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1760"/>
  </bookViews>
  <sheets>
    <sheet name="Pokyny pro vyplnění" sheetId="11" r:id="rId1"/>
    <sheet name="Stavba" sheetId="1" r:id="rId2"/>
    <sheet name="VzorPolozky" sheetId="10" state="hidden" r:id="rId3"/>
    <sheet name="SO 01 1 Pol" sheetId="12" r:id="rId4"/>
    <sheet name="SO 01 2 Pol" sheetId="13" r:id="rId5"/>
    <sheet name="SO 01 3 Pol" sheetId="14" r:id="rId6"/>
    <sheet name="SO 01 4 Pol" sheetId="15" r:id="rId7"/>
    <sheet name="SO00 0 Pol" sheetId="16" r:id="rId8"/>
  </sheets>
  <externalReferences>
    <externalReference r:id="rId9"/>
  </externalReferences>
  <definedNames>
    <definedName name="CelkemDPHVypocet" localSheetId="1">Stavba!$H$47</definedName>
    <definedName name="CenaCelkem">Stavba!$G$29</definedName>
    <definedName name="CenaCelkemBezDPH">Stavba!$G$28</definedName>
    <definedName name="CenaCelkemVypocet" localSheetId="1">Stavba!$I$47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 Pol'!$1:$7</definedName>
    <definedName name="_xlnm.Print_Titles" localSheetId="4">'SO 01 2 Pol'!$1:$7</definedName>
    <definedName name="_xlnm.Print_Titles" localSheetId="5">'SO 01 3 Pol'!$1:$7</definedName>
    <definedName name="_xlnm.Print_Titles" localSheetId="6">'SO 01 4 Pol'!$1:$7</definedName>
    <definedName name="_xlnm.Print_Titles" localSheetId="7">'SO00 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1 Pol'!$A$1:$W$165</definedName>
    <definedName name="_xlnm.Print_Area" localSheetId="4">'SO 01 2 Pol'!$A$1:$W$103</definedName>
    <definedName name="_xlnm.Print_Area" localSheetId="5">'SO 01 3 Pol'!$A$1:$W$12</definedName>
    <definedName name="_xlnm.Print_Area" localSheetId="6">'SO 01 4 Pol'!$A$1:$W$12</definedName>
    <definedName name="_xlnm.Print_Area" localSheetId="7">'SO00 0 Pol'!$A$1:$W$28</definedName>
    <definedName name="_xlnm.Print_Area" localSheetId="1">Stavba!$A$1:$J$78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Stavba!$F$47</definedName>
    <definedName name="ZakladDPHZakl">Stavba!$G$25</definedName>
    <definedName name="ZakladDPHZaklVypocet" localSheetId="1">Stavba!$G$47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27" i="16"/>
  <c r="BA20" i="16"/>
  <c r="BA17" i="16"/>
  <c r="BA15" i="16"/>
  <c r="BA13" i="16"/>
  <c r="BA10" i="16"/>
  <c r="G8" i="16"/>
  <c r="K8" i="16"/>
  <c r="O8" i="16"/>
  <c r="V8" i="16"/>
  <c r="G9" i="16"/>
  <c r="I9" i="16"/>
  <c r="I8" i="16" s="1"/>
  <c r="K9" i="16"/>
  <c r="M9" i="16"/>
  <c r="M8" i="16" s="1"/>
  <c r="O9" i="16"/>
  <c r="Q9" i="16"/>
  <c r="Q8" i="16" s="1"/>
  <c r="V9" i="16"/>
  <c r="G11" i="16"/>
  <c r="O11" i="16"/>
  <c r="G12" i="16"/>
  <c r="I12" i="16"/>
  <c r="I11" i="16" s="1"/>
  <c r="K12" i="16"/>
  <c r="M12" i="16"/>
  <c r="O12" i="16"/>
  <c r="Q12" i="16"/>
  <c r="Q11" i="16" s="1"/>
  <c r="V12" i="16"/>
  <c r="G14" i="16"/>
  <c r="M14" i="16" s="1"/>
  <c r="I14" i="16"/>
  <c r="K14" i="16"/>
  <c r="K11" i="16" s="1"/>
  <c r="O14" i="16"/>
  <c r="Q14" i="16"/>
  <c r="V14" i="16"/>
  <c r="V11" i="16" s="1"/>
  <c r="G16" i="16"/>
  <c r="I16" i="16"/>
  <c r="K16" i="16"/>
  <c r="M16" i="16"/>
  <c r="O16" i="16"/>
  <c r="Q16" i="16"/>
  <c r="V16" i="16"/>
  <c r="G18" i="16"/>
  <c r="O18" i="16"/>
  <c r="G19" i="16"/>
  <c r="I19" i="16"/>
  <c r="I18" i="16" s="1"/>
  <c r="K19" i="16"/>
  <c r="M19" i="16"/>
  <c r="O19" i="16"/>
  <c r="Q19" i="16"/>
  <c r="Q18" i="16" s="1"/>
  <c r="V19" i="16"/>
  <c r="G21" i="16"/>
  <c r="M21" i="16" s="1"/>
  <c r="I21" i="16"/>
  <c r="K21" i="16"/>
  <c r="K18" i="16" s="1"/>
  <c r="O21" i="16"/>
  <c r="Q21" i="16"/>
  <c r="V21" i="16"/>
  <c r="V18" i="16" s="1"/>
  <c r="I23" i="16"/>
  <c r="Q23" i="16"/>
  <c r="G24" i="16"/>
  <c r="G23" i="16" s="1"/>
  <c r="I24" i="16"/>
  <c r="K24" i="16"/>
  <c r="K23" i="16" s="1"/>
  <c r="O24" i="16"/>
  <c r="O23" i="16" s="1"/>
  <c r="Q24" i="16"/>
  <c r="V24" i="16"/>
  <c r="V23" i="16" s="1"/>
  <c r="AE27" i="16"/>
  <c r="AF27" i="16"/>
  <c r="G11" i="15"/>
  <c r="G8" i="15"/>
  <c r="O8" i="15"/>
  <c r="G9" i="15"/>
  <c r="M9" i="15" s="1"/>
  <c r="M8" i="15" s="1"/>
  <c r="I9" i="15"/>
  <c r="I8" i="15" s="1"/>
  <c r="K9" i="15"/>
  <c r="K8" i="15" s="1"/>
  <c r="O9" i="15"/>
  <c r="Q9" i="15"/>
  <c r="Q8" i="15" s="1"/>
  <c r="V9" i="15"/>
  <c r="V8" i="15" s="1"/>
  <c r="AE11" i="15"/>
  <c r="AF11" i="15"/>
  <c r="G11" i="14"/>
  <c r="G8" i="14"/>
  <c r="O8" i="14"/>
  <c r="G9" i="14"/>
  <c r="M9" i="14" s="1"/>
  <c r="M8" i="14" s="1"/>
  <c r="I9" i="14"/>
  <c r="I8" i="14" s="1"/>
  <c r="K9" i="14"/>
  <c r="K8" i="14" s="1"/>
  <c r="O9" i="14"/>
  <c r="Q9" i="14"/>
  <c r="Q8" i="14" s="1"/>
  <c r="V9" i="14"/>
  <c r="V8" i="14" s="1"/>
  <c r="AE11" i="14"/>
  <c r="AF11" i="14"/>
  <c r="G102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1" i="13"/>
  <c r="I11" i="13"/>
  <c r="K11" i="13"/>
  <c r="M11" i="13"/>
  <c r="O11" i="13"/>
  <c r="Q11" i="13"/>
  <c r="V11" i="13"/>
  <c r="G14" i="13"/>
  <c r="G13" i="13" s="1"/>
  <c r="I14" i="13"/>
  <c r="I13" i="13" s="1"/>
  <c r="K14" i="13"/>
  <c r="K13" i="13" s="1"/>
  <c r="O14" i="13"/>
  <c r="O13" i="13" s="1"/>
  <c r="Q14" i="13"/>
  <c r="Q13" i="13" s="1"/>
  <c r="V14" i="13"/>
  <c r="V13" i="13" s="1"/>
  <c r="G16" i="13"/>
  <c r="M16" i="13" s="1"/>
  <c r="I16" i="13"/>
  <c r="K16" i="13"/>
  <c r="O16" i="13"/>
  <c r="Q16" i="13"/>
  <c r="V16" i="13"/>
  <c r="G18" i="13"/>
  <c r="I18" i="13"/>
  <c r="K18" i="13"/>
  <c r="M18" i="13"/>
  <c r="O18" i="13"/>
  <c r="Q18" i="13"/>
  <c r="V18" i="13"/>
  <c r="G19" i="13"/>
  <c r="O19" i="13"/>
  <c r="G20" i="13"/>
  <c r="M20" i="13" s="1"/>
  <c r="M19" i="13" s="1"/>
  <c r="I20" i="13"/>
  <c r="I19" i="13" s="1"/>
  <c r="K20" i="13"/>
  <c r="K19" i="13" s="1"/>
  <c r="O20" i="13"/>
  <c r="Q20" i="13"/>
  <c r="Q19" i="13" s="1"/>
  <c r="V20" i="13"/>
  <c r="V19" i="13" s="1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O22" i="13" s="1"/>
  <c r="Q24" i="13"/>
  <c r="V24" i="13"/>
  <c r="G25" i="13"/>
  <c r="M25" i="13" s="1"/>
  <c r="I25" i="13"/>
  <c r="I22" i="13" s="1"/>
  <c r="K25" i="13"/>
  <c r="O25" i="13"/>
  <c r="Q25" i="13"/>
  <c r="Q22" i="13" s="1"/>
  <c r="V25" i="13"/>
  <c r="G26" i="13"/>
  <c r="M26" i="13" s="1"/>
  <c r="I26" i="13"/>
  <c r="K26" i="13"/>
  <c r="K22" i="13" s="1"/>
  <c r="O26" i="13"/>
  <c r="Q26" i="13"/>
  <c r="V26" i="13"/>
  <c r="V22" i="13" s="1"/>
  <c r="G27" i="13"/>
  <c r="I27" i="13"/>
  <c r="K27" i="13"/>
  <c r="M27" i="13"/>
  <c r="O27" i="13"/>
  <c r="Q27" i="13"/>
  <c r="V27" i="13"/>
  <c r="G29" i="13"/>
  <c r="M29" i="13" s="1"/>
  <c r="I29" i="13"/>
  <c r="K29" i="13"/>
  <c r="O29" i="13"/>
  <c r="Q29" i="13"/>
  <c r="V29" i="13"/>
  <c r="G31" i="13"/>
  <c r="M31" i="13" s="1"/>
  <c r="I31" i="13"/>
  <c r="K31" i="13"/>
  <c r="O31" i="13"/>
  <c r="Q31" i="13"/>
  <c r="V31" i="13"/>
  <c r="G33" i="13"/>
  <c r="M33" i="13" s="1"/>
  <c r="I33" i="13"/>
  <c r="K33" i="13"/>
  <c r="O33" i="13"/>
  <c r="Q33" i="13"/>
  <c r="V33" i="13"/>
  <c r="G35" i="13"/>
  <c r="I35" i="13"/>
  <c r="K35" i="13"/>
  <c r="M35" i="13"/>
  <c r="O35" i="13"/>
  <c r="Q35" i="13"/>
  <c r="V35" i="13"/>
  <c r="G37" i="13"/>
  <c r="M37" i="13" s="1"/>
  <c r="I37" i="13"/>
  <c r="K37" i="13"/>
  <c r="O37" i="13"/>
  <c r="Q37" i="13"/>
  <c r="V37" i="13"/>
  <c r="G38" i="13"/>
  <c r="M38" i="13" s="1"/>
  <c r="I38" i="13"/>
  <c r="K38" i="13"/>
  <c r="O38" i="13"/>
  <c r="Q38" i="13"/>
  <c r="V38" i="13"/>
  <c r="G39" i="13"/>
  <c r="M39" i="13" s="1"/>
  <c r="I39" i="13"/>
  <c r="K39" i="13"/>
  <c r="O39" i="13"/>
  <c r="Q39" i="13"/>
  <c r="V39" i="13"/>
  <c r="G40" i="13"/>
  <c r="I40" i="13"/>
  <c r="K40" i="13"/>
  <c r="M40" i="13"/>
  <c r="O40" i="13"/>
  <c r="Q40" i="13"/>
  <c r="V40" i="13"/>
  <c r="G43" i="13"/>
  <c r="M43" i="13" s="1"/>
  <c r="I43" i="13"/>
  <c r="I42" i="13" s="1"/>
  <c r="K43" i="13"/>
  <c r="O43" i="13"/>
  <c r="Q43" i="13"/>
  <c r="Q42" i="13" s="1"/>
  <c r="V43" i="13"/>
  <c r="G44" i="13"/>
  <c r="M44" i="13" s="1"/>
  <c r="I44" i="13"/>
  <c r="K44" i="13"/>
  <c r="K42" i="13" s="1"/>
  <c r="O44" i="13"/>
  <c r="Q44" i="13"/>
  <c r="V44" i="13"/>
  <c r="V42" i="13" s="1"/>
  <c r="G45" i="13"/>
  <c r="I45" i="13"/>
  <c r="K45" i="13"/>
  <c r="M45" i="13"/>
  <c r="O45" i="13"/>
  <c r="Q45" i="13"/>
  <c r="V45" i="13"/>
  <c r="G48" i="13"/>
  <c r="M48" i="13" s="1"/>
  <c r="I48" i="13"/>
  <c r="K48" i="13"/>
  <c r="O48" i="13"/>
  <c r="O42" i="13" s="1"/>
  <c r="Q48" i="13"/>
  <c r="V48" i="13"/>
  <c r="G51" i="13"/>
  <c r="M51" i="13" s="1"/>
  <c r="I51" i="13"/>
  <c r="K51" i="13"/>
  <c r="O51" i="13"/>
  <c r="Q51" i="13"/>
  <c r="V51" i="13"/>
  <c r="G54" i="13"/>
  <c r="M54" i="13" s="1"/>
  <c r="I54" i="13"/>
  <c r="K54" i="13"/>
  <c r="O54" i="13"/>
  <c r="Q54" i="13"/>
  <c r="V54" i="13"/>
  <c r="G56" i="13"/>
  <c r="I56" i="13"/>
  <c r="K56" i="13"/>
  <c r="M56" i="13"/>
  <c r="O56" i="13"/>
  <c r="Q56" i="13"/>
  <c r="V56" i="13"/>
  <c r="G58" i="13"/>
  <c r="M58" i="13" s="1"/>
  <c r="I58" i="13"/>
  <c r="K58" i="13"/>
  <c r="O58" i="13"/>
  <c r="Q58" i="13"/>
  <c r="V58" i="13"/>
  <c r="G60" i="13"/>
  <c r="M60" i="13" s="1"/>
  <c r="I60" i="13"/>
  <c r="K60" i="13"/>
  <c r="O60" i="13"/>
  <c r="Q60" i="13"/>
  <c r="V60" i="13"/>
  <c r="G61" i="13"/>
  <c r="M61" i="13" s="1"/>
  <c r="I61" i="13"/>
  <c r="K61" i="13"/>
  <c r="O61" i="13"/>
  <c r="Q61" i="13"/>
  <c r="V61" i="13"/>
  <c r="G62" i="13"/>
  <c r="I62" i="13"/>
  <c r="K62" i="13"/>
  <c r="M62" i="13"/>
  <c r="O62" i="13"/>
  <c r="Q62" i="13"/>
  <c r="V62" i="13"/>
  <c r="G63" i="13"/>
  <c r="M63" i="13" s="1"/>
  <c r="I63" i="13"/>
  <c r="K63" i="13"/>
  <c r="O63" i="13"/>
  <c r="Q63" i="13"/>
  <c r="V63" i="13"/>
  <c r="G65" i="13"/>
  <c r="M65" i="13" s="1"/>
  <c r="I65" i="13"/>
  <c r="K65" i="13"/>
  <c r="O65" i="13"/>
  <c r="Q65" i="13"/>
  <c r="V65" i="13"/>
  <c r="G67" i="13"/>
  <c r="M67" i="13" s="1"/>
  <c r="I67" i="13"/>
  <c r="K67" i="13"/>
  <c r="O67" i="13"/>
  <c r="Q67" i="13"/>
  <c r="V67" i="13"/>
  <c r="G68" i="13"/>
  <c r="I68" i="13"/>
  <c r="K68" i="13"/>
  <c r="M68" i="13"/>
  <c r="O68" i="13"/>
  <c r="Q68" i="13"/>
  <c r="V68" i="13"/>
  <c r="G69" i="13"/>
  <c r="M69" i="13" s="1"/>
  <c r="I69" i="13"/>
  <c r="K69" i="13"/>
  <c r="O69" i="13"/>
  <c r="Q69" i="13"/>
  <c r="V69" i="13"/>
  <c r="G70" i="13"/>
  <c r="M70" i="13" s="1"/>
  <c r="I70" i="13"/>
  <c r="K70" i="13"/>
  <c r="O70" i="13"/>
  <c r="Q70" i="13"/>
  <c r="V70" i="13"/>
  <c r="G71" i="13"/>
  <c r="M71" i="13" s="1"/>
  <c r="I71" i="13"/>
  <c r="K71" i="13"/>
  <c r="O71" i="13"/>
  <c r="Q71" i="13"/>
  <c r="V71" i="13"/>
  <c r="G74" i="13"/>
  <c r="I74" i="13"/>
  <c r="K74" i="13"/>
  <c r="M74" i="13"/>
  <c r="O74" i="13"/>
  <c r="Q74" i="13"/>
  <c r="V74" i="13"/>
  <c r="G76" i="13"/>
  <c r="M76" i="13" s="1"/>
  <c r="I76" i="13"/>
  <c r="K76" i="13"/>
  <c r="O76" i="13"/>
  <c r="Q76" i="13"/>
  <c r="V76" i="13"/>
  <c r="G79" i="13"/>
  <c r="M79" i="13" s="1"/>
  <c r="I79" i="13"/>
  <c r="K79" i="13"/>
  <c r="K78" i="13" s="1"/>
  <c r="O79" i="13"/>
  <c r="Q79" i="13"/>
  <c r="V79" i="13"/>
  <c r="V78" i="13" s="1"/>
  <c r="G80" i="13"/>
  <c r="I80" i="13"/>
  <c r="K80" i="13"/>
  <c r="M80" i="13"/>
  <c r="O80" i="13"/>
  <c r="Q80" i="13"/>
  <c r="V80" i="13"/>
  <c r="G81" i="13"/>
  <c r="G78" i="13" s="1"/>
  <c r="I81" i="13"/>
  <c r="K81" i="13"/>
  <c r="O81" i="13"/>
  <c r="O78" i="13" s="1"/>
  <c r="Q81" i="13"/>
  <c r="V81" i="13"/>
  <c r="G82" i="13"/>
  <c r="M82" i="13" s="1"/>
  <c r="I82" i="13"/>
  <c r="I78" i="13" s="1"/>
  <c r="K82" i="13"/>
  <c r="O82" i="13"/>
  <c r="Q82" i="13"/>
  <c r="Q78" i="13" s="1"/>
  <c r="V82" i="13"/>
  <c r="G83" i="13"/>
  <c r="M83" i="13" s="1"/>
  <c r="I83" i="13"/>
  <c r="K83" i="13"/>
  <c r="O83" i="13"/>
  <c r="Q83" i="13"/>
  <c r="V83" i="13"/>
  <c r="G84" i="13"/>
  <c r="I84" i="13"/>
  <c r="K84" i="13"/>
  <c r="M84" i="13"/>
  <c r="O84" i="13"/>
  <c r="Q84" i="13"/>
  <c r="V84" i="13"/>
  <c r="G85" i="13"/>
  <c r="M85" i="13" s="1"/>
  <c r="I85" i="13"/>
  <c r="K85" i="13"/>
  <c r="O85" i="13"/>
  <c r="Q85" i="13"/>
  <c r="V85" i="13"/>
  <c r="G86" i="13"/>
  <c r="M86" i="13" s="1"/>
  <c r="I86" i="13"/>
  <c r="K86" i="13"/>
  <c r="O86" i="13"/>
  <c r="Q86" i="13"/>
  <c r="V86" i="13"/>
  <c r="G87" i="13"/>
  <c r="M87" i="13" s="1"/>
  <c r="I87" i="13"/>
  <c r="K87" i="13"/>
  <c r="O87" i="13"/>
  <c r="Q87" i="13"/>
  <c r="V87" i="13"/>
  <c r="G88" i="13"/>
  <c r="I88" i="13"/>
  <c r="K88" i="13"/>
  <c r="M88" i="13"/>
  <c r="O88" i="13"/>
  <c r="Q88" i="13"/>
  <c r="V88" i="13"/>
  <c r="G89" i="13"/>
  <c r="M89" i="13" s="1"/>
  <c r="I89" i="13"/>
  <c r="K89" i="13"/>
  <c r="O89" i="13"/>
  <c r="Q89" i="13"/>
  <c r="V89" i="13"/>
  <c r="G90" i="13"/>
  <c r="M90" i="13" s="1"/>
  <c r="I90" i="13"/>
  <c r="K90" i="13"/>
  <c r="O90" i="13"/>
  <c r="Q90" i="13"/>
  <c r="V90" i="13"/>
  <c r="G91" i="13"/>
  <c r="M91" i="13" s="1"/>
  <c r="I91" i="13"/>
  <c r="K91" i="13"/>
  <c r="O91" i="13"/>
  <c r="Q91" i="13"/>
  <c r="V91" i="13"/>
  <c r="G92" i="13"/>
  <c r="I92" i="13"/>
  <c r="K92" i="13"/>
  <c r="M92" i="13"/>
  <c r="O92" i="13"/>
  <c r="Q92" i="13"/>
  <c r="V92" i="13"/>
  <c r="G95" i="13"/>
  <c r="M95" i="13" s="1"/>
  <c r="I95" i="13"/>
  <c r="I94" i="13" s="1"/>
  <c r="K95" i="13"/>
  <c r="K94" i="13" s="1"/>
  <c r="O95" i="13"/>
  <c r="Q95" i="13"/>
  <c r="Q94" i="13" s="1"/>
  <c r="V95" i="13"/>
  <c r="V94" i="13" s="1"/>
  <c r="G96" i="13"/>
  <c r="I96" i="13"/>
  <c r="K96" i="13"/>
  <c r="M96" i="13"/>
  <c r="O96" i="13"/>
  <c r="Q96" i="13"/>
  <c r="V96" i="13"/>
  <c r="G97" i="13"/>
  <c r="I97" i="13"/>
  <c r="K97" i="13"/>
  <c r="M97" i="13"/>
  <c r="O97" i="13"/>
  <c r="Q97" i="13"/>
  <c r="V97" i="13"/>
  <c r="G98" i="13"/>
  <c r="M98" i="13" s="1"/>
  <c r="I98" i="13"/>
  <c r="K98" i="13"/>
  <c r="O98" i="13"/>
  <c r="O94" i="13" s="1"/>
  <c r="Q98" i="13"/>
  <c r="V98" i="13"/>
  <c r="G99" i="13"/>
  <c r="M99" i="13" s="1"/>
  <c r="I99" i="13"/>
  <c r="K99" i="13"/>
  <c r="O99" i="13"/>
  <c r="Q99" i="13"/>
  <c r="V99" i="13"/>
  <c r="G100" i="13"/>
  <c r="I100" i="13"/>
  <c r="K100" i="13"/>
  <c r="M100" i="13"/>
  <c r="O100" i="13"/>
  <c r="Q100" i="13"/>
  <c r="V100" i="13"/>
  <c r="AE102" i="13"/>
  <c r="G164" i="12"/>
  <c r="BA31" i="12"/>
  <c r="BA19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I11" i="12" s="1"/>
  <c r="K12" i="12"/>
  <c r="M12" i="12"/>
  <c r="O12" i="12"/>
  <c r="Q12" i="12"/>
  <c r="Q11" i="12" s="1"/>
  <c r="V12" i="12"/>
  <c r="G15" i="12"/>
  <c r="G11" i="12" s="1"/>
  <c r="I15" i="12"/>
  <c r="K15" i="12"/>
  <c r="K11" i="12" s="1"/>
  <c r="O15" i="12"/>
  <c r="O11" i="12" s="1"/>
  <c r="Q15" i="12"/>
  <c r="V15" i="12"/>
  <c r="V11" i="12" s="1"/>
  <c r="G18" i="12"/>
  <c r="G17" i="12" s="1"/>
  <c r="I18" i="12"/>
  <c r="K18" i="12"/>
  <c r="K17" i="12" s="1"/>
  <c r="O18" i="12"/>
  <c r="O17" i="12" s="1"/>
  <c r="Q18" i="12"/>
  <c r="V18" i="12"/>
  <c r="V17" i="12" s="1"/>
  <c r="G25" i="12"/>
  <c r="I25" i="12"/>
  <c r="I17" i="12" s="1"/>
  <c r="K25" i="12"/>
  <c r="M25" i="12"/>
  <c r="O25" i="12"/>
  <c r="Q25" i="12"/>
  <c r="Q17" i="12" s="1"/>
  <c r="V25" i="12"/>
  <c r="G27" i="12"/>
  <c r="M27" i="12" s="1"/>
  <c r="I27" i="12"/>
  <c r="K27" i="12"/>
  <c r="O27" i="12"/>
  <c r="Q27" i="12"/>
  <c r="V27" i="12"/>
  <c r="G29" i="12"/>
  <c r="I29" i="12"/>
  <c r="K29" i="12"/>
  <c r="M29" i="12"/>
  <c r="O29" i="12"/>
  <c r="Q29" i="12"/>
  <c r="V29" i="12"/>
  <c r="G30" i="12"/>
  <c r="M30" i="12" s="1"/>
  <c r="I30" i="12"/>
  <c r="K30" i="12"/>
  <c r="O30" i="12"/>
  <c r="Q30" i="12"/>
  <c r="V30" i="12"/>
  <c r="G33" i="12"/>
  <c r="I33" i="12"/>
  <c r="K33" i="12"/>
  <c r="M33" i="12"/>
  <c r="O33" i="12"/>
  <c r="Q33" i="12"/>
  <c r="V33" i="12"/>
  <c r="G34" i="12"/>
  <c r="O34" i="12"/>
  <c r="G35" i="12"/>
  <c r="I35" i="12"/>
  <c r="I34" i="12" s="1"/>
  <c r="K35" i="12"/>
  <c r="M35" i="12"/>
  <c r="O35" i="12"/>
  <c r="Q35" i="12"/>
  <c r="Q34" i="12" s="1"/>
  <c r="V35" i="12"/>
  <c r="G38" i="12"/>
  <c r="M38" i="12" s="1"/>
  <c r="I38" i="12"/>
  <c r="K38" i="12"/>
  <c r="K34" i="12" s="1"/>
  <c r="O38" i="12"/>
  <c r="Q38" i="12"/>
  <c r="V38" i="12"/>
  <c r="V34" i="12" s="1"/>
  <c r="I39" i="12"/>
  <c r="Q39" i="12"/>
  <c r="G40" i="12"/>
  <c r="M40" i="12" s="1"/>
  <c r="M39" i="12" s="1"/>
  <c r="I40" i="12"/>
  <c r="K40" i="12"/>
  <c r="K39" i="12" s="1"/>
  <c r="O40" i="12"/>
  <c r="O39" i="12" s="1"/>
  <c r="Q40" i="12"/>
  <c r="V40" i="12"/>
  <c r="V39" i="12" s="1"/>
  <c r="G42" i="12"/>
  <c r="G41" i="12" s="1"/>
  <c r="I42" i="12"/>
  <c r="K42" i="12"/>
  <c r="K41" i="12" s="1"/>
  <c r="O42" i="12"/>
  <c r="O41" i="12" s="1"/>
  <c r="Q42" i="12"/>
  <c r="V42" i="12"/>
  <c r="V41" i="12" s="1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I45" i="12"/>
  <c r="I41" i="12" s="1"/>
  <c r="K45" i="12"/>
  <c r="M45" i="12"/>
  <c r="O45" i="12"/>
  <c r="Q45" i="12"/>
  <c r="Q41" i="12" s="1"/>
  <c r="V45" i="12"/>
  <c r="G46" i="12"/>
  <c r="M46" i="12" s="1"/>
  <c r="I46" i="12"/>
  <c r="K46" i="12"/>
  <c r="O46" i="12"/>
  <c r="Q46" i="12"/>
  <c r="V46" i="12"/>
  <c r="G48" i="12"/>
  <c r="M48" i="12" s="1"/>
  <c r="I48" i="12"/>
  <c r="I47" i="12" s="1"/>
  <c r="K48" i="12"/>
  <c r="K47" i="12" s="1"/>
  <c r="O48" i="12"/>
  <c r="O47" i="12" s="1"/>
  <c r="Q48" i="12"/>
  <c r="Q47" i="12" s="1"/>
  <c r="V48" i="12"/>
  <c r="V47" i="12" s="1"/>
  <c r="G51" i="12"/>
  <c r="I51" i="12"/>
  <c r="K51" i="12"/>
  <c r="M51" i="12"/>
  <c r="O51" i="12"/>
  <c r="Q51" i="12"/>
  <c r="V51" i="12"/>
  <c r="G53" i="12"/>
  <c r="I53" i="12"/>
  <c r="K53" i="12"/>
  <c r="M53" i="12"/>
  <c r="O53" i="12"/>
  <c r="Q53" i="12"/>
  <c r="V53" i="12"/>
  <c r="G55" i="12"/>
  <c r="I55" i="12"/>
  <c r="K55" i="12"/>
  <c r="M55" i="12"/>
  <c r="O55" i="12"/>
  <c r="Q55" i="12"/>
  <c r="V55" i="12"/>
  <c r="G57" i="12"/>
  <c r="M57" i="12" s="1"/>
  <c r="I57" i="12"/>
  <c r="K57" i="12"/>
  <c r="O57" i="12"/>
  <c r="Q57" i="12"/>
  <c r="V57" i="12"/>
  <c r="G58" i="12"/>
  <c r="I58" i="12"/>
  <c r="K58" i="12"/>
  <c r="M58" i="12"/>
  <c r="O58" i="12"/>
  <c r="Q58" i="12"/>
  <c r="V58" i="12"/>
  <c r="G59" i="12"/>
  <c r="I59" i="12"/>
  <c r="K59" i="12"/>
  <c r="M59" i="12"/>
  <c r="O59" i="12"/>
  <c r="Q59" i="12"/>
  <c r="V59" i="12"/>
  <c r="G61" i="12"/>
  <c r="I61" i="12"/>
  <c r="K61" i="12"/>
  <c r="M61" i="12"/>
  <c r="O61" i="12"/>
  <c r="Q61" i="12"/>
  <c r="V61" i="12"/>
  <c r="G62" i="12"/>
  <c r="M62" i="12" s="1"/>
  <c r="I62" i="12"/>
  <c r="K62" i="12"/>
  <c r="O62" i="12"/>
  <c r="Q62" i="12"/>
  <c r="V62" i="12"/>
  <c r="G63" i="12"/>
  <c r="I63" i="12"/>
  <c r="K63" i="12"/>
  <c r="M63" i="12"/>
  <c r="O63" i="12"/>
  <c r="Q63" i="12"/>
  <c r="V63" i="12"/>
  <c r="G64" i="12"/>
  <c r="I64" i="12"/>
  <c r="K64" i="12"/>
  <c r="M64" i="12"/>
  <c r="O64" i="12"/>
  <c r="Q64" i="12"/>
  <c r="V64" i="12"/>
  <c r="G65" i="12"/>
  <c r="I65" i="12"/>
  <c r="K65" i="12"/>
  <c r="M65" i="12"/>
  <c r="O65" i="12"/>
  <c r="Q65" i="12"/>
  <c r="V65" i="12"/>
  <c r="G66" i="12"/>
  <c r="O66" i="12"/>
  <c r="G67" i="12"/>
  <c r="M67" i="12" s="1"/>
  <c r="M66" i="12" s="1"/>
  <c r="I67" i="12"/>
  <c r="I66" i="12" s="1"/>
  <c r="K67" i="12"/>
  <c r="K66" i="12" s="1"/>
  <c r="O67" i="12"/>
  <c r="Q67" i="12"/>
  <c r="Q66" i="12" s="1"/>
  <c r="V67" i="12"/>
  <c r="V66" i="12" s="1"/>
  <c r="G70" i="12"/>
  <c r="I70" i="12"/>
  <c r="I69" i="12" s="1"/>
  <c r="K70" i="12"/>
  <c r="M70" i="12"/>
  <c r="O70" i="12"/>
  <c r="Q70" i="12"/>
  <c r="Q69" i="12" s="1"/>
  <c r="V70" i="12"/>
  <c r="G71" i="12"/>
  <c r="G69" i="12" s="1"/>
  <c r="I71" i="12"/>
  <c r="K71" i="12"/>
  <c r="O71" i="12"/>
  <c r="O69" i="12" s="1"/>
  <c r="Q71" i="12"/>
  <c r="V71" i="12"/>
  <c r="G72" i="12"/>
  <c r="I72" i="12"/>
  <c r="K72" i="12"/>
  <c r="M72" i="12"/>
  <c r="O72" i="12"/>
  <c r="Q72" i="12"/>
  <c r="V72" i="12"/>
  <c r="G77" i="12"/>
  <c r="M77" i="12" s="1"/>
  <c r="I77" i="12"/>
  <c r="K77" i="12"/>
  <c r="K69" i="12" s="1"/>
  <c r="O77" i="12"/>
  <c r="Q77" i="12"/>
  <c r="V77" i="12"/>
  <c r="V69" i="12" s="1"/>
  <c r="G86" i="12"/>
  <c r="I86" i="12"/>
  <c r="K86" i="12"/>
  <c r="M86" i="12"/>
  <c r="O86" i="12"/>
  <c r="Q86" i="12"/>
  <c r="V86" i="12"/>
  <c r="G88" i="12"/>
  <c r="K88" i="12"/>
  <c r="O88" i="12"/>
  <c r="V88" i="12"/>
  <c r="G89" i="12"/>
  <c r="I89" i="12"/>
  <c r="I88" i="12" s="1"/>
  <c r="K89" i="12"/>
  <c r="M89" i="12"/>
  <c r="M88" i="12" s="1"/>
  <c r="O89" i="12"/>
  <c r="Q89" i="12"/>
  <c r="Q88" i="12" s="1"/>
  <c r="V89" i="12"/>
  <c r="K90" i="12"/>
  <c r="V90" i="12"/>
  <c r="G91" i="12"/>
  <c r="I91" i="12"/>
  <c r="I90" i="12" s="1"/>
  <c r="K91" i="12"/>
  <c r="M91" i="12"/>
  <c r="O91" i="12"/>
  <c r="Q91" i="12"/>
  <c r="Q90" i="12" s="1"/>
  <c r="V91" i="12"/>
  <c r="G92" i="12"/>
  <c r="G90" i="12" s="1"/>
  <c r="I92" i="12"/>
  <c r="K92" i="12"/>
  <c r="O92" i="12"/>
  <c r="O90" i="12" s="1"/>
  <c r="Q92" i="12"/>
  <c r="V92" i="12"/>
  <c r="G93" i="12"/>
  <c r="I93" i="12"/>
  <c r="K93" i="12"/>
  <c r="M93" i="12"/>
  <c r="O93" i="12"/>
  <c r="Q93" i="12"/>
  <c r="V93" i="12"/>
  <c r="G96" i="12"/>
  <c r="I96" i="12"/>
  <c r="I95" i="12" s="1"/>
  <c r="K96" i="12"/>
  <c r="M96" i="12"/>
  <c r="O96" i="12"/>
  <c r="Q96" i="12"/>
  <c r="Q95" i="12" s="1"/>
  <c r="V96" i="12"/>
  <c r="G97" i="12"/>
  <c r="G95" i="12" s="1"/>
  <c r="I97" i="12"/>
  <c r="K97" i="12"/>
  <c r="K95" i="12" s="1"/>
  <c r="O97" i="12"/>
  <c r="O95" i="12" s="1"/>
  <c r="Q97" i="12"/>
  <c r="V97" i="12"/>
  <c r="V95" i="12" s="1"/>
  <c r="G98" i="12"/>
  <c r="I98" i="12"/>
  <c r="K98" i="12"/>
  <c r="M98" i="12"/>
  <c r="O98" i="12"/>
  <c r="Q98" i="12"/>
  <c r="V98" i="12"/>
  <c r="G100" i="12"/>
  <c r="M100" i="12" s="1"/>
  <c r="I100" i="12"/>
  <c r="K100" i="12"/>
  <c r="O100" i="12"/>
  <c r="Q100" i="12"/>
  <c r="V100" i="12"/>
  <c r="G101" i="12"/>
  <c r="I101" i="12"/>
  <c r="K101" i="12"/>
  <c r="M101" i="12"/>
  <c r="O101" i="12"/>
  <c r="Q101" i="12"/>
  <c r="V101" i="12"/>
  <c r="G104" i="12"/>
  <c r="M104" i="12" s="1"/>
  <c r="I104" i="12"/>
  <c r="K104" i="12"/>
  <c r="O104" i="12"/>
  <c r="Q104" i="12"/>
  <c r="V104" i="12"/>
  <c r="G107" i="12"/>
  <c r="G106" i="12" s="1"/>
  <c r="I107" i="12"/>
  <c r="K107" i="12"/>
  <c r="K106" i="12" s="1"/>
  <c r="O107" i="12"/>
  <c r="O106" i="12" s="1"/>
  <c r="Q107" i="12"/>
  <c r="V107" i="12"/>
  <c r="V106" i="12" s="1"/>
  <c r="G109" i="12"/>
  <c r="I109" i="12"/>
  <c r="I106" i="12" s="1"/>
  <c r="K109" i="12"/>
  <c r="M109" i="12"/>
  <c r="O109" i="12"/>
  <c r="Q109" i="12"/>
  <c r="Q106" i="12" s="1"/>
  <c r="V109" i="12"/>
  <c r="G124" i="12"/>
  <c r="M124" i="12" s="1"/>
  <c r="I124" i="12"/>
  <c r="K124" i="12"/>
  <c r="O124" i="12"/>
  <c r="Q124" i="12"/>
  <c r="V124" i="12"/>
  <c r="G125" i="12"/>
  <c r="I125" i="12"/>
  <c r="K125" i="12"/>
  <c r="M125" i="12"/>
  <c r="O125" i="12"/>
  <c r="Q125" i="12"/>
  <c r="V125" i="12"/>
  <c r="G129" i="12"/>
  <c r="M129" i="12" s="1"/>
  <c r="I129" i="12"/>
  <c r="K129" i="12"/>
  <c r="O129" i="12"/>
  <c r="Q129" i="12"/>
  <c r="V129" i="12"/>
  <c r="G131" i="12"/>
  <c r="I131" i="12"/>
  <c r="K131" i="12"/>
  <c r="M131" i="12"/>
  <c r="O131" i="12"/>
  <c r="Q131" i="12"/>
  <c r="V131" i="12"/>
  <c r="G133" i="12"/>
  <c r="M133" i="12" s="1"/>
  <c r="I133" i="12"/>
  <c r="K133" i="12"/>
  <c r="O133" i="12"/>
  <c r="Q133" i="12"/>
  <c r="V133" i="12"/>
  <c r="I134" i="12"/>
  <c r="Q134" i="12"/>
  <c r="G135" i="12"/>
  <c r="G134" i="12" s="1"/>
  <c r="I135" i="12"/>
  <c r="K135" i="12"/>
  <c r="K134" i="12" s="1"/>
  <c r="O135" i="12"/>
  <c r="O134" i="12" s="1"/>
  <c r="Q135" i="12"/>
  <c r="V135" i="12"/>
  <c r="V134" i="12" s="1"/>
  <c r="G137" i="12"/>
  <c r="M137" i="12" s="1"/>
  <c r="I137" i="12"/>
  <c r="K137" i="12"/>
  <c r="K136" i="12" s="1"/>
  <c r="O137" i="12"/>
  <c r="O136" i="12" s="1"/>
  <c r="Q137" i="12"/>
  <c r="V137" i="12"/>
  <c r="V136" i="12" s="1"/>
  <c r="G147" i="12"/>
  <c r="I147" i="12"/>
  <c r="I136" i="12" s="1"/>
  <c r="K147" i="12"/>
  <c r="M147" i="12"/>
  <c r="O147" i="12"/>
  <c r="Q147" i="12"/>
  <c r="Q136" i="12" s="1"/>
  <c r="V147" i="12"/>
  <c r="G149" i="12"/>
  <c r="M149" i="12" s="1"/>
  <c r="I149" i="12"/>
  <c r="K149" i="12"/>
  <c r="O149" i="12"/>
  <c r="Q149" i="12"/>
  <c r="V149" i="12"/>
  <c r="G150" i="12"/>
  <c r="I150" i="12"/>
  <c r="K150" i="12"/>
  <c r="M150" i="12"/>
  <c r="O150" i="12"/>
  <c r="Q150" i="12"/>
  <c r="V150" i="12"/>
  <c r="G151" i="12"/>
  <c r="O151" i="12"/>
  <c r="G152" i="12"/>
  <c r="I152" i="12"/>
  <c r="I151" i="12" s="1"/>
  <c r="K152" i="12"/>
  <c r="M152" i="12"/>
  <c r="O152" i="12"/>
  <c r="Q152" i="12"/>
  <c r="Q151" i="12" s="1"/>
  <c r="V152" i="12"/>
  <c r="G153" i="12"/>
  <c r="M153" i="12" s="1"/>
  <c r="I153" i="12"/>
  <c r="K153" i="12"/>
  <c r="K151" i="12" s="1"/>
  <c r="O153" i="12"/>
  <c r="Q153" i="12"/>
  <c r="V153" i="12"/>
  <c r="V151" i="12" s="1"/>
  <c r="G155" i="12"/>
  <c r="M155" i="12" s="1"/>
  <c r="M154" i="12" s="1"/>
  <c r="I155" i="12"/>
  <c r="I154" i="12" s="1"/>
  <c r="K155" i="12"/>
  <c r="K154" i="12" s="1"/>
  <c r="O155" i="12"/>
  <c r="O154" i="12" s="1"/>
  <c r="Q155" i="12"/>
  <c r="Q154" i="12" s="1"/>
  <c r="V155" i="12"/>
  <c r="V154" i="12" s="1"/>
  <c r="G157" i="12"/>
  <c r="M157" i="12" s="1"/>
  <c r="I157" i="12"/>
  <c r="K157" i="12"/>
  <c r="K156" i="12" s="1"/>
  <c r="O157" i="12"/>
  <c r="Q157" i="12"/>
  <c r="V157" i="12"/>
  <c r="V156" i="12" s="1"/>
  <c r="G158" i="12"/>
  <c r="I158" i="12"/>
  <c r="K158" i="12"/>
  <c r="M158" i="12"/>
  <c r="O158" i="12"/>
  <c r="Q158" i="12"/>
  <c r="V158" i="12"/>
  <c r="G159" i="12"/>
  <c r="G156" i="12" s="1"/>
  <c r="I159" i="12"/>
  <c r="K159" i="12"/>
  <c r="O159" i="12"/>
  <c r="O156" i="12" s="1"/>
  <c r="Q159" i="12"/>
  <c r="V159" i="12"/>
  <c r="G160" i="12"/>
  <c r="M160" i="12" s="1"/>
  <c r="I160" i="12"/>
  <c r="I156" i="12" s="1"/>
  <c r="K160" i="12"/>
  <c r="O160" i="12"/>
  <c r="Q160" i="12"/>
  <c r="Q156" i="12" s="1"/>
  <c r="V160" i="12"/>
  <c r="G161" i="12"/>
  <c r="M161" i="12" s="1"/>
  <c r="I161" i="12"/>
  <c r="K161" i="12"/>
  <c r="O161" i="12"/>
  <c r="Q161" i="12"/>
  <c r="V161" i="12"/>
  <c r="G162" i="12"/>
  <c r="I162" i="12"/>
  <c r="K162" i="12"/>
  <c r="M162" i="12"/>
  <c r="O162" i="12"/>
  <c r="Q162" i="12"/>
  <c r="V162" i="12"/>
  <c r="AE164" i="12"/>
  <c r="AF164" i="12"/>
  <c r="I20" i="1"/>
  <c r="I19" i="1"/>
  <c r="I18" i="1"/>
  <c r="I17" i="1"/>
  <c r="I16" i="1"/>
  <c r="I78" i="1"/>
  <c r="J77" i="1" s="1"/>
  <c r="F47" i="1"/>
  <c r="G47" i="1"/>
  <c r="G25" i="1" s="1"/>
  <c r="A25" i="1" s="1"/>
  <c r="A26" i="1" s="1"/>
  <c r="G26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7" i="1" s="1"/>
  <c r="J58" i="1" l="1"/>
  <c r="J62" i="1"/>
  <c r="J66" i="1"/>
  <c r="J70" i="1"/>
  <c r="J72" i="1"/>
  <c r="J76" i="1"/>
  <c r="J54" i="1"/>
  <c r="J56" i="1"/>
  <c r="J60" i="1"/>
  <c r="J64" i="1"/>
  <c r="J68" i="1"/>
  <c r="J74" i="1"/>
  <c r="J55" i="1"/>
  <c r="J57" i="1"/>
  <c r="J59" i="1"/>
  <c r="J61" i="1"/>
  <c r="J63" i="1"/>
  <c r="J65" i="1"/>
  <c r="J67" i="1"/>
  <c r="J69" i="1"/>
  <c r="J71" i="1"/>
  <c r="J73" i="1"/>
  <c r="J75" i="1"/>
  <c r="G28" i="1"/>
  <c r="G23" i="1"/>
  <c r="M11" i="16"/>
  <c r="M18" i="16"/>
  <c r="M24" i="16"/>
  <c r="M23" i="16" s="1"/>
  <c r="M94" i="13"/>
  <c r="M22" i="13"/>
  <c r="M42" i="13"/>
  <c r="AF102" i="13"/>
  <c r="G22" i="13"/>
  <c r="M14" i="13"/>
  <c r="M13" i="13" s="1"/>
  <c r="G94" i="13"/>
  <c r="G42" i="13"/>
  <c r="M81" i="13"/>
  <c r="M78" i="13" s="1"/>
  <c r="M151" i="12"/>
  <c r="M34" i="12"/>
  <c r="M47" i="12"/>
  <c r="M136" i="12"/>
  <c r="G154" i="12"/>
  <c r="G136" i="12"/>
  <c r="M135" i="12"/>
  <c r="M134" i="12" s="1"/>
  <c r="M107" i="12"/>
  <c r="M106" i="12" s="1"/>
  <c r="G47" i="12"/>
  <c r="M42" i="12"/>
  <c r="M41" i="12" s="1"/>
  <c r="G39" i="12"/>
  <c r="M18" i="12"/>
  <c r="M17" i="12" s="1"/>
  <c r="M159" i="12"/>
  <c r="M156" i="12" s="1"/>
  <c r="M97" i="12"/>
  <c r="M95" i="12" s="1"/>
  <c r="M92" i="12"/>
  <c r="M90" i="12" s="1"/>
  <c r="M71" i="12"/>
  <c r="M69" i="12" s="1"/>
  <c r="M15" i="12"/>
  <c r="M11" i="12" s="1"/>
  <c r="I39" i="1"/>
  <c r="I47" i="1" s="1"/>
  <c r="I21" i="1"/>
  <c r="J28" i="1"/>
  <c r="J26" i="1"/>
  <c r="G38" i="1"/>
  <c r="F38" i="1"/>
  <c r="H32" i="1"/>
  <c r="J23" i="1"/>
  <c r="J24" i="1"/>
  <c r="J25" i="1"/>
  <c r="J27" i="1"/>
  <c r="E24" i="1"/>
  <c r="E26" i="1"/>
  <c r="J78" i="1" l="1"/>
  <c r="A23" i="1"/>
  <c r="A24" i="1" s="1"/>
  <c r="G24" i="1" s="1"/>
  <c r="A27" i="1" s="1"/>
  <c r="A29" i="1" s="1"/>
  <c r="G29" i="1" s="1"/>
  <c r="G27" i="1" s="1"/>
  <c r="J45" i="1"/>
  <c r="J41" i="1"/>
  <c r="J46" i="1"/>
  <c r="J42" i="1"/>
  <c r="J43" i="1"/>
  <c r="J39" i="1"/>
  <c r="J47" i="1" s="1"/>
  <c r="J44" i="1"/>
  <c r="J40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Pavla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Pavla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Pavla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Pavla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Pavla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<sst xmlns="http://schemas.openxmlformats.org/spreadsheetml/2006/main" count="1614" uniqueCount="523">
  <si>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</si>
  <si>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</si>
  <si>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</si>
  <si>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</si>
  <si>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</si>
  <si>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</si>
  <si>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</si>
  <si>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</si>
  <si>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</si>
  <si>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</si>
  <si>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</si>
  <si>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</si>
  <si>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</si>
  <si>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</si>
  <si>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</si>
  <si>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</si>
  <si>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</si>
  <si>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</si>
  <si>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</si>
  <si>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</si>
  <si>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</si>
  <si>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</si>
  <si>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</si>
  <si>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</si>
  <si>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</si>
  <si>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</si>
  <si>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</si>
  <si>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</si>
  <si>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</si>
  <si>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</si>
  <si>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</si>
  <si>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</si>
  <si>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</si>
  <si>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</si>
  <si>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</si>
  <si>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</si>
  <si>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</si>
  <si>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</si>
  <si>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</si>
  <si>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</si>
  <si>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</si>
  <si>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</si>
  <si>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</si>
  <si>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sdfsdf</t>
  </si>
  <si>
    <t>P765</t>
  </si>
  <si>
    <t>Rekonstrukce kuchyně v ZŠ Poličná</t>
  </si>
  <si>
    <t>Obec Poličná</t>
  </si>
  <si>
    <t>144</t>
  </si>
  <si>
    <t>Poličná</t>
  </si>
  <si>
    <t>75701</t>
  </si>
  <si>
    <t>01265741</t>
  </si>
  <si>
    <t>CZ01265741</t>
  </si>
  <si>
    <t>Reprinsta s.r.o.</t>
  </si>
  <si>
    <t>Na Mlynářce 128/6</t>
  </si>
  <si>
    <t>Valašské Meziříčí-Krásno nad Bečvou</t>
  </si>
  <si>
    <t>28623517</t>
  </si>
  <si>
    <t>CZ28623517</t>
  </si>
  <si>
    <t>Stavba</t>
  </si>
  <si>
    <t>SO 01</t>
  </si>
  <si>
    <t>Základní a mateřská škola</t>
  </si>
  <si>
    <t>1</t>
  </si>
  <si>
    <t>Architektonicko-stavební řešení</t>
  </si>
  <si>
    <t>2</t>
  </si>
  <si>
    <t>Zdravotechnika</t>
  </si>
  <si>
    <t>3</t>
  </si>
  <si>
    <t>Elektroinstalace</t>
  </si>
  <si>
    <t>4</t>
  </si>
  <si>
    <t>Vzduchotechnika</t>
  </si>
  <si>
    <t>SO00</t>
  </si>
  <si>
    <t>Vedlejší a ostatní náklady</t>
  </si>
  <si>
    <t>0</t>
  </si>
  <si>
    <t>Vedlejší rozpočtové náklady</t>
  </si>
  <si>
    <t>Celkem za stavbu</t>
  </si>
  <si>
    <t>CZK</t>
  </si>
  <si>
    <t>Rekapitulace dílů</t>
  </si>
  <si>
    <t>Typ dílu</t>
  </si>
  <si>
    <t>Svislé a kompletní konstrukce</t>
  </si>
  <si>
    <t>6</t>
  </si>
  <si>
    <t>Úpravy povrchu, podlahy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</si>
  <si>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</si>
  <si>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</si>
  <si>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</si>
  <si>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</si>
  <si>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</si>
  <si>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</si>
  <si>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</si>
  <si>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</si>
  <si>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</si>
  <si>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</si>
  <si>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</si>
  <si>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</si>
  <si>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</si>
  <si>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</si>
  <si>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</si>
  <si>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</si>
  <si>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</si>
  <si>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</si>
  <si>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</si>
  <si>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</si>
  <si>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762</t>
  </si>
  <si>
    <t>Konstrukce tesařské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</si>
  <si>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</si>
  <si>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</si>
  <si>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</si>
  <si>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</si>
  <si>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</si>
  <si>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</si>
  <si>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</si>
  <si>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</si>
  <si>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</si>
  <si>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</si>
  <si>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</si>
  <si>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</si>
  <si>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M24</t>
  </si>
  <si>
    <t>Montáže vzduchotechnických zařízení</t>
  </si>
  <si>
    <t>M99</t>
  </si>
  <si>
    <t>Ostatní práce "M"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</si>
  <si>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</si>
  <si>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</si>
  <si>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</si>
  <si>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</si>
  <si>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</si>
  <si>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</si>
  <si>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</si>
  <si>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</si>
  <si>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</si>
  <si>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</si>
  <si>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</si>
  <si>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</si>
  <si>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</si>
  <si>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</si>
  <si>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</si>
  <si>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</si>
  <si>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</si>
  <si>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</si>
  <si>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</si>
  <si>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</si>
  <si>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</si>
  <si>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</si>
  <si>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</si>
  <si>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</si>
  <si>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</si>
  <si>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</si>
  <si>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</si>
  <si>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</si>
  <si>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</si>
  <si>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</si>
  <si>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</si>
  <si>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</si>
  <si>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342266111RU7</t>
  </si>
  <si>
    <t>Předstěny opláštěné sádrokartonovými deskami obklad stěn sádrokartonem na ocelovou konstrukci z profilů CW 50 tloušťka desky 12, 5 mm, standard, bez izolace</t>
  </si>
  <si>
    <t>m2</t>
  </si>
  <si>
    <t>801-1</t>
  </si>
  <si>
    <t>RTS 18/ I</t>
  </si>
  <si>
    <t>POL1_</t>
  </si>
  <si>
    <t>předstěna : 1,5*3,25</t>
  </si>
  <si>
    <t>VV</t>
  </si>
  <si>
    <t>601011141R00</t>
  </si>
  <si>
    <t xml:space="preserve">Omítky stropů a podhledů z hotových směsí vrstva štuková, vápenná,  , tloušťka vrstvy 2 mm,  </t>
  </si>
  <si>
    <t>po jednotlivých vrstvách</t>
  </si>
  <si>
    <t>SPI</t>
  </si>
  <si>
    <t>Včetně pomocného lešení.</t>
  </si>
  <si>
    <t>POP</t>
  </si>
  <si>
    <t>602011141R00</t>
  </si>
  <si>
    <t xml:space="preserve">Omítky stěn z hotových směsí vrstva štuková, vápenná,  , tloušťka vrstvy 2 mm,  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</si>
  <si>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</si>
  <si>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</si>
  <si>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</si>
  <si>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1,2*2,4*8</t>
  </si>
  <si>
    <t>2,8*1</t>
  </si>
  <si>
    <t>1,3*1</t>
  </si>
  <si>
    <t>1*2</t>
  </si>
  <si>
    <t>1,5*2</t>
  </si>
  <si>
    <t>611421221R00</t>
  </si>
  <si>
    <t>Oprava vnitřních vápenných omítek stropů železobetonových rovných tvárnicových a kleneb v množství opravované plochy_x000D_
 v množství opravované plochy přes 5 do 10 %, hladkých</t>
  </si>
  <si>
    <t>801-4</t>
  </si>
  <si>
    <t>Včetně pomocného pracovního lešení o výšce podlahy do 1900 mm a pro zatížení do 1,5 kPa.</t>
  </si>
  <si>
    <t>611481211RT8</t>
  </si>
  <si>
    <t>Vyztužení vnitřních omítek stropů sklotextilní síťovinou s dodávkou síťoviny a stěrkového tmelu</t>
  </si>
  <si>
    <t>s pomocným lešením o výšce podlahy do 1900 mm a pro zatížení do 1,5 kPa,</t>
  </si>
  <si>
    <t>612421221R00</t>
  </si>
  <si>
    <t>Oprava vnitřních vápenných omítek stěn v množství opravované plochy přes 5 do 10 %, hladkých</t>
  </si>
  <si>
    <t>612473181R00</t>
  </si>
  <si>
    <t>Omítky vnitřní zdiva ze suchých směsí hladké, strojně</t>
  </si>
  <si>
    <t>omítka vápenocementová, strojně nebo ručně nanášená v podlaží i ve schodišti na jakýkoliv druh podkladu, kompletní souvrství</t>
  </si>
  <si>
    <t>včetně postřiku.</t>
  </si>
  <si>
    <t>612481211RT8</t>
  </si>
  <si>
    <t>Vyztužení povrchu vnitřních stěn sklotextilní síťovinou s dodávkou síťoviny a stěrkového tmelu</t>
  </si>
  <si>
    <t>631361921RT2</t>
  </si>
  <si>
    <t>Výztuž mazanin z betonů a z lehkých betonů ze svařovaných sítí průměr drátu 5 mm, velikost oka 100/100 mm</t>
  </si>
  <si>
    <t>t</t>
  </si>
  <si>
    <t>včetně distančních prvků</t>
  </si>
  <si>
    <t>0,00308*92,84</t>
  </si>
  <si>
    <t>632413160RTV</t>
  </si>
  <si>
    <t>Potěr ze SMS, ruční zpracování, tl. 65 mm, rychletuhnoucí, 30 MPa</t>
  </si>
  <si>
    <t>Vlastní</t>
  </si>
  <si>
    <t>941955003R00</t>
  </si>
  <si>
    <t>Lešení lehké pracovní pomocné pomocné, o výšce lešeňové podlahy přes 1,9 do 2,5 m</t>
  </si>
  <si>
    <t>800-3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</si>
  <si>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</si>
  <si>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</si>
  <si>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pc01</t>
  </si>
  <si>
    <t>Úprava a zpětná montáž ručně ovládané rolety, délka 2,8 m</t>
  </si>
  <si>
    <t>kus</t>
  </si>
  <si>
    <t>Indiv</t>
  </si>
  <si>
    <t>pc02</t>
  </si>
  <si>
    <t>Úprava a zpětná montáž nerezového parapetu, délka 2,8 m</t>
  </si>
  <si>
    <t>pc03</t>
  </si>
  <si>
    <t>Úprava a zpětná montáž nerezového parapetu, délka 1,3 m</t>
  </si>
  <si>
    <t>pc04</t>
  </si>
  <si>
    <t>Úprava a zpětná montáž ručně ovládané rolety, délka 1,3 m</t>
  </si>
  <si>
    <t>961044111R00</t>
  </si>
  <si>
    <t>Bourání základů z betonu prostého</t>
  </si>
  <si>
    <t>m3</t>
  </si>
  <si>
    <t>801-3</t>
  </si>
  <si>
    <t>nebo vybourání otvorů průřezové plochy přes 4 m2 v základech,</t>
  </si>
  <si>
    <t>B5 : 1,05</t>
  </si>
  <si>
    <t>965043341R00</t>
  </si>
  <si>
    <t>Bourání podkladů pod dlažby nebo litých celistvých dlažeb a mazanin  betonových s potěrem nebo teracem, tloušťky do 100 mm, plochy přes 4 m2</t>
  </si>
  <si>
    <t>cementová malta + potěr : 86,31*0,07</t>
  </si>
  <si>
    <t>965081713R00</t>
  </si>
  <si>
    <t>Bourání podlah z keramických dlaždic, tloušťky do 10 mm, plochy přes 1 m2</t>
  </si>
  <si>
    <t>bez podkladního lože, s jakoukoliv výplní spár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</si>
  <si>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</si>
  <si>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</si>
  <si>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</si>
  <si>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978011121R00</t>
  </si>
  <si>
    <t>Otlučení omítek vápenných nebo vápenocementových vnitřních s vyškrabáním spár, s očištěním zdiva stropů, v rozsahu do 10 %</t>
  </si>
  <si>
    <t>978013121R00</t>
  </si>
  <si>
    <t>Otlučení omítek vápenných nebo vápenocementových vnitřních s vyškrabáním spár, s očištěním zdiva stěn, v rozsahu do 10 %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</si>
  <si>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</si>
  <si>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</si>
  <si>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</si>
  <si>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B6</t>
  </si>
  <si>
    <t>Vybourání kotevních šroubů</t>
  </si>
  <si>
    <t>D1</t>
  </si>
  <si>
    <t>Demontáž technologie kuchyně, včetně odpojení od elekřiny, vody apod. - bude použito ZPĚT</t>
  </si>
  <si>
    <t>D3</t>
  </si>
  <si>
    <t>Demontáž ručně ovládané rolety (bude použito zpět)</t>
  </si>
  <si>
    <t>D4</t>
  </si>
  <si>
    <t>Demontáž nerez. parapetů (bude použito zpět)</t>
  </si>
  <si>
    <t>D6</t>
  </si>
  <si>
    <t>Demontáž ventilátorů</t>
  </si>
  <si>
    <t>999281105R00</t>
  </si>
  <si>
    <t xml:space="preserve">Přesun hmot pro opravy a údržbu objektů pro opravy a údržbu dosavadních objektů včetně vnějších plášťů_x000D_
 výšky do 6 m,  </t>
  </si>
  <si>
    <t>POL7_</t>
  </si>
  <si>
    <t>oborů 801, 803, 811 a 812</t>
  </si>
  <si>
    <t>711130101R00</t>
  </si>
  <si>
    <t>Odstranění izolace proti vodě - pásy na sucho vodorovné, 1 vrstva</t>
  </si>
  <si>
    <t>800-711</t>
  </si>
  <si>
    <t>711212000RU1</t>
  </si>
  <si>
    <t>Izolace proti netlakové vodě - nátěry a stěrky nátěr podkladní pod hydroizolační stěrky</t>
  </si>
  <si>
    <t>711212002RT3</t>
  </si>
  <si>
    <t>Izolace proti netlakové vodě - nátěry a stěrky stěrka hydroizolační  proti vlhkosti</t>
  </si>
  <si>
    <t>jednovrstvá</t>
  </si>
  <si>
    <t>podlaha : 92,84</t>
  </si>
  <si>
    <t>vytažení 100 mm na stěnu : 56,028*0,1</t>
  </si>
  <si>
    <t>pod obklad - částečně : 2,15*(2,6+0,7+0,4+1,884+1,9+1*2+3,4)</t>
  </si>
  <si>
    <t>711212601RT2</t>
  </si>
  <si>
    <t>Izolace proti netlakové vodě - nátěry a stěrky doplňky_x000D_
 těsnicí pás do spoje podlaha stěna š 100 mm</t>
  </si>
  <si>
    <t>m</t>
  </si>
  <si>
    <t>(2,7+0,7+2,6+1*2)*2</t>
  </si>
  <si>
    <t>-1</t>
  </si>
  <si>
    <t>0,1*2</t>
  </si>
  <si>
    <t>(0,1+1+3,4+3,29+0,7)</t>
  </si>
  <si>
    <t>5,8*2</t>
  </si>
  <si>
    <t>0,7*2</t>
  </si>
  <si>
    <t>(1,6+1,9+1,3+1,6+0,08*2)</t>
  </si>
  <si>
    <t>(2,4+0,15+1,884+0,1*3+0,184+0,4+0,2+2,8+2,6+1,86)</t>
  </si>
  <si>
    <t>998711201R00</t>
  </si>
  <si>
    <t>Přesun hmot pro izolace proti vodě svisle do 6 m</t>
  </si>
  <si>
    <t>50 m vodorovně měřeno od těžiště půdorysné plochy skládky do těžiště půdorysné plochy objektu</t>
  </si>
  <si>
    <t>762526811R00</t>
  </si>
  <si>
    <t>Demontáž podlah bez polštářů , z desek dřevotřískovýh, překližkových, sololitových , tloušťky do 20 mm</t>
  </si>
  <si>
    <t>800-762</t>
  </si>
  <si>
    <t>pc05</t>
  </si>
  <si>
    <t>D+M dveře dvoukřídlé 1250/1970, bílé, 1/3 prosklena bezpečnostním sklem, vč. kování</t>
  </si>
  <si>
    <t>pc06</t>
  </si>
  <si>
    <t>D+M dveře jednokřídlé 800/1970, bílé, 1/3 prosklena bezpečnostním sklem, vč. kování</t>
  </si>
  <si>
    <t>998766201R00</t>
  </si>
  <si>
    <t>Přesun hmot pro konstrukce truhlářské v objektech výšky do 6 m</t>
  </si>
  <si>
    <t>800-766</t>
  </si>
  <si>
    <t>50 m vodorovně</t>
  </si>
  <si>
    <t>771101210RT1</t>
  </si>
  <si>
    <t>Příprava podkladu pod dlažby penetrace podkladu pod dlažby</t>
  </si>
  <si>
    <t>800-771</t>
  </si>
  <si>
    <t>771575109RT1</t>
  </si>
  <si>
    <t>Montáž podlah z dlaždic keramických 300 x 300 mm, režných nebo glazovaných, hladkých, kladených do flexibilního tmele</t>
  </si>
  <si>
    <t>771577113RS2</t>
  </si>
  <si>
    <t>Hrany schodů, dilatační, koutové, ukončovací a přechodové profily profily přechodové eloxovaný hliník, dekorativní spojení dvou podlah stejné výšky, uložení do tmele, výška profilu 10 mm, šířka profilu 10 mm</t>
  </si>
  <si>
    <t>1,35+1,132</t>
  </si>
  <si>
    <t>771579795RT2</t>
  </si>
  <si>
    <t>Příplatky k položkám montáže podlah keramických příplatek za spárování vodotěsnou hmotou - plošně</t>
  </si>
  <si>
    <t>597642031R</t>
  </si>
  <si>
    <t>dlažba keramická š = 300 mm; l = 300 mm; h = 9,0 mm; protiskluzová úprava; pro interiér i exteriér</t>
  </si>
  <si>
    <t>SPCM</t>
  </si>
  <si>
    <t>POL3_</t>
  </si>
  <si>
    <t>PEI-IV, R11</t>
  </si>
  <si>
    <t>92,84*1,1</t>
  </si>
  <si>
    <t>998771201R00</t>
  </si>
  <si>
    <t>Přesun hmot pro podlahy z dlaždic v objektech výšky do 6 m</t>
  </si>
  <si>
    <t>781101210RT1</t>
  </si>
  <si>
    <t>Příprava podkladu pod obklady penetrace podkladu pod obklady</t>
  </si>
  <si>
    <t>včetně dodávky materiálu.</t>
  </si>
  <si>
    <t>781475116RT6</t>
  </si>
  <si>
    <t>Montáž obkladů vnitřních z dlaždic keramických kladených do tmele 300 x 300 mm,  , kladených do flexibilního tmele</t>
  </si>
  <si>
    <t>2,15*(2,7+0,7+2,6+1*2)*2</t>
  </si>
  <si>
    <t>-1*2,15</t>
  </si>
  <si>
    <t>0,1*2*2,15</t>
  </si>
  <si>
    <t>2,6*0,1</t>
  </si>
  <si>
    <t>2,15*(0,1+1+3,4+3,29+0,7)</t>
  </si>
  <si>
    <t>2,15*5,8*2</t>
  </si>
  <si>
    <t>-1,2*1,55*8</t>
  </si>
  <si>
    <t>(1,2+1,55*2)*8*0,2</t>
  </si>
  <si>
    <t>2,15*0,7*2</t>
  </si>
  <si>
    <t>2,15*(1,6+1,9+1,3+1,6+0,08*2)</t>
  </si>
  <si>
    <t>2,15*(2,4+0,15+1,884+0,1*3+0,184+0,4+0,2+2,8+2,6+1,86)</t>
  </si>
  <si>
    <t>-2,8*1-1,3*1</t>
  </si>
  <si>
    <t>(2,8+1)*2*0,2</t>
  </si>
  <si>
    <t>(1,3+1)*2*0,2</t>
  </si>
  <si>
    <t>781479705RT3</t>
  </si>
  <si>
    <t>Montáž obkladů vnitřních z dlaždic keramických Příplatky k položkám montáže obkladů vnitřních stěn z dlaždic keramických příplatek za spárovací hmotu - plošně</t>
  </si>
  <si>
    <t>781491001R00</t>
  </si>
  <si>
    <t>Lišty k obkladům bez dodávky materiálu</t>
  </si>
  <si>
    <t>38*2,15</t>
  </si>
  <si>
    <t>2,6*2</t>
  </si>
  <si>
    <t>1,2*8+1,55*8*2+2,8*2+1*4+1,3*2</t>
  </si>
  <si>
    <t>pc07</t>
  </si>
  <si>
    <t>Lišta plastová</t>
  </si>
  <si>
    <t>133,5*1,1</t>
  </si>
  <si>
    <t>597623141R</t>
  </si>
  <si>
    <t>dlažba keramická š = 298 mm; l = 298 mm; h = 8,0 mm; pro interiér; barva bílá; mat; PEI 4</t>
  </si>
  <si>
    <t>111,0602*1,1</t>
  </si>
  <si>
    <t>998781201R00</t>
  </si>
  <si>
    <t>Přesun hmot pro obklady keramické v objektech výšky do 6 m</t>
  </si>
  <si>
    <t>783801812R00</t>
  </si>
  <si>
    <t xml:space="preserve">Odstranění starých nátěrů z omítek stěn, oškrabáním </t>
  </si>
  <si>
    <t>800-783</t>
  </si>
  <si>
    <t>784402801R00</t>
  </si>
  <si>
    <t>Odstranění maleb oškrabáním, v místnostech do 3,8 m</t>
  </si>
  <si>
    <t>800-784</t>
  </si>
  <si>
    <t>stěny : 1,1*(2,7+0,7+1*2)*2</t>
  </si>
  <si>
    <t>1,1*(1+1,5)</t>
  </si>
  <si>
    <t>1,1*(0,1+1+3,4+3,29+0,7)</t>
  </si>
  <si>
    <t>1,1*5,8*2</t>
  </si>
  <si>
    <t>1,1*0,7*2</t>
  </si>
  <si>
    <t>1,1*(1,6+1,9+1,3+1,6+0,08*2)</t>
  </si>
  <si>
    <t>1,1*(2,4+0,15+1,884+0,1*3+0,184+0,4+0,2+2,8+2,6+1,86)</t>
  </si>
  <si>
    <t>Mezisoučet</t>
  </si>
  <si>
    <t>strop : 92,84</t>
  </si>
  <si>
    <t>784191101R00</t>
  </si>
  <si>
    <t>Příprava povrchu Penetrace (napouštění) podkladu disperzní, jednonásobná</t>
  </si>
  <si>
    <t>152,3808+1,5*3,25</t>
  </si>
  <si>
    <t>784195312R00</t>
  </si>
  <si>
    <t>Malby z malířských směsí otěruvzdorných,  , bělost 88 %, dvojnásobné</t>
  </si>
  <si>
    <t>784011221RT2</t>
  </si>
  <si>
    <t>Ostatní práce zakrytí předmětů,  , včetně dodávky fólie tl. 0,04 mm</t>
  </si>
  <si>
    <t>D10</t>
  </si>
  <si>
    <t>Demontáž přisazených zářivkových svítidel, vč. ekologické likvidace trubic</t>
  </si>
  <si>
    <t>D9</t>
  </si>
  <si>
    <t>Demontáž vypínačů, elektrorozvodů vč.likvidace</t>
  </si>
  <si>
    <t>soubor</t>
  </si>
  <si>
    <t>pc08</t>
  </si>
  <si>
    <t>Zpětná montáž technologie kuchyně, včetně dopojení  elekřiny, vody apod</t>
  </si>
  <si>
    <t>979011111R00</t>
  </si>
  <si>
    <t>Svislá doprava suti a vybouraných hmot za prvé podlaží nad nebo pod základním podlažím</t>
  </si>
  <si>
    <t>POL8_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</si>
  <si>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</si>
  <si>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</si>
  <si>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</si>
  <si>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</si>
  <si>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</si>
  <si>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</si>
  <si>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</si>
  <si>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</si>
  <si>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</si>
  <si>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</t>
  </si>
  <si>
    <t>SUM</t>
  </si>
  <si>
    <t>END</t>
  </si>
  <si>
    <t>612403382R00</t>
  </si>
  <si>
    <t>Hrubá výplň rýh ve stěnách, jakoukoliv maltou maltou ze suchých směsí_x000D_
 50 x 50 mm</t>
  </si>
  <si>
    <t>jakékoliv šířky rýhy,</t>
  </si>
  <si>
    <t>612403386R00</t>
  </si>
  <si>
    <t>Hrubá výplň rýh ve stěnách, jakoukoliv maltou maltou ze suchých směsí_x000D_
 100 x 100 mm</t>
  </si>
  <si>
    <t>974031132R00</t>
  </si>
  <si>
    <t>Vysekání rýh v jakémkoliv zdivu cihelném v ploše_x000D_
 do hloubky 50 mm, šířky do 70 mm</t>
  </si>
  <si>
    <t>Včetně pomocného lešení o výšce podlahy do 1900 mm a pro zatížení do 1,5 kPa  (150 kg/m2).</t>
  </si>
  <si>
    <t>974031153R00</t>
  </si>
  <si>
    <t>Vysekání rýh v jakémkoliv zdivu cihelném v ploše_x000D_
 do hloubky 100 mm, šířky do 100 mm</t>
  </si>
  <si>
    <t>D2</t>
  </si>
  <si>
    <t>Demontáž sanity (umyvadla, výlevky, dřezy), včetně odpojení od vody a kanalizace-bude použito ZPĚT</t>
  </si>
  <si>
    <t>721140912R00</t>
  </si>
  <si>
    <t>Opravy odpadního potrubí litinového propojení dosavadního potrubí , DN 50</t>
  </si>
  <si>
    <t>800-721</t>
  </si>
  <si>
    <t>721140913R00</t>
  </si>
  <si>
    <t>Opravy odpadního potrubí litinového propojení dosavadního potrubí , DN 70</t>
  </si>
  <si>
    <t>721140915R00</t>
  </si>
  <si>
    <t>Opravy odpadního potrubí litinového propojení dosavadního potrubí , DN 100</t>
  </si>
  <si>
    <t>721140916R00</t>
  </si>
  <si>
    <t>Opravy odpadního potrubí litinového propojení dosavadního potrubí , DN 125</t>
  </si>
  <si>
    <t>721176103R00</t>
  </si>
  <si>
    <t>Potrubí z plastových trub polypropylenové (PP), připojovací, D 50 mm, s 1,8 mm, DN 50</t>
  </si>
  <si>
    <t>Potrubí včetně tvarovek. Bez zednických výpomocí.</t>
  </si>
  <si>
    <t>721176104R00</t>
  </si>
  <si>
    <t>Potrubí z plastových trub polypropylenové (PP), připojovací, D 75 mm, s 1,9 mm, DN 70</t>
  </si>
  <si>
    <t>721171803R00</t>
  </si>
  <si>
    <t>Demontáž potrubí z novodurových trub do D 75 mm</t>
  </si>
  <si>
    <t>odpadního nebo připojovacího,</t>
  </si>
  <si>
    <t>721194104R00</t>
  </si>
  <si>
    <t>Zřízení přípojek na potrubí D 40 mm, materiál ve specifikaci</t>
  </si>
  <si>
    <t>vyvedení a upevnění odpadních výpustek,</t>
  </si>
  <si>
    <t>721194105R00</t>
  </si>
  <si>
    <t>Zřízení přípojek na potrubí D 50 mm, materiál ve specifikaci</t>
  </si>
  <si>
    <t>721223423RT1</t>
  </si>
  <si>
    <t>Vpusti, zápachové uzávěrky a odtokové žlaby podlahové, D 50, 75, 110 mm, se svislým odtokem,123x123mm/115x115mm</t>
  </si>
  <si>
    <t>721290111R00</t>
  </si>
  <si>
    <t>Zkouška těsnosti kanalizace v objektech vodou, DN 125</t>
  </si>
  <si>
    <t>D+M podlahová liniová kanalizační vpusť, délka 3500mm, připojení z boku DN 50</t>
  </si>
  <si>
    <t>998721201R00</t>
  </si>
  <si>
    <t>Přesun hmot pro vnitřní kanalizaci v objektech výšky do 6 m</t>
  </si>
  <si>
    <t>50 m vodorovně, měřeno od těžiště půdorysné plochy skládky do těžiště půdorysné plochy objektu</t>
  </si>
  <si>
    <t>722130801R00</t>
  </si>
  <si>
    <t>Demontáž potrubí z ocelových trubek závitových do DN 25</t>
  </si>
  <si>
    <t>722170923R00</t>
  </si>
  <si>
    <t>Opravy vodovodního potrubí z plastových trubek spojka přímá - mosaz_x000D_
 vnější závit, 32x3/4</t>
  </si>
  <si>
    <t>722172631R00</t>
  </si>
  <si>
    <t>Potrubí z plastických hmot polypropylenové potrubí PP-R, D 20 mm, s 3,4 mm, PN 20, polyfúzně svařované, bez zednických výpomocí</t>
  </si>
  <si>
    <t>Potrubí včetně tvarovek bez zednických výpomocí.</t>
  </si>
  <si>
    <t>Včetně pomocného lešení o výšce podlahy do 1900 mm a pro zatížení do 1,5 kPa.</t>
  </si>
  <si>
    <t>722172632R00</t>
  </si>
  <si>
    <t>Potrubí z plastických hmot polypropylenové potrubí PP-R, D 25 mm, s 4,2 mm, PN 20, polyfúzně svařované, bez zednických výpomocí</t>
  </si>
  <si>
    <t>722172633R00</t>
  </si>
  <si>
    <t>Potrubí z plastických hmot polypropylenové potrubí PP-R, D 32 mm, s 5,4 mm, PN 20, polyfúzně svařované, bez zednických výpomocí</t>
  </si>
  <si>
    <t>722181211RT7</t>
  </si>
  <si>
    <t>Izolace vodovodního potrubí návleková trubice z pěnového polyetylenu, tloušťka stěny 6 mm, d 22 mm</t>
  </si>
  <si>
    <t>V položce je kalkulována dodávka izolační trubice, spon a lepicí pásky.</t>
  </si>
  <si>
    <t>722181211RT8</t>
  </si>
  <si>
    <t>Izolace vodovodního potrubí návleková trubice z pěnového polyetylenu, tloušťka stěny 6 mm, d 25 mm</t>
  </si>
  <si>
    <t>722181211RU1</t>
  </si>
  <si>
    <t>Izolace vodovodního potrubí návleková trubice z pěnového polyetylenu, tloušťka stěny 6 mm, d 32 mm</t>
  </si>
  <si>
    <t>722190402R00</t>
  </si>
  <si>
    <t>Přípojky ke strojům a zařízením vyvedení a připojení výpustek, DN 20</t>
  </si>
  <si>
    <t>722220851R00</t>
  </si>
  <si>
    <t>Demontáž armatur závitových s jedním závitem, G 3/4"</t>
  </si>
  <si>
    <t>722220862R00</t>
  </si>
  <si>
    <t>Demontáž armatur závitových se dvěma závity, G 5/4"</t>
  </si>
  <si>
    <t>722220111R00</t>
  </si>
  <si>
    <t>Armatury závitové s jedním závitem včetně dodávky materiálu nástěnka nátrubková mosazná pro výtokový ventil, vnitřní závit, DN 15, PN 10, mosaz</t>
  </si>
  <si>
    <t>Včetněi vyvedení a upevnění výpustek.</t>
  </si>
  <si>
    <t>722220121R00</t>
  </si>
  <si>
    <t>Armatury závitové s jedním závitem včetně dodávky materiálu nástěnka nátrubková mosazná pro baterii, vnitřní závit, DN 15, PN 10, mosaz</t>
  </si>
  <si>
    <t>pár</t>
  </si>
  <si>
    <t>722224111R00</t>
  </si>
  <si>
    <t>Armatury závitové s jedním závitem včetně dodávky materiálu kulový kohout vypouštěcí a napouštěcí, vnější závit, DN 15, PN 10, mosaz</t>
  </si>
  <si>
    <t>722237121R00</t>
  </si>
  <si>
    <t>Armatury závitové se dvěma závity včetně dodávky materiálu kulový kohout, vnitřní-vnitřní závit, DN 15, PN 42, mosaz</t>
  </si>
  <si>
    <t>722237122R00</t>
  </si>
  <si>
    <t>Armatury závitové se dvěma závity včetně dodávky materiálu kulový kohout, vnitřní-vnitřní závit, DN 20, PN 42, mosaz</t>
  </si>
  <si>
    <t>722237123R00</t>
  </si>
  <si>
    <t>Armatury závitové se dvěma závity včetně dodávky materiálu kulový kohout, vnitřní-vnitřní závit, DN 25, PN 35, mosaz</t>
  </si>
  <si>
    <t>722280106R00</t>
  </si>
  <si>
    <t>Tlakové zkoušky vodovodního potrubí do DN 32</t>
  </si>
  <si>
    <t>Včetně dodávky vody, uzavření a zabezpečení konců potrubí.</t>
  </si>
  <si>
    <t>24+18+7</t>
  </si>
  <si>
    <t>722290234R00</t>
  </si>
  <si>
    <t>Proplach a dezinfekce vodovodního potrubí do DN 80</t>
  </si>
  <si>
    <t>Včetně dodání desinfekčního prostředku.</t>
  </si>
  <si>
    <t>998722201R00</t>
  </si>
  <si>
    <t>Přesun hmot pro vnitřní vodovod v objektech výšky do 6 m</t>
  </si>
  <si>
    <t>vodorovně do 50 m</t>
  </si>
  <si>
    <t>725017132R00</t>
  </si>
  <si>
    <t>Umyvadlo na šrouby, bílé, šířka 550 mm, hloubka 420 mm</t>
  </si>
  <si>
    <t>725810402R00</t>
  </si>
  <si>
    <t>Ventily ventil uzavírací pro do rozvodu vytápění a sanity; kulový, těleso mosaz.rohový, bez připojovací trubičky, DN 10 mm</t>
  </si>
  <si>
    <t>725823111R00</t>
  </si>
  <si>
    <t>Baterie umyvadlové a dřezové baterie umyvadlová, stojánková, ruční ovládání bez otvírání odpadu, standardní</t>
  </si>
  <si>
    <t>725823114R00</t>
  </si>
  <si>
    <t>Baterie umyvadlové a dřezové baterie dřezová, stojánková, ruční ovládání bez otvírání odpadu, standardní</t>
  </si>
  <si>
    <t>725823114RT0</t>
  </si>
  <si>
    <t>Baterie umyvadlové a dřezové baterie dřezová, stojánková, ruční ovládání bez otvírání odpadu, základní</t>
  </si>
  <si>
    <t>725823134R00</t>
  </si>
  <si>
    <t>Baterie umyvadlové a dřezové baterie dřezová, stojánková, ruční ovládání s výsuvnou sprchou, standardní</t>
  </si>
  <si>
    <t>725829201RT1</t>
  </si>
  <si>
    <t>Baterie umyvadlové a dřezové dřezová nástěnná; výtok spodní; rozteč 80 až 120 mm; ovládání pákové; povrch chrom; ramínko kulaté ústí, otočné; 200 mm; kartuše s regulací teploty</t>
  </si>
  <si>
    <t>725820802R00</t>
  </si>
  <si>
    <t>Demontáž baterií stojánkových do 1otvoru</t>
  </si>
  <si>
    <t>725860180R00</t>
  </si>
  <si>
    <t>Zápachové uzávěrky (sifony) pro zařizovací předměty D 40/50 mm; podomítková, pro pračky/myčky; PE; příslušenství přip. koleno, krycí deska nerez, montážní kryt</t>
  </si>
  <si>
    <t>725860202R00</t>
  </si>
  <si>
    <t>Zápachové uzávěrky (sifony) pro zařizovací předměty D 40, 50 mm x 6/4"; pro dřezy; PP; příslušenství stavitelný kulový kloub</t>
  </si>
  <si>
    <t>725860251R00</t>
  </si>
  <si>
    <t>Zápachové uzávěrky (sifony) pro zařizovací předměty zápachová uzávěrka umyvadlová, chromovaný kov</t>
  </si>
  <si>
    <t>Zpětná montáž sanity (umyvadla, výlevky, dřezy)</t>
  </si>
  <si>
    <t>D+M výlevka chromniklová kombinovaná 500x700x900</t>
  </si>
  <si>
    <t>998725201R00</t>
  </si>
  <si>
    <t>Přesun hmot pro zařizovací předměty v objektech výšky do 6 m</t>
  </si>
  <si>
    <t>979990107R00</t>
  </si>
  <si>
    <t>Poplatek za skládku směs betonu,cihel a dřeva</t>
  </si>
  <si>
    <t>D+M elektroinstalace - viz. samostatný rozpočet</t>
  </si>
  <si>
    <t>D+M vzduchotechnika - viz. samostatný rozpočet</t>
  </si>
  <si>
    <t>005211080R</t>
  </si>
  <si>
    <t xml:space="preserve">Bezpečnostní a hygienická opatření na staveništi </t>
  </si>
  <si>
    <t>Soubor</t>
  </si>
  <si>
    <t>POL99_8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</si>
  <si>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</si>
  <si>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005121010R</t>
  </si>
  <si>
    <t>Vybudování zařízení staveniště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</si>
  <si>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</si>
  <si>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</si>
  <si>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</si>
  <si>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</si>
  <si>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</si>
  <si>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</si>
  <si>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</si>
  <si>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</si>
  <si>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</si>
  <si>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</si>
  <si>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005211010R</t>
  </si>
  <si>
    <t>Předání a převzetí staveniště</t>
  </si>
  <si>
    <t>Náklady spojené s účastí zhotovitele na předání a převzetí staveniště.</t>
  </si>
  <si>
    <t>005124010R</t>
  </si>
  <si>
    <t>Koordinační činnost</t>
  </si>
  <si>
    <t>Koordinace stavebních a technologických dodávek stavby.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</si>
</sst>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rgb="FFDF7000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0" fontId="18" fillId="0" borderId="18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2" t="s">
        <v>38</v>
      </c>
    </row>
    <row r="2" spans="1:7" ht="57.75" customHeight="1" x14ac:dyDescent="0.2">
      <c r="A2" s="73" t="s">
        <v>39</v>
      </c>
      <c r="B2" s="73"/>
      <c r="C2" s="73"/>
      <c r="D2" s="73"/>
      <c r="E2" s="73"/>
      <c r="F2" s="73"/>
      <c r="G2" s="73"/>
    </row>
  </sheetData>
  <sheetProtection password="ED8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1"/>
  <sheetViews>
    <sheetView showGridLines="0" topLeftCell="B4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7" t="s">
        <v>36</v>
      </c>
      <c r="B1" s="86" t="s">
        <v>41</v>
      </c>
      <c r="C1" s="87"/>
      <c r="D1" s="87"/>
      <c r="E1" s="87"/>
      <c r="F1" s="87"/>
      <c r="G1" s="87"/>
      <c r="H1" s="87"/>
      <c r="I1" s="87"/>
      <c r="J1" s="88"/>
    </row>
    <row r="2" spans="1:15" ht="36" customHeight="1" x14ac:dyDescent="0.2">
      <c r="A2" s="3"/>
      <c r="B2" s="100" t="s">
        <v>22</v>
      </c>
      <c r="C2" s="101"/>
      <c r="D2" s="102" t="s">
        <v>44</v>
      </c>
      <c r="E2" s="103" t="s">
        <v>45</v>
      </c>
      <c r="F2" s="104"/>
      <c r="G2" s="104"/>
      <c r="H2" s="104"/>
      <c r="I2" s="104"/>
      <c r="J2" s="105"/>
      <c r="O2" s="2"/>
    </row>
    <row r="3" spans="1:15" ht="27" hidden="1" customHeight="1" x14ac:dyDescent="0.2">
      <c r="A3" s="3"/>
      <c r="B3" s="106"/>
      <c r="C3" s="101"/>
      <c r="D3" s="107"/>
      <c r="E3" s="108"/>
      <c r="F3" s="109"/>
      <c r="G3" s="109"/>
      <c r="H3" s="109"/>
      <c r="I3" s="109"/>
      <c r="J3" s="110"/>
    </row>
    <row r="4" spans="1:15" ht="23.25" customHeight="1" x14ac:dyDescent="0.2">
      <c r="A4" s="3"/>
      <c r="B4" s="111"/>
      <c r="C4" s="112"/>
      <c r="D4" s="113"/>
      <c r="E4" s="114"/>
      <c r="F4" s="114"/>
      <c r="G4" s="114"/>
      <c r="H4" s="114"/>
      <c r="I4" s="114"/>
      <c r="J4" s="115"/>
    </row>
    <row r="5" spans="1:15" ht="24" customHeight="1" x14ac:dyDescent="0.2">
      <c r="A5" s="3"/>
      <c r="B5" s="41" t="s">
        <v>42</v>
      </c>
      <c r="C5" s="4"/>
      <c r="D5" s="116" t="s">
        <v>46</v>
      </c>
      <c r="E5" s="24"/>
      <c r="F5" s="24"/>
      <c r="G5" s="24"/>
      <c r="H5" s="26" t="s">
        <v>40</v>
      </c>
      <c r="I5" s="116" t="s">
        <v>50</v>
      </c>
      <c r="J5" s="10"/>
    </row>
    <row r="6" spans="1:15" ht="15.75" customHeight="1" x14ac:dyDescent="0.2">
      <c r="A6" s="3"/>
      <c r="B6" s="36"/>
      <c r="C6" s="24"/>
      <c r="D6" s="116" t="s">
        <v>47</v>
      </c>
      <c r="E6" s="24"/>
      <c r="F6" s="24"/>
      <c r="G6" s="24"/>
      <c r="H6" s="26" t="s">
        <v>34</v>
      </c>
      <c r="I6" s="116" t="s">
        <v>51</v>
      </c>
      <c r="J6" s="10"/>
    </row>
    <row r="7" spans="1:15" ht="15.75" customHeight="1" x14ac:dyDescent="0.2">
      <c r="A7" s="3"/>
      <c r="B7" s="37"/>
      <c r="C7" s="25"/>
      <c r="D7" s="118" t="s">
        <v>49</v>
      </c>
      <c r="E7" s="117" t="s">
        <v>48</v>
      </c>
      <c r="F7" s="30"/>
      <c r="G7" s="30"/>
      <c r="H7" s="31"/>
      <c r="I7" s="30"/>
      <c r="J7" s="45"/>
    </row>
    <row r="8" spans="1:15" ht="24" hidden="1" customHeight="1" x14ac:dyDescent="0.2">
      <c r="A8" s="3"/>
      <c r="B8" s="41" t="s">
        <v>20</v>
      </c>
      <c r="C8" s="4"/>
      <c r="D8" s="119" t="s">
        <v>52</v>
      </c>
      <c r="E8" s="4"/>
      <c r="F8" s="4"/>
      <c r="G8" s="40"/>
      <c r="H8" s="26" t="s">
        <v>40</v>
      </c>
      <c r="I8" s="116" t="s">
        <v>55</v>
      </c>
      <c r="J8" s="10"/>
    </row>
    <row r="9" spans="1:15" ht="15.75" hidden="1" customHeight="1" x14ac:dyDescent="0.2">
      <c r="A9" s="3"/>
      <c r="B9" s="3"/>
      <c r="C9" s="4"/>
      <c r="D9" s="119" t="s">
        <v>53</v>
      </c>
      <c r="E9" s="4"/>
      <c r="F9" s="4"/>
      <c r="G9" s="40"/>
      <c r="H9" s="26" t="s">
        <v>34</v>
      </c>
      <c r="I9" s="116" t="s">
        <v>56</v>
      </c>
      <c r="J9" s="10"/>
    </row>
    <row r="10" spans="1:15" ht="15.75" hidden="1" customHeight="1" x14ac:dyDescent="0.2">
      <c r="A10" s="3"/>
      <c r="B10" s="46"/>
      <c r="C10" s="25"/>
      <c r="D10" s="121" t="s">
        <v>49</v>
      </c>
      <c r="E10" s="120" t="s">
        <v>54</v>
      </c>
      <c r="F10" s="49"/>
      <c r="G10" s="47"/>
      <c r="H10" s="47"/>
      <c r="I10" s="48"/>
      <c r="J10" s="45"/>
    </row>
    <row r="11" spans="1:15" ht="24" customHeight="1" x14ac:dyDescent="0.2">
      <c r="A11" s="3"/>
      <c r="B11" s="41" t="s">
        <v>19</v>
      </c>
      <c r="C11" s="4"/>
      <c r="D11" s="122"/>
      <c r="E11" s="122"/>
      <c r="F11" s="122"/>
      <c r="G11" s="122"/>
      <c r="H11" s="26" t="s">
        <v>40</v>
      </c>
      <c r="I11" s="127"/>
      <c r="J11" s="10"/>
    </row>
    <row r="12" spans="1:15" ht="15.75" customHeight="1" x14ac:dyDescent="0.2">
      <c r="A12" s="3"/>
      <c r="B12" s="36"/>
      <c r="C12" s="24"/>
      <c r="D12" s="123"/>
      <c r="E12" s="123"/>
      <c r="F12" s="123"/>
      <c r="G12" s="123"/>
      <c r="H12" s="26" t="s">
        <v>34</v>
      </c>
      <c r="I12" s="127"/>
      <c r="J12" s="10"/>
    </row>
    <row r="13" spans="1:15" ht="15.75" customHeight="1" x14ac:dyDescent="0.2">
      <c r="A13" s="3"/>
      <c r="B13" s="37"/>
      <c r="C13" s="25"/>
      <c r="D13" s="126"/>
      <c r="E13" s="124"/>
      <c r="F13" s="125"/>
      <c r="G13" s="125"/>
      <c r="H13" s="27"/>
      <c r="I13" s="30"/>
      <c r="J13" s="45"/>
    </row>
    <row r="14" spans="1:15" ht="24" hidden="1" customHeight="1" x14ac:dyDescent="0.2">
      <c r="A14" s="3"/>
      <c r="B14" s="60" t="s">
        <v>21</v>
      </c>
      <c r="C14" s="61"/>
      <c r="D14" s="62"/>
      <c r="E14" s="63"/>
      <c r="F14" s="63"/>
      <c r="G14" s="63"/>
      <c r="H14" s="64"/>
      <c r="I14" s="63"/>
      <c r="J14" s="65"/>
    </row>
    <row r="15" spans="1:15" ht="32.25" customHeight="1" x14ac:dyDescent="0.2">
      <c r="A15" s="3"/>
      <c r="B15" s="46" t="s">
        <v>32</v>
      </c>
      <c r="C15" s="66"/>
      <c r="D15" s="47"/>
      <c r="E15" s="92"/>
      <c r="F15" s="92"/>
      <c r="G15" s="93"/>
      <c r="H15" s="93"/>
      <c r="I15" s="93" t="s">
        <v>29</v>
      </c>
      <c r="J15" s="94"/>
    </row>
    <row r="16" spans="1:15" ht="23.25" customHeight="1" x14ac:dyDescent="0.2">
      <c r="A16" s="190" t="s">
        <v>24</v>
      </c>
      <c r="B16" s="51" t="s">
        <v>24</v>
      </c>
      <c r="C16" s="52"/>
      <c r="D16" s="53"/>
      <c r="E16" s="79"/>
      <c r="F16" s="80"/>
      <c r="G16" s="79"/>
      <c r="H16" s="80"/>
      <c r="I16" s="79">
        <f>SUMIF(F54:F77,A16,I54:I77)+SUMIF(F54:F77,"PSU",I54:I77)</f>
        <v>0</v>
      </c>
      <c r="J16" s="81"/>
    </row>
    <row r="17" spans="1:10" ht="23.25" customHeight="1" x14ac:dyDescent="0.2">
      <c r="A17" s="190" t="s">
        <v>25</v>
      </c>
      <c r="B17" s="51" t="s">
        <v>25</v>
      </c>
      <c r="C17" s="52"/>
      <c r="D17" s="53"/>
      <c r="E17" s="79"/>
      <c r="F17" s="80"/>
      <c r="G17" s="79"/>
      <c r="H17" s="80"/>
      <c r="I17" s="79">
        <f>SUMIF(F54:F77,A17,I54:I77)</f>
        <v>0</v>
      </c>
      <c r="J17" s="81"/>
    </row>
    <row r="18" spans="1:10" ht="23.25" customHeight="1" x14ac:dyDescent="0.2">
      <c r="A18" s="190" t="s">
        <v>26</v>
      </c>
      <c r="B18" s="51" t="s">
        <v>26</v>
      </c>
      <c r="C18" s="52"/>
      <c r="D18" s="53"/>
      <c r="E18" s="79"/>
      <c r="F18" s="80"/>
      <c r="G18" s="79"/>
      <c r="H18" s="80"/>
      <c r="I18" s="79">
        <f>SUMIF(F54:F77,A18,I54:I77)</f>
        <v>0</v>
      </c>
      <c r="J18" s="81"/>
    </row>
    <row r="19" spans="1:10" ht="23.25" customHeight="1" x14ac:dyDescent="0.2">
      <c r="A19" s="190" t="s">
        <v>120</v>
      </c>
      <c r="B19" s="51" t="s">
        <v>27</v>
      </c>
      <c r="C19" s="52"/>
      <c r="D19" s="53"/>
      <c r="E19" s="79"/>
      <c r="F19" s="80"/>
      <c r="G19" s="79"/>
      <c r="H19" s="80"/>
      <c r="I19" s="79">
        <f>SUMIF(F54:F77,A19,I54:I77)</f>
        <v>0</v>
      </c>
      <c r="J19" s="81"/>
    </row>
    <row r="20" spans="1:10" ht="23.25" customHeight="1" x14ac:dyDescent="0.2">
      <c r="A20" s="190" t="s">
        <v>121</v>
      </c>
      <c r="B20" s="51" t="s">
        <v>28</v>
      </c>
      <c r="C20" s="52"/>
      <c r="D20" s="53"/>
      <c r="E20" s="79"/>
      <c r="F20" s="80"/>
      <c r="G20" s="79"/>
      <c r="H20" s="80"/>
      <c r="I20" s="79">
        <f>SUMIF(F54:F77,A20,I54:I77)</f>
        <v>0</v>
      </c>
      <c r="J20" s="81"/>
    </row>
    <row r="21" spans="1:10" ht="23.25" customHeight="1" x14ac:dyDescent="0.2">
      <c r="A21" s="3"/>
      <c r="B21" s="68" t="s">
        <v>29</v>
      </c>
      <c r="C21" s="69"/>
      <c r="D21" s="70"/>
      <c r="E21" s="82"/>
      <c r="F21" s="95"/>
      <c r="G21" s="82"/>
      <c r="H21" s="95"/>
      <c r="I21" s="82">
        <f>SUM(I16:J20)</f>
        <v>0</v>
      </c>
      <c r="J21" s="83"/>
    </row>
    <row r="22" spans="1:10" ht="33" customHeight="1" x14ac:dyDescent="0.2">
      <c r="A22" s="3"/>
      <c r="B22" s="59" t="s">
        <v>33</v>
      </c>
      <c r="C22" s="52"/>
      <c r="D22" s="53"/>
      <c r="E22" s="58"/>
      <c r="F22" s="55"/>
      <c r="G22" s="44"/>
      <c r="H22" s="44"/>
      <c r="I22" s="44"/>
      <c r="J22" s="56"/>
    </row>
    <row r="23" spans="1:10" ht="23.25" customHeight="1" x14ac:dyDescent="0.2">
      <c r="A23" s="3">
        <f>ZakladDPHSni*SazbaDPH1/100</f>
        <v>0</v>
      </c>
      <c r="B23" s="51" t="s">
        <v>12</v>
      </c>
      <c r="C23" s="52"/>
      <c r="D23" s="53"/>
      <c r="E23" s="54">
        <v>15</v>
      </c>
      <c r="F23" s="55" t="s">
        <v>0</v>
      </c>
      <c r="G23" s="77">
        <f>ZakladDPHSniVypocet</f>
        <v>0</v>
      </c>
      <c r="H23" s="78"/>
      <c r="I23" s="78"/>
      <c r="J23" s="56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1" t="s">
        <v>13</v>
      </c>
      <c r="C24" s="52"/>
      <c r="D24" s="53"/>
      <c r="E24" s="54">
        <f>SazbaDPH1</f>
        <v>15</v>
      </c>
      <c r="F24" s="55" t="s">
        <v>0</v>
      </c>
      <c r="G24" s="75">
        <f>IF(A24&gt;50, ROUNDUP(A23, 0), ROUNDDOWN(A23, 0))</f>
        <v>0</v>
      </c>
      <c r="H24" s="76"/>
      <c r="I24" s="76"/>
      <c r="J24" s="56" t="str">
        <f t="shared" si="0"/>
        <v>CZK</v>
      </c>
    </row>
    <row r="25" spans="1:10" ht="23.25" customHeight="1" x14ac:dyDescent="0.2">
      <c r="A25" s="3">
        <f>ZakladDPHZakl*SazbaDPH2/100</f>
        <v>0</v>
      </c>
      <c r="B25" s="51" t="s">
        <v>14</v>
      </c>
      <c r="C25" s="52"/>
      <c r="D25" s="53"/>
      <c r="E25" s="54">
        <v>21</v>
      </c>
      <c r="F25" s="55" t="s">
        <v>0</v>
      </c>
      <c r="G25" s="77">
        <f>ZakladDPHZaklVypocet</f>
        <v>0</v>
      </c>
      <c r="H25" s="78"/>
      <c r="I25" s="78"/>
      <c r="J25" s="56" t="str">
        <f t="shared" si="0"/>
        <v>CZK</v>
      </c>
    </row>
    <row r="26" spans="1:10" ht="23.25" customHeight="1" x14ac:dyDescent="0.2">
      <c r="A26" s="3">
        <f>(A25-INT(A25))*100</f>
        <v>0</v>
      </c>
      <c r="B26" s="43" t="s">
        <v>15</v>
      </c>
      <c r="C26" s="21"/>
      <c r="D26" s="17"/>
      <c r="E26" s="38">
        <f>SazbaDPH2</f>
        <v>21</v>
      </c>
      <c r="F26" s="39" t="s">
        <v>0</v>
      </c>
      <c r="G26" s="89">
        <f>IF(A26&gt;50, ROUNDUP(A25, 0), ROUNDDOWN(A25, 0))</f>
        <v>0</v>
      </c>
      <c r="H26" s="90"/>
      <c r="I26" s="90"/>
      <c r="J26" s="50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2" t="s">
        <v>4</v>
      </c>
      <c r="C27" s="19"/>
      <c r="D27" s="22"/>
      <c r="E27" s="19"/>
      <c r="F27" s="20"/>
      <c r="G27" s="91">
        <f>CenaCelkem-(ZakladDPHSni+DPHSni+ZakladDPHZakl+DPHZakl)</f>
        <v>0</v>
      </c>
      <c r="H27" s="91"/>
      <c r="I27" s="91"/>
      <c r="J27" s="57" t="str">
        <f t="shared" si="0"/>
        <v>CZK</v>
      </c>
    </row>
    <row r="28" spans="1:10" ht="27.75" hidden="1" customHeight="1" thickBot="1" x14ac:dyDescent="0.25">
      <c r="A28" s="3"/>
      <c r="B28" s="163" t="s">
        <v>23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3" t="s">
        <v>35</v>
      </c>
      <c r="C29" s="169"/>
      <c r="D29" s="169"/>
      <c r="E29" s="169"/>
      <c r="F29" s="169"/>
      <c r="G29" s="170">
        <f>IF(A29&gt;50, ROUNDUP(A27, 0), ROUNDDOWN(A27, 0))</f>
        <v>0</v>
      </c>
      <c r="H29" s="170"/>
      <c r="I29" s="170"/>
      <c r="J29" s="171" t="s">
        <v>73</v>
      </c>
    </row>
    <row r="30" spans="1:10" ht="12.75" customHeight="1" x14ac:dyDescent="0.2">
      <c r="A30" s="3"/>
      <c r="B30" s="3"/>
      <c r="C30" s="4"/>
      <c r="D30" s="4"/>
      <c r="E30" s="4"/>
      <c r="F30" s="4"/>
      <c r="G30" s="40"/>
      <c r="H30" s="4"/>
      <c r="I30" s="40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0"/>
      <c r="H31" s="4"/>
      <c r="I31" s="40"/>
      <c r="J31" s="11"/>
    </row>
    <row r="32" spans="1:10" ht="18.75" customHeight="1" x14ac:dyDescent="0.2">
      <c r="A32" s="3"/>
      <c r="B32" s="23"/>
      <c r="C32" s="18" t="s">
        <v>11</v>
      </c>
      <c r="D32" s="34"/>
      <c r="E32" s="34"/>
      <c r="F32" s="18" t="s">
        <v>10</v>
      </c>
      <c r="G32" s="34"/>
      <c r="H32" s="35">
        <f ca="1">TODAY()</f>
        <v>43231</v>
      </c>
      <c r="I32" s="34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0"/>
      <c r="H33" s="4"/>
      <c r="I33" s="40"/>
      <c r="J33" s="11"/>
    </row>
    <row r="34" spans="1:10" s="32" customFormat="1" ht="18.75" customHeight="1" x14ac:dyDescent="0.2">
      <c r="A34" s="28"/>
      <c r="B34" s="28"/>
      <c r="C34" s="29"/>
      <c r="D34" s="84" t="s">
        <v>43</v>
      </c>
      <c r="E34" s="85"/>
      <c r="F34" s="29"/>
      <c r="G34" s="84"/>
      <c r="H34" s="85"/>
      <c r="I34" s="85"/>
      <c r="J34" s="33"/>
    </row>
    <row r="35" spans="1:10" ht="12.75" customHeight="1" x14ac:dyDescent="0.2">
      <c r="A35" s="3"/>
      <c r="B35" s="3"/>
      <c r="C35" s="4"/>
      <c r="D35" s="74" t="s">
        <v>2</v>
      </c>
      <c r="E35" s="74"/>
      <c r="F35" s="4"/>
      <c r="G35" s="40"/>
      <c r="H35" s="12" t="s">
        <v>3</v>
      </c>
      <c r="I35" s="40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3" t="s">
        <v>16</v>
      </c>
      <c r="C37" s="134"/>
      <c r="D37" s="134"/>
      <c r="E37" s="134"/>
      <c r="F37" s="135"/>
      <c r="G37" s="135"/>
      <c r="H37" s="135"/>
      <c r="I37" s="135"/>
      <c r="J37" s="134"/>
    </row>
    <row r="38" spans="1:10" ht="25.5" customHeight="1" x14ac:dyDescent="0.2">
      <c r="A38" s="132" t="s">
        <v>37</v>
      </c>
      <c r="B38" s="136" t="s">
        <v>17</v>
      </c>
      <c r="C38" s="137" t="s">
        <v>5</v>
      </c>
      <c r="D38" s="138"/>
      <c r="E38" s="138"/>
      <c r="F38" s="139" t="str">
        <f>B23</f>
        <v>Základ pro sníženou DPH</v>
      </c>
      <c r="G38" s="139" t="str">
        <f>B25</f>
        <v>Základ pro základní DPH</v>
      </c>
      <c r="H38" s="140" t="s">
        <v>18</v>
      </c>
      <c r="I38" s="140" t="s">
        <v>1</v>
      </c>
      <c r="J38" s="141" t="s">
        <v>0</v>
      </c>
    </row>
    <row r="39" spans="1:10" ht="25.5" hidden="1" customHeight="1" x14ac:dyDescent="0.2">
      <c r="A39" s="132">
        <v>1</v>
      </c>
      <c r="B39" s="142" t="s">
        <v>57</v>
      </c>
      <c r="C39" s="143"/>
      <c r="D39" s="144"/>
      <c r="E39" s="144"/>
      <c r="F39" s="145">
        <f>'SO 01 1 Pol'!AE164+'SO 01 2 Pol'!AE102+'SO 01 3 Pol'!AE11+'SO 01 4 Pol'!AE11+'SO00 0 Pol'!AE27</f>
        <v>0</v>
      </c>
      <c r="G39" s="146">
        <f>'SO 01 1 Pol'!AF164+'SO 01 2 Pol'!AF102+'SO 01 3 Pol'!AF11+'SO 01 4 Pol'!AF11+'SO00 0 Pol'!AF27</f>
        <v>0</v>
      </c>
      <c r="H39" s="147">
        <f>(F39*SazbaDPH1/100)+(G39*SazbaDPH2/100)</f>
        <v>0</v>
      </c>
      <c r="I39" s="147">
        <f>F39+G39+H39</f>
        <v>0</v>
      </c>
      <c r="J39" s="148" t="str">
        <f>IF(CenaCelkemVypocet=0,"",I39/CenaCelkemVypocet*100)</f>
        <v/>
      </c>
    </row>
    <row r="40" spans="1:10" ht="25.5" customHeight="1" x14ac:dyDescent="0.2">
      <c r="A40" s="132">
        <v>2</v>
      </c>
      <c r="B40" s="149" t="s">
        <v>58</v>
      </c>
      <c r="C40" s="150" t="s">
        <v>59</v>
      </c>
      <c r="D40" s="151"/>
      <c r="E40" s="151"/>
      <c r="F40" s="152">
        <f>'SO 01 1 Pol'!AE164+'SO 01 2 Pol'!AE102+'SO 01 3 Pol'!AE11+'SO 01 4 Pol'!AE11</f>
        <v>0</v>
      </c>
      <c r="G40" s="153">
        <f>'SO 01 1 Pol'!AF164+'SO 01 2 Pol'!AF102+'SO 01 3 Pol'!AF11+'SO 01 4 Pol'!AF11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">
      <c r="A41" s="132">
        <v>3</v>
      </c>
      <c r="B41" s="155" t="s">
        <v>60</v>
      </c>
      <c r="C41" s="143" t="s">
        <v>61</v>
      </c>
      <c r="D41" s="144"/>
      <c r="E41" s="144"/>
      <c r="F41" s="156">
        <f>'SO 01 1 Pol'!AE164</f>
        <v>0</v>
      </c>
      <c r="G41" s="147">
        <f>'SO 01 1 Pol'!AF164</f>
        <v>0</v>
      </c>
      <c r="H41" s="147">
        <f>(F41*SazbaDPH1/100)+(G41*SazbaDPH2/100)</f>
        <v>0</v>
      </c>
      <c r="I41" s="147">
        <f>F41+G41+H41</f>
        <v>0</v>
      </c>
      <c r="J41" s="148" t="str">
        <f>IF(CenaCelkemVypocet=0,"",I41/CenaCelkemVypocet*100)</f>
        <v/>
      </c>
    </row>
    <row r="42" spans="1:10" ht="25.5" customHeight="1" x14ac:dyDescent="0.2">
      <c r="A42" s="132">
        <v>3</v>
      </c>
      <c r="B42" s="155" t="s">
        <v>62</v>
      </c>
      <c r="C42" s="143" t="s">
        <v>63</v>
      </c>
      <c r="D42" s="144"/>
      <c r="E42" s="144"/>
      <c r="F42" s="156">
        <f>'SO 01 2 Pol'!AE102</f>
        <v>0</v>
      </c>
      <c r="G42" s="147">
        <f>'SO 01 2 Pol'!AF102</f>
        <v>0</v>
      </c>
      <c r="H42" s="147">
        <f>(F42*SazbaDPH1/100)+(G42*SazbaDPH2/100)</f>
        <v>0</v>
      </c>
      <c r="I42" s="147">
        <f>F42+G42+H42</f>
        <v>0</v>
      </c>
      <c r="J42" s="148" t="str">
        <f>IF(CenaCelkemVypocet=0,"",I42/CenaCelkemVypocet*100)</f>
        <v/>
      </c>
    </row>
    <row r="43" spans="1:10" ht="25.5" customHeight="1" x14ac:dyDescent="0.2">
      <c r="A43" s="132">
        <v>3</v>
      </c>
      <c r="B43" s="155" t="s">
        <v>64</v>
      </c>
      <c r="C43" s="143" t="s">
        <v>65</v>
      </c>
      <c r="D43" s="144"/>
      <c r="E43" s="144"/>
      <c r="F43" s="156">
        <f>'SO 01 3 Pol'!AE11</f>
        <v>0</v>
      </c>
      <c r="G43" s="147">
        <f>'SO 01 3 Pol'!AF11</f>
        <v>0</v>
      </c>
      <c r="H43" s="147">
        <f>(F43*SazbaDPH1/100)+(G43*SazbaDPH2/100)</f>
        <v>0</v>
      </c>
      <c r="I43" s="147">
        <f>F43+G43+H43</f>
        <v>0</v>
      </c>
      <c r="J43" s="148" t="str">
        <f>IF(CenaCelkemVypocet=0,"",I43/CenaCelkemVypocet*100)</f>
        <v/>
      </c>
    </row>
    <row r="44" spans="1:10" ht="25.5" customHeight="1" x14ac:dyDescent="0.2">
      <c r="A44" s="132">
        <v>3</v>
      </c>
      <c r="B44" s="155" t="s">
        <v>66</v>
      </c>
      <c r="C44" s="143" t="s">
        <v>67</v>
      </c>
      <c r="D44" s="144"/>
      <c r="E44" s="144"/>
      <c r="F44" s="156">
        <f>'SO 01 4 Pol'!AE11</f>
        <v>0</v>
      </c>
      <c r="G44" s="147">
        <f>'SO 01 4 Pol'!AF11</f>
        <v>0</v>
      </c>
      <c r="H44" s="147">
        <f>(F44*SazbaDPH1/100)+(G44*SazbaDPH2/100)</f>
        <v>0</v>
      </c>
      <c r="I44" s="147">
        <f>F44+G44+H44</f>
        <v>0</v>
      </c>
      <c r="J44" s="148" t="str">
        <f>IF(CenaCelkemVypocet=0,"",I44/CenaCelkemVypocet*100)</f>
        <v/>
      </c>
    </row>
    <row r="45" spans="1:10" ht="25.5" customHeight="1" x14ac:dyDescent="0.2">
      <c r="A45" s="132">
        <v>2</v>
      </c>
      <c r="B45" s="149" t="s">
        <v>68</v>
      </c>
      <c r="C45" s="150" t="s">
        <v>69</v>
      </c>
      <c r="D45" s="151"/>
      <c r="E45" s="151"/>
      <c r="F45" s="152">
        <f>'SO00 0 Pol'!AE27</f>
        <v>0</v>
      </c>
      <c r="G45" s="153">
        <f>'SO00 0 Pol'!AF27</f>
        <v>0</v>
      </c>
      <c r="H45" s="153">
        <f>(F45*SazbaDPH1/100)+(G45*SazbaDPH2/100)</f>
        <v>0</v>
      </c>
      <c r="I45" s="153">
        <f>F45+G45+H45</f>
        <v>0</v>
      </c>
      <c r="J45" s="154" t="str">
        <f>IF(CenaCelkemVypocet=0,"",I45/CenaCelkemVypocet*100)</f>
        <v/>
      </c>
    </row>
    <row r="46" spans="1:10" ht="25.5" customHeight="1" x14ac:dyDescent="0.2">
      <c r="A46" s="132">
        <v>3</v>
      </c>
      <c r="B46" s="155" t="s">
        <v>70</v>
      </c>
      <c r="C46" s="143" t="s">
        <v>71</v>
      </c>
      <c r="D46" s="144"/>
      <c r="E46" s="144"/>
      <c r="F46" s="156">
        <f>'SO00 0 Pol'!AE27</f>
        <v>0</v>
      </c>
      <c r="G46" s="147">
        <f>'SO00 0 Pol'!AF27</f>
        <v>0</v>
      </c>
      <c r="H46" s="147">
        <f>(F46*SazbaDPH1/100)+(G46*SazbaDPH2/100)</f>
        <v>0</v>
      </c>
      <c r="I46" s="147">
        <f>F46+G46+H46</f>
        <v>0</v>
      </c>
      <c r="J46" s="148" t="str">
        <f>IF(CenaCelkemVypocet=0,"",I46/CenaCelkemVypocet*100)</f>
        <v/>
      </c>
    </row>
    <row r="47" spans="1:10" ht="25.5" customHeight="1" x14ac:dyDescent="0.2">
      <c r="A47" s="132"/>
      <c r="B47" s="157" t="s">
        <v>72</v>
      </c>
      <c r="C47" s="158"/>
      <c r="D47" s="158"/>
      <c r="E47" s="159"/>
      <c r="F47" s="160">
        <f>SUMIF(A39:A46,"=1",F39:F46)</f>
        <v>0</v>
      </c>
      <c r="G47" s="161">
        <f>SUMIF(A39:A46,"=1",G39:G46)</f>
        <v>0</v>
      </c>
      <c r="H47" s="161">
        <f>SUMIF(A39:A46,"=1",H39:H46)</f>
        <v>0</v>
      </c>
      <c r="I47" s="161">
        <f>SUMIF(A39:A46,"=1",I39:I46)</f>
        <v>0</v>
      </c>
      <c r="J47" s="162">
        <f>SUMIF(A39:A46,"=1",J39:J46)</f>
        <v>0</v>
      </c>
    </row>
    <row r="51" spans="1:10" ht="15.75" x14ac:dyDescent="0.25">
      <c r="B51" s="172" t="s">
        <v>74</v>
      </c>
    </row>
    <row r="53" spans="1:10" ht="25.5" customHeight="1" x14ac:dyDescent="0.2">
      <c r="A53" s="173"/>
      <c r="B53" s="176" t="s">
        <v>17</v>
      </c>
      <c r="C53" s="176" t="s">
        <v>5</v>
      </c>
      <c r="D53" s="177"/>
      <c r="E53" s="177"/>
      <c r="F53" s="178" t="s">
        <v>75</v>
      </c>
      <c r="G53" s="178"/>
      <c r="H53" s="178"/>
      <c r="I53" s="178" t="s">
        <v>29</v>
      </c>
      <c r="J53" s="178" t="s">
        <v>0</v>
      </c>
    </row>
    <row r="54" spans="1:10" ht="25.5" customHeight="1" x14ac:dyDescent="0.2">
      <c r="A54" s="174"/>
      <c r="B54" s="179" t="s">
        <v>64</v>
      </c>
      <c r="C54" s="180" t="s">
        <v>76</v>
      </c>
      <c r="D54" s="181"/>
      <c r="E54" s="181"/>
      <c r="F54" s="186" t="s">
        <v>24</v>
      </c>
      <c r="G54" s="187"/>
      <c r="H54" s="187"/>
      <c r="I54" s="187">
        <f>'SO 01 1 Pol'!G8</f>
        <v>0</v>
      </c>
      <c r="J54" s="184" t="str">
        <f>IF(I78=0,"",I54/I78*100)</f>
        <v/>
      </c>
    </row>
    <row r="55" spans="1:10" ht="25.5" customHeight="1" x14ac:dyDescent="0.2">
      <c r="A55" s="174"/>
      <c r="B55" s="179" t="s">
        <v>77</v>
      </c>
      <c r="C55" s="180" t="s">
        <v>78</v>
      </c>
      <c r="D55" s="181"/>
      <c r="E55" s="181"/>
      <c r="F55" s="186" t="s">
        <v>24</v>
      </c>
      <c r="G55" s="187"/>
      <c r="H55" s="187"/>
      <c r="I55" s="187">
        <f>'SO 01 1 Pol'!G11</f>
        <v>0</v>
      </c>
      <c r="J55" s="184" t="str">
        <f>IF(I78=0,"",I55/I78*100)</f>
        <v/>
      </c>
    </row>
    <row r="56" spans="1:10" ht="25.5" customHeight="1" x14ac:dyDescent="0.2">
      <c r="A56" s="174"/>
      <c r="B56" s="179" t="s">
        <v>79</v>
      </c>
      <c r="C56" s="180" t="s">
        <v>80</v>
      </c>
      <c r="D56" s="181"/>
      <c r="E56" s="181"/>
      <c r="F56" s="186" t="s">
        <v>24</v>
      </c>
      <c r="G56" s="187"/>
      <c r="H56" s="187"/>
      <c r="I56" s="187">
        <f>'SO 01 1 Pol'!G17+'SO 01 2 Pol'!G8</f>
        <v>0</v>
      </c>
      <c r="J56" s="184" t="str">
        <f>IF(I78=0,"",I56/I78*100)</f>
        <v/>
      </c>
    </row>
    <row r="57" spans="1:10" ht="25.5" customHeight="1" x14ac:dyDescent="0.2">
      <c r="A57" s="174"/>
      <c r="B57" s="179" t="s">
        <v>81</v>
      </c>
      <c r="C57" s="180" t="s">
        <v>82</v>
      </c>
      <c r="D57" s="181"/>
      <c r="E57" s="181"/>
      <c r="F57" s="186" t="s">
        <v>24</v>
      </c>
      <c r="G57" s="187"/>
      <c r="H57" s="187"/>
      <c r="I57" s="187">
        <f>'SO 01 1 Pol'!G34</f>
        <v>0</v>
      </c>
      <c r="J57" s="184" t="str">
        <f>IF(I78=0,"",I57/I78*100)</f>
        <v/>
      </c>
    </row>
    <row r="58" spans="1:10" ht="25.5" customHeight="1" x14ac:dyDescent="0.2">
      <c r="A58" s="174"/>
      <c r="B58" s="179" t="s">
        <v>83</v>
      </c>
      <c r="C58" s="180" t="s">
        <v>84</v>
      </c>
      <c r="D58" s="181"/>
      <c r="E58" s="181"/>
      <c r="F58" s="186" t="s">
        <v>24</v>
      </c>
      <c r="G58" s="187"/>
      <c r="H58" s="187"/>
      <c r="I58" s="187">
        <f>'SO 01 1 Pol'!G39</f>
        <v>0</v>
      </c>
      <c r="J58" s="184" t="str">
        <f>IF(I78=0,"",I58/I78*100)</f>
        <v/>
      </c>
    </row>
    <row r="59" spans="1:10" ht="25.5" customHeight="1" x14ac:dyDescent="0.2">
      <c r="A59" s="174"/>
      <c r="B59" s="179" t="s">
        <v>85</v>
      </c>
      <c r="C59" s="180" t="s">
        <v>86</v>
      </c>
      <c r="D59" s="181"/>
      <c r="E59" s="181"/>
      <c r="F59" s="186" t="s">
        <v>24</v>
      </c>
      <c r="G59" s="187"/>
      <c r="H59" s="187"/>
      <c r="I59" s="187">
        <f>'SO 01 1 Pol'!G41</f>
        <v>0</v>
      </c>
      <c r="J59" s="184" t="str">
        <f>IF(I78=0,"",I59/I78*100)</f>
        <v/>
      </c>
    </row>
    <row r="60" spans="1:10" ht="25.5" customHeight="1" x14ac:dyDescent="0.2">
      <c r="A60" s="174"/>
      <c r="B60" s="179" t="s">
        <v>87</v>
      </c>
      <c r="C60" s="180" t="s">
        <v>88</v>
      </c>
      <c r="D60" s="181"/>
      <c r="E60" s="181"/>
      <c r="F60" s="186" t="s">
        <v>24</v>
      </c>
      <c r="G60" s="187"/>
      <c r="H60" s="187"/>
      <c r="I60" s="187">
        <f>'SO 01 1 Pol'!G47+'SO 01 2 Pol'!G13</f>
        <v>0</v>
      </c>
      <c r="J60" s="184" t="str">
        <f>IF(I78=0,"",I60/I78*100)</f>
        <v/>
      </c>
    </row>
    <row r="61" spans="1:10" ht="25.5" customHeight="1" x14ac:dyDescent="0.2">
      <c r="A61" s="174"/>
      <c r="B61" s="179" t="s">
        <v>89</v>
      </c>
      <c r="C61" s="180" t="s">
        <v>90</v>
      </c>
      <c r="D61" s="181"/>
      <c r="E61" s="181"/>
      <c r="F61" s="186" t="s">
        <v>24</v>
      </c>
      <c r="G61" s="187"/>
      <c r="H61" s="187"/>
      <c r="I61" s="187">
        <f>'SO 01 1 Pol'!G66+'SO 01 2 Pol'!G19</f>
        <v>0</v>
      </c>
      <c r="J61" s="184" t="str">
        <f>IF(I78=0,"",I61/I78*100)</f>
        <v/>
      </c>
    </row>
    <row r="62" spans="1:10" ht="25.5" customHeight="1" x14ac:dyDescent="0.2">
      <c r="A62" s="174"/>
      <c r="B62" s="179" t="s">
        <v>91</v>
      </c>
      <c r="C62" s="180" t="s">
        <v>92</v>
      </c>
      <c r="D62" s="181"/>
      <c r="E62" s="181"/>
      <c r="F62" s="186" t="s">
        <v>25</v>
      </c>
      <c r="G62" s="187"/>
      <c r="H62" s="187"/>
      <c r="I62" s="187">
        <f>'SO 01 1 Pol'!G69</f>
        <v>0</v>
      </c>
      <c r="J62" s="184" t="str">
        <f>IF(I78=0,"",I62/I78*100)</f>
        <v/>
      </c>
    </row>
    <row r="63" spans="1:10" ht="25.5" customHeight="1" x14ac:dyDescent="0.2">
      <c r="A63" s="174"/>
      <c r="B63" s="179" t="s">
        <v>93</v>
      </c>
      <c r="C63" s="180" t="s">
        <v>94</v>
      </c>
      <c r="D63" s="181"/>
      <c r="E63" s="181"/>
      <c r="F63" s="186" t="s">
        <v>25</v>
      </c>
      <c r="G63" s="187"/>
      <c r="H63" s="187"/>
      <c r="I63" s="187">
        <f>'SO 01 2 Pol'!G22</f>
        <v>0</v>
      </c>
      <c r="J63" s="184" t="str">
        <f>IF(I78=0,"",I63/I78*100)</f>
        <v/>
      </c>
    </row>
    <row r="64" spans="1:10" ht="25.5" customHeight="1" x14ac:dyDescent="0.2">
      <c r="A64" s="174"/>
      <c r="B64" s="179" t="s">
        <v>95</v>
      </c>
      <c r="C64" s="180" t="s">
        <v>96</v>
      </c>
      <c r="D64" s="181"/>
      <c r="E64" s="181"/>
      <c r="F64" s="186" t="s">
        <v>25</v>
      </c>
      <c r="G64" s="187"/>
      <c r="H64" s="187"/>
      <c r="I64" s="187">
        <f>'SO 01 2 Pol'!G42</f>
        <v>0</v>
      </c>
      <c r="J64" s="184" t="str">
        <f>IF(I78=0,"",I64/I78*100)</f>
        <v/>
      </c>
    </row>
    <row r="65" spans="1:10" ht="25.5" customHeight="1" x14ac:dyDescent="0.2">
      <c r="A65" s="174"/>
      <c r="B65" s="179" t="s">
        <v>97</v>
      </c>
      <c r="C65" s="180" t="s">
        <v>98</v>
      </c>
      <c r="D65" s="181"/>
      <c r="E65" s="181"/>
      <c r="F65" s="186" t="s">
        <v>25</v>
      </c>
      <c r="G65" s="187"/>
      <c r="H65" s="187"/>
      <c r="I65" s="187">
        <f>'SO 01 2 Pol'!G78</f>
        <v>0</v>
      </c>
      <c r="J65" s="184" t="str">
        <f>IF(I78=0,"",I65/I78*100)</f>
        <v/>
      </c>
    </row>
    <row r="66" spans="1:10" ht="25.5" customHeight="1" x14ac:dyDescent="0.2">
      <c r="A66" s="174"/>
      <c r="B66" s="179" t="s">
        <v>99</v>
      </c>
      <c r="C66" s="180" t="s">
        <v>100</v>
      </c>
      <c r="D66" s="181"/>
      <c r="E66" s="181"/>
      <c r="F66" s="186" t="s">
        <v>25</v>
      </c>
      <c r="G66" s="187"/>
      <c r="H66" s="187"/>
      <c r="I66" s="187">
        <f>'SO 01 1 Pol'!G88</f>
        <v>0</v>
      </c>
      <c r="J66" s="184" t="str">
        <f>IF(I78=0,"",I66/I78*100)</f>
        <v/>
      </c>
    </row>
    <row r="67" spans="1:10" ht="25.5" customHeight="1" x14ac:dyDescent="0.2">
      <c r="A67" s="174"/>
      <c r="B67" s="179" t="s">
        <v>101</v>
      </c>
      <c r="C67" s="180" t="s">
        <v>102</v>
      </c>
      <c r="D67" s="181"/>
      <c r="E67" s="181"/>
      <c r="F67" s="186" t="s">
        <v>25</v>
      </c>
      <c r="G67" s="187"/>
      <c r="H67" s="187"/>
      <c r="I67" s="187">
        <f>'SO 01 1 Pol'!G90</f>
        <v>0</v>
      </c>
      <c r="J67" s="184" t="str">
        <f>IF(I78=0,"",I67/I78*100)</f>
        <v/>
      </c>
    </row>
    <row r="68" spans="1:10" ht="25.5" customHeight="1" x14ac:dyDescent="0.2">
      <c r="A68" s="174"/>
      <c r="B68" s="179" t="s">
        <v>103</v>
      </c>
      <c r="C68" s="180" t="s">
        <v>104</v>
      </c>
      <c r="D68" s="181"/>
      <c r="E68" s="181"/>
      <c r="F68" s="186" t="s">
        <v>25</v>
      </c>
      <c r="G68" s="187"/>
      <c r="H68" s="187"/>
      <c r="I68" s="187">
        <f>'SO 01 1 Pol'!G95</f>
        <v>0</v>
      </c>
      <c r="J68" s="184" t="str">
        <f>IF(I78=0,"",I68/I78*100)</f>
        <v/>
      </c>
    </row>
    <row r="69" spans="1:10" ht="25.5" customHeight="1" x14ac:dyDescent="0.2">
      <c r="A69" s="174"/>
      <c r="B69" s="179" t="s">
        <v>105</v>
      </c>
      <c r="C69" s="180" t="s">
        <v>106</v>
      </c>
      <c r="D69" s="181"/>
      <c r="E69" s="181"/>
      <c r="F69" s="186" t="s">
        <v>25</v>
      </c>
      <c r="G69" s="187"/>
      <c r="H69" s="187"/>
      <c r="I69" s="187">
        <f>'SO 01 1 Pol'!G106</f>
        <v>0</v>
      </c>
      <c r="J69" s="184" t="str">
        <f>IF(I78=0,"",I69/I78*100)</f>
        <v/>
      </c>
    </row>
    <row r="70" spans="1:10" ht="25.5" customHeight="1" x14ac:dyDescent="0.2">
      <c r="A70" s="174"/>
      <c r="B70" s="179" t="s">
        <v>107</v>
      </c>
      <c r="C70" s="180" t="s">
        <v>108</v>
      </c>
      <c r="D70" s="181"/>
      <c r="E70" s="181"/>
      <c r="F70" s="186" t="s">
        <v>25</v>
      </c>
      <c r="G70" s="187"/>
      <c r="H70" s="187"/>
      <c r="I70" s="187">
        <f>'SO 01 1 Pol'!G134</f>
        <v>0</v>
      </c>
      <c r="J70" s="184" t="str">
        <f>IF(I78=0,"",I70/I78*100)</f>
        <v/>
      </c>
    </row>
    <row r="71" spans="1:10" ht="25.5" customHeight="1" x14ac:dyDescent="0.2">
      <c r="A71" s="174"/>
      <c r="B71" s="179" t="s">
        <v>109</v>
      </c>
      <c r="C71" s="180" t="s">
        <v>110</v>
      </c>
      <c r="D71" s="181"/>
      <c r="E71" s="181"/>
      <c r="F71" s="186" t="s">
        <v>25</v>
      </c>
      <c r="G71" s="187"/>
      <c r="H71" s="187"/>
      <c r="I71" s="187">
        <f>'SO 01 1 Pol'!G136</f>
        <v>0</v>
      </c>
      <c r="J71" s="184" t="str">
        <f>IF(I78=0,"",I71/I78*100)</f>
        <v/>
      </c>
    </row>
    <row r="72" spans="1:10" ht="25.5" customHeight="1" x14ac:dyDescent="0.2">
      <c r="A72" s="174"/>
      <c r="B72" s="179" t="s">
        <v>111</v>
      </c>
      <c r="C72" s="180" t="s">
        <v>112</v>
      </c>
      <c r="D72" s="181"/>
      <c r="E72" s="181"/>
      <c r="F72" s="186" t="s">
        <v>26</v>
      </c>
      <c r="G72" s="187"/>
      <c r="H72" s="187"/>
      <c r="I72" s="187">
        <f>'SO 01 1 Pol'!G151+'SO 01 3 Pol'!G8</f>
        <v>0</v>
      </c>
      <c r="J72" s="184" t="str">
        <f>IF(I78=0,"",I72/I78*100)</f>
        <v/>
      </c>
    </row>
    <row r="73" spans="1:10" ht="25.5" customHeight="1" x14ac:dyDescent="0.2">
      <c r="A73" s="174"/>
      <c r="B73" s="179" t="s">
        <v>113</v>
      </c>
      <c r="C73" s="180" t="s">
        <v>114</v>
      </c>
      <c r="D73" s="181"/>
      <c r="E73" s="181"/>
      <c r="F73" s="186" t="s">
        <v>26</v>
      </c>
      <c r="G73" s="187"/>
      <c r="H73" s="187"/>
      <c r="I73" s="187">
        <f>'SO 01 4 Pol'!G8</f>
        <v>0</v>
      </c>
      <c r="J73" s="184" t="str">
        <f>IF(I78=0,"",I73/I78*100)</f>
        <v/>
      </c>
    </row>
    <row r="74" spans="1:10" ht="25.5" customHeight="1" x14ac:dyDescent="0.2">
      <c r="A74" s="174"/>
      <c r="B74" s="179" t="s">
        <v>115</v>
      </c>
      <c r="C74" s="180" t="s">
        <v>116</v>
      </c>
      <c r="D74" s="181"/>
      <c r="E74" s="181"/>
      <c r="F74" s="186" t="s">
        <v>26</v>
      </c>
      <c r="G74" s="187"/>
      <c r="H74" s="187"/>
      <c r="I74" s="187">
        <f>'SO 01 1 Pol'!G154</f>
        <v>0</v>
      </c>
      <c r="J74" s="184" t="str">
        <f>IF(I78=0,"",I74/I78*100)</f>
        <v/>
      </c>
    </row>
    <row r="75" spans="1:10" ht="25.5" customHeight="1" x14ac:dyDescent="0.2">
      <c r="A75" s="174"/>
      <c r="B75" s="179" t="s">
        <v>117</v>
      </c>
      <c r="C75" s="180" t="s">
        <v>118</v>
      </c>
      <c r="D75" s="181"/>
      <c r="E75" s="181"/>
      <c r="F75" s="186" t="s">
        <v>119</v>
      </c>
      <c r="G75" s="187"/>
      <c r="H75" s="187"/>
      <c r="I75" s="187">
        <f>'SO 01 1 Pol'!G156+'SO 01 2 Pol'!G94</f>
        <v>0</v>
      </c>
      <c r="J75" s="184" t="str">
        <f>IF(I78=0,"",I75/I78*100)</f>
        <v/>
      </c>
    </row>
    <row r="76" spans="1:10" ht="25.5" customHeight="1" x14ac:dyDescent="0.2">
      <c r="A76" s="174"/>
      <c r="B76" s="179" t="s">
        <v>120</v>
      </c>
      <c r="C76" s="180" t="s">
        <v>27</v>
      </c>
      <c r="D76" s="181"/>
      <c r="E76" s="181"/>
      <c r="F76" s="186" t="s">
        <v>120</v>
      </c>
      <c r="G76" s="187"/>
      <c r="H76" s="187"/>
      <c r="I76" s="187">
        <f>'SO00 0 Pol'!G11+'SO00 0 Pol'!G23</f>
        <v>0</v>
      </c>
      <c r="J76" s="184" t="str">
        <f>IF(I78=0,"",I76/I78*100)</f>
        <v/>
      </c>
    </row>
    <row r="77" spans="1:10" ht="25.5" customHeight="1" x14ac:dyDescent="0.2">
      <c r="A77" s="174"/>
      <c r="B77" s="179" t="s">
        <v>121</v>
      </c>
      <c r="C77" s="180" t="s">
        <v>28</v>
      </c>
      <c r="D77" s="181"/>
      <c r="E77" s="181"/>
      <c r="F77" s="186" t="s">
        <v>121</v>
      </c>
      <c r="G77" s="187"/>
      <c r="H77" s="187"/>
      <c r="I77" s="187">
        <f>'SO00 0 Pol'!G8+'SO00 0 Pol'!G18</f>
        <v>0</v>
      </c>
      <c r="J77" s="184" t="str">
        <f>IF(I78=0,"",I77/I78*100)</f>
        <v/>
      </c>
    </row>
    <row r="78" spans="1:10" ht="25.5" customHeight="1" x14ac:dyDescent="0.2">
      <c r="A78" s="175"/>
      <c r="B78" s="182" t="s">
        <v>1</v>
      </c>
      <c r="C78" s="182"/>
      <c r="D78" s="183"/>
      <c r="E78" s="183"/>
      <c r="F78" s="188"/>
      <c r="G78" s="189"/>
      <c r="H78" s="189"/>
      <c r="I78" s="189">
        <f>SUM(I54:I77)</f>
        <v>0</v>
      </c>
      <c r="J78" s="185">
        <f>SUM(J54:J77)</f>
        <v>0</v>
      </c>
    </row>
    <row r="79" spans="1:10" x14ac:dyDescent="0.2">
      <c r="F79" s="130"/>
      <c r="G79" s="129"/>
      <c r="H79" s="130"/>
      <c r="I79" s="129"/>
      <c r="J79" s="131"/>
    </row>
    <row r="80" spans="1:10" x14ac:dyDescent="0.2">
      <c r="F80" s="130"/>
      <c r="G80" s="129"/>
      <c r="H80" s="130"/>
      <c r="I80" s="129"/>
      <c r="J80" s="131"/>
    </row>
    <row r="81" spans="6:10" x14ac:dyDescent="0.2">
      <c r="F81" s="130"/>
      <c r="G81" s="129"/>
      <c r="H81" s="130"/>
      <c r="I81" s="129"/>
      <c r="J81" s="131"/>
    </row>
  </sheetData>
  <sheetProtection password="ED8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C75:E75"/>
    <mergeCell ref="C76:E76"/>
    <mergeCell ref="C77:E77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C46:E46"/>
    <mergeCell ref="B47:E47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8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6" t="s">
        <v>6</v>
      </c>
      <c r="B1" s="96"/>
      <c r="C1" s="97"/>
      <c r="D1" s="96"/>
      <c r="E1" s="96"/>
      <c r="F1" s="96"/>
      <c r="G1" s="96"/>
    </row>
    <row r="2" spans="1:7" ht="24.95" customHeight="1" x14ac:dyDescent="0.2">
      <c r="A2" s="72" t="s">
        <v>7</v>
      </c>
      <c r="B2" s="71"/>
      <c r="C2" s="98"/>
      <c r="D2" s="98"/>
      <c r="E2" s="98"/>
      <c r="F2" s="98"/>
      <c r="G2" s="99"/>
    </row>
    <row r="3" spans="1:7" ht="24.95" customHeight="1" x14ac:dyDescent="0.2">
      <c r="A3" s="72" t="s">
        <v>8</v>
      </c>
      <c r="B3" s="71"/>
      <c r="C3" s="98"/>
      <c r="D3" s="98"/>
      <c r="E3" s="98"/>
      <c r="F3" s="98"/>
      <c r="G3" s="99"/>
    </row>
    <row r="4" spans="1:7" ht="24.95" customHeight="1" x14ac:dyDescent="0.2">
      <c r="A4" s="72" t="s">
        <v>9</v>
      </c>
      <c r="B4" s="71"/>
      <c r="C4" s="98"/>
      <c r="D4" s="98"/>
      <c r="E4" s="98"/>
      <c r="F4" s="98"/>
      <c r="G4" s="99"/>
    </row>
    <row r="5" spans="1:7" x14ac:dyDescent="0.2">
      <c r="B5" s="6"/>
      <c r="C5" s="7"/>
      <c r="D5" s="8"/>
    </row>
  </sheetData>
  <sheetProtection password="ED8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2" t="s">
        <v>122</v>
      </c>
      <c r="B1" s="192"/>
      <c r="C1" s="192"/>
      <c r="D1" s="192"/>
      <c r="E1" s="192"/>
      <c r="F1" s="192"/>
      <c r="G1" s="192"/>
      <c r="AG1" t="s">
        <v>123</v>
      </c>
    </row>
    <row r="2" spans="1:60" ht="24.95" customHeight="1" x14ac:dyDescent="0.2">
      <c r="A2" s="193" t="s">
        <v>7</v>
      </c>
      <c r="B2" s="71" t="s">
        <v>44</v>
      </c>
      <c r="C2" s="196" t="s">
        <v>45</v>
      </c>
      <c r="D2" s="194"/>
      <c r="E2" s="194"/>
      <c r="F2" s="194"/>
      <c r="G2" s="195"/>
      <c r="AG2" t="s">
        <v>124</v>
      </c>
    </row>
    <row r="3" spans="1:60" ht="24.95" customHeight="1" x14ac:dyDescent="0.2">
      <c r="A3" s="193" t="s">
        <v>8</v>
      </c>
      <c r="B3" s="71" t="s">
        <v>58</v>
      </c>
      <c r="C3" s="196" t="s">
        <v>59</v>
      </c>
      <c r="D3" s="194"/>
      <c r="E3" s="194"/>
      <c r="F3" s="194"/>
      <c r="G3" s="195"/>
      <c r="AC3" s="128" t="s">
        <v>124</v>
      </c>
      <c r="AG3" t="s">
        <v>125</v>
      </c>
    </row>
    <row r="4" spans="1:60" ht="24.95" customHeight="1" x14ac:dyDescent="0.2">
      <c r="A4" s="197" t="s">
        <v>9</v>
      </c>
      <c r="B4" s="198" t="s">
        <v>60</v>
      </c>
      <c r="C4" s="199" t="s">
        <v>61</v>
      </c>
      <c r="D4" s="200"/>
      <c r="E4" s="200"/>
      <c r="F4" s="200"/>
      <c r="G4" s="201"/>
      <c r="AG4" t="s">
        <v>126</v>
      </c>
    </row>
    <row r="5" spans="1:60" x14ac:dyDescent="0.2">
      <c r="D5" s="191"/>
    </row>
    <row r="6" spans="1:60" ht="38.25" x14ac:dyDescent="0.2">
      <c r="A6" s="203" t="s">
        <v>127</v>
      </c>
      <c r="B6" s="205" t="s">
        <v>128</v>
      </c>
      <c r="C6" s="205" t="s">
        <v>129</v>
      </c>
      <c r="D6" s="204" t="s">
        <v>130</v>
      </c>
      <c r="E6" s="203" t="s">
        <v>131</v>
      </c>
      <c r="F6" s="202" t="s">
        <v>132</v>
      </c>
      <c r="G6" s="203" t="s">
        <v>29</v>
      </c>
      <c r="H6" s="206" t="s">
        <v>30</v>
      </c>
      <c r="I6" s="206" t="s">
        <v>133</v>
      </c>
      <c r="J6" s="206" t="s">
        <v>31</v>
      </c>
      <c r="K6" s="206" t="s">
        <v>134</v>
      </c>
      <c r="L6" s="206" t="s">
        <v>135</v>
      </c>
      <c r="M6" s="206" t="s">
        <v>136</v>
      </c>
      <c r="N6" s="206" t="s">
        <v>137</v>
      </c>
      <c r="O6" s="206" t="s">
        <v>138</v>
      </c>
      <c r="P6" s="206" t="s">
        <v>139</v>
      </c>
      <c r="Q6" s="206" t="s">
        <v>140</v>
      </c>
      <c r="R6" s="206" t="s">
        <v>141</v>
      </c>
      <c r="S6" s="206" t="s">
        <v>142</v>
      </c>
      <c r="T6" s="206" t="s">
        <v>143</v>
      </c>
      <c r="U6" s="206" t="s">
        <v>144</v>
      </c>
      <c r="V6" s="206" t="s">
        <v>145</v>
      </c>
      <c r="W6" s="206" t="s">
        <v>146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">
      <c r="A8" s="224" t="s">
        <v>147</v>
      </c>
      <c r="B8" s="225" t="s">
        <v>64</v>
      </c>
      <c r="C8" s="251" t="s">
        <v>76</v>
      </c>
      <c r="D8" s="226"/>
      <c r="E8" s="227"/>
      <c r="F8" s="228"/>
      <c r="G8" s="228">
        <f>SUMIF(AG9:AG10,"&lt;&gt;NOR",G9:G10)</f>
        <v>0</v>
      </c>
      <c r="H8" s="228"/>
      <c r="I8" s="228">
        <f>SUM(I9:I10)</f>
        <v>0</v>
      </c>
      <c r="J8" s="228"/>
      <c r="K8" s="228">
        <f>SUM(K9:K10)</f>
        <v>0</v>
      </c>
      <c r="L8" s="228"/>
      <c r="M8" s="228">
        <f>SUM(M9:M10)</f>
        <v>0</v>
      </c>
      <c r="N8" s="228"/>
      <c r="O8" s="228">
        <f>SUM(O9:O10)</f>
        <v>0.06</v>
      </c>
      <c r="P8" s="228"/>
      <c r="Q8" s="228">
        <f>SUM(Q9:Q10)</f>
        <v>0</v>
      </c>
      <c r="R8" s="228"/>
      <c r="S8" s="228"/>
      <c r="T8" s="229"/>
      <c r="U8" s="223"/>
      <c r="V8" s="223">
        <f>SUM(V9:V10)</f>
        <v>3.75</v>
      </c>
      <c r="W8" s="223"/>
      <c r="AG8" t="s">
        <v>148</v>
      </c>
    </row>
    <row r="9" spans="1:60" ht="22.5" outlineLevel="1" x14ac:dyDescent="0.2">
      <c r="A9" s="230">
        <v>1</v>
      </c>
      <c r="B9" s="231" t="s">
        <v>149</v>
      </c>
      <c r="C9" s="252" t="s">
        <v>150</v>
      </c>
      <c r="D9" s="232" t="s">
        <v>151</v>
      </c>
      <c r="E9" s="233">
        <v>4.875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1.1990000000000001E-2</v>
      </c>
      <c r="O9" s="235">
        <f>ROUND(E9*N9,2)</f>
        <v>0.06</v>
      </c>
      <c r="P9" s="235">
        <v>0</v>
      </c>
      <c r="Q9" s="235">
        <f>ROUND(E9*P9,2)</f>
        <v>0</v>
      </c>
      <c r="R9" s="235" t="s">
        <v>152</v>
      </c>
      <c r="S9" s="235" t="s">
        <v>153</v>
      </c>
      <c r="T9" s="236" t="s">
        <v>153</v>
      </c>
      <c r="U9" s="217">
        <v>0.76900000000000002</v>
      </c>
      <c r="V9" s="217">
        <f>ROUND(E9*U9,2)</f>
        <v>3.75</v>
      </c>
      <c r="W9" s="217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154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">
      <c r="A10" s="214"/>
      <c r="B10" s="215"/>
      <c r="C10" s="253" t="s">
        <v>155</v>
      </c>
      <c r="D10" s="219"/>
      <c r="E10" s="220">
        <v>4.875</v>
      </c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156</v>
      </c>
      <c r="AH10" s="207">
        <v>0</v>
      </c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x14ac:dyDescent="0.2">
      <c r="A11" s="224" t="s">
        <v>147</v>
      </c>
      <c r="B11" s="225" t="s">
        <v>77</v>
      </c>
      <c r="C11" s="251" t="s">
        <v>78</v>
      </c>
      <c r="D11" s="226"/>
      <c r="E11" s="227"/>
      <c r="F11" s="228"/>
      <c r="G11" s="228">
        <f>SUMIF(AG12:AG16,"&lt;&gt;NOR",G12:G16)</f>
        <v>0</v>
      </c>
      <c r="H11" s="228"/>
      <c r="I11" s="228">
        <f>SUM(I12:I16)</f>
        <v>0</v>
      </c>
      <c r="J11" s="228"/>
      <c r="K11" s="228">
        <f>SUM(K12:K16)</f>
        <v>0</v>
      </c>
      <c r="L11" s="228"/>
      <c r="M11" s="228">
        <f>SUM(M12:M16)</f>
        <v>0</v>
      </c>
      <c r="N11" s="228"/>
      <c r="O11" s="228">
        <f>SUM(O12:O16)</f>
        <v>0.43999999999999995</v>
      </c>
      <c r="P11" s="228"/>
      <c r="Q11" s="228">
        <f>SUM(Q12:Q16)</f>
        <v>0</v>
      </c>
      <c r="R11" s="228"/>
      <c r="S11" s="228"/>
      <c r="T11" s="229"/>
      <c r="U11" s="223"/>
      <c r="V11" s="223">
        <f>SUM(V12:V16)</f>
        <v>43.07</v>
      </c>
      <c r="W11" s="223"/>
      <c r="AG11" t="s">
        <v>148</v>
      </c>
    </row>
    <row r="12" spans="1:60" ht="22.5" outlineLevel="1" x14ac:dyDescent="0.2">
      <c r="A12" s="230">
        <v>2</v>
      </c>
      <c r="B12" s="231" t="s">
        <v>157</v>
      </c>
      <c r="C12" s="252" t="s">
        <v>158</v>
      </c>
      <c r="D12" s="232" t="s">
        <v>151</v>
      </c>
      <c r="E12" s="233">
        <v>92.84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21</v>
      </c>
      <c r="M12" s="235">
        <f>G12*(1+L12/100)</f>
        <v>0</v>
      </c>
      <c r="N12" s="235">
        <v>3.0700000000000002E-3</v>
      </c>
      <c r="O12" s="235">
        <f>ROUND(E12*N12,2)</f>
        <v>0.28999999999999998</v>
      </c>
      <c r="P12" s="235">
        <v>0</v>
      </c>
      <c r="Q12" s="235">
        <f>ROUND(E12*P12,2)</f>
        <v>0</v>
      </c>
      <c r="R12" s="235" t="s">
        <v>152</v>
      </c>
      <c r="S12" s="235" t="s">
        <v>153</v>
      </c>
      <c r="T12" s="236" t="s">
        <v>153</v>
      </c>
      <c r="U12" s="217">
        <v>0.31000000000000005</v>
      </c>
      <c r="V12" s="217">
        <f>ROUND(E12*U12,2)</f>
        <v>28.78</v>
      </c>
      <c r="W12" s="217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154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">
      <c r="A13" s="214"/>
      <c r="B13" s="215"/>
      <c r="C13" s="254" t="s">
        <v>159</v>
      </c>
      <c r="D13" s="237"/>
      <c r="E13" s="237"/>
      <c r="F13" s="237"/>
      <c r="G13" s="23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160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14"/>
      <c r="B14" s="215"/>
      <c r="C14" s="255" t="s">
        <v>161</v>
      </c>
      <c r="D14" s="238"/>
      <c r="E14" s="238"/>
      <c r="F14" s="238"/>
      <c r="G14" s="238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162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">
      <c r="A15" s="230">
        <v>3</v>
      </c>
      <c r="B15" s="231" t="s">
        <v>163</v>
      </c>
      <c r="C15" s="252" t="s">
        <v>164</v>
      </c>
      <c r="D15" s="232" t="s">
        <v>151</v>
      </c>
      <c r="E15" s="233">
        <v>59.540800000000004</v>
      </c>
      <c r="F15" s="234"/>
      <c r="G15" s="235">
        <f>ROUND(E15*F15,2)</f>
        <v>0</v>
      </c>
      <c r="H15" s="234"/>
      <c r="I15" s="235">
        <f>ROUND(E15*H15,2)</f>
        <v>0</v>
      </c>
      <c r="J15" s="234"/>
      <c r="K15" s="235">
        <f>ROUND(E15*J15,2)</f>
        <v>0</v>
      </c>
      <c r="L15" s="235">
        <v>21</v>
      </c>
      <c r="M15" s="235">
        <f>G15*(1+L15/100)</f>
        <v>0</v>
      </c>
      <c r="N15" s="235">
        <v>2.5000000000000001E-3</v>
      </c>
      <c r="O15" s="235">
        <f>ROUND(E15*N15,2)</f>
        <v>0.15</v>
      </c>
      <c r="P15" s="235">
        <v>0</v>
      </c>
      <c r="Q15" s="235">
        <f>ROUND(E15*P15,2)</f>
        <v>0</v>
      </c>
      <c r="R15" s="235" t="s">
        <v>152</v>
      </c>
      <c r="S15" s="235" t="s">
        <v>153</v>
      </c>
      <c r="T15" s="236" t="s">
        <v>153</v>
      </c>
      <c r="U15" s="217">
        <v>0.24000000000000002</v>
      </c>
      <c r="V15" s="217">
        <f>ROUND(E15*U15,2)</f>
        <v>14.29</v>
      </c>
      <c r="W15" s="217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154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">
      <c r="A16" s="214"/>
      <c r="B16" s="215"/>
      <c r="C16" s="254" t="s">
        <v>159</v>
      </c>
      <c r="D16" s="237"/>
      <c r="E16" s="237"/>
      <c r="F16" s="237"/>
      <c r="G16" s="23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160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x14ac:dyDescent="0.2">
      <c r="A17" s="224" t="s">
        <v>147</v>
      </c>
      <c r="B17" s="225" t="s">
        <v>79</v>
      </c>
      <c r="C17" s="251" t="s">
        <v>80</v>
      </c>
      <c r="D17" s="226"/>
      <c r="E17" s="227"/>
      <c r="F17" s="228"/>
      <c r="G17" s="228">
        <f>SUMIF(AG18:AG33,"&lt;&gt;NOR",G18:G33)</f>
        <v>0</v>
      </c>
      <c r="H17" s="228"/>
      <c r="I17" s="228">
        <f>SUM(I18:I33)</f>
        <v>0</v>
      </c>
      <c r="J17" s="228"/>
      <c r="K17" s="228">
        <f>SUM(K18:K33)</f>
        <v>0</v>
      </c>
      <c r="L17" s="228"/>
      <c r="M17" s="228">
        <f>SUM(M18:M33)</f>
        <v>0</v>
      </c>
      <c r="N17" s="228"/>
      <c r="O17" s="228">
        <f>SUM(O18:O33)</f>
        <v>4.21</v>
      </c>
      <c r="P17" s="228"/>
      <c r="Q17" s="228">
        <f>SUM(Q18:Q33)</f>
        <v>0</v>
      </c>
      <c r="R17" s="228"/>
      <c r="S17" s="228"/>
      <c r="T17" s="229"/>
      <c r="U17" s="223"/>
      <c r="V17" s="223">
        <f>SUM(V18:V33)</f>
        <v>134.16999999999999</v>
      </c>
      <c r="W17" s="223"/>
      <c r="AG17" t="s">
        <v>148</v>
      </c>
    </row>
    <row r="18" spans="1:60" outlineLevel="1" x14ac:dyDescent="0.2">
      <c r="A18" s="230">
        <v>4</v>
      </c>
      <c r="B18" s="231" t="s">
        <v>165</v>
      </c>
      <c r="C18" s="252" t="s">
        <v>166</v>
      </c>
      <c r="D18" s="232" t="s">
        <v>151</v>
      </c>
      <c r="E18" s="233">
        <v>32.14</v>
      </c>
      <c r="F18" s="234"/>
      <c r="G18" s="235">
        <f>ROUND(E18*F18,2)</f>
        <v>0</v>
      </c>
      <c r="H18" s="234"/>
      <c r="I18" s="235">
        <f>ROUND(E18*H18,2)</f>
        <v>0</v>
      </c>
      <c r="J18" s="234"/>
      <c r="K18" s="235">
        <f>ROUND(E18*J18,2)</f>
        <v>0</v>
      </c>
      <c r="L18" s="235">
        <v>21</v>
      </c>
      <c r="M18" s="235">
        <f>G18*(1+L18/100)</f>
        <v>0</v>
      </c>
      <c r="N18" s="235">
        <v>4.0000000000000003E-5</v>
      </c>
      <c r="O18" s="235">
        <f>ROUND(E18*N18,2)</f>
        <v>0</v>
      </c>
      <c r="P18" s="235">
        <v>0</v>
      </c>
      <c r="Q18" s="235">
        <f>ROUND(E18*P18,2)</f>
        <v>0</v>
      </c>
      <c r="R18" s="235" t="s">
        <v>152</v>
      </c>
      <c r="S18" s="235" t="s">
        <v>153</v>
      </c>
      <c r="T18" s="236" t="s">
        <v>153</v>
      </c>
      <c r="U18" s="217">
        <v>7.8000000000000014E-2</v>
      </c>
      <c r="V18" s="217">
        <f>ROUND(E18*U18,2)</f>
        <v>2.5099999999999998</v>
      </c>
      <c r="W18" s="217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154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ht="22.5" outlineLevel="1" x14ac:dyDescent="0.2">
      <c r="A19" s="214"/>
      <c r="B19" s="215"/>
      <c r="C19" s="254" t="s">
        <v>167</v>
      </c>
      <c r="D19" s="237"/>
      <c r="E19" s="237"/>
      <c r="F19" s="237"/>
      <c r="G19" s="23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160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39" t="str">
        <f>C19</f>
        <v>které se zřizují před úpravami povrchu, a obalení osazených dveřních zárubní před znečištěním při úpravách povrchu nástřikem plastických maltovin včetně pozdějšího odkrytí,</v>
      </c>
      <c r="BB19" s="207"/>
      <c r="BC19" s="207"/>
      <c r="BD19" s="207"/>
      <c r="BE19" s="207"/>
      <c r="BF19" s="207"/>
      <c r="BG19" s="207"/>
      <c r="BH19" s="207"/>
    </row>
    <row r="20" spans="1:60" outlineLevel="1" x14ac:dyDescent="0.2">
      <c r="A20" s="214"/>
      <c r="B20" s="215"/>
      <c r="C20" s="253" t="s">
        <v>168</v>
      </c>
      <c r="D20" s="219"/>
      <c r="E20" s="220">
        <v>23.040000000000003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156</v>
      </c>
      <c r="AH20" s="207">
        <v>0</v>
      </c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14"/>
      <c r="B21" s="215"/>
      <c r="C21" s="253" t="s">
        <v>169</v>
      </c>
      <c r="D21" s="219"/>
      <c r="E21" s="220">
        <v>2.8000000000000003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156</v>
      </c>
      <c r="AH21" s="207">
        <v>0</v>
      </c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">
      <c r="A22" s="214"/>
      <c r="B22" s="215"/>
      <c r="C22" s="253" t="s">
        <v>170</v>
      </c>
      <c r="D22" s="219"/>
      <c r="E22" s="220">
        <v>1.3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156</v>
      </c>
      <c r="AH22" s="207">
        <v>0</v>
      </c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">
      <c r="A23" s="214"/>
      <c r="B23" s="215"/>
      <c r="C23" s="253" t="s">
        <v>171</v>
      </c>
      <c r="D23" s="219"/>
      <c r="E23" s="220">
        <v>2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156</v>
      </c>
      <c r="AH23" s="207">
        <v>0</v>
      </c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">
      <c r="A24" s="214"/>
      <c r="B24" s="215"/>
      <c r="C24" s="253" t="s">
        <v>172</v>
      </c>
      <c r="D24" s="219"/>
      <c r="E24" s="220">
        <v>3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156</v>
      </c>
      <c r="AH24" s="207">
        <v>0</v>
      </c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ht="33.75" outlineLevel="1" x14ac:dyDescent="0.2">
      <c r="A25" s="230">
        <v>5</v>
      </c>
      <c r="B25" s="231" t="s">
        <v>173</v>
      </c>
      <c r="C25" s="252" t="s">
        <v>174</v>
      </c>
      <c r="D25" s="232" t="s">
        <v>151</v>
      </c>
      <c r="E25" s="233">
        <v>92.84</v>
      </c>
      <c r="F25" s="234"/>
      <c r="G25" s="235">
        <f>ROUND(E25*F25,2)</f>
        <v>0</v>
      </c>
      <c r="H25" s="234"/>
      <c r="I25" s="235">
        <f>ROUND(E25*H25,2)</f>
        <v>0</v>
      </c>
      <c r="J25" s="234"/>
      <c r="K25" s="235">
        <f>ROUND(E25*J25,2)</f>
        <v>0</v>
      </c>
      <c r="L25" s="235">
        <v>21</v>
      </c>
      <c r="M25" s="235">
        <f>G25*(1+L25/100)</f>
        <v>0</v>
      </c>
      <c r="N25" s="235">
        <v>5.7400000000000003E-3</v>
      </c>
      <c r="O25" s="235">
        <f>ROUND(E25*N25,2)</f>
        <v>0.53</v>
      </c>
      <c r="P25" s="235">
        <v>0</v>
      </c>
      <c r="Q25" s="235">
        <f>ROUND(E25*P25,2)</f>
        <v>0</v>
      </c>
      <c r="R25" s="235" t="s">
        <v>175</v>
      </c>
      <c r="S25" s="235" t="s">
        <v>153</v>
      </c>
      <c r="T25" s="236" t="s">
        <v>153</v>
      </c>
      <c r="U25" s="217">
        <v>0.18985000000000002</v>
      </c>
      <c r="V25" s="217">
        <f>ROUND(E25*U25,2)</f>
        <v>17.63</v>
      </c>
      <c r="W25" s="217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154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">
      <c r="A26" s="214"/>
      <c r="B26" s="215"/>
      <c r="C26" s="256" t="s">
        <v>176</v>
      </c>
      <c r="D26" s="240"/>
      <c r="E26" s="240"/>
      <c r="F26" s="240"/>
      <c r="G26" s="240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162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ht="22.5" outlineLevel="1" x14ac:dyDescent="0.2">
      <c r="A27" s="230">
        <v>6</v>
      </c>
      <c r="B27" s="231" t="s">
        <v>177</v>
      </c>
      <c r="C27" s="252" t="s">
        <v>178</v>
      </c>
      <c r="D27" s="232" t="s">
        <v>151</v>
      </c>
      <c r="E27" s="233">
        <v>92.84</v>
      </c>
      <c r="F27" s="234"/>
      <c r="G27" s="235">
        <f>ROUND(E27*F27,2)</f>
        <v>0</v>
      </c>
      <c r="H27" s="234"/>
      <c r="I27" s="235">
        <f>ROUND(E27*H27,2)</f>
        <v>0</v>
      </c>
      <c r="J27" s="234"/>
      <c r="K27" s="235">
        <f>ROUND(E27*J27,2)</f>
        <v>0</v>
      </c>
      <c r="L27" s="235">
        <v>21</v>
      </c>
      <c r="M27" s="235">
        <f>G27*(1+L27/100)</f>
        <v>0</v>
      </c>
      <c r="N27" s="235">
        <v>4.0600000000000002E-3</v>
      </c>
      <c r="O27" s="235">
        <f>ROUND(E27*N27,2)</f>
        <v>0.38</v>
      </c>
      <c r="P27" s="235">
        <v>0</v>
      </c>
      <c r="Q27" s="235">
        <f>ROUND(E27*P27,2)</f>
        <v>0</v>
      </c>
      <c r="R27" s="235" t="s">
        <v>152</v>
      </c>
      <c r="S27" s="235" t="s">
        <v>153</v>
      </c>
      <c r="T27" s="236" t="s">
        <v>153</v>
      </c>
      <c r="U27" s="217">
        <v>0.48400000000000004</v>
      </c>
      <c r="V27" s="217">
        <f>ROUND(E27*U27,2)</f>
        <v>44.93</v>
      </c>
      <c r="W27" s="217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154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">
      <c r="A28" s="214"/>
      <c r="B28" s="215"/>
      <c r="C28" s="254" t="s">
        <v>179</v>
      </c>
      <c r="D28" s="237"/>
      <c r="E28" s="237"/>
      <c r="F28" s="237"/>
      <c r="G28" s="23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160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ht="22.5" outlineLevel="1" x14ac:dyDescent="0.2">
      <c r="A29" s="241">
        <v>7</v>
      </c>
      <c r="B29" s="242" t="s">
        <v>180</v>
      </c>
      <c r="C29" s="257" t="s">
        <v>181</v>
      </c>
      <c r="D29" s="243" t="s">
        <v>151</v>
      </c>
      <c r="E29" s="244">
        <v>59.540800000000004</v>
      </c>
      <c r="F29" s="245"/>
      <c r="G29" s="246">
        <f>ROUND(E29*F29,2)</f>
        <v>0</v>
      </c>
      <c r="H29" s="245"/>
      <c r="I29" s="246">
        <f>ROUND(E29*H29,2)</f>
        <v>0</v>
      </c>
      <c r="J29" s="245"/>
      <c r="K29" s="246">
        <f>ROUND(E29*J29,2)</f>
        <v>0</v>
      </c>
      <c r="L29" s="246">
        <v>21</v>
      </c>
      <c r="M29" s="246">
        <f>G29*(1+L29/100)</f>
        <v>0</v>
      </c>
      <c r="N29" s="246">
        <v>5.3400000000000001E-3</v>
      </c>
      <c r="O29" s="246">
        <f>ROUND(E29*N29,2)</f>
        <v>0.32</v>
      </c>
      <c r="P29" s="246">
        <v>0</v>
      </c>
      <c r="Q29" s="246">
        <f>ROUND(E29*P29,2)</f>
        <v>0</v>
      </c>
      <c r="R29" s="246" t="s">
        <v>175</v>
      </c>
      <c r="S29" s="246" t="s">
        <v>153</v>
      </c>
      <c r="T29" s="247" t="s">
        <v>153</v>
      </c>
      <c r="U29" s="217">
        <v>0.10855000000000001</v>
      </c>
      <c r="V29" s="217">
        <f>ROUND(E29*U29,2)</f>
        <v>6.46</v>
      </c>
      <c r="W29" s="217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154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">
      <c r="A30" s="230">
        <v>8</v>
      </c>
      <c r="B30" s="231" t="s">
        <v>182</v>
      </c>
      <c r="C30" s="252" t="s">
        <v>183</v>
      </c>
      <c r="D30" s="232" t="s">
        <v>151</v>
      </c>
      <c r="E30" s="233">
        <v>111.06020000000001</v>
      </c>
      <c r="F30" s="234"/>
      <c r="G30" s="235">
        <f>ROUND(E30*F30,2)</f>
        <v>0</v>
      </c>
      <c r="H30" s="234"/>
      <c r="I30" s="235">
        <f>ROUND(E30*H30,2)</f>
        <v>0</v>
      </c>
      <c r="J30" s="234"/>
      <c r="K30" s="235">
        <f>ROUND(E30*J30,2)</f>
        <v>0</v>
      </c>
      <c r="L30" s="235">
        <v>21</v>
      </c>
      <c r="M30" s="235">
        <f>G30*(1+L30/100)</f>
        <v>0</v>
      </c>
      <c r="N30" s="235">
        <v>2.4950000000000003E-2</v>
      </c>
      <c r="O30" s="235">
        <f>ROUND(E30*N30,2)</f>
        <v>2.77</v>
      </c>
      <c r="P30" s="235">
        <v>0</v>
      </c>
      <c r="Q30" s="235">
        <f>ROUND(E30*P30,2)</f>
        <v>0</v>
      </c>
      <c r="R30" s="235" t="s">
        <v>152</v>
      </c>
      <c r="S30" s="235" t="s">
        <v>153</v>
      </c>
      <c r="T30" s="236" t="s">
        <v>153</v>
      </c>
      <c r="U30" s="217">
        <v>0.37000000000000005</v>
      </c>
      <c r="V30" s="217">
        <f>ROUND(E30*U30,2)</f>
        <v>41.09</v>
      </c>
      <c r="W30" s="217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154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">
      <c r="A31" s="214"/>
      <c r="B31" s="215"/>
      <c r="C31" s="254" t="s">
        <v>184</v>
      </c>
      <c r="D31" s="237"/>
      <c r="E31" s="237"/>
      <c r="F31" s="237"/>
      <c r="G31" s="23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7"/>
      <c r="Y31" s="207"/>
      <c r="Z31" s="207"/>
      <c r="AA31" s="207"/>
      <c r="AB31" s="207"/>
      <c r="AC31" s="207"/>
      <c r="AD31" s="207"/>
      <c r="AE31" s="207"/>
      <c r="AF31" s="207"/>
      <c r="AG31" s="207" t="s">
        <v>160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39" t="str">
        <f>C31</f>
        <v>omítka vápenocementová, strojně nebo ručně nanášená v podlaží i ve schodišti na jakýkoliv druh podkladu, kompletní souvrství</v>
      </c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14"/>
      <c r="B32" s="215"/>
      <c r="C32" s="255" t="s">
        <v>185</v>
      </c>
      <c r="D32" s="238"/>
      <c r="E32" s="238"/>
      <c r="F32" s="238"/>
      <c r="G32" s="238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162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ht="22.5" outlineLevel="1" x14ac:dyDescent="0.2">
      <c r="A33" s="241">
        <v>9</v>
      </c>
      <c r="B33" s="242" t="s">
        <v>186</v>
      </c>
      <c r="C33" s="257" t="s">
        <v>187</v>
      </c>
      <c r="D33" s="243" t="s">
        <v>151</v>
      </c>
      <c r="E33" s="244">
        <v>59.540800000000004</v>
      </c>
      <c r="F33" s="245"/>
      <c r="G33" s="246">
        <f>ROUND(E33*F33,2)</f>
        <v>0</v>
      </c>
      <c r="H33" s="245"/>
      <c r="I33" s="246">
        <f>ROUND(E33*H33,2)</f>
        <v>0</v>
      </c>
      <c r="J33" s="245"/>
      <c r="K33" s="246">
        <f>ROUND(E33*J33,2)</f>
        <v>0</v>
      </c>
      <c r="L33" s="246">
        <v>21</v>
      </c>
      <c r="M33" s="246">
        <f>G33*(1+L33/100)</f>
        <v>0</v>
      </c>
      <c r="N33" s="246">
        <v>3.6100000000000004E-3</v>
      </c>
      <c r="O33" s="246">
        <f>ROUND(E33*N33,2)</f>
        <v>0.21</v>
      </c>
      <c r="P33" s="246">
        <v>0</v>
      </c>
      <c r="Q33" s="246">
        <f>ROUND(E33*P33,2)</f>
        <v>0</v>
      </c>
      <c r="R33" s="246" t="s">
        <v>152</v>
      </c>
      <c r="S33" s="246" t="s">
        <v>153</v>
      </c>
      <c r="T33" s="247" t="s">
        <v>153</v>
      </c>
      <c r="U33" s="217">
        <v>0.36200000000000004</v>
      </c>
      <c r="V33" s="217">
        <f>ROUND(E33*U33,2)</f>
        <v>21.55</v>
      </c>
      <c r="W33" s="217"/>
      <c r="X33" s="207"/>
      <c r="Y33" s="207"/>
      <c r="Z33" s="207"/>
      <c r="AA33" s="207"/>
      <c r="AB33" s="207"/>
      <c r="AC33" s="207"/>
      <c r="AD33" s="207"/>
      <c r="AE33" s="207"/>
      <c r="AF33" s="207"/>
      <c r="AG33" s="207" t="s">
        <v>154</v>
      </c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x14ac:dyDescent="0.2">
      <c r="A34" s="224" t="s">
        <v>147</v>
      </c>
      <c r="B34" s="225" t="s">
        <v>81</v>
      </c>
      <c r="C34" s="251" t="s">
        <v>82</v>
      </c>
      <c r="D34" s="226"/>
      <c r="E34" s="227"/>
      <c r="F34" s="228"/>
      <c r="G34" s="228">
        <f>SUMIF(AG35:AG38,"&lt;&gt;NOR",G35:G38)</f>
        <v>0</v>
      </c>
      <c r="H34" s="228"/>
      <c r="I34" s="228">
        <f>SUM(I35:I38)</f>
        <v>0</v>
      </c>
      <c r="J34" s="228"/>
      <c r="K34" s="228">
        <f>SUM(K35:K38)</f>
        <v>0</v>
      </c>
      <c r="L34" s="228"/>
      <c r="M34" s="228">
        <f>SUM(M35:M38)</f>
        <v>0</v>
      </c>
      <c r="N34" s="228"/>
      <c r="O34" s="228">
        <f>SUM(O35:O38)</f>
        <v>11.520000000000001</v>
      </c>
      <c r="P34" s="228"/>
      <c r="Q34" s="228">
        <f>SUM(Q35:Q38)</f>
        <v>0</v>
      </c>
      <c r="R34" s="228"/>
      <c r="S34" s="228"/>
      <c r="T34" s="229"/>
      <c r="U34" s="223"/>
      <c r="V34" s="223">
        <f>SUM(V35:V38)</f>
        <v>51.8</v>
      </c>
      <c r="W34" s="223"/>
      <c r="AG34" t="s">
        <v>148</v>
      </c>
    </row>
    <row r="35" spans="1:60" ht="22.5" outlineLevel="1" x14ac:dyDescent="0.2">
      <c r="A35" s="230">
        <v>10</v>
      </c>
      <c r="B35" s="231" t="s">
        <v>188</v>
      </c>
      <c r="C35" s="252" t="s">
        <v>189</v>
      </c>
      <c r="D35" s="232" t="s">
        <v>190</v>
      </c>
      <c r="E35" s="233">
        <v>0.28595000000000004</v>
      </c>
      <c r="F35" s="234"/>
      <c r="G35" s="235">
        <f>ROUND(E35*F35,2)</f>
        <v>0</v>
      </c>
      <c r="H35" s="234"/>
      <c r="I35" s="235">
        <f>ROUND(E35*H35,2)</f>
        <v>0</v>
      </c>
      <c r="J35" s="234"/>
      <c r="K35" s="235">
        <f>ROUND(E35*J35,2)</f>
        <v>0</v>
      </c>
      <c r="L35" s="235">
        <v>21</v>
      </c>
      <c r="M35" s="235">
        <f>G35*(1+L35/100)</f>
        <v>0</v>
      </c>
      <c r="N35" s="235">
        <v>1.0662500000000001</v>
      </c>
      <c r="O35" s="235">
        <f>ROUND(E35*N35,2)</f>
        <v>0.3</v>
      </c>
      <c r="P35" s="235">
        <v>0</v>
      </c>
      <c r="Q35" s="235">
        <f>ROUND(E35*P35,2)</f>
        <v>0</v>
      </c>
      <c r="R35" s="235" t="s">
        <v>152</v>
      </c>
      <c r="S35" s="235" t="s">
        <v>153</v>
      </c>
      <c r="T35" s="236" t="s">
        <v>153</v>
      </c>
      <c r="U35" s="217">
        <v>15.231000000000002</v>
      </c>
      <c r="V35" s="217">
        <f>ROUND(E35*U35,2)</f>
        <v>4.3600000000000003</v>
      </c>
      <c r="W35" s="217"/>
      <c r="X35" s="207"/>
      <c r="Y35" s="207"/>
      <c r="Z35" s="207"/>
      <c r="AA35" s="207"/>
      <c r="AB35" s="207"/>
      <c r="AC35" s="207"/>
      <c r="AD35" s="207"/>
      <c r="AE35" s="207"/>
      <c r="AF35" s="207"/>
      <c r="AG35" s="207" t="s">
        <v>154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">
      <c r="A36" s="214"/>
      <c r="B36" s="215"/>
      <c r="C36" s="254" t="s">
        <v>191</v>
      </c>
      <c r="D36" s="237"/>
      <c r="E36" s="237"/>
      <c r="F36" s="237"/>
      <c r="G36" s="23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7"/>
      <c r="Y36" s="207"/>
      <c r="Z36" s="207"/>
      <c r="AA36" s="207"/>
      <c r="AB36" s="207"/>
      <c r="AC36" s="207"/>
      <c r="AD36" s="207"/>
      <c r="AE36" s="207"/>
      <c r="AF36" s="207"/>
      <c r="AG36" s="207" t="s">
        <v>160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outlineLevel="1" x14ac:dyDescent="0.2">
      <c r="A37" s="214"/>
      <c r="B37" s="215"/>
      <c r="C37" s="253" t="s">
        <v>192</v>
      </c>
      <c r="D37" s="219"/>
      <c r="E37" s="220">
        <v>0.28595000000000004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7"/>
      <c r="Y37" s="207"/>
      <c r="Z37" s="207"/>
      <c r="AA37" s="207"/>
      <c r="AB37" s="207"/>
      <c r="AC37" s="207"/>
      <c r="AD37" s="207"/>
      <c r="AE37" s="207"/>
      <c r="AF37" s="207"/>
      <c r="AG37" s="207" t="s">
        <v>156</v>
      </c>
      <c r="AH37" s="207">
        <v>0</v>
      </c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">
      <c r="A38" s="241">
        <v>11</v>
      </c>
      <c r="B38" s="242" t="s">
        <v>193</v>
      </c>
      <c r="C38" s="257" t="s">
        <v>194</v>
      </c>
      <c r="D38" s="243" t="s">
        <v>151</v>
      </c>
      <c r="E38" s="244">
        <v>92.84</v>
      </c>
      <c r="F38" s="245"/>
      <c r="G38" s="246">
        <f>ROUND(E38*F38,2)</f>
        <v>0</v>
      </c>
      <c r="H38" s="245"/>
      <c r="I38" s="246">
        <f>ROUND(E38*H38,2)</f>
        <v>0</v>
      </c>
      <c r="J38" s="245"/>
      <c r="K38" s="246">
        <f>ROUND(E38*J38,2)</f>
        <v>0</v>
      </c>
      <c r="L38" s="246">
        <v>21</v>
      </c>
      <c r="M38" s="246">
        <f>G38*(1+L38/100)</f>
        <v>0</v>
      </c>
      <c r="N38" s="246">
        <v>0.12090000000000001</v>
      </c>
      <c r="O38" s="246">
        <f>ROUND(E38*N38,2)</f>
        <v>11.22</v>
      </c>
      <c r="P38" s="246">
        <v>0</v>
      </c>
      <c r="Q38" s="246">
        <f>ROUND(E38*P38,2)</f>
        <v>0</v>
      </c>
      <c r="R38" s="246"/>
      <c r="S38" s="246" t="s">
        <v>195</v>
      </c>
      <c r="T38" s="247" t="s">
        <v>153</v>
      </c>
      <c r="U38" s="217">
        <v>0.51100000000000001</v>
      </c>
      <c r="V38" s="217">
        <f>ROUND(E38*U38,2)</f>
        <v>47.44</v>
      </c>
      <c r="W38" s="217"/>
      <c r="X38" s="207"/>
      <c r="Y38" s="207"/>
      <c r="Z38" s="207"/>
      <c r="AA38" s="207"/>
      <c r="AB38" s="207"/>
      <c r="AC38" s="207"/>
      <c r="AD38" s="207"/>
      <c r="AE38" s="207"/>
      <c r="AF38" s="207"/>
      <c r="AG38" s="207" t="s">
        <v>154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x14ac:dyDescent="0.2">
      <c r="A39" s="224" t="s">
        <v>147</v>
      </c>
      <c r="B39" s="225" t="s">
        <v>83</v>
      </c>
      <c r="C39" s="251" t="s">
        <v>84</v>
      </c>
      <c r="D39" s="226"/>
      <c r="E39" s="227"/>
      <c r="F39" s="228"/>
      <c r="G39" s="228">
        <f>SUMIF(AG40:AG40,"&lt;&gt;NOR",G40:G40)</f>
        <v>0</v>
      </c>
      <c r="H39" s="228"/>
      <c r="I39" s="228">
        <f>SUM(I40:I40)</f>
        <v>0</v>
      </c>
      <c r="J39" s="228"/>
      <c r="K39" s="228">
        <f>SUM(K40:K40)</f>
        <v>0</v>
      </c>
      <c r="L39" s="228"/>
      <c r="M39" s="228">
        <f>SUM(M40:M40)</f>
        <v>0</v>
      </c>
      <c r="N39" s="228"/>
      <c r="O39" s="228">
        <f>SUM(O40:O40)</f>
        <v>0.59</v>
      </c>
      <c r="P39" s="228"/>
      <c r="Q39" s="228">
        <f>SUM(Q40:Q40)</f>
        <v>0</v>
      </c>
      <c r="R39" s="228"/>
      <c r="S39" s="228"/>
      <c r="T39" s="229"/>
      <c r="U39" s="223"/>
      <c r="V39" s="223">
        <f>SUM(V40:V40)</f>
        <v>26</v>
      </c>
      <c r="W39" s="223"/>
      <c r="AG39" t="s">
        <v>148</v>
      </c>
    </row>
    <row r="40" spans="1:60" outlineLevel="1" x14ac:dyDescent="0.2">
      <c r="A40" s="241">
        <v>12</v>
      </c>
      <c r="B40" s="242" t="s">
        <v>196</v>
      </c>
      <c r="C40" s="257" t="s">
        <v>197</v>
      </c>
      <c r="D40" s="243" t="s">
        <v>151</v>
      </c>
      <c r="E40" s="244">
        <v>100</v>
      </c>
      <c r="F40" s="245"/>
      <c r="G40" s="246">
        <f>ROUND(E40*F40,2)</f>
        <v>0</v>
      </c>
      <c r="H40" s="245"/>
      <c r="I40" s="246">
        <f>ROUND(E40*H40,2)</f>
        <v>0</v>
      </c>
      <c r="J40" s="245"/>
      <c r="K40" s="246">
        <f>ROUND(E40*J40,2)</f>
        <v>0</v>
      </c>
      <c r="L40" s="246">
        <v>21</v>
      </c>
      <c r="M40" s="246">
        <f>G40*(1+L40/100)</f>
        <v>0</v>
      </c>
      <c r="N40" s="246">
        <v>5.9200000000000008E-3</v>
      </c>
      <c r="O40" s="246">
        <f>ROUND(E40*N40,2)</f>
        <v>0.59</v>
      </c>
      <c r="P40" s="246">
        <v>0</v>
      </c>
      <c r="Q40" s="246">
        <f>ROUND(E40*P40,2)</f>
        <v>0</v>
      </c>
      <c r="R40" s="246" t="s">
        <v>198</v>
      </c>
      <c r="S40" s="246" t="s">
        <v>153</v>
      </c>
      <c r="T40" s="247" t="s">
        <v>153</v>
      </c>
      <c r="U40" s="217">
        <v>0.26</v>
      </c>
      <c r="V40" s="217">
        <f>ROUND(E40*U40,2)</f>
        <v>26</v>
      </c>
      <c r="W40" s="217"/>
      <c r="X40" s="207"/>
      <c r="Y40" s="207"/>
      <c r="Z40" s="207"/>
      <c r="AA40" s="207"/>
      <c r="AB40" s="207"/>
      <c r="AC40" s="207"/>
      <c r="AD40" s="207"/>
      <c r="AE40" s="207"/>
      <c r="AF40" s="207"/>
      <c r="AG40" s="207" t="s">
        <v>154</v>
      </c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x14ac:dyDescent="0.2">
      <c r="A41" s="224" t="s">
        <v>147</v>
      </c>
      <c r="B41" s="225" t="s">
        <v>85</v>
      </c>
      <c r="C41" s="251" t="s">
        <v>86</v>
      </c>
      <c r="D41" s="226"/>
      <c r="E41" s="227"/>
      <c r="F41" s="228"/>
      <c r="G41" s="228">
        <f>SUMIF(AG42:AG46,"&lt;&gt;NOR",G42:G46)</f>
        <v>0</v>
      </c>
      <c r="H41" s="228"/>
      <c r="I41" s="228">
        <f>SUM(I42:I46)</f>
        <v>0</v>
      </c>
      <c r="J41" s="228"/>
      <c r="K41" s="228">
        <f>SUM(K42:K46)</f>
        <v>0</v>
      </c>
      <c r="L41" s="228"/>
      <c r="M41" s="228">
        <f>SUM(M42:M46)</f>
        <v>0</v>
      </c>
      <c r="N41" s="228"/>
      <c r="O41" s="228">
        <f>SUM(O42:O46)</f>
        <v>0.01</v>
      </c>
      <c r="P41" s="228"/>
      <c r="Q41" s="228">
        <f>SUM(Q42:Q46)</f>
        <v>0</v>
      </c>
      <c r="R41" s="228"/>
      <c r="S41" s="228"/>
      <c r="T41" s="229"/>
      <c r="U41" s="223"/>
      <c r="V41" s="223">
        <f>SUM(V42:V46)</f>
        <v>46.2</v>
      </c>
      <c r="W41" s="223"/>
      <c r="AG41" t="s">
        <v>148</v>
      </c>
    </row>
    <row r="42" spans="1:60" ht="56.25" outlineLevel="1" x14ac:dyDescent="0.2">
      <c r="A42" s="241">
        <v>13</v>
      </c>
      <c r="B42" s="242" t="s">
        <v>199</v>
      </c>
      <c r="C42" s="257" t="s">
        <v>200</v>
      </c>
      <c r="D42" s="243" t="s">
        <v>151</v>
      </c>
      <c r="E42" s="244">
        <v>150</v>
      </c>
      <c r="F42" s="245"/>
      <c r="G42" s="246">
        <f>ROUND(E42*F42,2)</f>
        <v>0</v>
      </c>
      <c r="H42" s="245"/>
      <c r="I42" s="246">
        <f>ROUND(E42*H42,2)</f>
        <v>0</v>
      </c>
      <c r="J42" s="245"/>
      <c r="K42" s="246">
        <f>ROUND(E42*J42,2)</f>
        <v>0</v>
      </c>
      <c r="L42" s="246">
        <v>21</v>
      </c>
      <c r="M42" s="246">
        <f>G42*(1+L42/100)</f>
        <v>0</v>
      </c>
      <c r="N42" s="246">
        <v>4.0000000000000003E-5</v>
      </c>
      <c r="O42" s="246">
        <f>ROUND(E42*N42,2)</f>
        <v>0.01</v>
      </c>
      <c r="P42" s="246">
        <v>0</v>
      </c>
      <c r="Q42" s="246">
        <f>ROUND(E42*P42,2)</f>
        <v>0</v>
      </c>
      <c r="R42" s="246" t="s">
        <v>152</v>
      </c>
      <c r="S42" s="246" t="s">
        <v>153</v>
      </c>
      <c r="T42" s="247" t="s">
        <v>153</v>
      </c>
      <c r="U42" s="217">
        <v>0.30800000000000005</v>
      </c>
      <c r="V42" s="217">
        <f>ROUND(E42*U42,2)</f>
        <v>46.2</v>
      </c>
      <c r="W42" s="217"/>
      <c r="X42" s="207"/>
      <c r="Y42" s="207"/>
      <c r="Z42" s="207"/>
      <c r="AA42" s="207"/>
      <c r="AB42" s="207"/>
      <c r="AC42" s="207"/>
      <c r="AD42" s="207"/>
      <c r="AE42" s="207"/>
      <c r="AF42" s="207"/>
      <c r="AG42" s="207" t="s">
        <v>154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">
      <c r="A43" s="241">
        <v>14</v>
      </c>
      <c r="B43" s="242" t="s">
        <v>201</v>
      </c>
      <c r="C43" s="257" t="s">
        <v>202</v>
      </c>
      <c r="D43" s="243" t="s">
        <v>203</v>
      </c>
      <c r="E43" s="244">
        <v>1</v>
      </c>
      <c r="F43" s="245"/>
      <c r="G43" s="246">
        <f>ROUND(E43*F43,2)</f>
        <v>0</v>
      </c>
      <c r="H43" s="245"/>
      <c r="I43" s="246">
        <f>ROUND(E43*H43,2)</f>
        <v>0</v>
      </c>
      <c r="J43" s="245"/>
      <c r="K43" s="246">
        <f>ROUND(E43*J43,2)</f>
        <v>0</v>
      </c>
      <c r="L43" s="246">
        <v>21</v>
      </c>
      <c r="M43" s="246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6"/>
      <c r="S43" s="246" t="s">
        <v>195</v>
      </c>
      <c r="T43" s="247" t="s">
        <v>204</v>
      </c>
      <c r="U43" s="217">
        <v>0</v>
      </c>
      <c r="V43" s="217">
        <f>ROUND(E43*U43,2)</f>
        <v>0</v>
      </c>
      <c r="W43" s="217"/>
      <c r="X43" s="207"/>
      <c r="Y43" s="207"/>
      <c r="Z43" s="207"/>
      <c r="AA43" s="207"/>
      <c r="AB43" s="207"/>
      <c r="AC43" s="207"/>
      <c r="AD43" s="207"/>
      <c r="AE43" s="207"/>
      <c r="AF43" s="207"/>
      <c r="AG43" s="207" t="s">
        <v>154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outlineLevel="1" x14ac:dyDescent="0.2">
      <c r="A44" s="241">
        <v>15</v>
      </c>
      <c r="B44" s="242" t="s">
        <v>205</v>
      </c>
      <c r="C44" s="257" t="s">
        <v>206</v>
      </c>
      <c r="D44" s="243" t="s">
        <v>203</v>
      </c>
      <c r="E44" s="244">
        <v>1</v>
      </c>
      <c r="F44" s="245"/>
      <c r="G44" s="246">
        <f>ROUND(E44*F44,2)</f>
        <v>0</v>
      </c>
      <c r="H44" s="245"/>
      <c r="I44" s="246">
        <f>ROUND(E44*H44,2)</f>
        <v>0</v>
      </c>
      <c r="J44" s="245"/>
      <c r="K44" s="246">
        <f>ROUND(E44*J44,2)</f>
        <v>0</v>
      </c>
      <c r="L44" s="246">
        <v>21</v>
      </c>
      <c r="M44" s="246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6"/>
      <c r="S44" s="246" t="s">
        <v>195</v>
      </c>
      <c r="T44" s="247" t="s">
        <v>204</v>
      </c>
      <c r="U44" s="217">
        <v>0</v>
      </c>
      <c r="V44" s="217">
        <f>ROUND(E44*U44,2)</f>
        <v>0</v>
      </c>
      <c r="W44" s="217"/>
      <c r="X44" s="207"/>
      <c r="Y44" s="207"/>
      <c r="Z44" s="207"/>
      <c r="AA44" s="207"/>
      <c r="AB44" s="207"/>
      <c r="AC44" s="207"/>
      <c r="AD44" s="207"/>
      <c r="AE44" s="207"/>
      <c r="AF44" s="207"/>
      <c r="AG44" s="207" t="s">
        <v>154</v>
      </c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outlineLevel="1" x14ac:dyDescent="0.2">
      <c r="A45" s="241">
        <v>16</v>
      </c>
      <c r="B45" s="242" t="s">
        <v>207</v>
      </c>
      <c r="C45" s="257" t="s">
        <v>208</v>
      </c>
      <c r="D45" s="243" t="s">
        <v>203</v>
      </c>
      <c r="E45" s="244">
        <v>1</v>
      </c>
      <c r="F45" s="245"/>
      <c r="G45" s="246">
        <f>ROUND(E45*F45,2)</f>
        <v>0</v>
      </c>
      <c r="H45" s="245"/>
      <c r="I45" s="246">
        <f>ROUND(E45*H45,2)</f>
        <v>0</v>
      </c>
      <c r="J45" s="245"/>
      <c r="K45" s="246">
        <f>ROUND(E45*J45,2)</f>
        <v>0</v>
      </c>
      <c r="L45" s="246">
        <v>21</v>
      </c>
      <c r="M45" s="246">
        <f>G45*(1+L45/100)</f>
        <v>0</v>
      </c>
      <c r="N45" s="246">
        <v>0</v>
      </c>
      <c r="O45" s="246">
        <f>ROUND(E45*N45,2)</f>
        <v>0</v>
      </c>
      <c r="P45" s="246">
        <v>0</v>
      </c>
      <c r="Q45" s="246">
        <f>ROUND(E45*P45,2)</f>
        <v>0</v>
      </c>
      <c r="R45" s="246"/>
      <c r="S45" s="246" t="s">
        <v>195</v>
      </c>
      <c r="T45" s="247" t="s">
        <v>204</v>
      </c>
      <c r="U45" s="217">
        <v>0</v>
      </c>
      <c r="V45" s="217">
        <f>ROUND(E45*U45,2)</f>
        <v>0</v>
      </c>
      <c r="W45" s="217"/>
      <c r="X45" s="207"/>
      <c r="Y45" s="207"/>
      <c r="Z45" s="207"/>
      <c r="AA45" s="207"/>
      <c r="AB45" s="207"/>
      <c r="AC45" s="207"/>
      <c r="AD45" s="207"/>
      <c r="AE45" s="207"/>
      <c r="AF45" s="207"/>
      <c r="AG45" s="207" t="s">
        <v>154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">
      <c r="A46" s="241">
        <v>17</v>
      </c>
      <c r="B46" s="242" t="s">
        <v>209</v>
      </c>
      <c r="C46" s="257" t="s">
        <v>210</v>
      </c>
      <c r="D46" s="243" t="s">
        <v>203</v>
      </c>
      <c r="E46" s="244">
        <v>1</v>
      </c>
      <c r="F46" s="245"/>
      <c r="G46" s="246">
        <f>ROUND(E46*F46,2)</f>
        <v>0</v>
      </c>
      <c r="H46" s="245"/>
      <c r="I46" s="246">
        <f>ROUND(E46*H46,2)</f>
        <v>0</v>
      </c>
      <c r="J46" s="245"/>
      <c r="K46" s="246">
        <f>ROUND(E46*J46,2)</f>
        <v>0</v>
      </c>
      <c r="L46" s="246">
        <v>21</v>
      </c>
      <c r="M46" s="246">
        <f>G46*(1+L46/100)</f>
        <v>0</v>
      </c>
      <c r="N46" s="246">
        <v>0</v>
      </c>
      <c r="O46" s="246">
        <f>ROUND(E46*N46,2)</f>
        <v>0</v>
      </c>
      <c r="P46" s="246">
        <v>0</v>
      </c>
      <c r="Q46" s="246">
        <f>ROUND(E46*P46,2)</f>
        <v>0</v>
      </c>
      <c r="R46" s="246"/>
      <c r="S46" s="246" t="s">
        <v>195</v>
      </c>
      <c r="T46" s="247" t="s">
        <v>204</v>
      </c>
      <c r="U46" s="217">
        <v>0</v>
      </c>
      <c r="V46" s="217">
        <f>ROUND(E46*U46,2)</f>
        <v>0</v>
      </c>
      <c r="W46" s="217"/>
      <c r="X46" s="207"/>
      <c r="Y46" s="207"/>
      <c r="Z46" s="207"/>
      <c r="AA46" s="207"/>
      <c r="AB46" s="207"/>
      <c r="AC46" s="207"/>
      <c r="AD46" s="207"/>
      <c r="AE46" s="207"/>
      <c r="AF46" s="207"/>
      <c r="AG46" s="207" t="s">
        <v>154</v>
      </c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x14ac:dyDescent="0.2">
      <c r="A47" s="224" t="s">
        <v>147</v>
      </c>
      <c r="B47" s="225" t="s">
        <v>87</v>
      </c>
      <c r="C47" s="251" t="s">
        <v>88</v>
      </c>
      <c r="D47" s="226"/>
      <c r="E47" s="227"/>
      <c r="F47" s="228"/>
      <c r="G47" s="228">
        <f>SUMIF(AG48:AG65,"&lt;&gt;NOR",G48:G65)</f>
        <v>0</v>
      </c>
      <c r="H47" s="228"/>
      <c r="I47" s="228">
        <f>SUM(I48:I65)</f>
        <v>0</v>
      </c>
      <c r="J47" s="228"/>
      <c r="K47" s="228">
        <f>SUM(K48:K65)</f>
        <v>0</v>
      </c>
      <c r="L47" s="228"/>
      <c r="M47" s="228">
        <f>SUM(M48:M65)</f>
        <v>0</v>
      </c>
      <c r="N47" s="228"/>
      <c r="O47" s="228">
        <f>SUM(O48:O65)</f>
        <v>0</v>
      </c>
      <c r="P47" s="228"/>
      <c r="Q47" s="228">
        <f>SUM(Q48:Q65)</f>
        <v>22.319999999999997</v>
      </c>
      <c r="R47" s="228"/>
      <c r="S47" s="228"/>
      <c r="T47" s="229"/>
      <c r="U47" s="223"/>
      <c r="V47" s="223">
        <f>SUM(V48:V65)</f>
        <v>89.75</v>
      </c>
      <c r="W47" s="223"/>
      <c r="AG47" t="s">
        <v>148</v>
      </c>
    </row>
    <row r="48" spans="1:60" outlineLevel="1" x14ac:dyDescent="0.2">
      <c r="A48" s="230">
        <v>18</v>
      </c>
      <c r="B48" s="231" t="s">
        <v>211</v>
      </c>
      <c r="C48" s="252" t="s">
        <v>212</v>
      </c>
      <c r="D48" s="232" t="s">
        <v>213</v>
      </c>
      <c r="E48" s="233">
        <v>1.05</v>
      </c>
      <c r="F48" s="234"/>
      <c r="G48" s="235">
        <f>ROUND(E48*F48,2)</f>
        <v>0</v>
      </c>
      <c r="H48" s="234"/>
      <c r="I48" s="235">
        <f>ROUND(E48*H48,2)</f>
        <v>0</v>
      </c>
      <c r="J48" s="234"/>
      <c r="K48" s="235">
        <f>ROUND(E48*J48,2)</f>
        <v>0</v>
      </c>
      <c r="L48" s="235">
        <v>21</v>
      </c>
      <c r="M48" s="235">
        <f>G48*(1+L48/100)</f>
        <v>0</v>
      </c>
      <c r="N48" s="235">
        <v>0</v>
      </c>
      <c r="O48" s="235">
        <f>ROUND(E48*N48,2)</f>
        <v>0</v>
      </c>
      <c r="P48" s="235">
        <v>2</v>
      </c>
      <c r="Q48" s="235">
        <f>ROUND(E48*P48,2)</f>
        <v>2.1</v>
      </c>
      <c r="R48" s="235" t="s">
        <v>214</v>
      </c>
      <c r="S48" s="235" t="s">
        <v>153</v>
      </c>
      <c r="T48" s="236" t="s">
        <v>153</v>
      </c>
      <c r="U48" s="217">
        <v>6.4360000000000008</v>
      </c>
      <c r="V48" s="217">
        <f>ROUND(E48*U48,2)</f>
        <v>6.76</v>
      </c>
      <c r="W48" s="217"/>
      <c r="X48" s="207"/>
      <c r="Y48" s="207"/>
      <c r="Z48" s="207"/>
      <c r="AA48" s="207"/>
      <c r="AB48" s="207"/>
      <c r="AC48" s="207"/>
      <c r="AD48" s="207"/>
      <c r="AE48" s="207"/>
      <c r="AF48" s="207"/>
      <c r="AG48" s="207" t="s">
        <v>154</v>
      </c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outlineLevel="1" x14ac:dyDescent="0.2">
      <c r="A49" s="214"/>
      <c r="B49" s="215"/>
      <c r="C49" s="254" t="s">
        <v>215</v>
      </c>
      <c r="D49" s="237"/>
      <c r="E49" s="237"/>
      <c r="F49" s="237"/>
      <c r="G49" s="23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07"/>
      <c r="Y49" s="207"/>
      <c r="Z49" s="207"/>
      <c r="AA49" s="207"/>
      <c r="AB49" s="207"/>
      <c r="AC49" s="207"/>
      <c r="AD49" s="207"/>
      <c r="AE49" s="207"/>
      <c r="AF49" s="207"/>
      <c r="AG49" s="207" t="s">
        <v>160</v>
      </c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">
      <c r="A50" s="214"/>
      <c r="B50" s="215"/>
      <c r="C50" s="253" t="s">
        <v>216</v>
      </c>
      <c r="D50" s="219"/>
      <c r="E50" s="220">
        <v>1.05</v>
      </c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07"/>
      <c r="Y50" s="207"/>
      <c r="Z50" s="207"/>
      <c r="AA50" s="207"/>
      <c r="AB50" s="207"/>
      <c r="AC50" s="207"/>
      <c r="AD50" s="207"/>
      <c r="AE50" s="207"/>
      <c r="AF50" s="207"/>
      <c r="AG50" s="207" t="s">
        <v>156</v>
      </c>
      <c r="AH50" s="207">
        <v>0</v>
      </c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ht="22.5" outlineLevel="1" x14ac:dyDescent="0.2">
      <c r="A51" s="230">
        <v>19</v>
      </c>
      <c r="B51" s="231" t="s">
        <v>217</v>
      </c>
      <c r="C51" s="252" t="s">
        <v>218</v>
      </c>
      <c r="D51" s="232" t="s">
        <v>213</v>
      </c>
      <c r="E51" s="233">
        <v>6.0417000000000005</v>
      </c>
      <c r="F51" s="234"/>
      <c r="G51" s="235">
        <f>ROUND(E51*F51,2)</f>
        <v>0</v>
      </c>
      <c r="H51" s="234"/>
      <c r="I51" s="235">
        <f>ROUND(E51*H51,2)</f>
        <v>0</v>
      </c>
      <c r="J51" s="234"/>
      <c r="K51" s="235">
        <f>ROUND(E51*J51,2)</f>
        <v>0</v>
      </c>
      <c r="L51" s="235">
        <v>21</v>
      </c>
      <c r="M51" s="235">
        <f>G51*(1+L51/100)</f>
        <v>0</v>
      </c>
      <c r="N51" s="235">
        <v>0</v>
      </c>
      <c r="O51" s="235">
        <f>ROUND(E51*N51,2)</f>
        <v>0</v>
      </c>
      <c r="P51" s="235">
        <v>2.2000000000000002</v>
      </c>
      <c r="Q51" s="235">
        <f>ROUND(E51*P51,2)</f>
        <v>13.29</v>
      </c>
      <c r="R51" s="235" t="s">
        <v>214</v>
      </c>
      <c r="S51" s="235" t="s">
        <v>153</v>
      </c>
      <c r="T51" s="236" t="s">
        <v>153</v>
      </c>
      <c r="U51" s="217">
        <v>7.5100000000000007</v>
      </c>
      <c r="V51" s="217">
        <f>ROUND(E51*U51,2)</f>
        <v>45.37</v>
      </c>
      <c r="W51" s="217"/>
      <c r="X51" s="207"/>
      <c r="Y51" s="207"/>
      <c r="Z51" s="207"/>
      <c r="AA51" s="207"/>
      <c r="AB51" s="207"/>
      <c r="AC51" s="207"/>
      <c r="AD51" s="207"/>
      <c r="AE51" s="207"/>
      <c r="AF51" s="207"/>
      <c r="AG51" s="207" t="s">
        <v>154</v>
      </c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">
      <c r="A52" s="214"/>
      <c r="B52" s="215"/>
      <c r="C52" s="253" t="s">
        <v>219</v>
      </c>
      <c r="D52" s="219"/>
      <c r="E52" s="220">
        <v>6.0417000000000005</v>
      </c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07"/>
      <c r="Y52" s="207"/>
      <c r="Z52" s="207"/>
      <c r="AA52" s="207"/>
      <c r="AB52" s="207"/>
      <c r="AC52" s="207"/>
      <c r="AD52" s="207"/>
      <c r="AE52" s="207"/>
      <c r="AF52" s="207"/>
      <c r="AG52" s="207" t="s">
        <v>156</v>
      </c>
      <c r="AH52" s="207">
        <v>0</v>
      </c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outlineLevel="1" x14ac:dyDescent="0.2">
      <c r="A53" s="230">
        <v>20</v>
      </c>
      <c r="B53" s="231" t="s">
        <v>220</v>
      </c>
      <c r="C53" s="252" t="s">
        <v>221</v>
      </c>
      <c r="D53" s="232" t="s">
        <v>151</v>
      </c>
      <c r="E53" s="233">
        <v>86.31</v>
      </c>
      <c r="F53" s="234"/>
      <c r="G53" s="235">
        <f>ROUND(E53*F53,2)</f>
        <v>0</v>
      </c>
      <c r="H53" s="234"/>
      <c r="I53" s="235">
        <f>ROUND(E53*H53,2)</f>
        <v>0</v>
      </c>
      <c r="J53" s="234"/>
      <c r="K53" s="235">
        <f>ROUND(E53*J53,2)</f>
        <v>0</v>
      </c>
      <c r="L53" s="235">
        <v>21</v>
      </c>
      <c r="M53" s="235">
        <f>G53*(1+L53/100)</f>
        <v>0</v>
      </c>
      <c r="N53" s="235">
        <v>0</v>
      </c>
      <c r="O53" s="235">
        <f>ROUND(E53*N53,2)</f>
        <v>0</v>
      </c>
      <c r="P53" s="235">
        <v>0.02</v>
      </c>
      <c r="Q53" s="235">
        <f>ROUND(E53*P53,2)</f>
        <v>1.73</v>
      </c>
      <c r="R53" s="235" t="s">
        <v>214</v>
      </c>
      <c r="S53" s="235" t="s">
        <v>153</v>
      </c>
      <c r="T53" s="236" t="s">
        <v>153</v>
      </c>
      <c r="U53" s="217">
        <v>0.14700000000000002</v>
      </c>
      <c r="V53" s="217">
        <f>ROUND(E53*U53,2)</f>
        <v>12.69</v>
      </c>
      <c r="W53" s="217"/>
      <c r="X53" s="207"/>
      <c r="Y53" s="207"/>
      <c r="Z53" s="207"/>
      <c r="AA53" s="207"/>
      <c r="AB53" s="207"/>
      <c r="AC53" s="207"/>
      <c r="AD53" s="207"/>
      <c r="AE53" s="207"/>
      <c r="AF53" s="207"/>
      <c r="AG53" s="207" t="s">
        <v>154</v>
      </c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outlineLevel="1" x14ac:dyDescent="0.2">
      <c r="A54" s="214"/>
      <c r="B54" s="215"/>
      <c r="C54" s="254" t="s">
        <v>222</v>
      </c>
      <c r="D54" s="237"/>
      <c r="E54" s="237"/>
      <c r="F54" s="237"/>
      <c r="G54" s="23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07"/>
      <c r="Y54" s="207"/>
      <c r="Z54" s="207"/>
      <c r="AA54" s="207"/>
      <c r="AB54" s="207"/>
      <c r="AC54" s="207"/>
      <c r="AD54" s="207"/>
      <c r="AE54" s="207"/>
      <c r="AF54" s="207"/>
      <c r="AG54" s="207" t="s">
        <v>160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">
      <c r="A55" s="230">
        <v>21</v>
      </c>
      <c r="B55" s="231" t="s">
        <v>223</v>
      </c>
      <c r="C55" s="252" t="s">
        <v>224</v>
      </c>
      <c r="D55" s="232" t="s">
        <v>203</v>
      </c>
      <c r="E55" s="233">
        <v>2</v>
      </c>
      <c r="F55" s="234"/>
      <c r="G55" s="235">
        <f>ROUND(E55*F55,2)</f>
        <v>0</v>
      </c>
      <c r="H55" s="234"/>
      <c r="I55" s="235">
        <f>ROUND(E55*H55,2)</f>
        <v>0</v>
      </c>
      <c r="J55" s="234"/>
      <c r="K55" s="235">
        <f>ROUND(E55*J55,2)</f>
        <v>0</v>
      </c>
      <c r="L55" s="235">
        <v>21</v>
      </c>
      <c r="M55" s="235">
        <f>G55*(1+L55/100)</f>
        <v>0</v>
      </c>
      <c r="N55" s="235">
        <v>0</v>
      </c>
      <c r="O55" s="235">
        <f>ROUND(E55*N55,2)</f>
        <v>0</v>
      </c>
      <c r="P55" s="235">
        <v>0</v>
      </c>
      <c r="Q55" s="235">
        <f>ROUND(E55*P55,2)</f>
        <v>0</v>
      </c>
      <c r="R55" s="235" t="s">
        <v>214</v>
      </c>
      <c r="S55" s="235" t="s">
        <v>153</v>
      </c>
      <c r="T55" s="236" t="s">
        <v>153</v>
      </c>
      <c r="U55" s="217">
        <v>0.05</v>
      </c>
      <c r="V55" s="217">
        <f>ROUND(E55*U55,2)</f>
        <v>0.1</v>
      </c>
      <c r="W55" s="217"/>
      <c r="X55" s="207"/>
      <c r="Y55" s="207"/>
      <c r="Z55" s="207"/>
      <c r="AA55" s="207"/>
      <c r="AB55" s="207"/>
      <c r="AC55" s="207"/>
      <c r="AD55" s="207"/>
      <c r="AE55" s="207"/>
      <c r="AF55" s="207"/>
      <c r="AG55" s="207" t="s">
        <v>154</v>
      </c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outlineLevel="1" x14ac:dyDescent="0.2">
      <c r="A56" s="214"/>
      <c r="B56" s="215"/>
      <c r="C56" s="254" t="s">
        <v>225</v>
      </c>
      <c r="D56" s="237"/>
      <c r="E56" s="237"/>
      <c r="F56" s="237"/>
      <c r="G56" s="23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07"/>
      <c r="Y56" s="207"/>
      <c r="Z56" s="207"/>
      <c r="AA56" s="207"/>
      <c r="AB56" s="207"/>
      <c r="AC56" s="207"/>
      <c r="AD56" s="207"/>
      <c r="AE56" s="207"/>
      <c r="AF56" s="207"/>
      <c r="AG56" s="207" t="s">
        <v>160</v>
      </c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ht="22.5" outlineLevel="1" x14ac:dyDescent="0.2">
      <c r="A57" s="241">
        <v>22</v>
      </c>
      <c r="B57" s="242" t="s">
        <v>226</v>
      </c>
      <c r="C57" s="257" t="s">
        <v>227</v>
      </c>
      <c r="D57" s="243" t="s">
        <v>151</v>
      </c>
      <c r="E57" s="244">
        <v>92.84</v>
      </c>
      <c r="F57" s="245"/>
      <c r="G57" s="246">
        <f>ROUND(E57*F57,2)</f>
        <v>0</v>
      </c>
      <c r="H57" s="245"/>
      <c r="I57" s="246">
        <f>ROUND(E57*H57,2)</f>
        <v>0</v>
      </c>
      <c r="J57" s="245"/>
      <c r="K57" s="246">
        <f>ROUND(E57*J57,2)</f>
        <v>0</v>
      </c>
      <c r="L57" s="246">
        <v>21</v>
      </c>
      <c r="M57" s="246">
        <f>G57*(1+L57/100)</f>
        <v>0</v>
      </c>
      <c r="N57" s="246">
        <v>0</v>
      </c>
      <c r="O57" s="246">
        <f>ROUND(E57*N57,2)</f>
        <v>0</v>
      </c>
      <c r="P57" s="246">
        <v>4.0000000000000001E-3</v>
      </c>
      <c r="Q57" s="246">
        <f>ROUND(E57*P57,2)</f>
        <v>0.37</v>
      </c>
      <c r="R57" s="246" t="s">
        <v>214</v>
      </c>
      <c r="S57" s="246" t="s">
        <v>153</v>
      </c>
      <c r="T57" s="247" t="s">
        <v>153</v>
      </c>
      <c r="U57" s="217">
        <v>3.0000000000000002E-2</v>
      </c>
      <c r="V57" s="217">
        <f>ROUND(E57*U57,2)</f>
        <v>2.79</v>
      </c>
      <c r="W57" s="217"/>
      <c r="X57" s="207"/>
      <c r="Y57" s="207"/>
      <c r="Z57" s="207"/>
      <c r="AA57" s="207"/>
      <c r="AB57" s="207"/>
      <c r="AC57" s="207"/>
      <c r="AD57" s="207"/>
      <c r="AE57" s="207"/>
      <c r="AF57" s="207"/>
      <c r="AG57" s="207" t="s">
        <v>154</v>
      </c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ht="22.5" outlineLevel="1" x14ac:dyDescent="0.2">
      <c r="A58" s="241">
        <v>23</v>
      </c>
      <c r="B58" s="242" t="s">
        <v>228</v>
      </c>
      <c r="C58" s="257" t="s">
        <v>229</v>
      </c>
      <c r="D58" s="243" t="s">
        <v>151</v>
      </c>
      <c r="E58" s="244">
        <v>59.540800000000004</v>
      </c>
      <c r="F58" s="245"/>
      <c r="G58" s="246">
        <f>ROUND(E58*F58,2)</f>
        <v>0</v>
      </c>
      <c r="H58" s="245"/>
      <c r="I58" s="246">
        <f>ROUND(E58*H58,2)</f>
        <v>0</v>
      </c>
      <c r="J58" s="245"/>
      <c r="K58" s="246">
        <f>ROUND(E58*J58,2)</f>
        <v>0</v>
      </c>
      <c r="L58" s="246">
        <v>21</v>
      </c>
      <c r="M58" s="246">
        <f>G58*(1+L58/100)</f>
        <v>0</v>
      </c>
      <c r="N58" s="246">
        <v>0</v>
      </c>
      <c r="O58" s="246">
        <f>ROUND(E58*N58,2)</f>
        <v>0</v>
      </c>
      <c r="P58" s="246">
        <v>4.0000000000000001E-3</v>
      </c>
      <c r="Q58" s="246">
        <f>ROUND(E58*P58,2)</f>
        <v>0.24</v>
      </c>
      <c r="R58" s="246" t="s">
        <v>214</v>
      </c>
      <c r="S58" s="246" t="s">
        <v>153</v>
      </c>
      <c r="T58" s="247" t="s">
        <v>153</v>
      </c>
      <c r="U58" s="217">
        <v>3.0000000000000002E-2</v>
      </c>
      <c r="V58" s="217">
        <f>ROUND(E58*U58,2)</f>
        <v>1.79</v>
      </c>
      <c r="W58" s="217"/>
      <c r="X58" s="207"/>
      <c r="Y58" s="207"/>
      <c r="Z58" s="207"/>
      <c r="AA58" s="207"/>
      <c r="AB58" s="207"/>
      <c r="AC58" s="207"/>
      <c r="AD58" s="207"/>
      <c r="AE58" s="207"/>
      <c r="AF58" s="207"/>
      <c r="AG58" s="207" t="s">
        <v>154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ht="22.5" outlineLevel="1" x14ac:dyDescent="0.2">
      <c r="A59" s="230">
        <v>24</v>
      </c>
      <c r="B59" s="231" t="s">
        <v>230</v>
      </c>
      <c r="C59" s="252" t="s">
        <v>231</v>
      </c>
      <c r="D59" s="232" t="s">
        <v>151</v>
      </c>
      <c r="E59" s="233">
        <v>67.5</v>
      </c>
      <c r="F59" s="234"/>
      <c r="G59" s="235">
        <f>ROUND(E59*F59,2)</f>
        <v>0</v>
      </c>
      <c r="H59" s="234"/>
      <c r="I59" s="235">
        <f>ROUND(E59*H59,2)</f>
        <v>0</v>
      </c>
      <c r="J59" s="234"/>
      <c r="K59" s="235">
        <f>ROUND(E59*J59,2)</f>
        <v>0</v>
      </c>
      <c r="L59" s="235">
        <v>21</v>
      </c>
      <c r="M59" s="235">
        <f>G59*(1+L59/100)</f>
        <v>0</v>
      </c>
      <c r="N59" s="235">
        <v>0</v>
      </c>
      <c r="O59" s="235">
        <f>ROUND(E59*N59,2)</f>
        <v>0</v>
      </c>
      <c r="P59" s="235">
        <v>6.8000000000000005E-2</v>
      </c>
      <c r="Q59" s="235">
        <f>ROUND(E59*P59,2)</f>
        <v>4.59</v>
      </c>
      <c r="R59" s="235" t="s">
        <v>214</v>
      </c>
      <c r="S59" s="235" t="s">
        <v>153</v>
      </c>
      <c r="T59" s="236" t="s">
        <v>153</v>
      </c>
      <c r="U59" s="217">
        <v>0.30000000000000004</v>
      </c>
      <c r="V59" s="217">
        <f>ROUND(E59*U59,2)</f>
        <v>20.25</v>
      </c>
      <c r="W59" s="217"/>
      <c r="X59" s="207"/>
      <c r="Y59" s="207"/>
      <c r="Z59" s="207"/>
      <c r="AA59" s="207"/>
      <c r="AB59" s="207"/>
      <c r="AC59" s="207"/>
      <c r="AD59" s="207"/>
      <c r="AE59" s="207"/>
      <c r="AF59" s="207"/>
      <c r="AG59" s="207" t="s">
        <v>154</v>
      </c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">
      <c r="A60" s="214"/>
      <c r="B60" s="215"/>
      <c r="C60" s="254" t="s">
        <v>232</v>
      </c>
      <c r="D60" s="237"/>
      <c r="E60" s="237"/>
      <c r="F60" s="237"/>
      <c r="G60" s="23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07"/>
      <c r="Y60" s="207"/>
      <c r="Z60" s="207"/>
      <c r="AA60" s="207"/>
      <c r="AB60" s="207"/>
      <c r="AC60" s="207"/>
      <c r="AD60" s="207"/>
      <c r="AE60" s="207"/>
      <c r="AF60" s="207"/>
      <c r="AG60" s="207" t="s">
        <v>160</v>
      </c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">
      <c r="A61" s="241">
        <v>25</v>
      </c>
      <c r="B61" s="242" t="s">
        <v>233</v>
      </c>
      <c r="C61" s="257" t="s">
        <v>234</v>
      </c>
      <c r="D61" s="243" t="s">
        <v>203</v>
      </c>
      <c r="E61" s="244">
        <v>4</v>
      </c>
      <c r="F61" s="245"/>
      <c r="G61" s="246">
        <f>ROUND(E61*F61,2)</f>
        <v>0</v>
      </c>
      <c r="H61" s="245"/>
      <c r="I61" s="246">
        <f>ROUND(E61*H61,2)</f>
        <v>0</v>
      </c>
      <c r="J61" s="245"/>
      <c r="K61" s="246">
        <f>ROUND(E61*J61,2)</f>
        <v>0</v>
      </c>
      <c r="L61" s="246">
        <v>21</v>
      </c>
      <c r="M61" s="246">
        <f>G61*(1+L61/100)</f>
        <v>0</v>
      </c>
      <c r="N61" s="246">
        <v>0</v>
      </c>
      <c r="O61" s="246">
        <f>ROUND(E61*N61,2)</f>
        <v>0</v>
      </c>
      <c r="P61" s="246">
        <v>0</v>
      </c>
      <c r="Q61" s="246">
        <f>ROUND(E61*P61,2)</f>
        <v>0</v>
      </c>
      <c r="R61" s="246"/>
      <c r="S61" s="246" t="s">
        <v>195</v>
      </c>
      <c r="T61" s="247" t="s">
        <v>204</v>
      </c>
      <c r="U61" s="217">
        <v>0</v>
      </c>
      <c r="V61" s="217">
        <f>ROUND(E61*U61,2)</f>
        <v>0</v>
      </c>
      <c r="W61" s="217"/>
      <c r="X61" s="207"/>
      <c r="Y61" s="207"/>
      <c r="Z61" s="207"/>
      <c r="AA61" s="207"/>
      <c r="AB61" s="207"/>
      <c r="AC61" s="207"/>
      <c r="AD61" s="207"/>
      <c r="AE61" s="207"/>
      <c r="AF61" s="207"/>
      <c r="AG61" s="207" t="s">
        <v>154</v>
      </c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ht="22.5" outlineLevel="1" x14ac:dyDescent="0.2">
      <c r="A62" s="241">
        <v>26</v>
      </c>
      <c r="B62" s="242" t="s">
        <v>235</v>
      </c>
      <c r="C62" s="257" t="s">
        <v>236</v>
      </c>
      <c r="D62" s="243" t="s">
        <v>203</v>
      </c>
      <c r="E62" s="244">
        <v>12</v>
      </c>
      <c r="F62" s="245"/>
      <c r="G62" s="246">
        <f>ROUND(E62*F62,2)</f>
        <v>0</v>
      </c>
      <c r="H62" s="245"/>
      <c r="I62" s="246">
        <f>ROUND(E62*H62,2)</f>
        <v>0</v>
      </c>
      <c r="J62" s="245"/>
      <c r="K62" s="246">
        <f>ROUND(E62*J62,2)</f>
        <v>0</v>
      </c>
      <c r="L62" s="246">
        <v>21</v>
      </c>
      <c r="M62" s="246">
        <f>G62*(1+L62/100)</f>
        <v>0</v>
      </c>
      <c r="N62" s="246">
        <v>0</v>
      </c>
      <c r="O62" s="246">
        <f>ROUND(E62*N62,2)</f>
        <v>0</v>
      </c>
      <c r="P62" s="246">
        <v>0</v>
      </c>
      <c r="Q62" s="246">
        <f>ROUND(E62*P62,2)</f>
        <v>0</v>
      </c>
      <c r="R62" s="246"/>
      <c r="S62" s="246" t="s">
        <v>195</v>
      </c>
      <c r="T62" s="247" t="s">
        <v>204</v>
      </c>
      <c r="U62" s="217">
        <v>0</v>
      </c>
      <c r="V62" s="217">
        <f>ROUND(E62*U62,2)</f>
        <v>0</v>
      </c>
      <c r="W62" s="217"/>
      <c r="X62" s="207"/>
      <c r="Y62" s="207"/>
      <c r="Z62" s="207"/>
      <c r="AA62" s="207"/>
      <c r="AB62" s="207"/>
      <c r="AC62" s="207"/>
      <c r="AD62" s="207"/>
      <c r="AE62" s="207"/>
      <c r="AF62" s="207"/>
      <c r="AG62" s="207" t="s">
        <v>154</v>
      </c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outlineLevel="1" x14ac:dyDescent="0.2">
      <c r="A63" s="241">
        <v>27</v>
      </c>
      <c r="B63" s="242" t="s">
        <v>237</v>
      </c>
      <c r="C63" s="257" t="s">
        <v>238</v>
      </c>
      <c r="D63" s="243" t="s">
        <v>203</v>
      </c>
      <c r="E63" s="244">
        <v>2</v>
      </c>
      <c r="F63" s="245"/>
      <c r="G63" s="246">
        <f>ROUND(E63*F63,2)</f>
        <v>0</v>
      </c>
      <c r="H63" s="245"/>
      <c r="I63" s="246">
        <f>ROUND(E63*H63,2)</f>
        <v>0</v>
      </c>
      <c r="J63" s="245"/>
      <c r="K63" s="246">
        <f>ROUND(E63*J63,2)</f>
        <v>0</v>
      </c>
      <c r="L63" s="246">
        <v>21</v>
      </c>
      <c r="M63" s="246">
        <f>G63*(1+L63/100)</f>
        <v>0</v>
      </c>
      <c r="N63" s="246">
        <v>0</v>
      </c>
      <c r="O63" s="246">
        <f>ROUND(E63*N63,2)</f>
        <v>0</v>
      </c>
      <c r="P63" s="246">
        <v>0</v>
      </c>
      <c r="Q63" s="246">
        <f>ROUND(E63*P63,2)</f>
        <v>0</v>
      </c>
      <c r="R63" s="246"/>
      <c r="S63" s="246" t="s">
        <v>195</v>
      </c>
      <c r="T63" s="247" t="s">
        <v>204</v>
      </c>
      <c r="U63" s="217">
        <v>0</v>
      </c>
      <c r="V63" s="217">
        <f>ROUND(E63*U63,2)</f>
        <v>0</v>
      </c>
      <c r="W63" s="217"/>
      <c r="X63" s="207"/>
      <c r="Y63" s="207"/>
      <c r="Z63" s="207"/>
      <c r="AA63" s="207"/>
      <c r="AB63" s="207"/>
      <c r="AC63" s="207"/>
      <c r="AD63" s="207"/>
      <c r="AE63" s="207"/>
      <c r="AF63" s="207"/>
      <c r="AG63" s="207" t="s">
        <v>154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outlineLevel="1" x14ac:dyDescent="0.2">
      <c r="A64" s="241">
        <v>28</v>
      </c>
      <c r="B64" s="242" t="s">
        <v>239</v>
      </c>
      <c r="C64" s="257" t="s">
        <v>240</v>
      </c>
      <c r="D64" s="243" t="s">
        <v>203</v>
      </c>
      <c r="E64" s="244">
        <v>2</v>
      </c>
      <c r="F64" s="245"/>
      <c r="G64" s="246">
        <f>ROUND(E64*F64,2)</f>
        <v>0</v>
      </c>
      <c r="H64" s="245"/>
      <c r="I64" s="246">
        <f>ROUND(E64*H64,2)</f>
        <v>0</v>
      </c>
      <c r="J64" s="245"/>
      <c r="K64" s="246">
        <f>ROUND(E64*J64,2)</f>
        <v>0</v>
      </c>
      <c r="L64" s="246">
        <v>21</v>
      </c>
      <c r="M64" s="246">
        <f>G64*(1+L64/100)</f>
        <v>0</v>
      </c>
      <c r="N64" s="246">
        <v>0</v>
      </c>
      <c r="O64" s="246">
        <f>ROUND(E64*N64,2)</f>
        <v>0</v>
      </c>
      <c r="P64" s="246">
        <v>0</v>
      </c>
      <c r="Q64" s="246">
        <f>ROUND(E64*P64,2)</f>
        <v>0</v>
      </c>
      <c r="R64" s="246"/>
      <c r="S64" s="246" t="s">
        <v>195</v>
      </c>
      <c r="T64" s="247" t="s">
        <v>204</v>
      </c>
      <c r="U64" s="217">
        <v>0</v>
      </c>
      <c r="V64" s="217">
        <f>ROUND(E64*U64,2)</f>
        <v>0</v>
      </c>
      <c r="W64" s="217"/>
      <c r="X64" s="207"/>
      <c r="Y64" s="207"/>
      <c r="Z64" s="207"/>
      <c r="AA64" s="207"/>
      <c r="AB64" s="207"/>
      <c r="AC64" s="207"/>
      <c r="AD64" s="207"/>
      <c r="AE64" s="207"/>
      <c r="AF64" s="207"/>
      <c r="AG64" s="207" t="s">
        <v>154</v>
      </c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pans="1:60" outlineLevel="1" x14ac:dyDescent="0.2">
      <c r="A65" s="241">
        <v>29</v>
      </c>
      <c r="B65" s="242" t="s">
        <v>241</v>
      </c>
      <c r="C65" s="257" t="s">
        <v>242</v>
      </c>
      <c r="D65" s="243" t="s">
        <v>203</v>
      </c>
      <c r="E65" s="244">
        <v>2</v>
      </c>
      <c r="F65" s="245"/>
      <c r="G65" s="246">
        <f>ROUND(E65*F65,2)</f>
        <v>0</v>
      </c>
      <c r="H65" s="245"/>
      <c r="I65" s="246">
        <f>ROUND(E65*H65,2)</f>
        <v>0</v>
      </c>
      <c r="J65" s="245"/>
      <c r="K65" s="246">
        <f>ROUND(E65*J65,2)</f>
        <v>0</v>
      </c>
      <c r="L65" s="246">
        <v>21</v>
      </c>
      <c r="M65" s="246">
        <f>G65*(1+L65/100)</f>
        <v>0</v>
      </c>
      <c r="N65" s="246">
        <v>0</v>
      </c>
      <c r="O65" s="246">
        <f>ROUND(E65*N65,2)</f>
        <v>0</v>
      </c>
      <c r="P65" s="246">
        <v>0</v>
      </c>
      <c r="Q65" s="246">
        <f>ROUND(E65*P65,2)</f>
        <v>0</v>
      </c>
      <c r="R65" s="246"/>
      <c r="S65" s="246" t="s">
        <v>195</v>
      </c>
      <c r="T65" s="247" t="s">
        <v>204</v>
      </c>
      <c r="U65" s="217">
        <v>0</v>
      </c>
      <c r="V65" s="217">
        <f>ROUND(E65*U65,2)</f>
        <v>0</v>
      </c>
      <c r="W65" s="217"/>
      <c r="X65" s="207"/>
      <c r="Y65" s="207"/>
      <c r="Z65" s="207"/>
      <c r="AA65" s="207"/>
      <c r="AB65" s="207"/>
      <c r="AC65" s="207"/>
      <c r="AD65" s="207"/>
      <c r="AE65" s="207"/>
      <c r="AF65" s="207"/>
      <c r="AG65" s="207" t="s">
        <v>154</v>
      </c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</row>
    <row r="66" spans="1:60" x14ac:dyDescent="0.2">
      <c r="A66" s="224" t="s">
        <v>147</v>
      </c>
      <c r="B66" s="225" t="s">
        <v>89</v>
      </c>
      <c r="C66" s="251" t="s">
        <v>90</v>
      </c>
      <c r="D66" s="226"/>
      <c r="E66" s="227"/>
      <c r="F66" s="228"/>
      <c r="G66" s="228">
        <f>SUMIF(AG67:AG68,"&lt;&gt;NOR",G67:G68)</f>
        <v>0</v>
      </c>
      <c r="H66" s="228"/>
      <c r="I66" s="228">
        <f>SUM(I67:I68)</f>
        <v>0</v>
      </c>
      <c r="J66" s="228"/>
      <c r="K66" s="228">
        <f>SUM(K67:K68)</f>
        <v>0</v>
      </c>
      <c r="L66" s="228"/>
      <c r="M66" s="228">
        <f>SUM(M67:M68)</f>
        <v>0</v>
      </c>
      <c r="N66" s="228"/>
      <c r="O66" s="228">
        <f>SUM(O67:O68)</f>
        <v>0</v>
      </c>
      <c r="P66" s="228"/>
      <c r="Q66" s="228">
        <f>SUM(Q67:Q68)</f>
        <v>0</v>
      </c>
      <c r="R66" s="228"/>
      <c r="S66" s="228"/>
      <c r="T66" s="229"/>
      <c r="U66" s="223"/>
      <c r="V66" s="223">
        <f>SUM(V67:V68)</f>
        <v>15.8</v>
      </c>
      <c r="W66" s="223"/>
      <c r="AG66" t="s">
        <v>148</v>
      </c>
    </row>
    <row r="67" spans="1:60" ht="33.75" outlineLevel="1" x14ac:dyDescent="0.2">
      <c r="A67" s="230">
        <v>30</v>
      </c>
      <c r="B67" s="231" t="s">
        <v>243</v>
      </c>
      <c r="C67" s="252" t="s">
        <v>244</v>
      </c>
      <c r="D67" s="232" t="s">
        <v>190</v>
      </c>
      <c r="E67" s="233">
        <v>16.834530000000001</v>
      </c>
      <c r="F67" s="234"/>
      <c r="G67" s="235">
        <f>ROUND(E67*F67,2)</f>
        <v>0</v>
      </c>
      <c r="H67" s="234"/>
      <c r="I67" s="235">
        <f>ROUND(E67*H67,2)</f>
        <v>0</v>
      </c>
      <c r="J67" s="234"/>
      <c r="K67" s="235">
        <f>ROUND(E67*J67,2)</f>
        <v>0</v>
      </c>
      <c r="L67" s="235">
        <v>21</v>
      </c>
      <c r="M67" s="235">
        <f>G67*(1+L67/100)</f>
        <v>0</v>
      </c>
      <c r="N67" s="235">
        <v>0</v>
      </c>
      <c r="O67" s="235">
        <f>ROUND(E67*N67,2)</f>
        <v>0</v>
      </c>
      <c r="P67" s="235">
        <v>0</v>
      </c>
      <c r="Q67" s="235">
        <f>ROUND(E67*P67,2)</f>
        <v>0</v>
      </c>
      <c r="R67" s="235" t="s">
        <v>175</v>
      </c>
      <c r="S67" s="235" t="s">
        <v>153</v>
      </c>
      <c r="T67" s="236" t="s">
        <v>153</v>
      </c>
      <c r="U67" s="217">
        <v>0.9385</v>
      </c>
      <c r="V67" s="217">
        <f>ROUND(E67*U67,2)</f>
        <v>15.8</v>
      </c>
      <c r="W67" s="217"/>
      <c r="X67" s="207"/>
      <c r="Y67" s="207"/>
      <c r="Z67" s="207"/>
      <c r="AA67" s="207"/>
      <c r="AB67" s="207"/>
      <c r="AC67" s="207"/>
      <c r="AD67" s="207"/>
      <c r="AE67" s="207"/>
      <c r="AF67" s="207"/>
      <c r="AG67" s="207" t="s">
        <v>245</v>
      </c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outlineLevel="1" x14ac:dyDescent="0.2">
      <c r="A68" s="214"/>
      <c r="B68" s="215"/>
      <c r="C68" s="254" t="s">
        <v>246</v>
      </c>
      <c r="D68" s="237"/>
      <c r="E68" s="237"/>
      <c r="F68" s="237"/>
      <c r="G68" s="23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07"/>
      <c r="Y68" s="207"/>
      <c r="Z68" s="207"/>
      <c r="AA68" s="207"/>
      <c r="AB68" s="207"/>
      <c r="AC68" s="207"/>
      <c r="AD68" s="207"/>
      <c r="AE68" s="207"/>
      <c r="AF68" s="207"/>
      <c r="AG68" s="207" t="s">
        <v>160</v>
      </c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</row>
    <row r="69" spans="1:60" x14ac:dyDescent="0.2">
      <c r="A69" s="224" t="s">
        <v>147</v>
      </c>
      <c r="B69" s="225" t="s">
        <v>91</v>
      </c>
      <c r="C69" s="251" t="s">
        <v>92</v>
      </c>
      <c r="D69" s="226"/>
      <c r="E69" s="227"/>
      <c r="F69" s="228"/>
      <c r="G69" s="228">
        <f>SUMIF(AG70:AG87,"&lt;&gt;NOR",G70:G87)</f>
        <v>0</v>
      </c>
      <c r="H69" s="228"/>
      <c r="I69" s="228">
        <f>SUM(I70:I87)</f>
        <v>0</v>
      </c>
      <c r="J69" s="228"/>
      <c r="K69" s="228">
        <f>SUM(K70:K87)</f>
        <v>0</v>
      </c>
      <c r="L69" s="228"/>
      <c r="M69" s="228">
        <f>SUM(M70:M87)</f>
        <v>0</v>
      </c>
      <c r="N69" s="228"/>
      <c r="O69" s="228">
        <f>SUM(O70:O87)</f>
        <v>0.48</v>
      </c>
      <c r="P69" s="228"/>
      <c r="Q69" s="228">
        <f>SUM(Q70:Q87)</f>
        <v>0.1</v>
      </c>
      <c r="R69" s="228"/>
      <c r="S69" s="228"/>
      <c r="T69" s="229"/>
      <c r="U69" s="223"/>
      <c r="V69" s="223">
        <f>SUM(V70:V87)</f>
        <v>69.73</v>
      </c>
      <c r="W69" s="223"/>
      <c r="AG69" t="s">
        <v>148</v>
      </c>
    </row>
    <row r="70" spans="1:60" outlineLevel="1" x14ac:dyDescent="0.2">
      <c r="A70" s="241">
        <v>31</v>
      </c>
      <c r="B70" s="242" t="s">
        <v>247</v>
      </c>
      <c r="C70" s="257" t="s">
        <v>248</v>
      </c>
      <c r="D70" s="243" t="s">
        <v>151</v>
      </c>
      <c r="E70" s="244">
        <v>86.31</v>
      </c>
      <c r="F70" s="245"/>
      <c r="G70" s="246">
        <f>ROUND(E70*F70,2)</f>
        <v>0</v>
      </c>
      <c r="H70" s="245"/>
      <c r="I70" s="246">
        <f>ROUND(E70*H70,2)</f>
        <v>0</v>
      </c>
      <c r="J70" s="245"/>
      <c r="K70" s="246">
        <f>ROUND(E70*J70,2)</f>
        <v>0</v>
      </c>
      <c r="L70" s="246">
        <v>21</v>
      </c>
      <c r="M70" s="246">
        <f>G70*(1+L70/100)</f>
        <v>0</v>
      </c>
      <c r="N70" s="246">
        <v>0</v>
      </c>
      <c r="O70" s="246">
        <f>ROUND(E70*N70,2)</f>
        <v>0</v>
      </c>
      <c r="P70" s="246">
        <v>1.1500000000000002E-3</v>
      </c>
      <c r="Q70" s="246">
        <f>ROUND(E70*P70,2)</f>
        <v>0.1</v>
      </c>
      <c r="R70" s="246" t="s">
        <v>249</v>
      </c>
      <c r="S70" s="246" t="s">
        <v>153</v>
      </c>
      <c r="T70" s="247" t="s">
        <v>153</v>
      </c>
      <c r="U70" s="217">
        <v>3.5000000000000003E-2</v>
      </c>
      <c r="V70" s="217">
        <f>ROUND(E70*U70,2)</f>
        <v>3.02</v>
      </c>
      <c r="W70" s="217"/>
      <c r="X70" s="207"/>
      <c r="Y70" s="207"/>
      <c r="Z70" s="207"/>
      <c r="AA70" s="207"/>
      <c r="AB70" s="207"/>
      <c r="AC70" s="207"/>
      <c r="AD70" s="207"/>
      <c r="AE70" s="207"/>
      <c r="AF70" s="207"/>
      <c r="AG70" s="207" t="s">
        <v>154</v>
      </c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outlineLevel="1" x14ac:dyDescent="0.2">
      <c r="A71" s="241">
        <v>32</v>
      </c>
      <c r="B71" s="242" t="s">
        <v>250</v>
      </c>
      <c r="C71" s="257" t="s">
        <v>251</v>
      </c>
      <c r="D71" s="243" t="s">
        <v>151</v>
      </c>
      <c r="E71" s="244">
        <v>126.14340000000001</v>
      </c>
      <c r="F71" s="245"/>
      <c r="G71" s="246">
        <f>ROUND(E71*F71,2)</f>
        <v>0</v>
      </c>
      <c r="H71" s="245"/>
      <c r="I71" s="246">
        <f>ROUND(E71*H71,2)</f>
        <v>0</v>
      </c>
      <c r="J71" s="245"/>
      <c r="K71" s="246">
        <f>ROUND(E71*J71,2)</f>
        <v>0</v>
      </c>
      <c r="L71" s="246">
        <v>21</v>
      </c>
      <c r="M71" s="246">
        <f>G71*(1+L71/100)</f>
        <v>0</v>
      </c>
      <c r="N71" s="246">
        <v>2.1000000000000001E-4</v>
      </c>
      <c r="O71" s="246">
        <f>ROUND(E71*N71,2)</f>
        <v>0.03</v>
      </c>
      <c r="P71" s="246">
        <v>0</v>
      </c>
      <c r="Q71" s="246">
        <f>ROUND(E71*P71,2)</f>
        <v>0</v>
      </c>
      <c r="R71" s="246" t="s">
        <v>249</v>
      </c>
      <c r="S71" s="246" t="s">
        <v>153</v>
      </c>
      <c r="T71" s="247" t="s">
        <v>153</v>
      </c>
      <c r="U71" s="217">
        <v>9.5000000000000001E-2</v>
      </c>
      <c r="V71" s="217">
        <f>ROUND(E71*U71,2)</f>
        <v>11.98</v>
      </c>
      <c r="W71" s="217"/>
      <c r="X71" s="207"/>
      <c r="Y71" s="207"/>
      <c r="Z71" s="207"/>
      <c r="AA71" s="207"/>
      <c r="AB71" s="207"/>
      <c r="AC71" s="207"/>
      <c r="AD71" s="207"/>
      <c r="AE71" s="207"/>
      <c r="AF71" s="207"/>
      <c r="AG71" s="207" t="s">
        <v>154</v>
      </c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outlineLevel="1" x14ac:dyDescent="0.2">
      <c r="A72" s="230">
        <v>33</v>
      </c>
      <c r="B72" s="231" t="s">
        <v>252</v>
      </c>
      <c r="C72" s="252" t="s">
        <v>253</v>
      </c>
      <c r="D72" s="232" t="s">
        <v>151</v>
      </c>
      <c r="E72" s="233">
        <v>126.14340000000001</v>
      </c>
      <c r="F72" s="234"/>
      <c r="G72" s="235">
        <f>ROUND(E72*F72,2)</f>
        <v>0</v>
      </c>
      <c r="H72" s="234"/>
      <c r="I72" s="235">
        <f>ROUND(E72*H72,2)</f>
        <v>0</v>
      </c>
      <c r="J72" s="234"/>
      <c r="K72" s="235">
        <f>ROUND(E72*J72,2)</f>
        <v>0</v>
      </c>
      <c r="L72" s="235">
        <v>21</v>
      </c>
      <c r="M72" s="235">
        <f>G72*(1+L72/100)</f>
        <v>0</v>
      </c>
      <c r="N72" s="235">
        <v>3.4000000000000002E-3</v>
      </c>
      <c r="O72" s="235">
        <f>ROUND(E72*N72,2)</f>
        <v>0.43</v>
      </c>
      <c r="P72" s="235">
        <v>0</v>
      </c>
      <c r="Q72" s="235">
        <f>ROUND(E72*P72,2)</f>
        <v>0</v>
      </c>
      <c r="R72" s="235" t="s">
        <v>249</v>
      </c>
      <c r="S72" s="235" t="s">
        <v>153</v>
      </c>
      <c r="T72" s="236" t="s">
        <v>153</v>
      </c>
      <c r="U72" s="217">
        <v>0.38500000000000001</v>
      </c>
      <c r="V72" s="217">
        <f>ROUND(E72*U72,2)</f>
        <v>48.57</v>
      </c>
      <c r="W72" s="217"/>
      <c r="X72" s="207"/>
      <c r="Y72" s="207"/>
      <c r="Z72" s="207"/>
      <c r="AA72" s="207"/>
      <c r="AB72" s="207"/>
      <c r="AC72" s="207"/>
      <c r="AD72" s="207"/>
      <c r="AE72" s="207"/>
      <c r="AF72" s="207"/>
      <c r="AG72" s="207" t="s">
        <v>154</v>
      </c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outlineLevel="1" x14ac:dyDescent="0.2">
      <c r="A73" s="214"/>
      <c r="B73" s="215"/>
      <c r="C73" s="256" t="s">
        <v>254</v>
      </c>
      <c r="D73" s="240"/>
      <c r="E73" s="240"/>
      <c r="F73" s="240"/>
      <c r="G73" s="240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07"/>
      <c r="Y73" s="207"/>
      <c r="Z73" s="207"/>
      <c r="AA73" s="207"/>
      <c r="AB73" s="207"/>
      <c r="AC73" s="207"/>
      <c r="AD73" s="207"/>
      <c r="AE73" s="207"/>
      <c r="AF73" s="207"/>
      <c r="AG73" s="207" t="s">
        <v>162</v>
      </c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outlineLevel="1" x14ac:dyDescent="0.2">
      <c r="A74" s="214"/>
      <c r="B74" s="215"/>
      <c r="C74" s="253" t="s">
        <v>255</v>
      </c>
      <c r="D74" s="219"/>
      <c r="E74" s="220">
        <v>92.84</v>
      </c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07"/>
      <c r="Y74" s="207"/>
      <c r="Z74" s="207"/>
      <c r="AA74" s="207"/>
      <c r="AB74" s="207"/>
      <c r="AC74" s="207"/>
      <c r="AD74" s="207"/>
      <c r="AE74" s="207"/>
      <c r="AF74" s="207"/>
      <c r="AG74" s="207" t="s">
        <v>156</v>
      </c>
      <c r="AH74" s="207">
        <v>0</v>
      </c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</row>
    <row r="75" spans="1:60" outlineLevel="1" x14ac:dyDescent="0.2">
      <c r="A75" s="214"/>
      <c r="B75" s="215"/>
      <c r="C75" s="253" t="s">
        <v>256</v>
      </c>
      <c r="D75" s="219"/>
      <c r="E75" s="220">
        <v>5.6028000000000002</v>
      </c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07"/>
      <c r="Y75" s="207"/>
      <c r="Z75" s="207"/>
      <c r="AA75" s="207"/>
      <c r="AB75" s="207"/>
      <c r="AC75" s="207"/>
      <c r="AD75" s="207"/>
      <c r="AE75" s="207"/>
      <c r="AF75" s="207"/>
      <c r="AG75" s="207" t="s">
        <v>156</v>
      </c>
      <c r="AH75" s="207">
        <v>0</v>
      </c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outlineLevel="1" x14ac:dyDescent="0.2">
      <c r="A76" s="214"/>
      <c r="B76" s="215"/>
      <c r="C76" s="253" t="s">
        <v>257</v>
      </c>
      <c r="D76" s="219"/>
      <c r="E76" s="220">
        <v>27.700600000000001</v>
      </c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07"/>
      <c r="Y76" s="207"/>
      <c r="Z76" s="207"/>
      <c r="AA76" s="207"/>
      <c r="AB76" s="207"/>
      <c r="AC76" s="207"/>
      <c r="AD76" s="207"/>
      <c r="AE76" s="207"/>
      <c r="AF76" s="207"/>
      <c r="AG76" s="207" t="s">
        <v>156</v>
      </c>
      <c r="AH76" s="207">
        <v>0</v>
      </c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ht="22.5" outlineLevel="1" x14ac:dyDescent="0.2">
      <c r="A77" s="230">
        <v>34</v>
      </c>
      <c r="B77" s="231" t="s">
        <v>258</v>
      </c>
      <c r="C77" s="252" t="s">
        <v>259</v>
      </c>
      <c r="D77" s="232" t="s">
        <v>260</v>
      </c>
      <c r="E77" s="233">
        <v>56.028000000000006</v>
      </c>
      <c r="F77" s="234"/>
      <c r="G77" s="235">
        <f>ROUND(E77*F77,2)</f>
        <v>0</v>
      </c>
      <c r="H77" s="234"/>
      <c r="I77" s="235">
        <f>ROUND(E77*H77,2)</f>
        <v>0</v>
      </c>
      <c r="J77" s="234"/>
      <c r="K77" s="235">
        <f>ROUND(E77*J77,2)</f>
        <v>0</v>
      </c>
      <c r="L77" s="235">
        <v>21</v>
      </c>
      <c r="M77" s="235">
        <f>G77*(1+L77/100)</f>
        <v>0</v>
      </c>
      <c r="N77" s="235">
        <v>2.9E-4</v>
      </c>
      <c r="O77" s="235">
        <f>ROUND(E77*N77,2)</f>
        <v>0.02</v>
      </c>
      <c r="P77" s="235">
        <v>0</v>
      </c>
      <c r="Q77" s="235">
        <f>ROUND(E77*P77,2)</f>
        <v>0</v>
      </c>
      <c r="R77" s="235" t="s">
        <v>249</v>
      </c>
      <c r="S77" s="235" t="s">
        <v>153</v>
      </c>
      <c r="T77" s="236" t="s">
        <v>153</v>
      </c>
      <c r="U77" s="217">
        <v>0.11</v>
      </c>
      <c r="V77" s="217">
        <f>ROUND(E77*U77,2)</f>
        <v>6.16</v>
      </c>
      <c r="W77" s="217"/>
      <c r="X77" s="207"/>
      <c r="Y77" s="207"/>
      <c r="Z77" s="207"/>
      <c r="AA77" s="207"/>
      <c r="AB77" s="207"/>
      <c r="AC77" s="207"/>
      <c r="AD77" s="207"/>
      <c r="AE77" s="207"/>
      <c r="AF77" s="207"/>
      <c r="AG77" s="207" t="s">
        <v>154</v>
      </c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</row>
    <row r="78" spans="1:60" outlineLevel="1" x14ac:dyDescent="0.2">
      <c r="A78" s="214"/>
      <c r="B78" s="215"/>
      <c r="C78" s="253" t="s">
        <v>261</v>
      </c>
      <c r="D78" s="219"/>
      <c r="E78" s="220">
        <v>16</v>
      </c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07"/>
      <c r="Y78" s="207"/>
      <c r="Z78" s="207"/>
      <c r="AA78" s="207"/>
      <c r="AB78" s="207"/>
      <c r="AC78" s="207"/>
      <c r="AD78" s="207"/>
      <c r="AE78" s="207"/>
      <c r="AF78" s="207"/>
      <c r="AG78" s="207" t="s">
        <v>156</v>
      </c>
      <c r="AH78" s="207">
        <v>0</v>
      </c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</row>
    <row r="79" spans="1:60" outlineLevel="1" x14ac:dyDescent="0.2">
      <c r="A79" s="214"/>
      <c r="B79" s="215"/>
      <c r="C79" s="253" t="s">
        <v>262</v>
      </c>
      <c r="D79" s="219"/>
      <c r="E79" s="220">
        <v>-1</v>
      </c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07"/>
      <c r="Y79" s="207"/>
      <c r="Z79" s="207"/>
      <c r="AA79" s="207"/>
      <c r="AB79" s="207"/>
      <c r="AC79" s="207"/>
      <c r="AD79" s="207"/>
      <c r="AE79" s="207"/>
      <c r="AF79" s="207"/>
      <c r="AG79" s="207" t="s">
        <v>156</v>
      </c>
      <c r="AH79" s="207">
        <v>0</v>
      </c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</row>
    <row r="80" spans="1:60" outlineLevel="1" x14ac:dyDescent="0.2">
      <c r="A80" s="214"/>
      <c r="B80" s="215"/>
      <c r="C80" s="253" t="s">
        <v>263</v>
      </c>
      <c r="D80" s="219"/>
      <c r="E80" s="220">
        <v>0.2</v>
      </c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07"/>
      <c r="Y80" s="207"/>
      <c r="Z80" s="207"/>
      <c r="AA80" s="207"/>
      <c r="AB80" s="207"/>
      <c r="AC80" s="207"/>
      <c r="AD80" s="207"/>
      <c r="AE80" s="207"/>
      <c r="AF80" s="207"/>
      <c r="AG80" s="207" t="s">
        <v>156</v>
      </c>
      <c r="AH80" s="207">
        <v>0</v>
      </c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outlineLevel="1" x14ac:dyDescent="0.2">
      <c r="A81" s="214"/>
      <c r="B81" s="215"/>
      <c r="C81" s="253" t="s">
        <v>264</v>
      </c>
      <c r="D81" s="219"/>
      <c r="E81" s="220">
        <v>8.49</v>
      </c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07"/>
      <c r="Y81" s="207"/>
      <c r="Z81" s="207"/>
      <c r="AA81" s="207"/>
      <c r="AB81" s="207"/>
      <c r="AC81" s="207"/>
      <c r="AD81" s="207"/>
      <c r="AE81" s="207"/>
      <c r="AF81" s="207"/>
      <c r="AG81" s="207" t="s">
        <v>156</v>
      </c>
      <c r="AH81" s="207">
        <v>0</v>
      </c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</row>
    <row r="82" spans="1:60" outlineLevel="1" x14ac:dyDescent="0.2">
      <c r="A82" s="214"/>
      <c r="B82" s="215"/>
      <c r="C82" s="253" t="s">
        <v>265</v>
      </c>
      <c r="D82" s="219"/>
      <c r="E82" s="220">
        <v>11.600000000000001</v>
      </c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07"/>
      <c r="Y82" s="207"/>
      <c r="Z82" s="207"/>
      <c r="AA82" s="207"/>
      <c r="AB82" s="207"/>
      <c r="AC82" s="207"/>
      <c r="AD82" s="207"/>
      <c r="AE82" s="207"/>
      <c r="AF82" s="207"/>
      <c r="AG82" s="207" t="s">
        <v>156</v>
      </c>
      <c r="AH82" s="207">
        <v>0</v>
      </c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</row>
    <row r="83" spans="1:60" outlineLevel="1" x14ac:dyDescent="0.2">
      <c r="A83" s="214"/>
      <c r="B83" s="215"/>
      <c r="C83" s="253" t="s">
        <v>266</v>
      </c>
      <c r="D83" s="219"/>
      <c r="E83" s="220">
        <v>1.4000000000000001</v>
      </c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07"/>
      <c r="Y83" s="207"/>
      <c r="Z83" s="207"/>
      <c r="AA83" s="207"/>
      <c r="AB83" s="207"/>
      <c r="AC83" s="207"/>
      <c r="AD83" s="207"/>
      <c r="AE83" s="207"/>
      <c r="AF83" s="207"/>
      <c r="AG83" s="207" t="s">
        <v>156</v>
      </c>
      <c r="AH83" s="207">
        <v>0</v>
      </c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</row>
    <row r="84" spans="1:60" outlineLevel="1" x14ac:dyDescent="0.2">
      <c r="A84" s="214"/>
      <c r="B84" s="215"/>
      <c r="C84" s="253" t="s">
        <v>267</v>
      </c>
      <c r="D84" s="219"/>
      <c r="E84" s="220">
        <v>6.5600000000000005</v>
      </c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07"/>
      <c r="Y84" s="207"/>
      <c r="Z84" s="207"/>
      <c r="AA84" s="207"/>
      <c r="AB84" s="207"/>
      <c r="AC84" s="207"/>
      <c r="AD84" s="207"/>
      <c r="AE84" s="207"/>
      <c r="AF84" s="207"/>
      <c r="AG84" s="207" t="s">
        <v>156</v>
      </c>
      <c r="AH84" s="207">
        <v>0</v>
      </c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</row>
    <row r="85" spans="1:60" outlineLevel="1" x14ac:dyDescent="0.2">
      <c r="A85" s="214"/>
      <c r="B85" s="215"/>
      <c r="C85" s="253" t="s">
        <v>268</v>
      </c>
      <c r="D85" s="219"/>
      <c r="E85" s="220">
        <v>12.778</v>
      </c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07"/>
      <c r="Y85" s="207"/>
      <c r="Z85" s="207"/>
      <c r="AA85" s="207"/>
      <c r="AB85" s="207"/>
      <c r="AC85" s="207"/>
      <c r="AD85" s="207"/>
      <c r="AE85" s="207"/>
      <c r="AF85" s="207"/>
      <c r="AG85" s="207" t="s">
        <v>156</v>
      </c>
      <c r="AH85" s="207">
        <v>0</v>
      </c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</row>
    <row r="86" spans="1:60" outlineLevel="1" x14ac:dyDescent="0.2">
      <c r="A86" s="214">
        <v>35</v>
      </c>
      <c r="B86" s="215" t="s">
        <v>269</v>
      </c>
      <c r="C86" s="258" t="s">
        <v>270</v>
      </c>
      <c r="D86" s="216" t="s">
        <v>0</v>
      </c>
      <c r="E86" s="248"/>
      <c r="F86" s="218"/>
      <c r="G86" s="217">
        <f>ROUND(E86*F86,2)</f>
        <v>0</v>
      </c>
      <c r="H86" s="218"/>
      <c r="I86" s="217">
        <f>ROUND(E86*H86,2)</f>
        <v>0</v>
      </c>
      <c r="J86" s="218"/>
      <c r="K86" s="217">
        <f>ROUND(E86*J86,2)</f>
        <v>0</v>
      </c>
      <c r="L86" s="217">
        <v>21</v>
      </c>
      <c r="M86" s="217">
        <f>G86*(1+L86/100)</f>
        <v>0</v>
      </c>
      <c r="N86" s="217">
        <v>0</v>
      </c>
      <c r="O86" s="217">
        <f>ROUND(E86*N86,2)</f>
        <v>0</v>
      </c>
      <c r="P86" s="217">
        <v>0</v>
      </c>
      <c r="Q86" s="217">
        <f>ROUND(E86*P86,2)</f>
        <v>0</v>
      </c>
      <c r="R86" s="217" t="s">
        <v>249</v>
      </c>
      <c r="S86" s="217" t="s">
        <v>153</v>
      </c>
      <c r="T86" s="217" t="s">
        <v>153</v>
      </c>
      <c r="U86" s="217">
        <v>0</v>
      </c>
      <c r="V86" s="217">
        <f>ROUND(E86*U86,2)</f>
        <v>0</v>
      </c>
      <c r="W86" s="217"/>
      <c r="X86" s="207"/>
      <c r="Y86" s="207"/>
      <c r="Z86" s="207"/>
      <c r="AA86" s="207"/>
      <c r="AB86" s="207"/>
      <c r="AC86" s="207"/>
      <c r="AD86" s="207"/>
      <c r="AE86" s="207"/>
      <c r="AF86" s="207"/>
      <c r="AG86" s="207" t="s">
        <v>245</v>
      </c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</row>
    <row r="87" spans="1:60" outlineLevel="1" x14ac:dyDescent="0.2">
      <c r="A87" s="214"/>
      <c r="B87" s="215"/>
      <c r="C87" s="259" t="s">
        <v>271</v>
      </c>
      <c r="D87" s="249"/>
      <c r="E87" s="249"/>
      <c r="F87" s="249"/>
      <c r="G87" s="249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07"/>
      <c r="Y87" s="207"/>
      <c r="Z87" s="207"/>
      <c r="AA87" s="207"/>
      <c r="AB87" s="207"/>
      <c r="AC87" s="207"/>
      <c r="AD87" s="207"/>
      <c r="AE87" s="207"/>
      <c r="AF87" s="207"/>
      <c r="AG87" s="207" t="s">
        <v>160</v>
      </c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</row>
    <row r="88" spans="1:60" x14ac:dyDescent="0.2">
      <c r="A88" s="224" t="s">
        <v>147</v>
      </c>
      <c r="B88" s="225" t="s">
        <v>99</v>
      </c>
      <c r="C88" s="251" t="s">
        <v>100</v>
      </c>
      <c r="D88" s="226"/>
      <c r="E88" s="227"/>
      <c r="F88" s="228"/>
      <c r="G88" s="228">
        <f>SUMIF(AG89:AG89,"&lt;&gt;NOR",G89:G89)</f>
        <v>0</v>
      </c>
      <c r="H88" s="228"/>
      <c r="I88" s="228">
        <f>SUM(I89:I89)</f>
        <v>0</v>
      </c>
      <c r="J88" s="228"/>
      <c r="K88" s="228">
        <f>SUM(K89:K89)</f>
        <v>0</v>
      </c>
      <c r="L88" s="228"/>
      <c r="M88" s="228">
        <f>SUM(M89:M89)</f>
        <v>0</v>
      </c>
      <c r="N88" s="228"/>
      <c r="O88" s="228">
        <f>SUM(O89:O89)</f>
        <v>0</v>
      </c>
      <c r="P88" s="228"/>
      <c r="Q88" s="228">
        <f>SUM(Q89:Q89)</f>
        <v>3.02</v>
      </c>
      <c r="R88" s="228"/>
      <c r="S88" s="228"/>
      <c r="T88" s="229"/>
      <c r="U88" s="223"/>
      <c r="V88" s="223">
        <f>SUM(V89:V89)</f>
        <v>7.77</v>
      </c>
      <c r="W88" s="223"/>
      <c r="AG88" t="s">
        <v>148</v>
      </c>
    </row>
    <row r="89" spans="1:60" ht="22.5" outlineLevel="1" x14ac:dyDescent="0.2">
      <c r="A89" s="241">
        <v>36</v>
      </c>
      <c r="B89" s="242" t="s">
        <v>272</v>
      </c>
      <c r="C89" s="257" t="s">
        <v>273</v>
      </c>
      <c r="D89" s="243" t="s">
        <v>151</v>
      </c>
      <c r="E89" s="244">
        <v>86.31</v>
      </c>
      <c r="F89" s="245"/>
      <c r="G89" s="246">
        <f>ROUND(E89*F89,2)</f>
        <v>0</v>
      </c>
      <c r="H89" s="245"/>
      <c r="I89" s="246">
        <f>ROUND(E89*H89,2)</f>
        <v>0</v>
      </c>
      <c r="J89" s="245"/>
      <c r="K89" s="246">
        <f>ROUND(E89*J89,2)</f>
        <v>0</v>
      </c>
      <c r="L89" s="246">
        <v>21</v>
      </c>
      <c r="M89" s="246">
        <f>G89*(1+L89/100)</f>
        <v>0</v>
      </c>
      <c r="N89" s="246">
        <v>0</v>
      </c>
      <c r="O89" s="246">
        <f>ROUND(E89*N89,2)</f>
        <v>0</v>
      </c>
      <c r="P89" s="246">
        <v>3.5000000000000003E-2</v>
      </c>
      <c r="Q89" s="246">
        <f>ROUND(E89*P89,2)</f>
        <v>3.02</v>
      </c>
      <c r="R89" s="246" t="s">
        <v>274</v>
      </c>
      <c r="S89" s="246" t="s">
        <v>153</v>
      </c>
      <c r="T89" s="247" t="s">
        <v>153</v>
      </c>
      <c r="U89" s="217">
        <v>9.0000000000000011E-2</v>
      </c>
      <c r="V89" s="217">
        <f>ROUND(E89*U89,2)</f>
        <v>7.77</v>
      </c>
      <c r="W89" s="217"/>
      <c r="X89" s="207"/>
      <c r="Y89" s="207"/>
      <c r="Z89" s="207"/>
      <c r="AA89" s="207"/>
      <c r="AB89" s="207"/>
      <c r="AC89" s="207"/>
      <c r="AD89" s="207"/>
      <c r="AE89" s="207"/>
      <c r="AF89" s="207"/>
      <c r="AG89" s="207" t="s">
        <v>154</v>
      </c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</row>
    <row r="90" spans="1:60" x14ac:dyDescent="0.2">
      <c r="A90" s="224" t="s">
        <v>147</v>
      </c>
      <c r="B90" s="225" t="s">
        <v>101</v>
      </c>
      <c r="C90" s="251" t="s">
        <v>102</v>
      </c>
      <c r="D90" s="226"/>
      <c r="E90" s="227"/>
      <c r="F90" s="228"/>
      <c r="G90" s="228">
        <f>SUMIF(AG91:AG94,"&lt;&gt;NOR",G91:G94)</f>
        <v>0</v>
      </c>
      <c r="H90" s="228"/>
      <c r="I90" s="228">
        <f>SUM(I91:I94)</f>
        <v>0</v>
      </c>
      <c r="J90" s="228"/>
      <c r="K90" s="228">
        <f>SUM(K91:K94)</f>
        <v>0</v>
      </c>
      <c r="L90" s="228"/>
      <c r="M90" s="228">
        <f>SUM(M91:M94)</f>
        <v>0</v>
      </c>
      <c r="N90" s="228"/>
      <c r="O90" s="228">
        <f>SUM(O91:O94)</f>
        <v>0</v>
      </c>
      <c r="P90" s="228"/>
      <c r="Q90" s="228">
        <f>SUM(Q91:Q94)</f>
        <v>0</v>
      </c>
      <c r="R90" s="228"/>
      <c r="S90" s="228"/>
      <c r="T90" s="229"/>
      <c r="U90" s="223"/>
      <c r="V90" s="223">
        <f>SUM(V91:V94)</f>
        <v>0</v>
      </c>
      <c r="W90" s="223"/>
      <c r="AG90" t="s">
        <v>148</v>
      </c>
    </row>
    <row r="91" spans="1:60" outlineLevel="1" x14ac:dyDescent="0.2">
      <c r="A91" s="241">
        <v>37</v>
      </c>
      <c r="B91" s="242" t="s">
        <v>275</v>
      </c>
      <c r="C91" s="257" t="s">
        <v>276</v>
      </c>
      <c r="D91" s="243" t="s">
        <v>203</v>
      </c>
      <c r="E91" s="244">
        <v>1</v>
      </c>
      <c r="F91" s="245"/>
      <c r="G91" s="246">
        <f>ROUND(E91*F91,2)</f>
        <v>0</v>
      </c>
      <c r="H91" s="245"/>
      <c r="I91" s="246">
        <f>ROUND(E91*H91,2)</f>
        <v>0</v>
      </c>
      <c r="J91" s="245"/>
      <c r="K91" s="246">
        <f>ROUND(E91*J91,2)</f>
        <v>0</v>
      </c>
      <c r="L91" s="246">
        <v>21</v>
      </c>
      <c r="M91" s="246">
        <f>G91*(1+L91/100)</f>
        <v>0</v>
      </c>
      <c r="N91" s="246">
        <v>0</v>
      </c>
      <c r="O91" s="246">
        <f>ROUND(E91*N91,2)</f>
        <v>0</v>
      </c>
      <c r="P91" s="246">
        <v>0</v>
      </c>
      <c r="Q91" s="246">
        <f>ROUND(E91*P91,2)</f>
        <v>0</v>
      </c>
      <c r="R91" s="246"/>
      <c r="S91" s="246" t="s">
        <v>195</v>
      </c>
      <c r="T91" s="247" t="s">
        <v>204</v>
      </c>
      <c r="U91" s="217">
        <v>0</v>
      </c>
      <c r="V91" s="217">
        <f>ROUND(E91*U91,2)</f>
        <v>0</v>
      </c>
      <c r="W91" s="217"/>
      <c r="X91" s="207"/>
      <c r="Y91" s="207"/>
      <c r="Z91" s="207"/>
      <c r="AA91" s="207"/>
      <c r="AB91" s="207"/>
      <c r="AC91" s="207"/>
      <c r="AD91" s="207"/>
      <c r="AE91" s="207"/>
      <c r="AF91" s="207"/>
      <c r="AG91" s="207" t="s">
        <v>154</v>
      </c>
      <c r="AH91" s="207"/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</row>
    <row r="92" spans="1:60" outlineLevel="1" x14ac:dyDescent="0.2">
      <c r="A92" s="230">
        <v>38</v>
      </c>
      <c r="B92" s="231" t="s">
        <v>277</v>
      </c>
      <c r="C92" s="252" t="s">
        <v>278</v>
      </c>
      <c r="D92" s="232" t="s">
        <v>203</v>
      </c>
      <c r="E92" s="233">
        <v>1</v>
      </c>
      <c r="F92" s="234"/>
      <c r="G92" s="235">
        <f>ROUND(E92*F92,2)</f>
        <v>0</v>
      </c>
      <c r="H92" s="234"/>
      <c r="I92" s="235">
        <f>ROUND(E92*H92,2)</f>
        <v>0</v>
      </c>
      <c r="J92" s="234"/>
      <c r="K92" s="235">
        <f>ROUND(E92*J92,2)</f>
        <v>0</v>
      </c>
      <c r="L92" s="235">
        <v>21</v>
      </c>
      <c r="M92" s="235">
        <f>G92*(1+L92/100)</f>
        <v>0</v>
      </c>
      <c r="N92" s="235">
        <v>0</v>
      </c>
      <c r="O92" s="235">
        <f>ROUND(E92*N92,2)</f>
        <v>0</v>
      </c>
      <c r="P92" s="235">
        <v>0</v>
      </c>
      <c r="Q92" s="235">
        <f>ROUND(E92*P92,2)</f>
        <v>0</v>
      </c>
      <c r="R92" s="235"/>
      <c r="S92" s="235" t="s">
        <v>195</v>
      </c>
      <c r="T92" s="236" t="s">
        <v>204</v>
      </c>
      <c r="U92" s="217">
        <v>0</v>
      </c>
      <c r="V92" s="217">
        <f>ROUND(E92*U92,2)</f>
        <v>0</v>
      </c>
      <c r="W92" s="217"/>
      <c r="X92" s="207"/>
      <c r="Y92" s="207"/>
      <c r="Z92" s="207"/>
      <c r="AA92" s="207"/>
      <c r="AB92" s="207"/>
      <c r="AC92" s="207"/>
      <c r="AD92" s="207"/>
      <c r="AE92" s="207"/>
      <c r="AF92" s="207"/>
      <c r="AG92" s="207" t="s">
        <v>154</v>
      </c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</row>
    <row r="93" spans="1:60" outlineLevel="1" x14ac:dyDescent="0.2">
      <c r="A93" s="214">
        <v>39</v>
      </c>
      <c r="B93" s="215" t="s">
        <v>279</v>
      </c>
      <c r="C93" s="258" t="s">
        <v>280</v>
      </c>
      <c r="D93" s="216" t="s">
        <v>0</v>
      </c>
      <c r="E93" s="248"/>
      <c r="F93" s="218"/>
      <c r="G93" s="217">
        <f>ROUND(E93*F93,2)</f>
        <v>0</v>
      </c>
      <c r="H93" s="218"/>
      <c r="I93" s="217">
        <f>ROUND(E93*H93,2)</f>
        <v>0</v>
      </c>
      <c r="J93" s="218"/>
      <c r="K93" s="217">
        <f>ROUND(E93*J93,2)</f>
        <v>0</v>
      </c>
      <c r="L93" s="217">
        <v>21</v>
      </c>
      <c r="M93" s="217">
        <f>G93*(1+L93/100)</f>
        <v>0</v>
      </c>
      <c r="N93" s="217">
        <v>0</v>
      </c>
      <c r="O93" s="217">
        <f>ROUND(E93*N93,2)</f>
        <v>0</v>
      </c>
      <c r="P93" s="217">
        <v>0</v>
      </c>
      <c r="Q93" s="217">
        <f>ROUND(E93*P93,2)</f>
        <v>0</v>
      </c>
      <c r="R93" s="217" t="s">
        <v>281</v>
      </c>
      <c r="S93" s="217" t="s">
        <v>153</v>
      </c>
      <c r="T93" s="217" t="s">
        <v>153</v>
      </c>
      <c r="U93" s="217">
        <v>0</v>
      </c>
      <c r="V93" s="217">
        <f>ROUND(E93*U93,2)</f>
        <v>0</v>
      </c>
      <c r="W93" s="217"/>
      <c r="X93" s="207"/>
      <c r="Y93" s="207"/>
      <c r="Z93" s="207"/>
      <c r="AA93" s="207"/>
      <c r="AB93" s="207"/>
      <c r="AC93" s="207"/>
      <c r="AD93" s="207"/>
      <c r="AE93" s="207"/>
      <c r="AF93" s="207"/>
      <c r="AG93" s="207" t="s">
        <v>245</v>
      </c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</row>
    <row r="94" spans="1:60" outlineLevel="1" x14ac:dyDescent="0.2">
      <c r="A94" s="214"/>
      <c r="B94" s="215"/>
      <c r="C94" s="259" t="s">
        <v>282</v>
      </c>
      <c r="D94" s="249"/>
      <c r="E94" s="249"/>
      <c r="F94" s="249"/>
      <c r="G94" s="249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07"/>
      <c r="Y94" s="207"/>
      <c r="Z94" s="207"/>
      <c r="AA94" s="207"/>
      <c r="AB94" s="207"/>
      <c r="AC94" s="207"/>
      <c r="AD94" s="207"/>
      <c r="AE94" s="207"/>
      <c r="AF94" s="207"/>
      <c r="AG94" s="207" t="s">
        <v>160</v>
      </c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</row>
    <row r="95" spans="1:60" x14ac:dyDescent="0.2">
      <c r="A95" s="224" t="s">
        <v>147</v>
      </c>
      <c r="B95" s="225" t="s">
        <v>103</v>
      </c>
      <c r="C95" s="251" t="s">
        <v>104</v>
      </c>
      <c r="D95" s="226"/>
      <c r="E95" s="227"/>
      <c r="F95" s="228"/>
      <c r="G95" s="228">
        <f>SUMIF(AG96:AG105,"&lt;&gt;NOR",G96:G105)</f>
        <v>0</v>
      </c>
      <c r="H95" s="228"/>
      <c r="I95" s="228">
        <f>SUM(I96:I105)</f>
        <v>0</v>
      </c>
      <c r="J95" s="228"/>
      <c r="K95" s="228">
        <f>SUM(K96:K105)</f>
        <v>0</v>
      </c>
      <c r="L95" s="228"/>
      <c r="M95" s="228">
        <f>SUM(M96:M105)</f>
        <v>0</v>
      </c>
      <c r="N95" s="228"/>
      <c r="O95" s="228">
        <f>SUM(O96:O105)</f>
        <v>2.52</v>
      </c>
      <c r="P95" s="228"/>
      <c r="Q95" s="228">
        <f>SUM(Q96:Q105)</f>
        <v>0</v>
      </c>
      <c r="R95" s="228"/>
      <c r="S95" s="228"/>
      <c r="T95" s="229"/>
      <c r="U95" s="223"/>
      <c r="V95" s="223">
        <f>SUM(V96:V105)</f>
        <v>95.81</v>
      </c>
      <c r="W95" s="223"/>
      <c r="AG95" t="s">
        <v>148</v>
      </c>
    </row>
    <row r="96" spans="1:60" outlineLevel="1" x14ac:dyDescent="0.2">
      <c r="A96" s="241">
        <v>40</v>
      </c>
      <c r="B96" s="242" t="s">
        <v>283</v>
      </c>
      <c r="C96" s="257" t="s">
        <v>284</v>
      </c>
      <c r="D96" s="243" t="s">
        <v>151</v>
      </c>
      <c r="E96" s="244">
        <v>92.84</v>
      </c>
      <c r="F96" s="245"/>
      <c r="G96" s="246">
        <f>ROUND(E96*F96,2)</f>
        <v>0</v>
      </c>
      <c r="H96" s="245"/>
      <c r="I96" s="246">
        <f>ROUND(E96*H96,2)</f>
        <v>0</v>
      </c>
      <c r="J96" s="245"/>
      <c r="K96" s="246">
        <f>ROUND(E96*J96,2)</f>
        <v>0</v>
      </c>
      <c r="L96" s="246">
        <v>21</v>
      </c>
      <c r="M96" s="246">
        <f>G96*(1+L96/100)</f>
        <v>0</v>
      </c>
      <c r="N96" s="246">
        <v>2.1000000000000001E-4</v>
      </c>
      <c r="O96" s="246">
        <f>ROUND(E96*N96,2)</f>
        <v>0.02</v>
      </c>
      <c r="P96" s="246">
        <v>0</v>
      </c>
      <c r="Q96" s="246">
        <f>ROUND(E96*P96,2)</f>
        <v>0</v>
      </c>
      <c r="R96" s="246" t="s">
        <v>285</v>
      </c>
      <c r="S96" s="246" t="s">
        <v>153</v>
      </c>
      <c r="T96" s="247" t="s">
        <v>153</v>
      </c>
      <c r="U96" s="217">
        <v>0.05</v>
      </c>
      <c r="V96" s="217">
        <f>ROUND(E96*U96,2)</f>
        <v>4.6399999999999997</v>
      </c>
      <c r="W96" s="217"/>
      <c r="X96" s="207"/>
      <c r="Y96" s="207"/>
      <c r="Z96" s="207"/>
      <c r="AA96" s="207"/>
      <c r="AB96" s="207"/>
      <c r="AC96" s="207"/>
      <c r="AD96" s="207"/>
      <c r="AE96" s="207"/>
      <c r="AF96" s="207"/>
      <c r="AG96" s="207" t="s">
        <v>154</v>
      </c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</row>
    <row r="97" spans="1:60" ht="22.5" outlineLevel="1" x14ac:dyDescent="0.2">
      <c r="A97" s="241">
        <v>41</v>
      </c>
      <c r="B97" s="242" t="s">
        <v>286</v>
      </c>
      <c r="C97" s="257" t="s">
        <v>287</v>
      </c>
      <c r="D97" s="243" t="s">
        <v>151</v>
      </c>
      <c r="E97" s="244">
        <v>92.84</v>
      </c>
      <c r="F97" s="245"/>
      <c r="G97" s="246">
        <f>ROUND(E97*F97,2)</f>
        <v>0</v>
      </c>
      <c r="H97" s="245"/>
      <c r="I97" s="246">
        <f>ROUND(E97*H97,2)</f>
        <v>0</v>
      </c>
      <c r="J97" s="245"/>
      <c r="K97" s="246">
        <f>ROUND(E97*J97,2)</f>
        <v>0</v>
      </c>
      <c r="L97" s="246">
        <v>21</v>
      </c>
      <c r="M97" s="246">
        <f>G97*(1+L97/100)</f>
        <v>0</v>
      </c>
      <c r="N97" s="246">
        <v>5.0400000000000002E-3</v>
      </c>
      <c r="O97" s="246">
        <f>ROUND(E97*N97,2)</f>
        <v>0.47</v>
      </c>
      <c r="P97" s="246">
        <v>0</v>
      </c>
      <c r="Q97" s="246">
        <f>ROUND(E97*P97,2)</f>
        <v>0</v>
      </c>
      <c r="R97" s="246" t="s">
        <v>285</v>
      </c>
      <c r="S97" s="246" t="s">
        <v>153</v>
      </c>
      <c r="T97" s="247" t="s">
        <v>153</v>
      </c>
      <c r="U97" s="217">
        <v>0.97800000000000009</v>
      </c>
      <c r="V97" s="217">
        <f>ROUND(E97*U97,2)</f>
        <v>90.8</v>
      </c>
      <c r="W97" s="217"/>
      <c r="X97" s="207"/>
      <c r="Y97" s="207"/>
      <c r="Z97" s="207"/>
      <c r="AA97" s="207"/>
      <c r="AB97" s="207"/>
      <c r="AC97" s="207"/>
      <c r="AD97" s="207"/>
      <c r="AE97" s="207"/>
      <c r="AF97" s="207"/>
      <c r="AG97" s="207" t="s">
        <v>154</v>
      </c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</row>
    <row r="98" spans="1:60" ht="33.75" outlineLevel="1" x14ac:dyDescent="0.2">
      <c r="A98" s="230">
        <v>42</v>
      </c>
      <c r="B98" s="231" t="s">
        <v>288</v>
      </c>
      <c r="C98" s="252" t="s">
        <v>289</v>
      </c>
      <c r="D98" s="232" t="s">
        <v>260</v>
      </c>
      <c r="E98" s="233">
        <v>2.4820000000000002</v>
      </c>
      <c r="F98" s="234"/>
      <c r="G98" s="235">
        <f>ROUND(E98*F98,2)</f>
        <v>0</v>
      </c>
      <c r="H98" s="234"/>
      <c r="I98" s="235">
        <f>ROUND(E98*H98,2)</f>
        <v>0</v>
      </c>
      <c r="J98" s="234"/>
      <c r="K98" s="235">
        <f>ROUND(E98*J98,2)</f>
        <v>0</v>
      </c>
      <c r="L98" s="235">
        <v>21</v>
      </c>
      <c r="M98" s="235">
        <f>G98*(1+L98/100)</f>
        <v>0</v>
      </c>
      <c r="N98" s="235">
        <v>1.5000000000000001E-4</v>
      </c>
      <c r="O98" s="235">
        <f>ROUND(E98*N98,2)</f>
        <v>0</v>
      </c>
      <c r="P98" s="235">
        <v>0</v>
      </c>
      <c r="Q98" s="235">
        <f>ROUND(E98*P98,2)</f>
        <v>0</v>
      </c>
      <c r="R98" s="235" t="s">
        <v>285</v>
      </c>
      <c r="S98" s="235" t="s">
        <v>153</v>
      </c>
      <c r="T98" s="236" t="s">
        <v>153</v>
      </c>
      <c r="U98" s="217">
        <v>0.15000000000000002</v>
      </c>
      <c r="V98" s="217">
        <f>ROUND(E98*U98,2)</f>
        <v>0.37</v>
      </c>
      <c r="W98" s="217"/>
      <c r="X98" s="207"/>
      <c r="Y98" s="207"/>
      <c r="Z98" s="207"/>
      <c r="AA98" s="207"/>
      <c r="AB98" s="207"/>
      <c r="AC98" s="207"/>
      <c r="AD98" s="207"/>
      <c r="AE98" s="207"/>
      <c r="AF98" s="207"/>
      <c r="AG98" s="207" t="s">
        <v>154</v>
      </c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</row>
    <row r="99" spans="1:60" outlineLevel="1" x14ac:dyDescent="0.2">
      <c r="A99" s="214"/>
      <c r="B99" s="215"/>
      <c r="C99" s="253" t="s">
        <v>290</v>
      </c>
      <c r="D99" s="219"/>
      <c r="E99" s="220">
        <v>2.4820000000000002</v>
      </c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07"/>
      <c r="Y99" s="207"/>
      <c r="Z99" s="207"/>
      <c r="AA99" s="207"/>
      <c r="AB99" s="207"/>
      <c r="AC99" s="207"/>
      <c r="AD99" s="207"/>
      <c r="AE99" s="207"/>
      <c r="AF99" s="207"/>
      <c r="AG99" s="207" t="s">
        <v>156</v>
      </c>
      <c r="AH99" s="207">
        <v>0</v>
      </c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</row>
    <row r="100" spans="1:60" ht="22.5" outlineLevel="1" x14ac:dyDescent="0.2">
      <c r="A100" s="241">
        <v>43</v>
      </c>
      <c r="B100" s="242" t="s">
        <v>291</v>
      </c>
      <c r="C100" s="257" t="s">
        <v>292</v>
      </c>
      <c r="D100" s="243" t="s">
        <v>151</v>
      </c>
      <c r="E100" s="244">
        <v>92.84</v>
      </c>
      <c r="F100" s="245"/>
      <c r="G100" s="246">
        <f>ROUND(E100*F100,2)</f>
        <v>0</v>
      </c>
      <c r="H100" s="245"/>
      <c r="I100" s="246">
        <f>ROUND(E100*H100,2)</f>
        <v>0</v>
      </c>
      <c r="J100" s="245"/>
      <c r="K100" s="246">
        <f>ROUND(E100*J100,2)</f>
        <v>0</v>
      </c>
      <c r="L100" s="246">
        <v>21</v>
      </c>
      <c r="M100" s="246">
        <f>G100*(1+L100/100)</f>
        <v>0</v>
      </c>
      <c r="N100" s="246">
        <v>8.0000000000000004E-4</v>
      </c>
      <c r="O100" s="246">
        <f>ROUND(E100*N100,2)</f>
        <v>7.0000000000000007E-2</v>
      </c>
      <c r="P100" s="246">
        <v>0</v>
      </c>
      <c r="Q100" s="246">
        <f>ROUND(E100*P100,2)</f>
        <v>0</v>
      </c>
      <c r="R100" s="246" t="s">
        <v>285</v>
      </c>
      <c r="S100" s="246" t="s">
        <v>153</v>
      </c>
      <c r="T100" s="247" t="s">
        <v>153</v>
      </c>
      <c r="U100" s="217">
        <v>0</v>
      </c>
      <c r="V100" s="217">
        <f>ROUND(E100*U100,2)</f>
        <v>0</v>
      </c>
      <c r="W100" s="21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 t="s">
        <v>154</v>
      </c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</row>
    <row r="101" spans="1:60" ht="22.5" outlineLevel="1" x14ac:dyDescent="0.2">
      <c r="A101" s="230">
        <v>44</v>
      </c>
      <c r="B101" s="231" t="s">
        <v>293</v>
      </c>
      <c r="C101" s="252" t="s">
        <v>294</v>
      </c>
      <c r="D101" s="232" t="s">
        <v>151</v>
      </c>
      <c r="E101" s="233">
        <v>102.12400000000001</v>
      </c>
      <c r="F101" s="234"/>
      <c r="G101" s="235">
        <f>ROUND(E101*F101,2)</f>
        <v>0</v>
      </c>
      <c r="H101" s="234"/>
      <c r="I101" s="235">
        <f>ROUND(E101*H101,2)</f>
        <v>0</v>
      </c>
      <c r="J101" s="234"/>
      <c r="K101" s="235">
        <f>ROUND(E101*J101,2)</f>
        <v>0</v>
      </c>
      <c r="L101" s="235">
        <v>21</v>
      </c>
      <c r="M101" s="235">
        <f>G101*(1+L101/100)</f>
        <v>0</v>
      </c>
      <c r="N101" s="235">
        <v>1.9200000000000002E-2</v>
      </c>
      <c r="O101" s="235">
        <f>ROUND(E101*N101,2)</f>
        <v>1.96</v>
      </c>
      <c r="P101" s="235">
        <v>0</v>
      </c>
      <c r="Q101" s="235">
        <f>ROUND(E101*P101,2)</f>
        <v>0</v>
      </c>
      <c r="R101" s="235" t="s">
        <v>295</v>
      </c>
      <c r="S101" s="235" t="s">
        <v>153</v>
      </c>
      <c r="T101" s="236" t="s">
        <v>153</v>
      </c>
      <c r="U101" s="217">
        <v>0</v>
      </c>
      <c r="V101" s="217">
        <f>ROUND(E101*U101,2)</f>
        <v>0</v>
      </c>
      <c r="W101" s="21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 t="s">
        <v>296</v>
      </c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</row>
    <row r="102" spans="1:60" outlineLevel="1" x14ac:dyDescent="0.2">
      <c r="A102" s="214"/>
      <c r="B102" s="215"/>
      <c r="C102" s="256" t="s">
        <v>297</v>
      </c>
      <c r="D102" s="240"/>
      <c r="E102" s="240"/>
      <c r="F102" s="240"/>
      <c r="G102" s="240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 t="s">
        <v>162</v>
      </c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</row>
    <row r="103" spans="1:60" outlineLevel="1" x14ac:dyDescent="0.2">
      <c r="A103" s="214"/>
      <c r="B103" s="215"/>
      <c r="C103" s="253" t="s">
        <v>298</v>
      </c>
      <c r="D103" s="219"/>
      <c r="E103" s="220">
        <v>102.12400000000001</v>
      </c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 t="s">
        <v>156</v>
      </c>
      <c r="AH103" s="207">
        <v>0</v>
      </c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</row>
    <row r="104" spans="1:60" outlineLevel="1" x14ac:dyDescent="0.2">
      <c r="A104" s="214">
        <v>45</v>
      </c>
      <c r="B104" s="215" t="s">
        <v>299</v>
      </c>
      <c r="C104" s="258" t="s">
        <v>300</v>
      </c>
      <c r="D104" s="216" t="s">
        <v>0</v>
      </c>
      <c r="E104" s="248"/>
      <c r="F104" s="218"/>
      <c r="G104" s="217">
        <f>ROUND(E104*F104,2)</f>
        <v>0</v>
      </c>
      <c r="H104" s="218"/>
      <c r="I104" s="217">
        <f>ROUND(E104*H104,2)</f>
        <v>0</v>
      </c>
      <c r="J104" s="218"/>
      <c r="K104" s="217">
        <f>ROUND(E104*J104,2)</f>
        <v>0</v>
      </c>
      <c r="L104" s="217">
        <v>21</v>
      </c>
      <c r="M104" s="217">
        <f>G104*(1+L104/100)</f>
        <v>0</v>
      </c>
      <c r="N104" s="217">
        <v>0</v>
      </c>
      <c r="O104" s="217">
        <f>ROUND(E104*N104,2)</f>
        <v>0</v>
      </c>
      <c r="P104" s="217">
        <v>0</v>
      </c>
      <c r="Q104" s="217">
        <f>ROUND(E104*P104,2)</f>
        <v>0</v>
      </c>
      <c r="R104" s="217" t="s">
        <v>285</v>
      </c>
      <c r="S104" s="217" t="s">
        <v>153</v>
      </c>
      <c r="T104" s="217" t="s">
        <v>153</v>
      </c>
      <c r="U104" s="217">
        <v>0</v>
      </c>
      <c r="V104" s="217">
        <f>ROUND(E104*U104,2)</f>
        <v>0</v>
      </c>
      <c r="W104" s="21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 t="s">
        <v>245</v>
      </c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</row>
    <row r="105" spans="1:60" outlineLevel="1" x14ac:dyDescent="0.2">
      <c r="A105" s="214"/>
      <c r="B105" s="215"/>
      <c r="C105" s="259" t="s">
        <v>282</v>
      </c>
      <c r="D105" s="249"/>
      <c r="E105" s="249"/>
      <c r="F105" s="249"/>
      <c r="G105" s="249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 t="s">
        <v>160</v>
      </c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</row>
    <row r="106" spans="1:60" x14ac:dyDescent="0.2">
      <c r="A106" s="224" t="s">
        <v>147</v>
      </c>
      <c r="B106" s="225" t="s">
        <v>105</v>
      </c>
      <c r="C106" s="251" t="s">
        <v>106</v>
      </c>
      <c r="D106" s="226"/>
      <c r="E106" s="227"/>
      <c r="F106" s="228"/>
      <c r="G106" s="228">
        <f>SUMIF(AG107:AG133,"&lt;&gt;NOR",G107:G133)</f>
        <v>0</v>
      </c>
      <c r="H106" s="228"/>
      <c r="I106" s="228">
        <f>SUM(I107:I133)</f>
        <v>0</v>
      </c>
      <c r="J106" s="228"/>
      <c r="K106" s="228">
        <f>SUM(K107:K133)</f>
        <v>0</v>
      </c>
      <c r="L106" s="228"/>
      <c r="M106" s="228">
        <f>SUM(M107:M133)</f>
        <v>0</v>
      </c>
      <c r="N106" s="228"/>
      <c r="O106" s="228">
        <f>SUM(O107:O133)</f>
        <v>2.8400000000000003</v>
      </c>
      <c r="P106" s="228"/>
      <c r="Q106" s="228">
        <f>SUM(Q107:Q133)</f>
        <v>0</v>
      </c>
      <c r="R106" s="228"/>
      <c r="S106" s="228"/>
      <c r="T106" s="229"/>
      <c r="U106" s="223"/>
      <c r="V106" s="223">
        <f>SUM(V107:V133)</f>
        <v>128.01</v>
      </c>
      <c r="W106" s="223"/>
      <c r="AG106" t="s">
        <v>148</v>
      </c>
    </row>
    <row r="107" spans="1:60" outlineLevel="1" x14ac:dyDescent="0.2">
      <c r="A107" s="230">
        <v>46</v>
      </c>
      <c r="B107" s="231" t="s">
        <v>301</v>
      </c>
      <c r="C107" s="252" t="s">
        <v>302</v>
      </c>
      <c r="D107" s="232" t="s">
        <v>151</v>
      </c>
      <c r="E107" s="233">
        <v>111.06020000000001</v>
      </c>
      <c r="F107" s="234"/>
      <c r="G107" s="235">
        <f>ROUND(E107*F107,2)</f>
        <v>0</v>
      </c>
      <c r="H107" s="234"/>
      <c r="I107" s="235">
        <f>ROUND(E107*H107,2)</f>
        <v>0</v>
      </c>
      <c r="J107" s="234"/>
      <c r="K107" s="235">
        <f>ROUND(E107*J107,2)</f>
        <v>0</v>
      </c>
      <c r="L107" s="235">
        <v>21</v>
      </c>
      <c r="M107" s="235">
        <f>G107*(1+L107/100)</f>
        <v>0</v>
      </c>
      <c r="N107" s="235">
        <v>1.6000000000000001E-4</v>
      </c>
      <c r="O107" s="235">
        <f>ROUND(E107*N107,2)</f>
        <v>0.02</v>
      </c>
      <c r="P107" s="235">
        <v>0</v>
      </c>
      <c r="Q107" s="235">
        <f>ROUND(E107*P107,2)</f>
        <v>0</v>
      </c>
      <c r="R107" s="235" t="s">
        <v>285</v>
      </c>
      <c r="S107" s="235" t="s">
        <v>153</v>
      </c>
      <c r="T107" s="236" t="s">
        <v>153</v>
      </c>
      <c r="U107" s="217">
        <v>0.05</v>
      </c>
      <c r="V107" s="217">
        <f>ROUND(E107*U107,2)</f>
        <v>5.55</v>
      </c>
      <c r="W107" s="21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 t="s">
        <v>154</v>
      </c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  <c r="BC107" s="207"/>
      <c r="BD107" s="207"/>
      <c r="BE107" s="207"/>
      <c r="BF107" s="207"/>
      <c r="BG107" s="207"/>
      <c r="BH107" s="207"/>
    </row>
    <row r="108" spans="1:60" outlineLevel="1" x14ac:dyDescent="0.2">
      <c r="A108" s="214"/>
      <c r="B108" s="215"/>
      <c r="C108" s="256" t="s">
        <v>303</v>
      </c>
      <c r="D108" s="240"/>
      <c r="E108" s="240"/>
      <c r="F108" s="240"/>
      <c r="G108" s="240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 t="s">
        <v>162</v>
      </c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</row>
    <row r="109" spans="1:60" ht="22.5" outlineLevel="1" x14ac:dyDescent="0.2">
      <c r="A109" s="230">
        <v>47</v>
      </c>
      <c r="B109" s="231" t="s">
        <v>304</v>
      </c>
      <c r="C109" s="252" t="s">
        <v>305</v>
      </c>
      <c r="D109" s="232" t="s">
        <v>151</v>
      </c>
      <c r="E109" s="233">
        <v>111.06020000000001</v>
      </c>
      <c r="F109" s="234"/>
      <c r="G109" s="235">
        <f>ROUND(E109*F109,2)</f>
        <v>0</v>
      </c>
      <c r="H109" s="234"/>
      <c r="I109" s="235">
        <f>ROUND(E109*H109,2)</f>
        <v>0</v>
      </c>
      <c r="J109" s="234"/>
      <c r="K109" s="235">
        <f>ROUND(E109*J109,2)</f>
        <v>0</v>
      </c>
      <c r="L109" s="235">
        <v>21</v>
      </c>
      <c r="M109" s="235">
        <f>G109*(1+L109/100)</f>
        <v>0</v>
      </c>
      <c r="N109" s="235">
        <v>5.2400000000000007E-3</v>
      </c>
      <c r="O109" s="235">
        <f>ROUND(E109*N109,2)</f>
        <v>0.57999999999999996</v>
      </c>
      <c r="P109" s="235">
        <v>0</v>
      </c>
      <c r="Q109" s="235">
        <f>ROUND(E109*P109,2)</f>
        <v>0</v>
      </c>
      <c r="R109" s="235" t="s">
        <v>285</v>
      </c>
      <c r="S109" s="235" t="s">
        <v>153</v>
      </c>
      <c r="T109" s="236" t="s">
        <v>153</v>
      </c>
      <c r="U109" s="217">
        <v>0.95840000000000003</v>
      </c>
      <c r="V109" s="217">
        <f>ROUND(E109*U109,2)</f>
        <v>106.44</v>
      </c>
      <c r="W109" s="21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 t="s">
        <v>154</v>
      </c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207"/>
      <c r="BH109" s="207"/>
    </row>
    <row r="110" spans="1:60" outlineLevel="1" x14ac:dyDescent="0.2">
      <c r="A110" s="214"/>
      <c r="B110" s="215"/>
      <c r="C110" s="253" t="s">
        <v>306</v>
      </c>
      <c r="D110" s="219"/>
      <c r="E110" s="220">
        <v>34.400000000000006</v>
      </c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 t="s">
        <v>156</v>
      </c>
      <c r="AH110" s="207">
        <v>0</v>
      </c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</row>
    <row r="111" spans="1:60" outlineLevel="1" x14ac:dyDescent="0.2">
      <c r="A111" s="214"/>
      <c r="B111" s="215"/>
      <c r="C111" s="253" t="s">
        <v>307</v>
      </c>
      <c r="D111" s="219"/>
      <c r="E111" s="220">
        <v>-2.15</v>
      </c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 t="s">
        <v>156</v>
      </c>
      <c r="AH111" s="207">
        <v>0</v>
      </c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</row>
    <row r="112" spans="1:60" outlineLevel="1" x14ac:dyDescent="0.2">
      <c r="A112" s="214"/>
      <c r="B112" s="215"/>
      <c r="C112" s="253" t="s">
        <v>308</v>
      </c>
      <c r="D112" s="219"/>
      <c r="E112" s="220">
        <v>0.43000000000000005</v>
      </c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 t="s">
        <v>156</v>
      </c>
      <c r="AH112" s="207">
        <v>0</v>
      </c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</row>
    <row r="113" spans="1:60" outlineLevel="1" x14ac:dyDescent="0.2">
      <c r="A113" s="214"/>
      <c r="B113" s="215"/>
      <c r="C113" s="253" t="s">
        <v>309</v>
      </c>
      <c r="D113" s="219"/>
      <c r="E113" s="220">
        <v>0.26</v>
      </c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 t="s">
        <v>156</v>
      </c>
      <c r="AH113" s="207">
        <v>0</v>
      </c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</row>
    <row r="114" spans="1:60" outlineLevel="1" x14ac:dyDescent="0.2">
      <c r="A114" s="214"/>
      <c r="B114" s="215"/>
      <c r="C114" s="253" t="s">
        <v>310</v>
      </c>
      <c r="D114" s="219"/>
      <c r="E114" s="220">
        <v>18.253500000000003</v>
      </c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 t="s">
        <v>156</v>
      </c>
      <c r="AH114" s="207">
        <v>0</v>
      </c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</row>
    <row r="115" spans="1:60" outlineLevel="1" x14ac:dyDescent="0.2">
      <c r="A115" s="214"/>
      <c r="B115" s="215"/>
      <c r="C115" s="253" t="s">
        <v>311</v>
      </c>
      <c r="D115" s="219"/>
      <c r="E115" s="220">
        <v>24.94</v>
      </c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 t="s">
        <v>156</v>
      </c>
      <c r="AH115" s="207">
        <v>0</v>
      </c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</row>
    <row r="116" spans="1:60" outlineLevel="1" x14ac:dyDescent="0.2">
      <c r="A116" s="214"/>
      <c r="B116" s="215"/>
      <c r="C116" s="253" t="s">
        <v>312</v>
      </c>
      <c r="D116" s="219"/>
      <c r="E116" s="220">
        <v>-14.879999999999999</v>
      </c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 t="s">
        <v>156</v>
      </c>
      <c r="AH116" s="207">
        <v>0</v>
      </c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</row>
    <row r="117" spans="1:60" outlineLevel="1" x14ac:dyDescent="0.2">
      <c r="A117" s="214"/>
      <c r="B117" s="215"/>
      <c r="C117" s="253" t="s">
        <v>313</v>
      </c>
      <c r="D117" s="219"/>
      <c r="E117" s="220">
        <v>6.8800000000000008</v>
      </c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 t="s">
        <v>156</v>
      </c>
      <c r="AH117" s="207">
        <v>0</v>
      </c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</row>
    <row r="118" spans="1:60" outlineLevel="1" x14ac:dyDescent="0.2">
      <c r="A118" s="214"/>
      <c r="B118" s="215"/>
      <c r="C118" s="253" t="s">
        <v>314</v>
      </c>
      <c r="D118" s="219"/>
      <c r="E118" s="220">
        <v>3.0100000000000002</v>
      </c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 t="s">
        <v>156</v>
      </c>
      <c r="AH118" s="207">
        <v>0</v>
      </c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</row>
    <row r="119" spans="1:60" outlineLevel="1" x14ac:dyDescent="0.2">
      <c r="A119" s="214"/>
      <c r="B119" s="215"/>
      <c r="C119" s="253" t="s">
        <v>315</v>
      </c>
      <c r="D119" s="219"/>
      <c r="E119" s="220">
        <v>14.104000000000001</v>
      </c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 t="s">
        <v>156</v>
      </c>
      <c r="AH119" s="207">
        <v>0</v>
      </c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</row>
    <row r="120" spans="1:60" outlineLevel="1" x14ac:dyDescent="0.2">
      <c r="A120" s="214"/>
      <c r="B120" s="215"/>
      <c r="C120" s="253" t="s">
        <v>316</v>
      </c>
      <c r="D120" s="219"/>
      <c r="E120" s="220">
        <v>27.472700000000003</v>
      </c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 t="s">
        <v>156</v>
      </c>
      <c r="AH120" s="207">
        <v>0</v>
      </c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</row>
    <row r="121" spans="1:60" outlineLevel="1" x14ac:dyDescent="0.2">
      <c r="A121" s="214"/>
      <c r="B121" s="215"/>
      <c r="C121" s="253" t="s">
        <v>317</v>
      </c>
      <c r="D121" s="219"/>
      <c r="E121" s="220">
        <v>-4.0999999999999996</v>
      </c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 t="s">
        <v>156</v>
      </c>
      <c r="AH121" s="207">
        <v>0</v>
      </c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</row>
    <row r="122" spans="1:60" outlineLevel="1" x14ac:dyDescent="0.2">
      <c r="A122" s="214"/>
      <c r="B122" s="215"/>
      <c r="C122" s="253" t="s">
        <v>318</v>
      </c>
      <c r="D122" s="219"/>
      <c r="E122" s="220">
        <v>1.52</v>
      </c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 t="s">
        <v>156</v>
      </c>
      <c r="AH122" s="207">
        <v>0</v>
      </c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</row>
    <row r="123" spans="1:60" outlineLevel="1" x14ac:dyDescent="0.2">
      <c r="A123" s="214"/>
      <c r="B123" s="215"/>
      <c r="C123" s="253" t="s">
        <v>319</v>
      </c>
      <c r="D123" s="219"/>
      <c r="E123" s="220">
        <v>0.92</v>
      </c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 t="s">
        <v>156</v>
      </c>
      <c r="AH123" s="207">
        <v>0</v>
      </c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</row>
    <row r="124" spans="1:60" ht="22.5" outlineLevel="1" x14ac:dyDescent="0.2">
      <c r="A124" s="241">
        <v>48</v>
      </c>
      <c r="B124" s="242" t="s">
        <v>320</v>
      </c>
      <c r="C124" s="257" t="s">
        <v>321</v>
      </c>
      <c r="D124" s="243" t="s">
        <v>151</v>
      </c>
      <c r="E124" s="244">
        <v>111.06020000000001</v>
      </c>
      <c r="F124" s="245"/>
      <c r="G124" s="246">
        <f>ROUND(E124*F124,2)</f>
        <v>0</v>
      </c>
      <c r="H124" s="245"/>
      <c r="I124" s="246">
        <f>ROUND(E124*H124,2)</f>
        <v>0</v>
      </c>
      <c r="J124" s="245"/>
      <c r="K124" s="246">
        <f>ROUND(E124*J124,2)</f>
        <v>0</v>
      </c>
      <c r="L124" s="246">
        <v>21</v>
      </c>
      <c r="M124" s="246">
        <f>G124*(1+L124/100)</f>
        <v>0</v>
      </c>
      <c r="N124" s="246">
        <v>4.0000000000000002E-4</v>
      </c>
      <c r="O124" s="246">
        <f>ROUND(E124*N124,2)</f>
        <v>0.04</v>
      </c>
      <c r="P124" s="246">
        <v>0</v>
      </c>
      <c r="Q124" s="246">
        <f>ROUND(E124*P124,2)</f>
        <v>0</v>
      </c>
      <c r="R124" s="246" t="s">
        <v>285</v>
      </c>
      <c r="S124" s="246" t="s">
        <v>153</v>
      </c>
      <c r="T124" s="247" t="s">
        <v>153</v>
      </c>
      <c r="U124" s="217">
        <v>0</v>
      </c>
      <c r="V124" s="217">
        <f>ROUND(E124*U124,2)</f>
        <v>0</v>
      </c>
      <c r="W124" s="21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 t="s">
        <v>154</v>
      </c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</row>
    <row r="125" spans="1:60" outlineLevel="1" x14ac:dyDescent="0.2">
      <c r="A125" s="230">
        <v>49</v>
      </c>
      <c r="B125" s="231" t="s">
        <v>322</v>
      </c>
      <c r="C125" s="252" t="s">
        <v>323</v>
      </c>
      <c r="D125" s="232" t="s">
        <v>260</v>
      </c>
      <c r="E125" s="233">
        <v>133.5</v>
      </c>
      <c r="F125" s="234"/>
      <c r="G125" s="235">
        <f>ROUND(E125*F125,2)</f>
        <v>0</v>
      </c>
      <c r="H125" s="234"/>
      <c r="I125" s="235">
        <f>ROUND(E125*H125,2)</f>
        <v>0</v>
      </c>
      <c r="J125" s="234"/>
      <c r="K125" s="235">
        <f>ROUND(E125*J125,2)</f>
        <v>0</v>
      </c>
      <c r="L125" s="235">
        <v>21</v>
      </c>
      <c r="M125" s="235">
        <f>G125*(1+L125/100)</f>
        <v>0</v>
      </c>
      <c r="N125" s="235">
        <v>0</v>
      </c>
      <c r="O125" s="235">
        <f>ROUND(E125*N125,2)</f>
        <v>0</v>
      </c>
      <c r="P125" s="235">
        <v>0</v>
      </c>
      <c r="Q125" s="235">
        <f>ROUND(E125*P125,2)</f>
        <v>0</v>
      </c>
      <c r="R125" s="235" t="s">
        <v>285</v>
      </c>
      <c r="S125" s="235" t="s">
        <v>153</v>
      </c>
      <c r="T125" s="236" t="s">
        <v>153</v>
      </c>
      <c r="U125" s="217">
        <v>0.12000000000000001</v>
      </c>
      <c r="V125" s="217">
        <f>ROUND(E125*U125,2)</f>
        <v>16.02</v>
      </c>
      <c r="W125" s="21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 t="s">
        <v>154</v>
      </c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</row>
    <row r="126" spans="1:60" outlineLevel="1" x14ac:dyDescent="0.2">
      <c r="A126" s="214"/>
      <c r="B126" s="215"/>
      <c r="C126" s="253" t="s">
        <v>324</v>
      </c>
      <c r="D126" s="219"/>
      <c r="E126" s="220">
        <v>81.7</v>
      </c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 t="s">
        <v>156</v>
      </c>
      <c r="AH126" s="207">
        <v>0</v>
      </c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7"/>
      <c r="BB126" s="207"/>
      <c r="BC126" s="207"/>
      <c r="BD126" s="207"/>
      <c r="BE126" s="207"/>
      <c r="BF126" s="207"/>
      <c r="BG126" s="207"/>
      <c r="BH126" s="207"/>
    </row>
    <row r="127" spans="1:60" outlineLevel="1" x14ac:dyDescent="0.2">
      <c r="A127" s="214"/>
      <c r="B127" s="215"/>
      <c r="C127" s="253" t="s">
        <v>325</v>
      </c>
      <c r="D127" s="219"/>
      <c r="E127" s="220">
        <v>5.2</v>
      </c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 t="s">
        <v>156</v>
      </c>
      <c r="AH127" s="207">
        <v>0</v>
      </c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207"/>
      <c r="BD127" s="207"/>
      <c r="BE127" s="207"/>
      <c r="BF127" s="207"/>
      <c r="BG127" s="207"/>
      <c r="BH127" s="207"/>
    </row>
    <row r="128" spans="1:60" outlineLevel="1" x14ac:dyDescent="0.2">
      <c r="A128" s="214"/>
      <c r="B128" s="215"/>
      <c r="C128" s="253" t="s">
        <v>326</v>
      </c>
      <c r="D128" s="219"/>
      <c r="E128" s="220">
        <v>46.6</v>
      </c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 t="s">
        <v>156</v>
      </c>
      <c r="AH128" s="207">
        <v>0</v>
      </c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</row>
    <row r="129" spans="1:60" outlineLevel="1" x14ac:dyDescent="0.2">
      <c r="A129" s="230">
        <v>50</v>
      </c>
      <c r="B129" s="231" t="s">
        <v>327</v>
      </c>
      <c r="C129" s="252" t="s">
        <v>328</v>
      </c>
      <c r="D129" s="232" t="s">
        <v>260</v>
      </c>
      <c r="E129" s="233">
        <v>146.85000000000002</v>
      </c>
      <c r="F129" s="234"/>
      <c r="G129" s="235">
        <f>ROUND(E129*F129,2)</f>
        <v>0</v>
      </c>
      <c r="H129" s="234"/>
      <c r="I129" s="235">
        <f>ROUND(E129*H129,2)</f>
        <v>0</v>
      </c>
      <c r="J129" s="234"/>
      <c r="K129" s="235">
        <f>ROUND(E129*J129,2)</f>
        <v>0</v>
      </c>
      <c r="L129" s="235">
        <v>21</v>
      </c>
      <c r="M129" s="235">
        <f>G129*(1+L129/100)</f>
        <v>0</v>
      </c>
      <c r="N129" s="235">
        <v>0</v>
      </c>
      <c r="O129" s="235">
        <f>ROUND(E129*N129,2)</f>
        <v>0</v>
      </c>
      <c r="P129" s="235">
        <v>0</v>
      </c>
      <c r="Q129" s="235">
        <f>ROUND(E129*P129,2)</f>
        <v>0</v>
      </c>
      <c r="R129" s="235"/>
      <c r="S129" s="235" t="s">
        <v>195</v>
      </c>
      <c r="T129" s="236" t="s">
        <v>204</v>
      </c>
      <c r="U129" s="217">
        <v>0</v>
      </c>
      <c r="V129" s="217">
        <f>ROUND(E129*U129,2)</f>
        <v>0</v>
      </c>
      <c r="W129" s="21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 t="s">
        <v>154</v>
      </c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7"/>
      <c r="AX129" s="207"/>
      <c r="AY129" s="207"/>
      <c r="AZ129" s="207"/>
      <c r="BA129" s="207"/>
      <c r="BB129" s="207"/>
      <c r="BC129" s="207"/>
      <c r="BD129" s="207"/>
      <c r="BE129" s="207"/>
      <c r="BF129" s="207"/>
      <c r="BG129" s="207"/>
      <c r="BH129" s="207"/>
    </row>
    <row r="130" spans="1:60" outlineLevel="1" x14ac:dyDescent="0.2">
      <c r="A130" s="214"/>
      <c r="B130" s="215"/>
      <c r="C130" s="253" t="s">
        <v>329</v>
      </c>
      <c r="D130" s="219"/>
      <c r="E130" s="220">
        <v>146.85000000000002</v>
      </c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 t="s">
        <v>156</v>
      </c>
      <c r="AH130" s="207">
        <v>0</v>
      </c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7"/>
      <c r="AV130" s="207"/>
      <c r="AW130" s="207"/>
      <c r="AX130" s="207"/>
      <c r="AY130" s="207"/>
      <c r="AZ130" s="207"/>
      <c r="BA130" s="207"/>
      <c r="BB130" s="207"/>
      <c r="BC130" s="207"/>
      <c r="BD130" s="207"/>
      <c r="BE130" s="207"/>
      <c r="BF130" s="207"/>
      <c r="BG130" s="207"/>
      <c r="BH130" s="207"/>
    </row>
    <row r="131" spans="1:60" outlineLevel="1" x14ac:dyDescent="0.2">
      <c r="A131" s="230">
        <v>51</v>
      </c>
      <c r="B131" s="231" t="s">
        <v>330</v>
      </c>
      <c r="C131" s="252" t="s">
        <v>331</v>
      </c>
      <c r="D131" s="232" t="s">
        <v>151</v>
      </c>
      <c r="E131" s="233">
        <v>122.16622000000001</v>
      </c>
      <c r="F131" s="234"/>
      <c r="G131" s="235">
        <f>ROUND(E131*F131,2)</f>
        <v>0</v>
      </c>
      <c r="H131" s="234"/>
      <c r="I131" s="235">
        <f>ROUND(E131*H131,2)</f>
        <v>0</v>
      </c>
      <c r="J131" s="234"/>
      <c r="K131" s="235">
        <f>ROUND(E131*J131,2)</f>
        <v>0</v>
      </c>
      <c r="L131" s="235">
        <v>21</v>
      </c>
      <c r="M131" s="235">
        <f>G131*(1+L131/100)</f>
        <v>0</v>
      </c>
      <c r="N131" s="235">
        <v>1.8000000000000002E-2</v>
      </c>
      <c r="O131" s="235">
        <f>ROUND(E131*N131,2)</f>
        <v>2.2000000000000002</v>
      </c>
      <c r="P131" s="235">
        <v>0</v>
      </c>
      <c r="Q131" s="235">
        <f>ROUND(E131*P131,2)</f>
        <v>0</v>
      </c>
      <c r="R131" s="235" t="s">
        <v>295</v>
      </c>
      <c r="S131" s="235" t="s">
        <v>153</v>
      </c>
      <c r="T131" s="236" t="s">
        <v>153</v>
      </c>
      <c r="U131" s="217">
        <v>0</v>
      </c>
      <c r="V131" s="217">
        <f>ROUND(E131*U131,2)</f>
        <v>0</v>
      </c>
      <c r="W131" s="21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 t="s">
        <v>296</v>
      </c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  <c r="BB131" s="207"/>
      <c r="BC131" s="207"/>
      <c r="BD131" s="207"/>
      <c r="BE131" s="207"/>
      <c r="BF131" s="207"/>
      <c r="BG131" s="207"/>
      <c r="BH131" s="207"/>
    </row>
    <row r="132" spans="1:60" outlineLevel="1" x14ac:dyDescent="0.2">
      <c r="A132" s="214"/>
      <c r="B132" s="215"/>
      <c r="C132" s="253" t="s">
        <v>332</v>
      </c>
      <c r="D132" s="219"/>
      <c r="E132" s="220">
        <v>122.16622000000001</v>
      </c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 t="s">
        <v>156</v>
      </c>
      <c r="AH132" s="207">
        <v>0</v>
      </c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</row>
    <row r="133" spans="1:60" outlineLevel="1" x14ac:dyDescent="0.2">
      <c r="A133" s="214">
        <v>52</v>
      </c>
      <c r="B133" s="215" t="s">
        <v>333</v>
      </c>
      <c r="C133" s="258" t="s">
        <v>334</v>
      </c>
      <c r="D133" s="216" t="s">
        <v>0</v>
      </c>
      <c r="E133" s="248"/>
      <c r="F133" s="218"/>
      <c r="G133" s="217">
        <f>ROUND(E133*F133,2)</f>
        <v>0</v>
      </c>
      <c r="H133" s="218"/>
      <c r="I133" s="217">
        <f>ROUND(E133*H133,2)</f>
        <v>0</v>
      </c>
      <c r="J133" s="218"/>
      <c r="K133" s="217">
        <f>ROUND(E133*J133,2)</f>
        <v>0</v>
      </c>
      <c r="L133" s="217">
        <v>21</v>
      </c>
      <c r="M133" s="217">
        <f>G133*(1+L133/100)</f>
        <v>0</v>
      </c>
      <c r="N133" s="217">
        <v>0</v>
      </c>
      <c r="O133" s="217">
        <f>ROUND(E133*N133,2)</f>
        <v>0</v>
      </c>
      <c r="P133" s="217">
        <v>0</v>
      </c>
      <c r="Q133" s="217">
        <f>ROUND(E133*P133,2)</f>
        <v>0</v>
      </c>
      <c r="R133" s="217" t="s">
        <v>285</v>
      </c>
      <c r="S133" s="217" t="s">
        <v>153</v>
      </c>
      <c r="T133" s="217" t="s">
        <v>153</v>
      </c>
      <c r="U133" s="217">
        <v>0</v>
      </c>
      <c r="V133" s="217">
        <f>ROUND(E133*U133,2)</f>
        <v>0</v>
      </c>
      <c r="W133" s="21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 t="s">
        <v>245</v>
      </c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</row>
    <row r="134" spans="1:60" x14ac:dyDescent="0.2">
      <c r="A134" s="224" t="s">
        <v>147</v>
      </c>
      <c r="B134" s="225" t="s">
        <v>107</v>
      </c>
      <c r="C134" s="251" t="s">
        <v>108</v>
      </c>
      <c r="D134" s="226"/>
      <c r="E134" s="227"/>
      <c r="F134" s="228"/>
      <c r="G134" s="228">
        <f>SUMIF(AG135:AG135,"&lt;&gt;NOR",G135:G135)</f>
        <v>0</v>
      </c>
      <c r="H134" s="228"/>
      <c r="I134" s="228">
        <f>SUM(I135:I135)</f>
        <v>0</v>
      </c>
      <c r="J134" s="228"/>
      <c r="K134" s="228">
        <f>SUM(K135:K135)</f>
        <v>0</v>
      </c>
      <c r="L134" s="228"/>
      <c r="M134" s="228">
        <f>SUM(M135:M135)</f>
        <v>0</v>
      </c>
      <c r="N134" s="228"/>
      <c r="O134" s="228">
        <f>SUM(O135:O135)</f>
        <v>0</v>
      </c>
      <c r="P134" s="228"/>
      <c r="Q134" s="228">
        <f>SUM(Q135:Q135)</f>
        <v>0</v>
      </c>
      <c r="R134" s="228"/>
      <c r="S134" s="228"/>
      <c r="T134" s="229"/>
      <c r="U134" s="223"/>
      <c r="V134" s="223">
        <f>SUM(V135:V135)</f>
        <v>1.33</v>
      </c>
      <c r="W134" s="223"/>
      <c r="AG134" t="s">
        <v>148</v>
      </c>
    </row>
    <row r="135" spans="1:60" outlineLevel="1" x14ac:dyDescent="0.2">
      <c r="A135" s="241">
        <v>53</v>
      </c>
      <c r="B135" s="242" t="s">
        <v>335</v>
      </c>
      <c r="C135" s="257" t="s">
        <v>336</v>
      </c>
      <c r="D135" s="243" t="s">
        <v>151</v>
      </c>
      <c r="E135" s="244">
        <v>19.5</v>
      </c>
      <c r="F135" s="245"/>
      <c r="G135" s="246">
        <f>ROUND(E135*F135,2)</f>
        <v>0</v>
      </c>
      <c r="H135" s="245"/>
      <c r="I135" s="246">
        <f>ROUND(E135*H135,2)</f>
        <v>0</v>
      </c>
      <c r="J135" s="245"/>
      <c r="K135" s="246">
        <f>ROUND(E135*J135,2)</f>
        <v>0</v>
      </c>
      <c r="L135" s="246">
        <v>21</v>
      </c>
      <c r="M135" s="246">
        <f>G135*(1+L135/100)</f>
        <v>0</v>
      </c>
      <c r="N135" s="246">
        <v>1.0000000000000001E-5</v>
      </c>
      <c r="O135" s="246">
        <f>ROUND(E135*N135,2)</f>
        <v>0</v>
      </c>
      <c r="P135" s="246">
        <v>0</v>
      </c>
      <c r="Q135" s="246">
        <f>ROUND(E135*P135,2)</f>
        <v>0</v>
      </c>
      <c r="R135" s="246" t="s">
        <v>337</v>
      </c>
      <c r="S135" s="246" t="s">
        <v>153</v>
      </c>
      <c r="T135" s="247" t="s">
        <v>153</v>
      </c>
      <c r="U135" s="217">
        <v>6.8000000000000005E-2</v>
      </c>
      <c r="V135" s="217">
        <f>ROUND(E135*U135,2)</f>
        <v>1.33</v>
      </c>
      <c r="W135" s="21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 t="s">
        <v>154</v>
      </c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207"/>
    </row>
    <row r="136" spans="1:60" x14ac:dyDescent="0.2">
      <c r="A136" s="224" t="s">
        <v>147</v>
      </c>
      <c r="B136" s="225" t="s">
        <v>109</v>
      </c>
      <c r="C136" s="251" t="s">
        <v>110</v>
      </c>
      <c r="D136" s="226"/>
      <c r="E136" s="227"/>
      <c r="F136" s="228"/>
      <c r="G136" s="228">
        <f>SUMIF(AG137:AG150,"&lt;&gt;NOR",G137:G150)</f>
        <v>0</v>
      </c>
      <c r="H136" s="228"/>
      <c r="I136" s="228">
        <f>SUM(I137:I150)</f>
        <v>0</v>
      </c>
      <c r="J136" s="228"/>
      <c r="K136" s="228">
        <f>SUM(K137:K150)</f>
        <v>0</v>
      </c>
      <c r="L136" s="228"/>
      <c r="M136" s="228">
        <f>SUM(M137:M150)</f>
        <v>0</v>
      </c>
      <c r="N136" s="228"/>
      <c r="O136" s="228">
        <f>SUM(O137:O150)</f>
        <v>0.04</v>
      </c>
      <c r="P136" s="228"/>
      <c r="Q136" s="228">
        <f>SUM(Q137:Q150)</f>
        <v>0</v>
      </c>
      <c r="R136" s="228"/>
      <c r="S136" s="228"/>
      <c r="T136" s="229"/>
      <c r="U136" s="223"/>
      <c r="V136" s="223">
        <f>SUM(V137:V150)</f>
        <v>36.11</v>
      </c>
      <c r="W136" s="223"/>
      <c r="AG136" t="s">
        <v>148</v>
      </c>
    </row>
    <row r="137" spans="1:60" outlineLevel="1" x14ac:dyDescent="0.2">
      <c r="A137" s="230">
        <v>54</v>
      </c>
      <c r="B137" s="231" t="s">
        <v>338</v>
      </c>
      <c r="C137" s="252" t="s">
        <v>339</v>
      </c>
      <c r="D137" s="232" t="s">
        <v>151</v>
      </c>
      <c r="E137" s="233">
        <v>152.38080000000002</v>
      </c>
      <c r="F137" s="234"/>
      <c r="G137" s="235">
        <f>ROUND(E137*F137,2)</f>
        <v>0</v>
      </c>
      <c r="H137" s="234"/>
      <c r="I137" s="235">
        <f>ROUND(E137*H137,2)</f>
        <v>0</v>
      </c>
      <c r="J137" s="234"/>
      <c r="K137" s="235">
        <f>ROUND(E137*J137,2)</f>
        <v>0</v>
      </c>
      <c r="L137" s="235">
        <v>21</v>
      </c>
      <c r="M137" s="235">
        <f>G137*(1+L137/100)</f>
        <v>0</v>
      </c>
      <c r="N137" s="235">
        <v>0</v>
      </c>
      <c r="O137" s="235">
        <f>ROUND(E137*N137,2)</f>
        <v>0</v>
      </c>
      <c r="P137" s="235">
        <v>0</v>
      </c>
      <c r="Q137" s="235">
        <f>ROUND(E137*P137,2)</f>
        <v>0</v>
      </c>
      <c r="R137" s="235" t="s">
        <v>340</v>
      </c>
      <c r="S137" s="235" t="s">
        <v>153</v>
      </c>
      <c r="T137" s="236" t="s">
        <v>153</v>
      </c>
      <c r="U137" s="217">
        <v>6.9710000000000008E-2</v>
      </c>
      <c r="V137" s="217">
        <f>ROUND(E137*U137,2)</f>
        <v>10.62</v>
      </c>
      <c r="W137" s="21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 t="s">
        <v>154</v>
      </c>
      <c r="AH137" s="207"/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7"/>
      <c r="AV137" s="207"/>
      <c r="AW137" s="207"/>
      <c r="AX137" s="207"/>
      <c r="AY137" s="207"/>
      <c r="AZ137" s="207"/>
      <c r="BA137" s="207"/>
      <c r="BB137" s="207"/>
      <c r="BC137" s="207"/>
      <c r="BD137" s="207"/>
      <c r="BE137" s="207"/>
      <c r="BF137" s="207"/>
      <c r="BG137" s="207"/>
      <c r="BH137" s="207"/>
    </row>
    <row r="138" spans="1:60" outlineLevel="1" x14ac:dyDescent="0.2">
      <c r="A138" s="214"/>
      <c r="B138" s="215"/>
      <c r="C138" s="253" t="s">
        <v>341</v>
      </c>
      <c r="D138" s="219"/>
      <c r="E138" s="220">
        <v>11.88</v>
      </c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 t="s">
        <v>156</v>
      </c>
      <c r="AH138" s="207">
        <v>0</v>
      </c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7"/>
      <c r="AZ138" s="207"/>
      <c r="BA138" s="207"/>
      <c r="BB138" s="207"/>
      <c r="BC138" s="207"/>
      <c r="BD138" s="207"/>
      <c r="BE138" s="207"/>
      <c r="BF138" s="207"/>
      <c r="BG138" s="207"/>
      <c r="BH138" s="207"/>
    </row>
    <row r="139" spans="1:60" outlineLevel="1" x14ac:dyDescent="0.2">
      <c r="A139" s="214"/>
      <c r="B139" s="215"/>
      <c r="C139" s="253" t="s">
        <v>342</v>
      </c>
      <c r="D139" s="219"/>
      <c r="E139" s="220">
        <v>2.75</v>
      </c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 t="s">
        <v>156</v>
      </c>
      <c r="AH139" s="207">
        <v>0</v>
      </c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07"/>
      <c r="AZ139" s="207"/>
      <c r="BA139" s="207"/>
      <c r="BB139" s="207"/>
      <c r="BC139" s="207"/>
      <c r="BD139" s="207"/>
      <c r="BE139" s="207"/>
      <c r="BF139" s="207"/>
      <c r="BG139" s="207"/>
      <c r="BH139" s="207"/>
    </row>
    <row r="140" spans="1:60" outlineLevel="1" x14ac:dyDescent="0.2">
      <c r="A140" s="214"/>
      <c r="B140" s="215"/>
      <c r="C140" s="253" t="s">
        <v>343</v>
      </c>
      <c r="D140" s="219"/>
      <c r="E140" s="220">
        <v>9.3390000000000004</v>
      </c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 t="s">
        <v>156</v>
      </c>
      <c r="AH140" s="207">
        <v>0</v>
      </c>
      <c r="AI140" s="207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7"/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</row>
    <row r="141" spans="1:60" outlineLevel="1" x14ac:dyDescent="0.2">
      <c r="A141" s="214"/>
      <c r="B141" s="215"/>
      <c r="C141" s="253" t="s">
        <v>344</v>
      </c>
      <c r="D141" s="219"/>
      <c r="E141" s="220">
        <v>12.760000000000002</v>
      </c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 t="s">
        <v>156</v>
      </c>
      <c r="AH141" s="207">
        <v>0</v>
      </c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207"/>
      <c r="AT141" s="207"/>
      <c r="AU141" s="207"/>
      <c r="AV141" s="207"/>
      <c r="AW141" s="207"/>
      <c r="AX141" s="207"/>
      <c r="AY141" s="207"/>
      <c r="AZ141" s="207"/>
      <c r="BA141" s="207"/>
      <c r="BB141" s="207"/>
      <c r="BC141" s="207"/>
      <c r="BD141" s="207"/>
      <c r="BE141" s="207"/>
      <c r="BF141" s="207"/>
      <c r="BG141" s="207"/>
      <c r="BH141" s="207"/>
    </row>
    <row r="142" spans="1:60" outlineLevel="1" x14ac:dyDescent="0.2">
      <c r="A142" s="214"/>
      <c r="B142" s="215"/>
      <c r="C142" s="253" t="s">
        <v>345</v>
      </c>
      <c r="D142" s="219"/>
      <c r="E142" s="220">
        <v>1.54</v>
      </c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 t="s">
        <v>156</v>
      </c>
      <c r="AH142" s="207">
        <v>0</v>
      </c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7"/>
      <c r="BC142" s="207"/>
      <c r="BD142" s="207"/>
      <c r="BE142" s="207"/>
      <c r="BF142" s="207"/>
      <c r="BG142" s="207"/>
      <c r="BH142" s="207"/>
    </row>
    <row r="143" spans="1:60" outlineLevel="1" x14ac:dyDescent="0.2">
      <c r="A143" s="214"/>
      <c r="B143" s="215"/>
      <c r="C143" s="253" t="s">
        <v>346</v>
      </c>
      <c r="D143" s="219"/>
      <c r="E143" s="220">
        <v>7.2160000000000002</v>
      </c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 t="s">
        <v>156</v>
      </c>
      <c r="AH143" s="207">
        <v>0</v>
      </c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207"/>
      <c r="AT143" s="207"/>
      <c r="AU143" s="207"/>
      <c r="AV143" s="207"/>
      <c r="AW143" s="207"/>
      <c r="AX143" s="207"/>
      <c r="AY143" s="207"/>
      <c r="AZ143" s="207"/>
      <c r="BA143" s="207"/>
      <c r="BB143" s="207"/>
      <c r="BC143" s="207"/>
      <c r="BD143" s="207"/>
      <c r="BE143" s="207"/>
      <c r="BF143" s="207"/>
      <c r="BG143" s="207"/>
      <c r="BH143" s="207"/>
    </row>
    <row r="144" spans="1:60" outlineLevel="1" x14ac:dyDescent="0.2">
      <c r="A144" s="214"/>
      <c r="B144" s="215"/>
      <c r="C144" s="253" t="s">
        <v>347</v>
      </c>
      <c r="D144" s="219"/>
      <c r="E144" s="220">
        <v>14.055800000000001</v>
      </c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 t="s">
        <v>156</v>
      </c>
      <c r="AH144" s="207">
        <v>0</v>
      </c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07"/>
      <c r="AZ144" s="207"/>
      <c r="BA144" s="207"/>
      <c r="BB144" s="207"/>
      <c r="BC144" s="207"/>
      <c r="BD144" s="207"/>
      <c r="BE144" s="207"/>
      <c r="BF144" s="207"/>
      <c r="BG144" s="207"/>
      <c r="BH144" s="207"/>
    </row>
    <row r="145" spans="1:60" outlineLevel="1" x14ac:dyDescent="0.2">
      <c r="A145" s="214"/>
      <c r="B145" s="215"/>
      <c r="C145" s="260" t="s">
        <v>348</v>
      </c>
      <c r="D145" s="221"/>
      <c r="E145" s="222">
        <v>59.540800000000004</v>
      </c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 t="s">
        <v>156</v>
      </c>
      <c r="AH145" s="207">
        <v>1</v>
      </c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207"/>
      <c r="AT145" s="207"/>
      <c r="AU145" s="207"/>
      <c r="AV145" s="207"/>
      <c r="AW145" s="207"/>
      <c r="AX145" s="207"/>
      <c r="AY145" s="207"/>
      <c r="AZ145" s="207"/>
      <c r="BA145" s="207"/>
      <c r="BB145" s="207"/>
      <c r="BC145" s="207"/>
      <c r="BD145" s="207"/>
      <c r="BE145" s="207"/>
      <c r="BF145" s="207"/>
      <c r="BG145" s="207"/>
      <c r="BH145" s="207"/>
    </row>
    <row r="146" spans="1:60" outlineLevel="1" x14ac:dyDescent="0.2">
      <c r="A146" s="214"/>
      <c r="B146" s="215"/>
      <c r="C146" s="253" t="s">
        <v>349</v>
      </c>
      <c r="D146" s="219"/>
      <c r="E146" s="220">
        <v>92.84</v>
      </c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 t="s">
        <v>156</v>
      </c>
      <c r="AH146" s="207">
        <v>0</v>
      </c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</row>
    <row r="147" spans="1:60" outlineLevel="1" x14ac:dyDescent="0.2">
      <c r="A147" s="230">
        <v>55</v>
      </c>
      <c r="B147" s="231" t="s">
        <v>350</v>
      </c>
      <c r="C147" s="252" t="s">
        <v>351</v>
      </c>
      <c r="D147" s="232" t="s">
        <v>151</v>
      </c>
      <c r="E147" s="233">
        <v>157.25580000000002</v>
      </c>
      <c r="F147" s="234"/>
      <c r="G147" s="235">
        <f>ROUND(E147*F147,2)</f>
        <v>0</v>
      </c>
      <c r="H147" s="234"/>
      <c r="I147" s="235">
        <f>ROUND(E147*H147,2)</f>
        <v>0</v>
      </c>
      <c r="J147" s="234"/>
      <c r="K147" s="235">
        <f>ROUND(E147*J147,2)</f>
        <v>0</v>
      </c>
      <c r="L147" s="235">
        <v>21</v>
      </c>
      <c r="M147" s="235">
        <f>G147*(1+L147/100)</f>
        <v>0</v>
      </c>
      <c r="N147" s="235">
        <v>7.0000000000000007E-5</v>
      </c>
      <c r="O147" s="235">
        <f>ROUND(E147*N147,2)</f>
        <v>0.01</v>
      </c>
      <c r="P147" s="235">
        <v>0</v>
      </c>
      <c r="Q147" s="235">
        <f>ROUND(E147*P147,2)</f>
        <v>0</v>
      </c>
      <c r="R147" s="235" t="s">
        <v>340</v>
      </c>
      <c r="S147" s="235" t="s">
        <v>153</v>
      </c>
      <c r="T147" s="236" t="s">
        <v>153</v>
      </c>
      <c r="U147" s="217">
        <v>3.2480000000000002E-2</v>
      </c>
      <c r="V147" s="217">
        <f>ROUND(E147*U147,2)</f>
        <v>5.1100000000000003</v>
      </c>
      <c r="W147" s="21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 t="s">
        <v>154</v>
      </c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7"/>
      <c r="BC147" s="207"/>
      <c r="BD147" s="207"/>
      <c r="BE147" s="207"/>
      <c r="BF147" s="207"/>
      <c r="BG147" s="207"/>
      <c r="BH147" s="207"/>
    </row>
    <row r="148" spans="1:60" outlineLevel="1" x14ac:dyDescent="0.2">
      <c r="A148" s="214"/>
      <c r="B148" s="215"/>
      <c r="C148" s="253" t="s">
        <v>352</v>
      </c>
      <c r="D148" s="219"/>
      <c r="E148" s="220">
        <v>157.25580000000002</v>
      </c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 t="s">
        <v>156</v>
      </c>
      <c r="AH148" s="207">
        <v>0</v>
      </c>
      <c r="AI148" s="207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</row>
    <row r="149" spans="1:60" outlineLevel="1" x14ac:dyDescent="0.2">
      <c r="A149" s="241">
        <v>56</v>
      </c>
      <c r="B149" s="242" t="s">
        <v>353</v>
      </c>
      <c r="C149" s="257" t="s">
        <v>354</v>
      </c>
      <c r="D149" s="243" t="s">
        <v>151</v>
      </c>
      <c r="E149" s="244">
        <v>157.25580000000002</v>
      </c>
      <c r="F149" s="245"/>
      <c r="G149" s="246">
        <f>ROUND(E149*F149,2)</f>
        <v>0</v>
      </c>
      <c r="H149" s="245"/>
      <c r="I149" s="246">
        <f>ROUND(E149*H149,2)</f>
        <v>0</v>
      </c>
      <c r="J149" s="245"/>
      <c r="K149" s="246">
        <f>ROUND(E149*J149,2)</f>
        <v>0</v>
      </c>
      <c r="L149" s="246">
        <v>21</v>
      </c>
      <c r="M149" s="246">
        <f>G149*(1+L149/100)</f>
        <v>0</v>
      </c>
      <c r="N149" s="246">
        <v>2.2000000000000001E-4</v>
      </c>
      <c r="O149" s="246">
        <f>ROUND(E149*N149,2)</f>
        <v>0.03</v>
      </c>
      <c r="P149" s="246">
        <v>0</v>
      </c>
      <c r="Q149" s="246">
        <f>ROUND(E149*P149,2)</f>
        <v>0</v>
      </c>
      <c r="R149" s="246" t="s">
        <v>340</v>
      </c>
      <c r="S149" s="246" t="s">
        <v>153</v>
      </c>
      <c r="T149" s="247" t="s">
        <v>153</v>
      </c>
      <c r="U149" s="217">
        <v>0.10191</v>
      </c>
      <c r="V149" s="217">
        <f>ROUND(E149*U149,2)</f>
        <v>16.03</v>
      </c>
      <c r="W149" s="21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 t="s">
        <v>154</v>
      </c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  <c r="BB149" s="207"/>
      <c r="BC149" s="207"/>
      <c r="BD149" s="207"/>
      <c r="BE149" s="207"/>
      <c r="BF149" s="207"/>
      <c r="BG149" s="207"/>
      <c r="BH149" s="207"/>
    </row>
    <row r="150" spans="1:60" outlineLevel="1" x14ac:dyDescent="0.2">
      <c r="A150" s="241">
        <v>57</v>
      </c>
      <c r="B150" s="242" t="s">
        <v>355</v>
      </c>
      <c r="C150" s="257" t="s">
        <v>356</v>
      </c>
      <c r="D150" s="243" t="s">
        <v>151</v>
      </c>
      <c r="E150" s="244">
        <v>150</v>
      </c>
      <c r="F150" s="245"/>
      <c r="G150" s="246">
        <f>ROUND(E150*F150,2)</f>
        <v>0</v>
      </c>
      <c r="H150" s="245"/>
      <c r="I150" s="246">
        <f>ROUND(E150*H150,2)</f>
        <v>0</v>
      </c>
      <c r="J150" s="245"/>
      <c r="K150" s="246">
        <f>ROUND(E150*J150,2)</f>
        <v>0</v>
      </c>
      <c r="L150" s="246">
        <v>21</v>
      </c>
      <c r="M150" s="246">
        <f>G150*(1+L150/100)</f>
        <v>0</v>
      </c>
      <c r="N150" s="246">
        <v>2.0000000000000002E-5</v>
      </c>
      <c r="O150" s="246">
        <f>ROUND(E150*N150,2)</f>
        <v>0</v>
      </c>
      <c r="P150" s="246">
        <v>0</v>
      </c>
      <c r="Q150" s="246">
        <f>ROUND(E150*P150,2)</f>
        <v>0</v>
      </c>
      <c r="R150" s="246" t="s">
        <v>340</v>
      </c>
      <c r="S150" s="246" t="s">
        <v>153</v>
      </c>
      <c r="T150" s="247" t="s">
        <v>153</v>
      </c>
      <c r="U150" s="217">
        <v>2.9000000000000001E-2</v>
      </c>
      <c r="V150" s="217">
        <f>ROUND(E150*U150,2)</f>
        <v>4.3499999999999996</v>
      </c>
      <c r="W150" s="21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 t="s">
        <v>154</v>
      </c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</row>
    <row r="151" spans="1:60" x14ac:dyDescent="0.2">
      <c r="A151" s="224" t="s">
        <v>147</v>
      </c>
      <c r="B151" s="225" t="s">
        <v>111</v>
      </c>
      <c r="C151" s="251" t="s">
        <v>112</v>
      </c>
      <c r="D151" s="226"/>
      <c r="E151" s="227"/>
      <c r="F151" s="228"/>
      <c r="G151" s="228">
        <f>SUMIF(AG152:AG153,"&lt;&gt;NOR",G152:G153)</f>
        <v>0</v>
      </c>
      <c r="H151" s="228"/>
      <c r="I151" s="228">
        <f>SUM(I152:I153)</f>
        <v>0</v>
      </c>
      <c r="J151" s="228"/>
      <c r="K151" s="228">
        <f>SUM(K152:K153)</f>
        <v>0</v>
      </c>
      <c r="L151" s="228"/>
      <c r="M151" s="228">
        <f>SUM(M152:M153)</f>
        <v>0</v>
      </c>
      <c r="N151" s="228"/>
      <c r="O151" s="228">
        <f>SUM(O152:O153)</f>
        <v>0</v>
      </c>
      <c r="P151" s="228"/>
      <c r="Q151" s="228">
        <f>SUM(Q152:Q153)</f>
        <v>0</v>
      </c>
      <c r="R151" s="228"/>
      <c r="S151" s="228"/>
      <c r="T151" s="229"/>
      <c r="U151" s="223"/>
      <c r="V151" s="223">
        <f>SUM(V152:V153)</f>
        <v>0</v>
      </c>
      <c r="W151" s="223"/>
      <c r="AG151" t="s">
        <v>148</v>
      </c>
    </row>
    <row r="152" spans="1:60" outlineLevel="1" x14ac:dyDescent="0.2">
      <c r="A152" s="241">
        <v>58</v>
      </c>
      <c r="B152" s="242" t="s">
        <v>357</v>
      </c>
      <c r="C152" s="257" t="s">
        <v>358</v>
      </c>
      <c r="D152" s="243" t="s">
        <v>203</v>
      </c>
      <c r="E152" s="244">
        <v>14</v>
      </c>
      <c r="F152" s="245"/>
      <c r="G152" s="246">
        <f>ROUND(E152*F152,2)</f>
        <v>0</v>
      </c>
      <c r="H152" s="245"/>
      <c r="I152" s="246">
        <f>ROUND(E152*H152,2)</f>
        <v>0</v>
      </c>
      <c r="J152" s="245"/>
      <c r="K152" s="246">
        <f>ROUND(E152*J152,2)</f>
        <v>0</v>
      </c>
      <c r="L152" s="246">
        <v>21</v>
      </c>
      <c r="M152" s="246">
        <f>G152*(1+L152/100)</f>
        <v>0</v>
      </c>
      <c r="N152" s="246">
        <v>0</v>
      </c>
      <c r="O152" s="246">
        <f>ROUND(E152*N152,2)</f>
        <v>0</v>
      </c>
      <c r="P152" s="246">
        <v>0</v>
      </c>
      <c r="Q152" s="246">
        <f>ROUND(E152*P152,2)</f>
        <v>0</v>
      </c>
      <c r="R152" s="246"/>
      <c r="S152" s="246" t="s">
        <v>195</v>
      </c>
      <c r="T152" s="247" t="s">
        <v>204</v>
      </c>
      <c r="U152" s="217">
        <v>0</v>
      </c>
      <c r="V152" s="217">
        <f>ROUND(E152*U152,2)</f>
        <v>0</v>
      </c>
      <c r="W152" s="21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 t="s">
        <v>154</v>
      </c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7"/>
      <c r="AT152" s="207"/>
      <c r="AU152" s="207"/>
      <c r="AV152" s="207"/>
      <c r="AW152" s="207"/>
      <c r="AX152" s="207"/>
      <c r="AY152" s="207"/>
      <c r="AZ152" s="207"/>
      <c r="BA152" s="207"/>
      <c r="BB152" s="207"/>
      <c r="BC152" s="207"/>
      <c r="BD152" s="207"/>
      <c r="BE152" s="207"/>
      <c r="BF152" s="207"/>
      <c r="BG152" s="207"/>
      <c r="BH152" s="207"/>
    </row>
    <row r="153" spans="1:60" outlineLevel="1" x14ac:dyDescent="0.2">
      <c r="A153" s="241">
        <v>59</v>
      </c>
      <c r="B153" s="242" t="s">
        <v>359</v>
      </c>
      <c r="C153" s="257" t="s">
        <v>360</v>
      </c>
      <c r="D153" s="243" t="s">
        <v>361</v>
      </c>
      <c r="E153" s="244">
        <v>1</v>
      </c>
      <c r="F153" s="245"/>
      <c r="G153" s="246">
        <f>ROUND(E153*F153,2)</f>
        <v>0</v>
      </c>
      <c r="H153" s="245"/>
      <c r="I153" s="246">
        <f>ROUND(E153*H153,2)</f>
        <v>0</v>
      </c>
      <c r="J153" s="245"/>
      <c r="K153" s="246">
        <f>ROUND(E153*J153,2)</f>
        <v>0</v>
      </c>
      <c r="L153" s="246">
        <v>21</v>
      </c>
      <c r="M153" s="246">
        <f>G153*(1+L153/100)</f>
        <v>0</v>
      </c>
      <c r="N153" s="246">
        <v>0</v>
      </c>
      <c r="O153" s="246">
        <f>ROUND(E153*N153,2)</f>
        <v>0</v>
      </c>
      <c r="P153" s="246">
        <v>0</v>
      </c>
      <c r="Q153" s="246">
        <f>ROUND(E153*P153,2)</f>
        <v>0</v>
      </c>
      <c r="R153" s="246"/>
      <c r="S153" s="246" t="s">
        <v>195</v>
      </c>
      <c r="T153" s="247" t="s">
        <v>204</v>
      </c>
      <c r="U153" s="217">
        <v>0</v>
      </c>
      <c r="V153" s="217">
        <f>ROUND(E153*U153,2)</f>
        <v>0</v>
      </c>
      <c r="W153" s="21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 t="s">
        <v>154</v>
      </c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</row>
    <row r="154" spans="1:60" x14ac:dyDescent="0.2">
      <c r="A154" s="224" t="s">
        <v>147</v>
      </c>
      <c r="B154" s="225" t="s">
        <v>115</v>
      </c>
      <c r="C154" s="251" t="s">
        <v>116</v>
      </c>
      <c r="D154" s="226"/>
      <c r="E154" s="227"/>
      <c r="F154" s="228"/>
      <c r="G154" s="228">
        <f>SUMIF(AG155:AG155,"&lt;&gt;NOR",G155:G155)</f>
        <v>0</v>
      </c>
      <c r="H154" s="228"/>
      <c r="I154" s="228">
        <f>SUM(I155:I155)</f>
        <v>0</v>
      </c>
      <c r="J154" s="228"/>
      <c r="K154" s="228">
        <f>SUM(K155:K155)</f>
        <v>0</v>
      </c>
      <c r="L154" s="228"/>
      <c r="M154" s="228">
        <f>SUM(M155:M155)</f>
        <v>0</v>
      </c>
      <c r="N154" s="228"/>
      <c r="O154" s="228">
        <f>SUM(O155:O155)</f>
        <v>0</v>
      </c>
      <c r="P154" s="228"/>
      <c r="Q154" s="228">
        <f>SUM(Q155:Q155)</f>
        <v>0</v>
      </c>
      <c r="R154" s="228"/>
      <c r="S154" s="228"/>
      <c r="T154" s="229"/>
      <c r="U154" s="223"/>
      <c r="V154" s="223">
        <f>SUM(V155:V155)</f>
        <v>0</v>
      </c>
      <c r="W154" s="223"/>
      <c r="AG154" t="s">
        <v>148</v>
      </c>
    </row>
    <row r="155" spans="1:60" outlineLevel="1" x14ac:dyDescent="0.2">
      <c r="A155" s="241">
        <v>60</v>
      </c>
      <c r="B155" s="242" t="s">
        <v>362</v>
      </c>
      <c r="C155" s="257" t="s">
        <v>363</v>
      </c>
      <c r="D155" s="243" t="s">
        <v>203</v>
      </c>
      <c r="E155" s="244">
        <v>12</v>
      </c>
      <c r="F155" s="245"/>
      <c r="G155" s="246">
        <f>ROUND(E155*F155,2)</f>
        <v>0</v>
      </c>
      <c r="H155" s="245"/>
      <c r="I155" s="246">
        <f>ROUND(E155*H155,2)</f>
        <v>0</v>
      </c>
      <c r="J155" s="245"/>
      <c r="K155" s="246">
        <f>ROUND(E155*J155,2)</f>
        <v>0</v>
      </c>
      <c r="L155" s="246">
        <v>21</v>
      </c>
      <c r="M155" s="246">
        <f>G155*(1+L155/100)</f>
        <v>0</v>
      </c>
      <c r="N155" s="246">
        <v>0</v>
      </c>
      <c r="O155" s="246">
        <f>ROUND(E155*N155,2)</f>
        <v>0</v>
      </c>
      <c r="P155" s="246">
        <v>0</v>
      </c>
      <c r="Q155" s="246">
        <f>ROUND(E155*P155,2)</f>
        <v>0</v>
      </c>
      <c r="R155" s="246"/>
      <c r="S155" s="246" t="s">
        <v>195</v>
      </c>
      <c r="T155" s="247" t="s">
        <v>204</v>
      </c>
      <c r="U155" s="217">
        <v>0</v>
      </c>
      <c r="V155" s="217">
        <f>ROUND(E155*U155,2)</f>
        <v>0</v>
      </c>
      <c r="W155" s="21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 t="s">
        <v>154</v>
      </c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</row>
    <row r="156" spans="1:60" x14ac:dyDescent="0.2">
      <c r="A156" s="224" t="s">
        <v>147</v>
      </c>
      <c r="B156" s="225" t="s">
        <v>117</v>
      </c>
      <c r="C156" s="251" t="s">
        <v>118</v>
      </c>
      <c r="D156" s="226"/>
      <c r="E156" s="227"/>
      <c r="F156" s="228"/>
      <c r="G156" s="228">
        <f>SUMIF(AG157:AG162,"&lt;&gt;NOR",G157:G162)</f>
        <v>0</v>
      </c>
      <c r="H156" s="228"/>
      <c r="I156" s="228">
        <f>SUM(I157:I162)</f>
        <v>0</v>
      </c>
      <c r="J156" s="228"/>
      <c r="K156" s="228">
        <f>SUM(K157:K162)</f>
        <v>0</v>
      </c>
      <c r="L156" s="228"/>
      <c r="M156" s="228">
        <f>SUM(M157:M162)</f>
        <v>0</v>
      </c>
      <c r="N156" s="228"/>
      <c r="O156" s="228">
        <f>SUM(O157:O162)</f>
        <v>0</v>
      </c>
      <c r="P156" s="228"/>
      <c r="Q156" s="228">
        <f>SUM(Q157:Q162)</f>
        <v>0</v>
      </c>
      <c r="R156" s="228"/>
      <c r="S156" s="228"/>
      <c r="T156" s="229"/>
      <c r="U156" s="223"/>
      <c r="V156" s="223">
        <f>SUM(V157:V162)</f>
        <v>81.52</v>
      </c>
      <c r="W156" s="223"/>
      <c r="AG156" t="s">
        <v>148</v>
      </c>
    </row>
    <row r="157" spans="1:60" ht="22.5" outlineLevel="1" x14ac:dyDescent="0.2">
      <c r="A157" s="241">
        <v>61</v>
      </c>
      <c r="B157" s="242" t="s">
        <v>364</v>
      </c>
      <c r="C157" s="257" t="s">
        <v>365</v>
      </c>
      <c r="D157" s="243" t="s">
        <v>190</v>
      </c>
      <c r="E157" s="244">
        <v>25.437570000000001</v>
      </c>
      <c r="F157" s="245"/>
      <c r="G157" s="246">
        <f>ROUND(E157*F157,2)</f>
        <v>0</v>
      </c>
      <c r="H157" s="245"/>
      <c r="I157" s="246">
        <f>ROUND(E157*H157,2)</f>
        <v>0</v>
      </c>
      <c r="J157" s="245"/>
      <c r="K157" s="246">
        <f>ROUND(E157*J157,2)</f>
        <v>0</v>
      </c>
      <c r="L157" s="246">
        <v>21</v>
      </c>
      <c r="M157" s="246">
        <f>G157*(1+L157/100)</f>
        <v>0</v>
      </c>
      <c r="N157" s="246">
        <v>0</v>
      </c>
      <c r="O157" s="246">
        <f>ROUND(E157*N157,2)</f>
        <v>0</v>
      </c>
      <c r="P157" s="246">
        <v>0</v>
      </c>
      <c r="Q157" s="246">
        <f>ROUND(E157*P157,2)</f>
        <v>0</v>
      </c>
      <c r="R157" s="246" t="s">
        <v>214</v>
      </c>
      <c r="S157" s="246" t="s">
        <v>153</v>
      </c>
      <c r="T157" s="247" t="s">
        <v>153</v>
      </c>
      <c r="U157" s="217">
        <v>0.93300000000000005</v>
      </c>
      <c r="V157" s="217">
        <f>ROUND(E157*U157,2)</f>
        <v>23.73</v>
      </c>
      <c r="W157" s="21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 t="s">
        <v>366</v>
      </c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207"/>
      <c r="BD157" s="207"/>
      <c r="BE157" s="207"/>
      <c r="BF157" s="207"/>
      <c r="BG157" s="207"/>
      <c r="BH157" s="207"/>
    </row>
    <row r="158" spans="1:60" outlineLevel="1" x14ac:dyDescent="0.2">
      <c r="A158" s="241">
        <v>62</v>
      </c>
      <c r="B158" s="242" t="s">
        <v>367</v>
      </c>
      <c r="C158" s="257" t="s">
        <v>368</v>
      </c>
      <c r="D158" s="243" t="s">
        <v>190</v>
      </c>
      <c r="E158" s="244">
        <v>25.437570000000001</v>
      </c>
      <c r="F158" s="245"/>
      <c r="G158" s="246">
        <f>ROUND(E158*F158,2)</f>
        <v>0</v>
      </c>
      <c r="H158" s="245"/>
      <c r="I158" s="246">
        <f>ROUND(E158*H158,2)</f>
        <v>0</v>
      </c>
      <c r="J158" s="245"/>
      <c r="K158" s="246">
        <f>ROUND(E158*J158,2)</f>
        <v>0</v>
      </c>
      <c r="L158" s="246">
        <v>21</v>
      </c>
      <c r="M158" s="246">
        <f>G158*(1+L158/100)</f>
        <v>0</v>
      </c>
      <c r="N158" s="246">
        <v>0</v>
      </c>
      <c r="O158" s="246">
        <f>ROUND(E158*N158,2)</f>
        <v>0</v>
      </c>
      <c r="P158" s="246">
        <v>0</v>
      </c>
      <c r="Q158" s="246">
        <f>ROUND(E158*P158,2)</f>
        <v>0</v>
      </c>
      <c r="R158" s="246" t="s">
        <v>214</v>
      </c>
      <c r="S158" s="246" t="s">
        <v>153</v>
      </c>
      <c r="T158" s="247" t="s">
        <v>153</v>
      </c>
      <c r="U158" s="217">
        <v>0.49000000000000005</v>
      </c>
      <c r="V158" s="217">
        <f>ROUND(E158*U158,2)</f>
        <v>12.46</v>
      </c>
      <c r="W158" s="21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 t="s">
        <v>366</v>
      </c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207"/>
      <c r="BD158" s="207"/>
      <c r="BE158" s="207"/>
      <c r="BF158" s="207"/>
      <c r="BG158" s="207"/>
      <c r="BH158" s="207"/>
    </row>
    <row r="159" spans="1:60" outlineLevel="1" x14ac:dyDescent="0.2">
      <c r="A159" s="241">
        <v>63</v>
      </c>
      <c r="B159" s="242" t="s">
        <v>369</v>
      </c>
      <c r="C159" s="257" t="s">
        <v>370</v>
      </c>
      <c r="D159" s="243" t="s">
        <v>190</v>
      </c>
      <c r="E159" s="244">
        <v>356.12598000000003</v>
      </c>
      <c r="F159" s="245"/>
      <c r="G159" s="246">
        <f>ROUND(E159*F159,2)</f>
        <v>0</v>
      </c>
      <c r="H159" s="245"/>
      <c r="I159" s="246">
        <f>ROUND(E159*H159,2)</f>
        <v>0</v>
      </c>
      <c r="J159" s="245"/>
      <c r="K159" s="246">
        <f>ROUND(E159*J159,2)</f>
        <v>0</v>
      </c>
      <c r="L159" s="246">
        <v>21</v>
      </c>
      <c r="M159" s="246">
        <f>G159*(1+L159/100)</f>
        <v>0</v>
      </c>
      <c r="N159" s="246">
        <v>0</v>
      </c>
      <c r="O159" s="246">
        <f>ROUND(E159*N159,2)</f>
        <v>0</v>
      </c>
      <c r="P159" s="246">
        <v>0</v>
      </c>
      <c r="Q159" s="246">
        <f>ROUND(E159*P159,2)</f>
        <v>0</v>
      </c>
      <c r="R159" s="246" t="s">
        <v>214</v>
      </c>
      <c r="S159" s="246" t="s">
        <v>153</v>
      </c>
      <c r="T159" s="247" t="s">
        <v>153</v>
      </c>
      <c r="U159" s="217">
        <v>0</v>
      </c>
      <c r="V159" s="217">
        <f>ROUND(E159*U159,2)</f>
        <v>0</v>
      </c>
      <c r="W159" s="217"/>
      <c r="X159" s="207"/>
      <c r="Y159" s="207"/>
      <c r="Z159" s="207"/>
      <c r="AA159" s="207"/>
      <c r="AB159" s="207"/>
      <c r="AC159" s="207"/>
      <c r="AD159" s="207"/>
      <c r="AE159" s="207"/>
      <c r="AF159" s="207"/>
      <c r="AG159" s="207" t="s">
        <v>366</v>
      </c>
      <c r="AH159" s="207"/>
      <c r="AI159" s="207"/>
      <c r="AJ159" s="207"/>
      <c r="AK159" s="207"/>
      <c r="AL159" s="207"/>
      <c r="AM159" s="207"/>
      <c r="AN159" s="207"/>
      <c r="AO159" s="207"/>
      <c r="AP159" s="207"/>
      <c r="AQ159" s="207"/>
      <c r="AR159" s="207"/>
      <c r="AS159" s="207"/>
      <c r="AT159" s="207"/>
      <c r="AU159" s="207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207"/>
      <c r="BG159" s="207"/>
      <c r="BH159" s="207"/>
    </row>
    <row r="160" spans="1:60" outlineLevel="1" x14ac:dyDescent="0.2">
      <c r="A160" s="241">
        <v>64</v>
      </c>
      <c r="B160" s="242" t="s">
        <v>371</v>
      </c>
      <c r="C160" s="257" t="s">
        <v>372</v>
      </c>
      <c r="D160" s="243" t="s">
        <v>190</v>
      </c>
      <c r="E160" s="244">
        <v>25.437570000000001</v>
      </c>
      <c r="F160" s="245"/>
      <c r="G160" s="246">
        <f>ROUND(E160*F160,2)</f>
        <v>0</v>
      </c>
      <c r="H160" s="245"/>
      <c r="I160" s="246">
        <f>ROUND(E160*H160,2)</f>
        <v>0</v>
      </c>
      <c r="J160" s="245"/>
      <c r="K160" s="246">
        <f>ROUND(E160*J160,2)</f>
        <v>0</v>
      </c>
      <c r="L160" s="246">
        <v>21</v>
      </c>
      <c r="M160" s="246">
        <f>G160*(1+L160/100)</f>
        <v>0</v>
      </c>
      <c r="N160" s="246">
        <v>0</v>
      </c>
      <c r="O160" s="246">
        <f>ROUND(E160*N160,2)</f>
        <v>0</v>
      </c>
      <c r="P160" s="246">
        <v>0</v>
      </c>
      <c r="Q160" s="246">
        <f>ROUND(E160*P160,2)</f>
        <v>0</v>
      </c>
      <c r="R160" s="246" t="s">
        <v>214</v>
      </c>
      <c r="S160" s="246" t="s">
        <v>153</v>
      </c>
      <c r="T160" s="247" t="s">
        <v>153</v>
      </c>
      <c r="U160" s="217">
        <v>0.94200000000000006</v>
      </c>
      <c r="V160" s="217">
        <f>ROUND(E160*U160,2)</f>
        <v>23.96</v>
      </c>
      <c r="W160" s="21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 t="s">
        <v>366</v>
      </c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</row>
    <row r="161" spans="1:60" ht="22.5" outlineLevel="1" x14ac:dyDescent="0.2">
      <c r="A161" s="241">
        <v>65</v>
      </c>
      <c r="B161" s="242" t="s">
        <v>373</v>
      </c>
      <c r="C161" s="257" t="s">
        <v>374</v>
      </c>
      <c r="D161" s="243" t="s">
        <v>190</v>
      </c>
      <c r="E161" s="244">
        <v>203.50056000000001</v>
      </c>
      <c r="F161" s="245"/>
      <c r="G161" s="246">
        <f>ROUND(E161*F161,2)</f>
        <v>0</v>
      </c>
      <c r="H161" s="245"/>
      <c r="I161" s="246">
        <f>ROUND(E161*H161,2)</f>
        <v>0</v>
      </c>
      <c r="J161" s="245"/>
      <c r="K161" s="246">
        <f>ROUND(E161*J161,2)</f>
        <v>0</v>
      </c>
      <c r="L161" s="246">
        <v>21</v>
      </c>
      <c r="M161" s="246">
        <f>G161*(1+L161/100)</f>
        <v>0</v>
      </c>
      <c r="N161" s="246">
        <v>0</v>
      </c>
      <c r="O161" s="246">
        <f>ROUND(E161*N161,2)</f>
        <v>0</v>
      </c>
      <c r="P161" s="246">
        <v>0</v>
      </c>
      <c r="Q161" s="246">
        <f>ROUND(E161*P161,2)</f>
        <v>0</v>
      </c>
      <c r="R161" s="246" t="s">
        <v>214</v>
      </c>
      <c r="S161" s="246" t="s">
        <v>153</v>
      </c>
      <c r="T161" s="247" t="s">
        <v>153</v>
      </c>
      <c r="U161" s="217">
        <v>0.10500000000000001</v>
      </c>
      <c r="V161" s="217">
        <f>ROUND(E161*U161,2)</f>
        <v>21.37</v>
      </c>
      <c r="W161" s="217"/>
      <c r="X161" s="207"/>
      <c r="Y161" s="207"/>
      <c r="Z161" s="207"/>
      <c r="AA161" s="207"/>
      <c r="AB161" s="207"/>
      <c r="AC161" s="207"/>
      <c r="AD161" s="207"/>
      <c r="AE161" s="207"/>
      <c r="AF161" s="207"/>
      <c r="AG161" s="207" t="s">
        <v>366</v>
      </c>
      <c r="AH161" s="207"/>
      <c r="AI161" s="207"/>
      <c r="AJ161" s="207"/>
      <c r="AK161" s="207"/>
      <c r="AL161" s="207"/>
      <c r="AM161" s="207"/>
      <c r="AN161" s="207"/>
      <c r="AO161" s="207"/>
      <c r="AP161" s="207"/>
      <c r="AQ161" s="207"/>
      <c r="AR161" s="207"/>
      <c r="AS161" s="207"/>
      <c r="AT161" s="207"/>
      <c r="AU161" s="207"/>
      <c r="AV161" s="207"/>
      <c r="AW161" s="207"/>
      <c r="AX161" s="207"/>
      <c r="AY161" s="207"/>
      <c r="AZ161" s="207"/>
      <c r="BA161" s="207"/>
      <c r="BB161" s="207"/>
      <c r="BC161" s="207"/>
      <c r="BD161" s="207"/>
      <c r="BE161" s="207"/>
      <c r="BF161" s="207"/>
      <c r="BG161" s="207"/>
      <c r="BH161" s="207"/>
    </row>
    <row r="162" spans="1:60" outlineLevel="1" x14ac:dyDescent="0.2">
      <c r="A162" s="230">
        <v>66</v>
      </c>
      <c r="B162" s="231" t="s">
        <v>375</v>
      </c>
      <c r="C162" s="252" t="s">
        <v>376</v>
      </c>
      <c r="D162" s="232" t="s">
        <v>190</v>
      </c>
      <c r="E162" s="233">
        <v>25.437570000000001</v>
      </c>
      <c r="F162" s="234"/>
      <c r="G162" s="235">
        <f>ROUND(E162*F162,2)</f>
        <v>0</v>
      </c>
      <c r="H162" s="234"/>
      <c r="I162" s="235">
        <f>ROUND(E162*H162,2)</f>
        <v>0</v>
      </c>
      <c r="J162" s="234"/>
      <c r="K162" s="235">
        <f>ROUND(E162*J162,2)</f>
        <v>0</v>
      </c>
      <c r="L162" s="235">
        <v>21</v>
      </c>
      <c r="M162" s="235">
        <f>G162*(1+L162/100)</f>
        <v>0</v>
      </c>
      <c r="N162" s="235">
        <v>0</v>
      </c>
      <c r="O162" s="235">
        <f>ROUND(E162*N162,2)</f>
        <v>0</v>
      </c>
      <c r="P162" s="235">
        <v>0</v>
      </c>
      <c r="Q162" s="235">
        <f>ROUND(E162*P162,2)</f>
        <v>0</v>
      </c>
      <c r="R162" s="235" t="s">
        <v>214</v>
      </c>
      <c r="S162" s="235" t="s">
        <v>153</v>
      </c>
      <c r="T162" s="236" t="s">
        <v>153</v>
      </c>
      <c r="U162" s="217">
        <v>0</v>
      </c>
      <c r="V162" s="217">
        <f>ROUND(E162*U162,2)</f>
        <v>0</v>
      </c>
      <c r="W162" s="21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 t="s">
        <v>366</v>
      </c>
      <c r="AH162" s="207"/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  <c r="AS162" s="207"/>
      <c r="AT162" s="207"/>
      <c r="AU162" s="207"/>
      <c r="AV162" s="207"/>
      <c r="AW162" s="207"/>
      <c r="AX162" s="207"/>
      <c r="AY162" s="207"/>
      <c r="AZ162" s="207"/>
      <c r="BA162" s="207"/>
      <c r="BB162" s="207"/>
      <c r="BC162" s="207"/>
      <c r="BD162" s="207"/>
      <c r="BE162" s="207"/>
      <c r="BF162" s="207"/>
      <c r="BG162" s="207"/>
      <c r="BH162" s="207"/>
    </row>
    <row r="163" spans="1:60" x14ac:dyDescent="0.2">
      <c r="A163" s="5"/>
      <c r="B163" s="6"/>
      <c r="C163" s="261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AE163">
        <v>15</v>
      </c>
      <c r="AF163">
        <v>21</v>
      </c>
    </row>
    <row r="164" spans="1:60" x14ac:dyDescent="0.2">
      <c r="A164" s="210"/>
      <c r="B164" s="211" t="s">
        <v>29</v>
      </c>
      <c r="C164" s="262"/>
      <c r="D164" s="212"/>
      <c r="E164" s="213"/>
      <c r="F164" s="213"/>
      <c r="G164" s="250">
        <f>G8+G11+G17+G34+G39+G41+G47+G66+G69+G88+G90+G95+G106+G134+G136+G151+G154+G156</f>
        <v>0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AE164">
        <f>SUMIF(L7:L162,AE163,G7:G162)</f>
        <v>0</v>
      </c>
      <c r="AF164">
        <f>SUMIF(L7:L162,AF163,G7:G162)</f>
        <v>0</v>
      </c>
      <c r="AG164" t="s">
        <v>377</v>
      </c>
    </row>
    <row r="165" spans="1:60" x14ac:dyDescent="0.2">
      <c r="C165" s="263"/>
      <c r="D165" s="191"/>
      <c r="AG165" t="s">
        <v>378</v>
      </c>
    </row>
    <row r="166" spans="1:60" x14ac:dyDescent="0.2">
      <c r="D166" s="191"/>
    </row>
    <row r="167" spans="1:60" x14ac:dyDescent="0.2">
      <c r="D167" s="191"/>
    </row>
    <row r="168" spans="1:60" x14ac:dyDescent="0.2">
      <c r="D168" s="191"/>
    </row>
    <row r="169" spans="1:60" x14ac:dyDescent="0.2">
      <c r="D169" s="191"/>
    </row>
    <row r="170" spans="1:60" x14ac:dyDescent="0.2">
      <c r="D170" s="191"/>
    </row>
    <row r="171" spans="1:60" x14ac:dyDescent="0.2">
      <c r="D171" s="191"/>
    </row>
    <row r="172" spans="1:60" x14ac:dyDescent="0.2">
      <c r="D172" s="191"/>
    </row>
    <row r="173" spans="1:60" x14ac:dyDescent="0.2">
      <c r="D173" s="191"/>
    </row>
    <row r="174" spans="1:60" x14ac:dyDescent="0.2">
      <c r="D174" s="191"/>
    </row>
    <row r="175" spans="1:60" x14ac:dyDescent="0.2">
      <c r="D175" s="191"/>
    </row>
    <row r="176" spans="1:60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password="ED80" sheet="1"/>
  <mergeCells count="24">
    <mergeCell ref="C73:G73"/>
    <mergeCell ref="C87:G87"/>
    <mergeCell ref="C94:G94"/>
    <mergeCell ref="C102:G102"/>
    <mergeCell ref="C105:G105"/>
    <mergeCell ref="C108:G108"/>
    <mergeCell ref="C36:G36"/>
    <mergeCell ref="C49:G49"/>
    <mergeCell ref="C54:G54"/>
    <mergeCell ref="C56:G56"/>
    <mergeCell ref="C60:G60"/>
    <mergeCell ref="C68:G68"/>
    <mergeCell ref="C16:G16"/>
    <mergeCell ref="C19:G19"/>
    <mergeCell ref="C26:G26"/>
    <mergeCell ref="C28:G28"/>
    <mergeCell ref="C31:G31"/>
    <mergeCell ref="C32:G32"/>
    <mergeCell ref="A1:G1"/>
    <mergeCell ref="C2:G2"/>
    <mergeCell ref="C3:G3"/>
    <mergeCell ref="C4:G4"/>
    <mergeCell ref="C13:G13"/>
    <mergeCell ref="C14:G1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2" t="s">
        <v>122</v>
      </c>
      <c r="B1" s="192"/>
      <c r="C1" s="192"/>
      <c r="D1" s="192"/>
      <c r="E1" s="192"/>
      <c r="F1" s="192"/>
      <c r="G1" s="192"/>
      <c r="AG1" t="s">
        <v>123</v>
      </c>
    </row>
    <row r="2" spans="1:60" ht="24.95" customHeight="1" x14ac:dyDescent="0.2">
      <c r="A2" s="193" t="s">
        <v>7</v>
      </c>
      <c r="B2" s="71" t="s">
        <v>44</v>
      </c>
      <c r="C2" s="196" t="s">
        <v>45</v>
      </c>
      <c r="D2" s="194"/>
      <c r="E2" s="194"/>
      <c r="F2" s="194"/>
      <c r="G2" s="195"/>
      <c r="AG2" t="s">
        <v>124</v>
      </c>
    </row>
    <row r="3" spans="1:60" ht="24.95" customHeight="1" x14ac:dyDescent="0.2">
      <c r="A3" s="193" t="s">
        <v>8</v>
      </c>
      <c r="B3" s="71" t="s">
        <v>58</v>
      </c>
      <c r="C3" s="196" t="s">
        <v>59</v>
      </c>
      <c r="D3" s="194"/>
      <c r="E3" s="194"/>
      <c r="F3" s="194"/>
      <c r="G3" s="195"/>
      <c r="AC3" s="128" t="s">
        <v>124</v>
      </c>
      <c r="AG3" t="s">
        <v>125</v>
      </c>
    </row>
    <row r="4" spans="1:60" ht="24.95" customHeight="1" x14ac:dyDescent="0.2">
      <c r="A4" s="197" t="s">
        <v>9</v>
      </c>
      <c r="B4" s="198" t="s">
        <v>62</v>
      </c>
      <c r="C4" s="199" t="s">
        <v>63</v>
      </c>
      <c r="D4" s="200"/>
      <c r="E4" s="200"/>
      <c r="F4" s="200"/>
      <c r="G4" s="201"/>
      <c r="AG4" t="s">
        <v>126</v>
      </c>
    </row>
    <row r="5" spans="1:60" x14ac:dyDescent="0.2">
      <c r="D5" s="191"/>
    </row>
    <row r="6" spans="1:60" ht="38.25" x14ac:dyDescent="0.2">
      <c r="A6" s="203" t="s">
        <v>127</v>
      </c>
      <c r="B6" s="205" t="s">
        <v>128</v>
      </c>
      <c r="C6" s="205" t="s">
        <v>129</v>
      </c>
      <c r="D6" s="204" t="s">
        <v>130</v>
      </c>
      <c r="E6" s="203" t="s">
        <v>131</v>
      </c>
      <c r="F6" s="202" t="s">
        <v>132</v>
      </c>
      <c r="G6" s="203" t="s">
        <v>29</v>
      </c>
      <c r="H6" s="206" t="s">
        <v>30</v>
      </c>
      <c r="I6" s="206" t="s">
        <v>133</v>
      </c>
      <c r="J6" s="206" t="s">
        <v>31</v>
      </c>
      <c r="K6" s="206" t="s">
        <v>134</v>
      </c>
      <c r="L6" s="206" t="s">
        <v>135</v>
      </c>
      <c r="M6" s="206" t="s">
        <v>136</v>
      </c>
      <c r="N6" s="206" t="s">
        <v>137</v>
      </c>
      <c r="O6" s="206" t="s">
        <v>138</v>
      </c>
      <c r="P6" s="206" t="s">
        <v>139</v>
      </c>
      <c r="Q6" s="206" t="s">
        <v>140</v>
      </c>
      <c r="R6" s="206" t="s">
        <v>141</v>
      </c>
      <c r="S6" s="206" t="s">
        <v>142</v>
      </c>
      <c r="T6" s="206" t="s">
        <v>143</v>
      </c>
      <c r="U6" s="206" t="s">
        <v>144</v>
      </c>
      <c r="V6" s="206" t="s">
        <v>145</v>
      </c>
      <c r="W6" s="206" t="s">
        <v>146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">
      <c r="A8" s="224" t="s">
        <v>147</v>
      </c>
      <c r="B8" s="225" t="s">
        <v>79</v>
      </c>
      <c r="C8" s="251" t="s">
        <v>80</v>
      </c>
      <c r="D8" s="226"/>
      <c r="E8" s="227"/>
      <c r="F8" s="228"/>
      <c r="G8" s="228">
        <f>SUMIF(AG9:AG12,"&lt;&gt;NOR",G9:G12)</f>
        <v>0</v>
      </c>
      <c r="H8" s="228"/>
      <c r="I8" s="228">
        <f>SUM(I9:I12)</f>
        <v>0</v>
      </c>
      <c r="J8" s="228"/>
      <c r="K8" s="228">
        <f>SUM(K9:K12)</f>
        <v>0</v>
      </c>
      <c r="L8" s="228"/>
      <c r="M8" s="228">
        <f>SUM(M9:M12)</f>
        <v>0</v>
      </c>
      <c r="N8" s="228"/>
      <c r="O8" s="228">
        <f>SUM(O9:O12)</f>
        <v>0.7</v>
      </c>
      <c r="P8" s="228"/>
      <c r="Q8" s="228">
        <f>SUM(Q9:Q12)</f>
        <v>0</v>
      </c>
      <c r="R8" s="228"/>
      <c r="S8" s="228"/>
      <c r="T8" s="229"/>
      <c r="U8" s="223"/>
      <c r="V8" s="223">
        <f>SUM(V9:V12)</f>
        <v>14.530000000000001</v>
      </c>
      <c r="W8" s="223"/>
      <c r="AG8" t="s">
        <v>148</v>
      </c>
    </row>
    <row r="9" spans="1:60" ht="22.5" outlineLevel="1" x14ac:dyDescent="0.2">
      <c r="A9" s="230">
        <v>1</v>
      </c>
      <c r="B9" s="231" t="s">
        <v>379</v>
      </c>
      <c r="C9" s="252" t="s">
        <v>380</v>
      </c>
      <c r="D9" s="232" t="s">
        <v>260</v>
      </c>
      <c r="E9" s="233">
        <v>49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4.3300000000000005E-3</v>
      </c>
      <c r="O9" s="235">
        <f>ROUND(E9*N9,2)</f>
        <v>0.21</v>
      </c>
      <c r="P9" s="235">
        <v>0</v>
      </c>
      <c r="Q9" s="235">
        <f>ROUND(E9*P9,2)</f>
        <v>0</v>
      </c>
      <c r="R9" s="235" t="s">
        <v>175</v>
      </c>
      <c r="S9" s="235" t="s">
        <v>153</v>
      </c>
      <c r="T9" s="236" t="s">
        <v>153</v>
      </c>
      <c r="U9" s="217">
        <v>0.15200000000000002</v>
      </c>
      <c r="V9" s="217">
        <f>ROUND(E9*U9,2)</f>
        <v>7.45</v>
      </c>
      <c r="W9" s="217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154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">
      <c r="A10" s="214"/>
      <c r="B10" s="215"/>
      <c r="C10" s="254" t="s">
        <v>381</v>
      </c>
      <c r="D10" s="237"/>
      <c r="E10" s="237"/>
      <c r="F10" s="237"/>
      <c r="G10" s="23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160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ht="22.5" outlineLevel="1" x14ac:dyDescent="0.2">
      <c r="A11" s="230">
        <v>2</v>
      </c>
      <c r="B11" s="231" t="s">
        <v>382</v>
      </c>
      <c r="C11" s="252" t="s">
        <v>383</v>
      </c>
      <c r="D11" s="232" t="s">
        <v>260</v>
      </c>
      <c r="E11" s="233">
        <v>28</v>
      </c>
      <c r="F11" s="234"/>
      <c r="G11" s="235">
        <f>ROUND(E11*F11,2)</f>
        <v>0</v>
      </c>
      <c r="H11" s="234"/>
      <c r="I11" s="235">
        <f>ROUND(E11*H11,2)</f>
        <v>0</v>
      </c>
      <c r="J11" s="234"/>
      <c r="K11" s="235">
        <f>ROUND(E11*J11,2)</f>
        <v>0</v>
      </c>
      <c r="L11" s="235">
        <v>21</v>
      </c>
      <c r="M11" s="235">
        <f>G11*(1+L11/100)</f>
        <v>0</v>
      </c>
      <c r="N11" s="235">
        <v>1.7330000000000002E-2</v>
      </c>
      <c r="O11" s="235">
        <f>ROUND(E11*N11,2)</f>
        <v>0.49</v>
      </c>
      <c r="P11" s="235">
        <v>0</v>
      </c>
      <c r="Q11" s="235">
        <f>ROUND(E11*P11,2)</f>
        <v>0</v>
      </c>
      <c r="R11" s="235" t="s">
        <v>175</v>
      </c>
      <c r="S11" s="235" t="s">
        <v>153</v>
      </c>
      <c r="T11" s="236" t="s">
        <v>153</v>
      </c>
      <c r="U11" s="217">
        <v>0.253</v>
      </c>
      <c r="V11" s="217">
        <f>ROUND(E11*U11,2)</f>
        <v>7.08</v>
      </c>
      <c r="W11" s="217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154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">
      <c r="A12" s="214"/>
      <c r="B12" s="215"/>
      <c r="C12" s="254" t="s">
        <v>381</v>
      </c>
      <c r="D12" s="237"/>
      <c r="E12" s="237"/>
      <c r="F12" s="237"/>
      <c r="G12" s="23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160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x14ac:dyDescent="0.2">
      <c r="A13" s="224" t="s">
        <v>147</v>
      </c>
      <c r="B13" s="225" t="s">
        <v>87</v>
      </c>
      <c r="C13" s="251" t="s">
        <v>88</v>
      </c>
      <c r="D13" s="226"/>
      <c r="E13" s="227"/>
      <c r="F13" s="228"/>
      <c r="G13" s="228">
        <f>SUMIF(AG14:AG18,"&lt;&gt;NOR",G14:G18)</f>
        <v>0</v>
      </c>
      <c r="H13" s="228"/>
      <c r="I13" s="228">
        <f>SUM(I14:I18)</f>
        <v>0</v>
      </c>
      <c r="J13" s="228"/>
      <c r="K13" s="228">
        <f>SUM(K14:K18)</f>
        <v>0</v>
      </c>
      <c r="L13" s="228"/>
      <c r="M13" s="228">
        <f>SUM(M14:M18)</f>
        <v>0</v>
      </c>
      <c r="N13" s="228"/>
      <c r="O13" s="228">
        <f>SUM(O14:O18)</f>
        <v>0.03</v>
      </c>
      <c r="P13" s="228"/>
      <c r="Q13" s="228">
        <f>SUM(Q14:Q18)</f>
        <v>0.79</v>
      </c>
      <c r="R13" s="228"/>
      <c r="S13" s="228"/>
      <c r="T13" s="229"/>
      <c r="U13" s="223"/>
      <c r="V13" s="223">
        <f>SUM(V14:V18)</f>
        <v>23.009999999999998</v>
      </c>
      <c r="W13" s="223"/>
      <c r="AG13" t="s">
        <v>148</v>
      </c>
    </row>
    <row r="14" spans="1:60" ht="22.5" outlineLevel="1" x14ac:dyDescent="0.2">
      <c r="A14" s="230">
        <v>3</v>
      </c>
      <c r="B14" s="231" t="s">
        <v>384</v>
      </c>
      <c r="C14" s="252" t="s">
        <v>385</v>
      </c>
      <c r="D14" s="232" t="s">
        <v>260</v>
      </c>
      <c r="E14" s="233">
        <v>49</v>
      </c>
      <c r="F14" s="234"/>
      <c r="G14" s="235">
        <f>ROUND(E14*F14,2)</f>
        <v>0</v>
      </c>
      <c r="H14" s="234"/>
      <c r="I14" s="235">
        <f>ROUND(E14*H14,2)</f>
        <v>0</v>
      </c>
      <c r="J14" s="234"/>
      <c r="K14" s="235">
        <f>ROUND(E14*J14,2)</f>
        <v>0</v>
      </c>
      <c r="L14" s="235">
        <v>21</v>
      </c>
      <c r="M14" s="235">
        <f>G14*(1+L14/100)</f>
        <v>0</v>
      </c>
      <c r="N14" s="235">
        <v>4.9000000000000009E-4</v>
      </c>
      <c r="O14" s="235">
        <f>ROUND(E14*N14,2)</f>
        <v>0.02</v>
      </c>
      <c r="P14" s="235">
        <v>6.0000000000000001E-3</v>
      </c>
      <c r="Q14" s="235">
        <f>ROUND(E14*P14,2)</f>
        <v>0.28999999999999998</v>
      </c>
      <c r="R14" s="235" t="s">
        <v>214</v>
      </c>
      <c r="S14" s="235" t="s">
        <v>153</v>
      </c>
      <c r="T14" s="236" t="s">
        <v>153</v>
      </c>
      <c r="U14" s="217">
        <v>0.27400000000000002</v>
      </c>
      <c r="V14" s="217">
        <f>ROUND(E14*U14,2)</f>
        <v>13.43</v>
      </c>
      <c r="W14" s="217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154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">
      <c r="A15" s="214"/>
      <c r="B15" s="215"/>
      <c r="C15" s="256" t="s">
        <v>386</v>
      </c>
      <c r="D15" s="240"/>
      <c r="E15" s="240"/>
      <c r="F15" s="240"/>
      <c r="G15" s="240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162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ht="22.5" outlineLevel="1" x14ac:dyDescent="0.2">
      <c r="A16" s="230">
        <v>4</v>
      </c>
      <c r="B16" s="231" t="s">
        <v>387</v>
      </c>
      <c r="C16" s="252" t="s">
        <v>388</v>
      </c>
      <c r="D16" s="232" t="s">
        <v>260</v>
      </c>
      <c r="E16" s="233">
        <v>28</v>
      </c>
      <c r="F16" s="234"/>
      <c r="G16" s="235">
        <f>ROUND(E16*F16,2)</f>
        <v>0</v>
      </c>
      <c r="H16" s="234"/>
      <c r="I16" s="235">
        <f>ROUND(E16*H16,2)</f>
        <v>0</v>
      </c>
      <c r="J16" s="234"/>
      <c r="K16" s="235">
        <f>ROUND(E16*J16,2)</f>
        <v>0</v>
      </c>
      <c r="L16" s="235">
        <v>21</v>
      </c>
      <c r="M16" s="235">
        <f>G16*(1+L16/100)</f>
        <v>0</v>
      </c>
      <c r="N16" s="235">
        <v>4.9000000000000009E-4</v>
      </c>
      <c r="O16" s="235">
        <f>ROUND(E16*N16,2)</f>
        <v>0.01</v>
      </c>
      <c r="P16" s="235">
        <v>1.8000000000000002E-2</v>
      </c>
      <c r="Q16" s="235">
        <f>ROUND(E16*P16,2)</f>
        <v>0.5</v>
      </c>
      <c r="R16" s="235" t="s">
        <v>214</v>
      </c>
      <c r="S16" s="235" t="s">
        <v>153</v>
      </c>
      <c r="T16" s="236" t="s">
        <v>153</v>
      </c>
      <c r="U16" s="217">
        <v>0.34200000000000003</v>
      </c>
      <c r="V16" s="217">
        <f>ROUND(E16*U16,2)</f>
        <v>9.58</v>
      </c>
      <c r="W16" s="217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154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outlineLevel="1" x14ac:dyDescent="0.2">
      <c r="A17" s="214"/>
      <c r="B17" s="215"/>
      <c r="C17" s="256" t="s">
        <v>386</v>
      </c>
      <c r="D17" s="240"/>
      <c r="E17" s="240"/>
      <c r="F17" s="240"/>
      <c r="G17" s="240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162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ht="22.5" outlineLevel="1" x14ac:dyDescent="0.2">
      <c r="A18" s="241">
        <v>5</v>
      </c>
      <c r="B18" s="242" t="s">
        <v>389</v>
      </c>
      <c r="C18" s="257" t="s">
        <v>390</v>
      </c>
      <c r="D18" s="243" t="s">
        <v>203</v>
      </c>
      <c r="E18" s="244">
        <v>7</v>
      </c>
      <c r="F18" s="245"/>
      <c r="G18" s="246">
        <f>ROUND(E18*F18,2)</f>
        <v>0</v>
      </c>
      <c r="H18" s="245"/>
      <c r="I18" s="246">
        <f>ROUND(E18*H18,2)</f>
        <v>0</v>
      </c>
      <c r="J18" s="245"/>
      <c r="K18" s="246">
        <f>ROUND(E18*J18,2)</f>
        <v>0</v>
      </c>
      <c r="L18" s="246">
        <v>21</v>
      </c>
      <c r="M18" s="246">
        <f>G18*(1+L18/100)</f>
        <v>0</v>
      </c>
      <c r="N18" s="246">
        <v>0</v>
      </c>
      <c r="O18" s="246">
        <f>ROUND(E18*N18,2)</f>
        <v>0</v>
      </c>
      <c r="P18" s="246">
        <v>0</v>
      </c>
      <c r="Q18" s="246">
        <f>ROUND(E18*P18,2)</f>
        <v>0</v>
      </c>
      <c r="R18" s="246"/>
      <c r="S18" s="246" t="s">
        <v>195</v>
      </c>
      <c r="T18" s="247" t="s">
        <v>204</v>
      </c>
      <c r="U18" s="217">
        <v>0</v>
      </c>
      <c r="V18" s="217">
        <f>ROUND(E18*U18,2)</f>
        <v>0</v>
      </c>
      <c r="W18" s="217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154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x14ac:dyDescent="0.2">
      <c r="A19" s="224" t="s">
        <v>147</v>
      </c>
      <c r="B19" s="225" t="s">
        <v>89</v>
      </c>
      <c r="C19" s="251" t="s">
        <v>90</v>
      </c>
      <c r="D19" s="226"/>
      <c r="E19" s="227"/>
      <c r="F19" s="228"/>
      <c r="G19" s="228">
        <f>SUMIF(AG20:AG21,"&lt;&gt;NOR",G20:G21)</f>
        <v>0</v>
      </c>
      <c r="H19" s="228"/>
      <c r="I19" s="228">
        <f>SUM(I20:I21)</f>
        <v>0</v>
      </c>
      <c r="J19" s="228"/>
      <c r="K19" s="228">
        <f>SUM(K20:K21)</f>
        <v>0</v>
      </c>
      <c r="L19" s="228"/>
      <c r="M19" s="228">
        <f>SUM(M20:M21)</f>
        <v>0</v>
      </c>
      <c r="N19" s="228"/>
      <c r="O19" s="228">
        <f>SUM(O20:O21)</f>
        <v>0</v>
      </c>
      <c r="P19" s="228"/>
      <c r="Q19" s="228">
        <f>SUM(Q20:Q21)</f>
        <v>0</v>
      </c>
      <c r="R19" s="228"/>
      <c r="S19" s="228"/>
      <c r="T19" s="229"/>
      <c r="U19" s="223"/>
      <c r="V19" s="223">
        <f>SUM(V20:V21)</f>
        <v>0.69</v>
      </c>
      <c r="W19" s="223"/>
      <c r="AG19" t="s">
        <v>148</v>
      </c>
    </row>
    <row r="20" spans="1:60" ht="33.75" outlineLevel="1" x14ac:dyDescent="0.2">
      <c r="A20" s="230">
        <v>6</v>
      </c>
      <c r="B20" s="231" t="s">
        <v>243</v>
      </c>
      <c r="C20" s="252" t="s">
        <v>244</v>
      </c>
      <c r="D20" s="232" t="s">
        <v>190</v>
      </c>
      <c r="E20" s="233">
        <v>0.73514000000000002</v>
      </c>
      <c r="F20" s="234"/>
      <c r="G20" s="235">
        <f>ROUND(E20*F20,2)</f>
        <v>0</v>
      </c>
      <c r="H20" s="234"/>
      <c r="I20" s="235">
        <f>ROUND(E20*H20,2)</f>
        <v>0</v>
      </c>
      <c r="J20" s="234"/>
      <c r="K20" s="235">
        <f>ROUND(E20*J20,2)</f>
        <v>0</v>
      </c>
      <c r="L20" s="235">
        <v>21</v>
      </c>
      <c r="M20" s="235">
        <f>G20*(1+L20/100)</f>
        <v>0</v>
      </c>
      <c r="N20" s="235">
        <v>0</v>
      </c>
      <c r="O20" s="235">
        <f>ROUND(E20*N20,2)</f>
        <v>0</v>
      </c>
      <c r="P20" s="235">
        <v>0</v>
      </c>
      <c r="Q20" s="235">
        <f>ROUND(E20*P20,2)</f>
        <v>0</v>
      </c>
      <c r="R20" s="235" t="s">
        <v>175</v>
      </c>
      <c r="S20" s="235" t="s">
        <v>153</v>
      </c>
      <c r="T20" s="236" t="s">
        <v>153</v>
      </c>
      <c r="U20" s="217">
        <v>0.9385</v>
      </c>
      <c r="V20" s="217">
        <f>ROUND(E20*U20,2)</f>
        <v>0.69</v>
      </c>
      <c r="W20" s="217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245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14"/>
      <c r="B21" s="215"/>
      <c r="C21" s="254" t="s">
        <v>246</v>
      </c>
      <c r="D21" s="237"/>
      <c r="E21" s="237"/>
      <c r="F21" s="237"/>
      <c r="G21" s="23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160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x14ac:dyDescent="0.2">
      <c r="A22" s="224" t="s">
        <v>147</v>
      </c>
      <c r="B22" s="225" t="s">
        <v>93</v>
      </c>
      <c r="C22" s="251" t="s">
        <v>94</v>
      </c>
      <c r="D22" s="226"/>
      <c r="E22" s="227"/>
      <c r="F22" s="228"/>
      <c r="G22" s="228">
        <f>SUMIF(AG23:AG41,"&lt;&gt;NOR",G23:G41)</f>
        <v>0</v>
      </c>
      <c r="H22" s="228"/>
      <c r="I22" s="228">
        <f>SUM(I23:I41)</f>
        <v>0</v>
      </c>
      <c r="J22" s="228"/>
      <c r="K22" s="228">
        <f>SUM(K23:K41)</f>
        <v>0</v>
      </c>
      <c r="L22" s="228"/>
      <c r="M22" s="228">
        <f>SUM(M23:M41)</f>
        <v>0</v>
      </c>
      <c r="N22" s="228"/>
      <c r="O22" s="228">
        <f>SUM(O23:O41)</f>
        <v>0.01</v>
      </c>
      <c r="P22" s="228"/>
      <c r="Q22" s="228">
        <f>SUM(Q23:Q41)</f>
        <v>0.06</v>
      </c>
      <c r="R22" s="228"/>
      <c r="S22" s="228"/>
      <c r="T22" s="229"/>
      <c r="U22" s="223"/>
      <c r="V22" s="223">
        <f>SUM(V23:V41)</f>
        <v>22.519999999999996</v>
      </c>
      <c r="W22" s="223"/>
      <c r="AG22" t="s">
        <v>148</v>
      </c>
    </row>
    <row r="23" spans="1:60" outlineLevel="1" x14ac:dyDescent="0.2">
      <c r="A23" s="241">
        <v>7</v>
      </c>
      <c r="B23" s="242" t="s">
        <v>391</v>
      </c>
      <c r="C23" s="257" t="s">
        <v>392</v>
      </c>
      <c r="D23" s="243" t="s">
        <v>203</v>
      </c>
      <c r="E23" s="244">
        <v>5</v>
      </c>
      <c r="F23" s="245"/>
      <c r="G23" s="246">
        <f>ROUND(E23*F23,2)</f>
        <v>0</v>
      </c>
      <c r="H23" s="245"/>
      <c r="I23" s="246">
        <f>ROUND(E23*H23,2)</f>
        <v>0</v>
      </c>
      <c r="J23" s="245"/>
      <c r="K23" s="246">
        <f>ROUND(E23*J23,2)</f>
        <v>0</v>
      </c>
      <c r="L23" s="246">
        <v>21</v>
      </c>
      <c r="M23" s="246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6" t="s">
        <v>393</v>
      </c>
      <c r="S23" s="246" t="s">
        <v>153</v>
      </c>
      <c r="T23" s="247" t="s">
        <v>153</v>
      </c>
      <c r="U23" s="217">
        <v>0.76100000000000001</v>
      </c>
      <c r="V23" s="217">
        <f>ROUND(E23*U23,2)</f>
        <v>3.81</v>
      </c>
      <c r="W23" s="217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154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">
      <c r="A24" s="241">
        <v>8</v>
      </c>
      <c r="B24" s="242" t="s">
        <v>394</v>
      </c>
      <c r="C24" s="257" t="s">
        <v>395</v>
      </c>
      <c r="D24" s="243" t="s">
        <v>203</v>
      </c>
      <c r="E24" s="244">
        <v>1</v>
      </c>
      <c r="F24" s="245"/>
      <c r="G24" s="246">
        <f>ROUND(E24*F24,2)</f>
        <v>0</v>
      </c>
      <c r="H24" s="245"/>
      <c r="I24" s="246">
        <f>ROUND(E24*H24,2)</f>
        <v>0</v>
      </c>
      <c r="J24" s="245"/>
      <c r="K24" s="246">
        <f>ROUND(E24*J24,2)</f>
        <v>0</v>
      </c>
      <c r="L24" s="246">
        <v>21</v>
      </c>
      <c r="M24" s="246">
        <f>G24*(1+L24/100)</f>
        <v>0</v>
      </c>
      <c r="N24" s="246">
        <v>0</v>
      </c>
      <c r="O24" s="246">
        <f>ROUND(E24*N24,2)</f>
        <v>0</v>
      </c>
      <c r="P24" s="246">
        <v>0</v>
      </c>
      <c r="Q24" s="246">
        <f>ROUND(E24*P24,2)</f>
        <v>0</v>
      </c>
      <c r="R24" s="246" t="s">
        <v>393</v>
      </c>
      <c r="S24" s="246" t="s">
        <v>153</v>
      </c>
      <c r="T24" s="247" t="s">
        <v>153</v>
      </c>
      <c r="U24" s="217">
        <v>0.83400000000000007</v>
      </c>
      <c r="V24" s="217">
        <f>ROUND(E24*U24,2)</f>
        <v>0.83</v>
      </c>
      <c r="W24" s="217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154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">
      <c r="A25" s="241">
        <v>9</v>
      </c>
      <c r="B25" s="242" t="s">
        <v>396</v>
      </c>
      <c r="C25" s="257" t="s">
        <v>397</v>
      </c>
      <c r="D25" s="243" t="s">
        <v>203</v>
      </c>
      <c r="E25" s="244">
        <v>1</v>
      </c>
      <c r="F25" s="245"/>
      <c r="G25" s="246">
        <f>ROUND(E25*F25,2)</f>
        <v>0</v>
      </c>
      <c r="H25" s="245"/>
      <c r="I25" s="246">
        <f>ROUND(E25*H25,2)</f>
        <v>0</v>
      </c>
      <c r="J25" s="245"/>
      <c r="K25" s="246">
        <f>ROUND(E25*J25,2)</f>
        <v>0</v>
      </c>
      <c r="L25" s="246">
        <v>21</v>
      </c>
      <c r="M25" s="246">
        <f>G25*(1+L25/100)</f>
        <v>0</v>
      </c>
      <c r="N25" s="246">
        <v>0</v>
      </c>
      <c r="O25" s="246">
        <f>ROUND(E25*N25,2)</f>
        <v>0</v>
      </c>
      <c r="P25" s="246">
        <v>0</v>
      </c>
      <c r="Q25" s="246">
        <f>ROUND(E25*P25,2)</f>
        <v>0</v>
      </c>
      <c r="R25" s="246" t="s">
        <v>393</v>
      </c>
      <c r="S25" s="246" t="s">
        <v>153</v>
      </c>
      <c r="T25" s="247" t="s">
        <v>153</v>
      </c>
      <c r="U25" s="217">
        <v>0.9920000000000001</v>
      </c>
      <c r="V25" s="217">
        <f>ROUND(E25*U25,2)</f>
        <v>0.99</v>
      </c>
      <c r="W25" s="217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154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">
      <c r="A26" s="241">
        <v>10</v>
      </c>
      <c r="B26" s="242" t="s">
        <v>398</v>
      </c>
      <c r="C26" s="257" t="s">
        <v>399</v>
      </c>
      <c r="D26" s="243" t="s">
        <v>203</v>
      </c>
      <c r="E26" s="244">
        <v>1</v>
      </c>
      <c r="F26" s="245"/>
      <c r="G26" s="246">
        <f>ROUND(E26*F26,2)</f>
        <v>0</v>
      </c>
      <c r="H26" s="245"/>
      <c r="I26" s="246">
        <f>ROUND(E26*H26,2)</f>
        <v>0</v>
      </c>
      <c r="J26" s="245"/>
      <c r="K26" s="246">
        <f>ROUND(E26*J26,2)</f>
        <v>0</v>
      </c>
      <c r="L26" s="246">
        <v>21</v>
      </c>
      <c r="M26" s="246">
        <f>G26*(1+L26/100)</f>
        <v>0</v>
      </c>
      <c r="N26" s="246">
        <v>0</v>
      </c>
      <c r="O26" s="246">
        <f>ROUND(E26*N26,2)</f>
        <v>0</v>
      </c>
      <c r="P26" s="246">
        <v>0</v>
      </c>
      <c r="Q26" s="246">
        <f>ROUND(E26*P26,2)</f>
        <v>0</v>
      </c>
      <c r="R26" s="246" t="s">
        <v>393</v>
      </c>
      <c r="S26" s="246" t="s">
        <v>153</v>
      </c>
      <c r="T26" s="247" t="s">
        <v>153</v>
      </c>
      <c r="U26" s="217">
        <v>1.1680000000000001</v>
      </c>
      <c r="V26" s="217">
        <f>ROUND(E26*U26,2)</f>
        <v>1.17</v>
      </c>
      <c r="W26" s="217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154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">
      <c r="A27" s="230">
        <v>11</v>
      </c>
      <c r="B27" s="231" t="s">
        <v>400</v>
      </c>
      <c r="C27" s="252" t="s">
        <v>401</v>
      </c>
      <c r="D27" s="232" t="s">
        <v>260</v>
      </c>
      <c r="E27" s="233">
        <v>24</v>
      </c>
      <c r="F27" s="234"/>
      <c r="G27" s="235">
        <f>ROUND(E27*F27,2)</f>
        <v>0</v>
      </c>
      <c r="H27" s="234"/>
      <c r="I27" s="235">
        <f>ROUND(E27*H27,2)</f>
        <v>0</v>
      </c>
      <c r="J27" s="234"/>
      <c r="K27" s="235">
        <f>ROUND(E27*J27,2)</f>
        <v>0</v>
      </c>
      <c r="L27" s="235">
        <v>21</v>
      </c>
      <c r="M27" s="235">
        <f>G27*(1+L27/100)</f>
        <v>0</v>
      </c>
      <c r="N27" s="235">
        <v>4.7000000000000004E-4</v>
      </c>
      <c r="O27" s="235">
        <f>ROUND(E27*N27,2)</f>
        <v>0.01</v>
      </c>
      <c r="P27" s="235">
        <v>0</v>
      </c>
      <c r="Q27" s="235">
        <f>ROUND(E27*P27,2)</f>
        <v>0</v>
      </c>
      <c r="R27" s="235" t="s">
        <v>393</v>
      </c>
      <c r="S27" s="235" t="s">
        <v>153</v>
      </c>
      <c r="T27" s="236" t="s">
        <v>153</v>
      </c>
      <c r="U27" s="217">
        <v>0.35900000000000004</v>
      </c>
      <c r="V27" s="217">
        <f>ROUND(E27*U27,2)</f>
        <v>8.6199999999999992</v>
      </c>
      <c r="W27" s="217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154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">
      <c r="A28" s="214"/>
      <c r="B28" s="215"/>
      <c r="C28" s="256" t="s">
        <v>402</v>
      </c>
      <c r="D28" s="240"/>
      <c r="E28" s="240"/>
      <c r="F28" s="240"/>
      <c r="G28" s="240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162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">
      <c r="A29" s="230">
        <v>12</v>
      </c>
      <c r="B29" s="231" t="s">
        <v>403</v>
      </c>
      <c r="C29" s="252" t="s">
        <v>404</v>
      </c>
      <c r="D29" s="232" t="s">
        <v>260</v>
      </c>
      <c r="E29" s="233">
        <v>4</v>
      </c>
      <c r="F29" s="234"/>
      <c r="G29" s="235">
        <f>ROUND(E29*F29,2)</f>
        <v>0</v>
      </c>
      <c r="H29" s="234"/>
      <c r="I29" s="235">
        <f>ROUND(E29*H29,2)</f>
        <v>0</v>
      </c>
      <c r="J29" s="234"/>
      <c r="K29" s="235">
        <f>ROUND(E29*J29,2)</f>
        <v>0</v>
      </c>
      <c r="L29" s="235">
        <v>21</v>
      </c>
      <c r="M29" s="235">
        <f>G29*(1+L29/100)</f>
        <v>0</v>
      </c>
      <c r="N29" s="235">
        <v>7.000000000000001E-4</v>
      </c>
      <c r="O29" s="235">
        <f>ROUND(E29*N29,2)</f>
        <v>0</v>
      </c>
      <c r="P29" s="235">
        <v>0</v>
      </c>
      <c r="Q29" s="235">
        <f>ROUND(E29*P29,2)</f>
        <v>0</v>
      </c>
      <c r="R29" s="235" t="s">
        <v>393</v>
      </c>
      <c r="S29" s="235" t="s">
        <v>153</v>
      </c>
      <c r="T29" s="236" t="s">
        <v>153</v>
      </c>
      <c r="U29" s="217">
        <v>0.45200000000000001</v>
      </c>
      <c r="V29" s="217">
        <f>ROUND(E29*U29,2)</f>
        <v>1.81</v>
      </c>
      <c r="W29" s="217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154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">
      <c r="A30" s="214"/>
      <c r="B30" s="215"/>
      <c r="C30" s="256" t="s">
        <v>402</v>
      </c>
      <c r="D30" s="240"/>
      <c r="E30" s="240"/>
      <c r="F30" s="240"/>
      <c r="G30" s="240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162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">
      <c r="A31" s="230">
        <v>13</v>
      </c>
      <c r="B31" s="231" t="s">
        <v>405</v>
      </c>
      <c r="C31" s="252" t="s">
        <v>406</v>
      </c>
      <c r="D31" s="232" t="s">
        <v>260</v>
      </c>
      <c r="E31" s="233">
        <v>28</v>
      </c>
      <c r="F31" s="234"/>
      <c r="G31" s="235">
        <f>ROUND(E31*F31,2)</f>
        <v>0</v>
      </c>
      <c r="H31" s="234"/>
      <c r="I31" s="235">
        <f>ROUND(E31*H31,2)</f>
        <v>0</v>
      </c>
      <c r="J31" s="234"/>
      <c r="K31" s="235">
        <f>ROUND(E31*J31,2)</f>
        <v>0</v>
      </c>
      <c r="L31" s="235">
        <v>21</v>
      </c>
      <c r="M31" s="235">
        <f>G31*(1+L31/100)</f>
        <v>0</v>
      </c>
      <c r="N31" s="235">
        <v>0</v>
      </c>
      <c r="O31" s="235">
        <f>ROUND(E31*N31,2)</f>
        <v>0</v>
      </c>
      <c r="P31" s="235">
        <v>2.1000000000000003E-3</v>
      </c>
      <c r="Q31" s="235">
        <f>ROUND(E31*P31,2)</f>
        <v>0.06</v>
      </c>
      <c r="R31" s="235" t="s">
        <v>393</v>
      </c>
      <c r="S31" s="235" t="s">
        <v>153</v>
      </c>
      <c r="T31" s="236" t="s">
        <v>153</v>
      </c>
      <c r="U31" s="217">
        <v>3.1000000000000003E-2</v>
      </c>
      <c r="V31" s="217">
        <f>ROUND(E31*U31,2)</f>
        <v>0.87</v>
      </c>
      <c r="W31" s="217"/>
      <c r="X31" s="207"/>
      <c r="Y31" s="207"/>
      <c r="Z31" s="207"/>
      <c r="AA31" s="207"/>
      <c r="AB31" s="207"/>
      <c r="AC31" s="207"/>
      <c r="AD31" s="207"/>
      <c r="AE31" s="207"/>
      <c r="AF31" s="207"/>
      <c r="AG31" s="207" t="s">
        <v>154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14"/>
      <c r="B32" s="215"/>
      <c r="C32" s="254" t="s">
        <v>407</v>
      </c>
      <c r="D32" s="237"/>
      <c r="E32" s="237"/>
      <c r="F32" s="237"/>
      <c r="G32" s="23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160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outlineLevel="1" x14ac:dyDescent="0.2">
      <c r="A33" s="230">
        <v>14</v>
      </c>
      <c r="B33" s="231" t="s">
        <v>408</v>
      </c>
      <c r="C33" s="252" t="s">
        <v>409</v>
      </c>
      <c r="D33" s="232" t="s">
        <v>203</v>
      </c>
      <c r="E33" s="233">
        <v>6</v>
      </c>
      <c r="F33" s="234"/>
      <c r="G33" s="235">
        <f>ROUND(E33*F33,2)</f>
        <v>0</v>
      </c>
      <c r="H33" s="234"/>
      <c r="I33" s="235">
        <f>ROUND(E33*H33,2)</f>
        <v>0</v>
      </c>
      <c r="J33" s="234"/>
      <c r="K33" s="235">
        <f>ROUND(E33*J33,2)</f>
        <v>0</v>
      </c>
      <c r="L33" s="235">
        <v>21</v>
      </c>
      <c r="M33" s="235">
        <f>G33*(1+L33/100)</f>
        <v>0</v>
      </c>
      <c r="N33" s="235">
        <v>0</v>
      </c>
      <c r="O33" s="235">
        <f>ROUND(E33*N33,2)</f>
        <v>0</v>
      </c>
      <c r="P33" s="235">
        <v>0</v>
      </c>
      <c r="Q33" s="235">
        <f>ROUND(E33*P33,2)</f>
        <v>0</v>
      </c>
      <c r="R33" s="235" t="s">
        <v>393</v>
      </c>
      <c r="S33" s="235" t="s">
        <v>153</v>
      </c>
      <c r="T33" s="236" t="s">
        <v>153</v>
      </c>
      <c r="U33" s="217">
        <v>0.157</v>
      </c>
      <c r="V33" s="217">
        <f>ROUND(E33*U33,2)</f>
        <v>0.94</v>
      </c>
      <c r="W33" s="217"/>
      <c r="X33" s="207"/>
      <c r="Y33" s="207"/>
      <c r="Z33" s="207"/>
      <c r="AA33" s="207"/>
      <c r="AB33" s="207"/>
      <c r="AC33" s="207"/>
      <c r="AD33" s="207"/>
      <c r="AE33" s="207"/>
      <c r="AF33" s="207"/>
      <c r="AG33" s="207" t="s">
        <v>154</v>
      </c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outlineLevel="1" x14ac:dyDescent="0.2">
      <c r="A34" s="214"/>
      <c r="B34" s="215"/>
      <c r="C34" s="254" t="s">
        <v>410</v>
      </c>
      <c r="D34" s="237"/>
      <c r="E34" s="237"/>
      <c r="F34" s="237"/>
      <c r="G34" s="23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07"/>
      <c r="Y34" s="207"/>
      <c r="Z34" s="207"/>
      <c r="AA34" s="207"/>
      <c r="AB34" s="207"/>
      <c r="AC34" s="207"/>
      <c r="AD34" s="207"/>
      <c r="AE34" s="207"/>
      <c r="AF34" s="207"/>
      <c r="AG34" s="207" t="s">
        <v>160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">
      <c r="A35" s="230">
        <v>15</v>
      </c>
      <c r="B35" s="231" t="s">
        <v>411</v>
      </c>
      <c r="C35" s="252" t="s">
        <v>412</v>
      </c>
      <c r="D35" s="232" t="s">
        <v>203</v>
      </c>
      <c r="E35" s="233">
        <v>10</v>
      </c>
      <c r="F35" s="234"/>
      <c r="G35" s="235">
        <f>ROUND(E35*F35,2)</f>
        <v>0</v>
      </c>
      <c r="H35" s="234"/>
      <c r="I35" s="235">
        <f>ROUND(E35*H35,2)</f>
        <v>0</v>
      </c>
      <c r="J35" s="234"/>
      <c r="K35" s="235">
        <f>ROUND(E35*J35,2)</f>
        <v>0</v>
      </c>
      <c r="L35" s="235">
        <v>21</v>
      </c>
      <c r="M35" s="235">
        <f>G35*(1+L35/100)</f>
        <v>0</v>
      </c>
      <c r="N35" s="235">
        <v>0</v>
      </c>
      <c r="O35" s="235">
        <f>ROUND(E35*N35,2)</f>
        <v>0</v>
      </c>
      <c r="P35" s="235">
        <v>0</v>
      </c>
      <c r="Q35" s="235">
        <f>ROUND(E35*P35,2)</f>
        <v>0</v>
      </c>
      <c r="R35" s="235" t="s">
        <v>393</v>
      </c>
      <c r="S35" s="235" t="s">
        <v>153</v>
      </c>
      <c r="T35" s="236" t="s">
        <v>153</v>
      </c>
      <c r="U35" s="217">
        <v>0.17400000000000002</v>
      </c>
      <c r="V35" s="217">
        <f>ROUND(E35*U35,2)</f>
        <v>1.74</v>
      </c>
      <c r="W35" s="217"/>
      <c r="X35" s="207"/>
      <c r="Y35" s="207"/>
      <c r="Z35" s="207"/>
      <c r="AA35" s="207"/>
      <c r="AB35" s="207"/>
      <c r="AC35" s="207"/>
      <c r="AD35" s="207"/>
      <c r="AE35" s="207"/>
      <c r="AF35" s="207"/>
      <c r="AG35" s="207" t="s">
        <v>154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">
      <c r="A36" s="214"/>
      <c r="B36" s="215"/>
      <c r="C36" s="254" t="s">
        <v>410</v>
      </c>
      <c r="D36" s="237"/>
      <c r="E36" s="237"/>
      <c r="F36" s="237"/>
      <c r="G36" s="23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7"/>
      <c r="Y36" s="207"/>
      <c r="Z36" s="207"/>
      <c r="AA36" s="207"/>
      <c r="AB36" s="207"/>
      <c r="AC36" s="207"/>
      <c r="AD36" s="207"/>
      <c r="AE36" s="207"/>
      <c r="AF36" s="207"/>
      <c r="AG36" s="207" t="s">
        <v>160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ht="22.5" outlineLevel="1" x14ac:dyDescent="0.2">
      <c r="A37" s="241">
        <v>16</v>
      </c>
      <c r="B37" s="242" t="s">
        <v>413</v>
      </c>
      <c r="C37" s="257" t="s">
        <v>414</v>
      </c>
      <c r="D37" s="243" t="s">
        <v>203</v>
      </c>
      <c r="E37" s="244">
        <v>2</v>
      </c>
      <c r="F37" s="245"/>
      <c r="G37" s="246">
        <f>ROUND(E37*F37,2)</f>
        <v>0</v>
      </c>
      <c r="H37" s="245"/>
      <c r="I37" s="246">
        <f>ROUND(E37*H37,2)</f>
        <v>0</v>
      </c>
      <c r="J37" s="245"/>
      <c r="K37" s="246">
        <f>ROUND(E37*J37,2)</f>
        <v>0</v>
      </c>
      <c r="L37" s="246">
        <v>21</v>
      </c>
      <c r="M37" s="246">
        <f>G37*(1+L37/100)</f>
        <v>0</v>
      </c>
      <c r="N37" s="246">
        <v>7.2000000000000005E-4</v>
      </c>
      <c r="O37" s="246">
        <f>ROUND(E37*N37,2)</f>
        <v>0</v>
      </c>
      <c r="P37" s="246">
        <v>0</v>
      </c>
      <c r="Q37" s="246">
        <f>ROUND(E37*P37,2)</f>
        <v>0</v>
      </c>
      <c r="R37" s="246" t="s">
        <v>393</v>
      </c>
      <c r="S37" s="246" t="s">
        <v>153</v>
      </c>
      <c r="T37" s="247" t="s">
        <v>153</v>
      </c>
      <c r="U37" s="217">
        <v>0.2</v>
      </c>
      <c r="V37" s="217">
        <f>ROUND(E37*U37,2)</f>
        <v>0.4</v>
      </c>
      <c r="W37" s="217"/>
      <c r="X37" s="207"/>
      <c r="Y37" s="207"/>
      <c r="Z37" s="207"/>
      <c r="AA37" s="207"/>
      <c r="AB37" s="207"/>
      <c r="AC37" s="207"/>
      <c r="AD37" s="207"/>
      <c r="AE37" s="207"/>
      <c r="AF37" s="207"/>
      <c r="AG37" s="207" t="s">
        <v>154</v>
      </c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">
      <c r="A38" s="241">
        <v>17</v>
      </c>
      <c r="B38" s="242" t="s">
        <v>415</v>
      </c>
      <c r="C38" s="257" t="s">
        <v>416</v>
      </c>
      <c r="D38" s="243" t="s">
        <v>260</v>
      </c>
      <c r="E38" s="244">
        <v>28</v>
      </c>
      <c r="F38" s="245"/>
      <c r="G38" s="246">
        <f>ROUND(E38*F38,2)</f>
        <v>0</v>
      </c>
      <c r="H38" s="245"/>
      <c r="I38" s="246">
        <f>ROUND(E38*H38,2)</f>
        <v>0</v>
      </c>
      <c r="J38" s="245"/>
      <c r="K38" s="246">
        <f>ROUND(E38*J38,2)</f>
        <v>0</v>
      </c>
      <c r="L38" s="246">
        <v>21</v>
      </c>
      <c r="M38" s="246">
        <f>G38*(1+L38/100)</f>
        <v>0</v>
      </c>
      <c r="N38" s="246">
        <v>0</v>
      </c>
      <c r="O38" s="246">
        <f>ROUND(E38*N38,2)</f>
        <v>0</v>
      </c>
      <c r="P38" s="246">
        <v>0</v>
      </c>
      <c r="Q38" s="246">
        <f>ROUND(E38*P38,2)</f>
        <v>0</v>
      </c>
      <c r="R38" s="246" t="s">
        <v>393</v>
      </c>
      <c r="S38" s="246" t="s">
        <v>153</v>
      </c>
      <c r="T38" s="247" t="s">
        <v>153</v>
      </c>
      <c r="U38" s="217">
        <v>4.8000000000000001E-2</v>
      </c>
      <c r="V38" s="217">
        <f>ROUND(E38*U38,2)</f>
        <v>1.34</v>
      </c>
      <c r="W38" s="217"/>
      <c r="X38" s="207"/>
      <c r="Y38" s="207"/>
      <c r="Z38" s="207"/>
      <c r="AA38" s="207"/>
      <c r="AB38" s="207"/>
      <c r="AC38" s="207"/>
      <c r="AD38" s="207"/>
      <c r="AE38" s="207"/>
      <c r="AF38" s="207"/>
      <c r="AG38" s="207" t="s">
        <v>154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">
      <c r="A39" s="230">
        <v>18</v>
      </c>
      <c r="B39" s="231" t="s">
        <v>201</v>
      </c>
      <c r="C39" s="252" t="s">
        <v>417</v>
      </c>
      <c r="D39" s="232" t="s">
        <v>203</v>
      </c>
      <c r="E39" s="233">
        <v>1</v>
      </c>
      <c r="F39" s="234"/>
      <c r="G39" s="235">
        <f>ROUND(E39*F39,2)</f>
        <v>0</v>
      </c>
      <c r="H39" s="234"/>
      <c r="I39" s="235">
        <f>ROUND(E39*H39,2)</f>
        <v>0</v>
      </c>
      <c r="J39" s="234"/>
      <c r="K39" s="235">
        <f>ROUND(E39*J39,2)</f>
        <v>0</v>
      </c>
      <c r="L39" s="235">
        <v>21</v>
      </c>
      <c r="M39" s="235">
        <f>G39*(1+L39/100)</f>
        <v>0</v>
      </c>
      <c r="N39" s="235">
        <v>0</v>
      </c>
      <c r="O39" s="235">
        <f>ROUND(E39*N39,2)</f>
        <v>0</v>
      </c>
      <c r="P39" s="235">
        <v>0</v>
      </c>
      <c r="Q39" s="235">
        <f>ROUND(E39*P39,2)</f>
        <v>0</v>
      </c>
      <c r="R39" s="235"/>
      <c r="S39" s="235" t="s">
        <v>195</v>
      </c>
      <c r="T39" s="236" t="s">
        <v>204</v>
      </c>
      <c r="U39" s="217">
        <v>0</v>
      </c>
      <c r="V39" s="217">
        <f>ROUND(E39*U39,2)</f>
        <v>0</v>
      </c>
      <c r="W39" s="217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154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outlineLevel="1" x14ac:dyDescent="0.2">
      <c r="A40" s="214">
        <v>19</v>
      </c>
      <c r="B40" s="215" t="s">
        <v>418</v>
      </c>
      <c r="C40" s="258" t="s">
        <v>419</v>
      </c>
      <c r="D40" s="216" t="s">
        <v>0</v>
      </c>
      <c r="E40" s="248"/>
      <c r="F40" s="218"/>
      <c r="G40" s="217">
        <f>ROUND(E40*F40,2)</f>
        <v>0</v>
      </c>
      <c r="H40" s="218"/>
      <c r="I40" s="217">
        <f>ROUND(E40*H40,2)</f>
        <v>0</v>
      </c>
      <c r="J40" s="218"/>
      <c r="K40" s="217">
        <f>ROUND(E40*J40,2)</f>
        <v>0</v>
      </c>
      <c r="L40" s="217">
        <v>21</v>
      </c>
      <c r="M40" s="217">
        <f>G40*(1+L40/100)</f>
        <v>0</v>
      </c>
      <c r="N40" s="217">
        <v>0</v>
      </c>
      <c r="O40" s="217">
        <f>ROUND(E40*N40,2)</f>
        <v>0</v>
      </c>
      <c r="P40" s="217">
        <v>0</v>
      </c>
      <c r="Q40" s="217">
        <f>ROUND(E40*P40,2)</f>
        <v>0</v>
      </c>
      <c r="R40" s="217" t="s">
        <v>393</v>
      </c>
      <c r="S40" s="217" t="s">
        <v>153</v>
      </c>
      <c r="T40" s="217" t="s">
        <v>153</v>
      </c>
      <c r="U40" s="217">
        <v>0</v>
      </c>
      <c r="V40" s="217">
        <f>ROUND(E40*U40,2)</f>
        <v>0</v>
      </c>
      <c r="W40" s="217"/>
      <c r="X40" s="207"/>
      <c r="Y40" s="207"/>
      <c r="Z40" s="207"/>
      <c r="AA40" s="207"/>
      <c r="AB40" s="207"/>
      <c r="AC40" s="207"/>
      <c r="AD40" s="207"/>
      <c r="AE40" s="207"/>
      <c r="AF40" s="207"/>
      <c r="AG40" s="207" t="s">
        <v>245</v>
      </c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">
      <c r="A41" s="214"/>
      <c r="B41" s="215"/>
      <c r="C41" s="259" t="s">
        <v>420</v>
      </c>
      <c r="D41" s="249"/>
      <c r="E41" s="249"/>
      <c r="F41" s="249"/>
      <c r="G41" s="249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07"/>
      <c r="Y41" s="207"/>
      <c r="Z41" s="207"/>
      <c r="AA41" s="207"/>
      <c r="AB41" s="207"/>
      <c r="AC41" s="207"/>
      <c r="AD41" s="207"/>
      <c r="AE41" s="207"/>
      <c r="AF41" s="207"/>
      <c r="AG41" s="207" t="s">
        <v>160</v>
      </c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x14ac:dyDescent="0.2">
      <c r="A42" s="224" t="s">
        <v>147</v>
      </c>
      <c r="B42" s="225" t="s">
        <v>95</v>
      </c>
      <c r="C42" s="251" t="s">
        <v>96</v>
      </c>
      <c r="D42" s="226"/>
      <c r="E42" s="227"/>
      <c r="F42" s="228"/>
      <c r="G42" s="228">
        <f>SUMIF(AG43:AG77,"&lt;&gt;NOR",G43:G77)</f>
        <v>0</v>
      </c>
      <c r="H42" s="228"/>
      <c r="I42" s="228">
        <f>SUM(I43:I77)</f>
        <v>0</v>
      </c>
      <c r="J42" s="228"/>
      <c r="K42" s="228">
        <f>SUM(K43:K77)</f>
        <v>0</v>
      </c>
      <c r="L42" s="228"/>
      <c r="M42" s="228">
        <f>SUM(M43:M77)</f>
        <v>0</v>
      </c>
      <c r="N42" s="228"/>
      <c r="O42" s="228">
        <f>SUM(O43:O77)</f>
        <v>0.05</v>
      </c>
      <c r="P42" s="228"/>
      <c r="Q42" s="228">
        <f>SUM(Q43:Q77)</f>
        <v>0.15</v>
      </c>
      <c r="R42" s="228"/>
      <c r="S42" s="228"/>
      <c r="T42" s="229"/>
      <c r="U42" s="223"/>
      <c r="V42" s="223">
        <f>SUM(V43:V77)</f>
        <v>63.85</v>
      </c>
      <c r="W42" s="223"/>
      <c r="AG42" t="s">
        <v>148</v>
      </c>
    </row>
    <row r="43" spans="1:60" outlineLevel="1" x14ac:dyDescent="0.2">
      <c r="A43" s="241">
        <v>20</v>
      </c>
      <c r="B43" s="242" t="s">
        <v>421</v>
      </c>
      <c r="C43" s="257" t="s">
        <v>422</v>
      </c>
      <c r="D43" s="243" t="s">
        <v>260</v>
      </c>
      <c r="E43" s="244">
        <v>50</v>
      </c>
      <c r="F43" s="245"/>
      <c r="G43" s="246">
        <f>ROUND(E43*F43,2)</f>
        <v>0</v>
      </c>
      <c r="H43" s="245"/>
      <c r="I43" s="246">
        <f>ROUND(E43*H43,2)</f>
        <v>0</v>
      </c>
      <c r="J43" s="245"/>
      <c r="K43" s="246">
        <f>ROUND(E43*J43,2)</f>
        <v>0</v>
      </c>
      <c r="L43" s="246">
        <v>21</v>
      </c>
      <c r="M43" s="246">
        <f>G43*(1+L43/100)</f>
        <v>0</v>
      </c>
      <c r="N43" s="246">
        <v>0</v>
      </c>
      <c r="O43" s="246">
        <f>ROUND(E43*N43,2)</f>
        <v>0</v>
      </c>
      <c r="P43" s="246">
        <v>2.1300000000000004E-3</v>
      </c>
      <c r="Q43" s="246">
        <f>ROUND(E43*P43,2)</f>
        <v>0.11</v>
      </c>
      <c r="R43" s="246" t="s">
        <v>393</v>
      </c>
      <c r="S43" s="246" t="s">
        <v>153</v>
      </c>
      <c r="T43" s="247" t="s">
        <v>153</v>
      </c>
      <c r="U43" s="217">
        <v>0.17300000000000001</v>
      </c>
      <c r="V43" s="217">
        <f>ROUND(E43*U43,2)</f>
        <v>8.65</v>
      </c>
      <c r="W43" s="217"/>
      <c r="X43" s="207"/>
      <c r="Y43" s="207"/>
      <c r="Z43" s="207"/>
      <c r="AA43" s="207"/>
      <c r="AB43" s="207"/>
      <c r="AC43" s="207"/>
      <c r="AD43" s="207"/>
      <c r="AE43" s="207"/>
      <c r="AF43" s="207"/>
      <c r="AG43" s="207" t="s">
        <v>154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ht="22.5" outlineLevel="1" x14ac:dyDescent="0.2">
      <c r="A44" s="241">
        <v>21</v>
      </c>
      <c r="B44" s="242" t="s">
        <v>423</v>
      </c>
      <c r="C44" s="257" t="s">
        <v>424</v>
      </c>
      <c r="D44" s="243" t="s">
        <v>203</v>
      </c>
      <c r="E44" s="244">
        <v>11</v>
      </c>
      <c r="F44" s="245"/>
      <c r="G44" s="246">
        <f>ROUND(E44*F44,2)</f>
        <v>0</v>
      </c>
      <c r="H44" s="245"/>
      <c r="I44" s="246">
        <f>ROUND(E44*H44,2)</f>
        <v>0</v>
      </c>
      <c r="J44" s="245"/>
      <c r="K44" s="246">
        <f>ROUND(E44*J44,2)</f>
        <v>0</v>
      </c>
      <c r="L44" s="246">
        <v>21</v>
      </c>
      <c r="M44" s="246">
        <f>G44*(1+L44/100)</f>
        <v>0</v>
      </c>
      <c r="N44" s="246">
        <v>2.5000000000000001E-4</v>
      </c>
      <c r="O44" s="246">
        <f>ROUND(E44*N44,2)</f>
        <v>0</v>
      </c>
      <c r="P44" s="246">
        <v>0</v>
      </c>
      <c r="Q44" s="246">
        <f>ROUND(E44*P44,2)</f>
        <v>0</v>
      </c>
      <c r="R44" s="246" t="s">
        <v>393</v>
      </c>
      <c r="S44" s="246" t="s">
        <v>153</v>
      </c>
      <c r="T44" s="247" t="s">
        <v>153</v>
      </c>
      <c r="U44" s="217">
        <v>0.28600000000000003</v>
      </c>
      <c r="V44" s="217">
        <f>ROUND(E44*U44,2)</f>
        <v>3.15</v>
      </c>
      <c r="W44" s="217"/>
      <c r="X44" s="207"/>
      <c r="Y44" s="207"/>
      <c r="Z44" s="207"/>
      <c r="AA44" s="207"/>
      <c r="AB44" s="207"/>
      <c r="AC44" s="207"/>
      <c r="AD44" s="207"/>
      <c r="AE44" s="207"/>
      <c r="AF44" s="207"/>
      <c r="AG44" s="207" t="s">
        <v>154</v>
      </c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ht="22.5" outlineLevel="1" x14ac:dyDescent="0.2">
      <c r="A45" s="230">
        <v>22</v>
      </c>
      <c r="B45" s="231" t="s">
        <v>425</v>
      </c>
      <c r="C45" s="252" t="s">
        <v>426</v>
      </c>
      <c r="D45" s="232" t="s">
        <v>260</v>
      </c>
      <c r="E45" s="233">
        <v>24</v>
      </c>
      <c r="F45" s="234"/>
      <c r="G45" s="235">
        <f>ROUND(E45*F45,2)</f>
        <v>0</v>
      </c>
      <c r="H45" s="234"/>
      <c r="I45" s="235">
        <f>ROUND(E45*H45,2)</f>
        <v>0</v>
      </c>
      <c r="J45" s="234"/>
      <c r="K45" s="235">
        <f>ROUND(E45*J45,2)</f>
        <v>0</v>
      </c>
      <c r="L45" s="235">
        <v>21</v>
      </c>
      <c r="M45" s="235">
        <f>G45*(1+L45/100)</f>
        <v>0</v>
      </c>
      <c r="N45" s="235">
        <v>5.0000000000000001E-4</v>
      </c>
      <c r="O45" s="235">
        <f>ROUND(E45*N45,2)</f>
        <v>0.01</v>
      </c>
      <c r="P45" s="235">
        <v>0</v>
      </c>
      <c r="Q45" s="235">
        <f>ROUND(E45*P45,2)</f>
        <v>0</v>
      </c>
      <c r="R45" s="235" t="s">
        <v>393</v>
      </c>
      <c r="S45" s="235" t="s">
        <v>153</v>
      </c>
      <c r="T45" s="236" t="s">
        <v>153</v>
      </c>
      <c r="U45" s="217">
        <v>0.27890000000000004</v>
      </c>
      <c r="V45" s="217">
        <f>ROUND(E45*U45,2)</f>
        <v>6.69</v>
      </c>
      <c r="W45" s="217"/>
      <c r="X45" s="207"/>
      <c r="Y45" s="207"/>
      <c r="Z45" s="207"/>
      <c r="AA45" s="207"/>
      <c r="AB45" s="207"/>
      <c r="AC45" s="207"/>
      <c r="AD45" s="207"/>
      <c r="AE45" s="207"/>
      <c r="AF45" s="207"/>
      <c r="AG45" s="207" t="s">
        <v>154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">
      <c r="A46" s="214"/>
      <c r="B46" s="215"/>
      <c r="C46" s="256" t="s">
        <v>427</v>
      </c>
      <c r="D46" s="240"/>
      <c r="E46" s="240"/>
      <c r="F46" s="240"/>
      <c r="G46" s="240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07"/>
      <c r="Y46" s="207"/>
      <c r="Z46" s="207"/>
      <c r="AA46" s="207"/>
      <c r="AB46" s="207"/>
      <c r="AC46" s="207"/>
      <c r="AD46" s="207"/>
      <c r="AE46" s="207"/>
      <c r="AF46" s="207"/>
      <c r="AG46" s="207" t="s">
        <v>162</v>
      </c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outlineLevel="1" x14ac:dyDescent="0.2">
      <c r="A47" s="214"/>
      <c r="B47" s="215"/>
      <c r="C47" s="255" t="s">
        <v>428</v>
      </c>
      <c r="D47" s="238"/>
      <c r="E47" s="238"/>
      <c r="F47" s="238"/>
      <c r="G47" s="238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07"/>
      <c r="Y47" s="207"/>
      <c r="Z47" s="207"/>
      <c r="AA47" s="207"/>
      <c r="AB47" s="207"/>
      <c r="AC47" s="207"/>
      <c r="AD47" s="207"/>
      <c r="AE47" s="207"/>
      <c r="AF47" s="207"/>
      <c r="AG47" s="207" t="s">
        <v>162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ht="22.5" outlineLevel="1" x14ac:dyDescent="0.2">
      <c r="A48" s="230">
        <v>23</v>
      </c>
      <c r="B48" s="231" t="s">
        <v>429</v>
      </c>
      <c r="C48" s="252" t="s">
        <v>430</v>
      </c>
      <c r="D48" s="232" t="s">
        <v>260</v>
      </c>
      <c r="E48" s="233">
        <v>18</v>
      </c>
      <c r="F48" s="234"/>
      <c r="G48" s="235">
        <f>ROUND(E48*F48,2)</f>
        <v>0</v>
      </c>
      <c r="H48" s="234"/>
      <c r="I48" s="235">
        <f>ROUND(E48*H48,2)</f>
        <v>0</v>
      </c>
      <c r="J48" s="234"/>
      <c r="K48" s="235">
        <f>ROUND(E48*J48,2)</f>
        <v>0</v>
      </c>
      <c r="L48" s="235">
        <v>21</v>
      </c>
      <c r="M48" s="235">
        <f>G48*(1+L48/100)</f>
        <v>0</v>
      </c>
      <c r="N48" s="235">
        <v>6.4000000000000005E-4</v>
      </c>
      <c r="O48" s="235">
        <f>ROUND(E48*N48,2)</f>
        <v>0.01</v>
      </c>
      <c r="P48" s="235">
        <v>0</v>
      </c>
      <c r="Q48" s="235">
        <f>ROUND(E48*P48,2)</f>
        <v>0</v>
      </c>
      <c r="R48" s="235" t="s">
        <v>393</v>
      </c>
      <c r="S48" s="235" t="s">
        <v>153</v>
      </c>
      <c r="T48" s="236" t="s">
        <v>153</v>
      </c>
      <c r="U48" s="217">
        <v>0.29730000000000001</v>
      </c>
      <c r="V48" s="217">
        <f>ROUND(E48*U48,2)</f>
        <v>5.35</v>
      </c>
      <c r="W48" s="217"/>
      <c r="X48" s="207"/>
      <c r="Y48" s="207"/>
      <c r="Z48" s="207"/>
      <c r="AA48" s="207"/>
      <c r="AB48" s="207"/>
      <c r="AC48" s="207"/>
      <c r="AD48" s="207"/>
      <c r="AE48" s="207"/>
      <c r="AF48" s="207"/>
      <c r="AG48" s="207" t="s">
        <v>154</v>
      </c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outlineLevel="1" x14ac:dyDescent="0.2">
      <c r="A49" s="214"/>
      <c r="B49" s="215"/>
      <c r="C49" s="256" t="s">
        <v>427</v>
      </c>
      <c r="D49" s="240"/>
      <c r="E49" s="240"/>
      <c r="F49" s="240"/>
      <c r="G49" s="240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07"/>
      <c r="Y49" s="207"/>
      <c r="Z49" s="207"/>
      <c r="AA49" s="207"/>
      <c r="AB49" s="207"/>
      <c r="AC49" s="207"/>
      <c r="AD49" s="207"/>
      <c r="AE49" s="207"/>
      <c r="AF49" s="207"/>
      <c r="AG49" s="207" t="s">
        <v>162</v>
      </c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">
      <c r="A50" s="214"/>
      <c r="B50" s="215"/>
      <c r="C50" s="255" t="s">
        <v>428</v>
      </c>
      <c r="D50" s="238"/>
      <c r="E50" s="238"/>
      <c r="F50" s="238"/>
      <c r="G50" s="238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07"/>
      <c r="Y50" s="207"/>
      <c r="Z50" s="207"/>
      <c r="AA50" s="207"/>
      <c r="AB50" s="207"/>
      <c r="AC50" s="207"/>
      <c r="AD50" s="207"/>
      <c r="AE50" s="207"/>
      <c r="AF50" s="207"/>
      <c r="AG50" s="207" t="s">
        <v>162</v>
      </c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ht="22.5" outlineLevel="1" x14ac:dyDescent="0.2">
      <c r="A51" s="230">
        <v>24</v>
      </c>
      <c r="B51" s="231" t="s">
        <v>431</v>
      </c>
      <c r="C51" s="252" t="s">
        <v>432</v>
      </c>
      <c r="D51" s="232" t="s">
        <v>260</v>
      </c>
      <c r="E51" s="233">
        <v>7</v>
      </c>
      <c r="F51" s="234"/>
      <c r="G51" s="235">
        <f>ROUND(E51*F51,2)</f>
        <v>0</v>
      </c>
      <c r="H51" s="234"/>
      <c r="I51" s="235">
        <f>ROUND(E51*H51,2)</f>
        <v>0</v>
      </c>
      <c r="J51" s="234"/>
      <c r="K51" s="235">
        <f>ROUND(E51*J51,2)</f>
        <v>0</v>
      </c>
      <c r="L51" s="235">
        <v>21</v>
      </c>
      <c r="M51" s="235">
        <f>G51*(1+L51/100)</f>
        <v>0</v>
      </c>
      <c r="N51" s="235">
        <v>8.3000000000000001E-4</v>
      </c>
      <c r="O51" s="235">
        <f>ROUND(E51*N51,2)</f>
        <v>0.01</v>
      </c>
      <c r="P51" s="235">
        <v>0</v>
      </c>
      <c r="Q51" s="235">
        <f>ROUND(E51*P51,2)</f>
        <v>0</v>
      </c>
      <c r="R51" s="235" t="s">
        <v>393</v>
      </c>
      <c r="S51" s="235" t="s">
        <v>153</v>
      </c>
      <c r="T51" s="236" t="s">
        <v>153</v>
      </c>
      <c r="U51" s="217">
        <v>0.33280000000000004</v>
      </c>
      <c r="V51" s="217">
        <f>ROUND(E51*U51,2)</f>
        <v>2.33</v>
      </c>
      <c r="W51" s="217"/>
      <c r="X51" s="207"/>
      <c r="Y51" s="207"/>
      <c r="Z51" s="207"/>
      <c r="AA51" s="207"/>
      <c r="AB51" s="207"/>
      <c r="AC51" s="207"/>
      <c r="AD51" s="207"/>
      <c r="AE51" s="207"/>
      <c r="AF51" s="207"/>
      <c r="AG51" s="207" t="s">
        <v>154</v>
      </c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">
      <c r="A52" s="214"/>
      <c r="B52" s="215"/>
      <c r="C52" s="256" t="s">
        <v>427</v>
      </c>
      <c r="D52" s="240"/>
      <c r="E52" s="240"/>
      <c r="F52" s="240"/>
      <c r="G52" s="240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07"/>
      <c r="Y52" s="207"/>
      <c r="Z52" s="207"/>
      <c r="AA52" s="207"/>
      <c r="AB52" s="207"/>
      <c r="AC52" s="207"/>
      <c r="AD52" s="207"/>
      <c r="AE52" s="207"/>
      <c r="AF52" s="207"/>
      <c r="AG52" s="207" t="s">
        <v>162</v>
      </c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outlineLevel="1" x14ac:dyDescent="0.2">
      <c r="A53" s="214"/>
      <c r="B53" s="215"/>
      <c r="C53" s="255" t="s">
        <v>428</v>
      </c>
      <c r="D53" s="238"/>
      <c r="E53" s="238"/>
      <c r="F53" s="238"/>
      <c r="G53" s="238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07"/>
      <c r="Y53" s="207"/>
      <c r="Z53" s="207"/>
      <c r="AA53" s="207"/>
      <c r="AB53" s="207"/>
      <c r="AC53" s="207"/>
      <c r="AD53" s="207"/>
      <c r="AE53" s="207"/>
      <c r="AF53" s="207"/>
      <c r="AG53" s="207" t="s">
        <v>162</v>
      </c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ht="22.5" outlineLevel="1" x14ac:dyDescent="0.2">
      <c r="A54" s="230">
        <v>25</v>
      </c>
      <c r="B54" s="231" t="s">
        <v>433</v>
      </c>
      <c r="C54" s="252" t="s">
        <v>434</v>
      </c>
      <c r="D54" s="232" t="s">
        <v>260</v>
      </c>
      <c r="E54" s="233">
        <v>24</v>
      </c>
      <c r="F54" s="234"/>
      <c r="G54" s="235">
        <f>ROUND(E54*F54,2)</f>
        <v>0</v>
      </c>
      <c r="H54" s="234"/>
      <c r="I54" s="235">
        <f>ROUND(E54*H54,2)</f>
        <v>0</v>
      </c>
      <c r="J54" s="234"/>
      <c r="K54" s="235">
        <f>ROUND(E54*J54,2)</f>
        <v>0</v>
      </c>
      <c r="L54" s="235">
        <v>21</v>
      </c>
      <c r="M54" s="235">
        <f>G54*(1+L54/100)</f>
        <v>0</v>
      </c>
      <c r="N54" s="235">
        <v>2.0000000000000002E-5</v>
      </c>
      <c r="O54" s="235">
        <f>ROUND(E54*N54,2)</f>
        <v>0</v>
      </c>
      <c r="P54" s="235">
        <v>0</v>
      </c>
      <c r="Q54" s="235">
        <f>ROUND(E54*P54,2)</f>
        <v>0</v>
      </c>
      <c r="R54" s="235" t="s">
        <v>393</v>
      </c>
      <c r="S54" s="235" t="s">
        <v>153</v>
      </c>
      <c r="T54" s="236" t="s">
        <v>153</v>
      </c>
      <c r="U54" s="217">
        <v>0.129</v>
      </c>
      <c r="V54" s="217">
        <f>ROUND(E54*U54,2)</f>
        <v>3.1</v>
      </c>
      <c r="W54" s="217"/>
      <c r="X54" s="207"/>
      <c r="Y54" s="207"/>
      <c r="Z54" s="207"/>
      <c r="AA54" s="207"/>
      <c r="AB54" s="207"/>
      <c r="AC54" s="207"/>
      <c r="AD54" s="207"/>
      <c r="AE54" s="207"/>
      <c r="AF54" s="207"/>
      <c r="AG54" s="207" t="s">
        <v>154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">
      <c r="A55" s="214"/>
      <c r="B55" s="215"/>
      <c r="C55" s="256" t="s">
        <v>435</v>
      </c>
      <c r="D55" s="240"/>
      <c r="E55" s="240"/>
      <c r="F55" s="240"/>
      <c r="G55" s="240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07"/>
      <c r="Y55" s="207"/>
      <c r="Z55" s="207"/>
      <c r="AA55" s="207"/>
      <c r="AB55" s="207"/>
      <c r="AC55" s="207"/>
      <c r="AD55" s="207"/>
      <c r="AE55" s="207"/>
      <c r="AF55" s="207"/>
      <c r="AG55" s="207" t="s">
        <v>162</v>
      </c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ht="22.5" outlineLevel="1" x14ac:dyDescent="0.2">
      <c r="A56" s="230">
        <v>26</v>
      </c>
      <c r="B56" s="231" t="s">
        <v>436</v>
      </c>
      <c r="C56" s="252" t="s">
        <v>437</v>
      </c>
      <c r="D56" s="232" t="s">
        <v>260</v>
      </c>
      <c r="E56" s="233">
        <v>18</v>
      </c>
      <c r="F56" s="234"/>
      <c r="G56" s="235">
        <f>ROUND(E56*F56,2)</f>
        <v>0</v>
      </c>
      <c r="H56" s="234"/>
      <c r="I56" s="235">
        <f>ROUND(E56*H56,2)</f>
        <v>0</v>
      </c>
      <c r="J56" s="234"/>
      <c r="K56" s="235">
        <f>ROUND(E56*J56,2)</f>
        <v>0</v>
      </c>
      <c r="L56" s="235">
        <v>21</v>
      </c>
      <c r="M56" s="235">
        <f>G56*(1+L56/100)</f>
        <v>0</v>
      </c>
      <c r="N56" s="235">
        <v>6.0000000000000002E-5</v>
      </c>
      <c r="O56" s="235">
        <f>ROUND(E56*N56,2)</f>
        <v>0</v>
      </c>
      <c r="P56" s="235">
        <v>0</v>
      </c>
      <c r="Q56" s="235">
        <f>ROUND(E56*P56,2)</f>
        <v>0</v>
      </c>
      <c r="R56" s="235" t="s">
        <v>393</v>
      </c>
      <c r="S56" s="235" t="s">
        <v>153</v>
      </c>
      <c r="T56" s="236" t="s">
        <v>153</v>
      </c>
      <c r="U56" s="217">
        <v>0.129</v>
      </c>
      <c r="V56" s="217">
        <f>ROUND(E56*U56,2)</f>
        <v>2.3199999999999998</v>
      </c>
      <c r="W56" s="217"/>
      <c r="X56" s="207"/>
      <c r="Y56" s="207"/>
      <c r="Z56" s="207"/>
      <c r="AA56" s="207"/>
      <c r="AB56" s="207"/>
      <c r="AC56" s="207"/>
      <c r="AD56" s="207"/>
      <c r="AE56" s="207"/>
      <c r="AF56" s="207"/>
      <c r="AG56" s="207" t="s">
        <v>154</v>
      </c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outlineLevel="1" x14ac:dyDescent="0.2">
      <c r="A57" s="214"/>
      <c r="B57" s="215"/>
      <c r="C57" s="256" t="s">
        <v>435</v>
      </c>
      <c r="D57" s="240"/>
      <c r="E57" s="240"/>
      <c r="F57" s="240"/>
      <c r="G57" s="240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07"/>
      <c r="Y57" s="207"/>
      <c r="Z57" s="207"/>
      <c r="AA57" s="207"/>
      <c r="AB57" s="207"/>
      <c r="AC57" s="207"/>
      <c r="AD57" s="207"/>
      <c r="AE57" s="207"/>
      <c r="AF57" s="207"/>
      <c r="AG57" s="207" t="s">
        <v>162</v>
      </c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ht="22.5" outlineLevel="1" x14ac:dyDescent="0.2">
      <c r="A58" s="230">
        <v>27</v>
      </c>
      <c r="B58" s="231" t="s">
        <v>438</v>
      </c>
      <c r="C58" s="252" t="s">
        <v>439</v>
      </c>
      <c r="D58" s="232" t="s">
        <v>260</v>
      </c>
      <c r="E58" s="233">
        <v>7</v>
      </c>
      <c r="F58" s="234"/>
      <c r="G58" s="235">
        <f>ROUND(E58*F58,2)</f>
        <v>0</v>
      </c>
      <c r="H58" s="234"/>
      <c r="I58" s="235">
        <f>ROUND(E58*H58,2)</f>
        <v>0</v>
      </c>
      <c r="J58" s="234"/>
      <c r="K58" s="235">
        <f>ROUND(E58*J58,2)</f>
        <v>0</v>
      </c>
      <c r="L58" s="235">
        <v>21</v>
      </c>
      <c r="M58" s="235">
        <f>G58*(1+L58/100)</f>
        <v>0</v>
      </c>
      <c r="N58" s="235">
        <v>5.0000000000000002E-5</v>
      </c>
      <c r="O58" s="235">
        <f>ROUND(E58*N58,2)</f>
        <v>0</v>
      </c>
      <c r="P58" s="235">
        <v>0</v>
      </c>
      <c r="Q58" s="235">
        <f>ROUND(E58*P58,2)</f>
        <v>0</v>
      </c>
      <c r="R58" s="235" t="s">
        <v>393</v>
      </c>
      <c r="S58" s="235" t="s">
        <v>153</v>
      </c>
      <c r="T58" s="236" t="s">
        <v>153</v>
      </c>
      <c r="U58" s="217">
        <v>0.14200000000000002</v>
      </c>
      <c r="V58" s="217">
        <f>ROUND(E58*U58,2)</f>
        <v>0.99</v>
      </c>
      <c r="W58" s="217"/>
      <c r="X58" s="207"/>
      <c r="Y58" s="207"/>
      <c r="Z58" s="207"/>
      <c r="AA58" s="207"/>
      <c r="AB58" s="207"/>
      <c r="AC58" s="207"/>
      <c r="AD58" s="207"/>
      <c r="AE58" s="207"/>
      <c r="AF58" s="207"/>
      <c r="AG58" s="207" t="s">
        <v>154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outlineLevel="1" x14ac:dyDescent="0.2">
      <c r="A59" s="214"/>
      <c r="B59" s="215"/>
      <c r="C59" s="256" t="s">
        <v>435</v>
      </c>
      <c r="D59" s="240"/>
      <c r="E59" s="240"/>
      <c r="F59" s="240"/>
      <c r="G59" s="240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07"/>
      <c r="Y59" s="207"/>
      <c r="Z59" s="207"/>
      <c r="AA59" s="207"/>
      <c r="AB59" s="207"/>
      <c r="AC59" s="207"/>
      <c r="AD59" s="207"/>
      <c r="AE59" s="207"/>
      <c r="AF59" s="207"/>
      <c r="AG59" s="207" t="s">
        <v>162</v>
      </c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">
      <c r="A60" s="241">
        <v>28</v>
      </c>
      <c r="B60" s="242" t="s">
        <v>440</v>
      </c>
      <c r="C60" s="257" t="s">
        <v>441</v>
      </c>
      <c r="D60" s="243" t="s">
        <v>203</v>
      </c>
      <c r="E60" s="244">
        <v>29</v>
      </c>
      <c r="F60" s="245"/>
      <c r="G60" s="246">
        <f>ROUND(E60*F60,2)</f>
        <v>0</v>
      </c>
      <c r="H60" s="245"/>
      <c r="I60" s="246">
        <f>ROUND(E60*H60,2)</f>
        <v>0</v>
      </c>
      <c r="J60" s="245"/>
      <c r="K60" s="246">
        <f>ROUND(E60*J60,2)</f>
        <v>0</v>
      </c>
      <c r="L60" s="246">
        <v>21</v>
      </c>
      <c r="M60" s="246">
        <f>G60*(1+L60/100)</f>
        <v>0</v>
      </c>
      <c r="N60" s="246">
        <v>0</v>
      </c>
      <c r="O60" s="246">
        <f>ROUND(E60*N60,2)</f>
        <v>0</v>
      </c>
      <c r="P60" s="246">
        <v>0</v>
      </c>
      <c r="Q60" s="246">
        <f>ROUND(E60*P60,2)</f>
        <v>0</v>
      </c>
      <c r="R60" s="246" t="s">
        <v>393</v>
      </c>
      <c r="S60" s="246" t="s">
        <v>153</v>
      </c>
      <c r="T60" s="247" t="s">
        <v>153</v>
      </c>
      <c r="U60" s="217">
        <v>0.42500000000000004</v>
      </c>
      <c r="V60" s="217">
        <f>ROUND(E60*U60,2)</f>
        <v>12.33</v>
      </c>
      <c r="W60" s="217"/>
      <c r="X60" s="207"/>
      <c r="Y60" s="207"/>
      <c r="Z60" s="207"/>
      <c r="AA60" s="207"/>
      <c r="AB60" s="207"/>
      <c r="AC60" s="207"/>
      <c r="AD60" s="207"/>
      <c r="AE60" s="207"/>
      <c r="AF60" s="207"/>
      <c r="AG60" s="207" t="s">
        <v>154</v>
      </c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">
      <c r="A61" s="241">
        <v>29</v>
      </c>
      <c r="B61" s="242" t="s">
        <v>442</v>
      </c>
      <c r="C61" s="257" t="s">
        <v>443</v>
      </c>
      <c r="D61" s="243" t="s">
        <v>203</v>
      </c>
      <c r="E61" s="244">
        <v>30</v>
      </c>
      <c r="F61" s="245"/>
      <c r="G61" s="246">
        <f>ROUND(E61*F61,2)</f>
        <v>0</v>
      </c>
      <c r="H61" s="245"/>
      <c r="I61" s="246">
        <f>ROUND(E61*H61,2)</f>
        <v>0</v>
      </c>
      <c r="J61" s="245"/>
      <c r="K61" s="246">
        <f>ROUND(E61*J61,2)</f>
        <v>0</v>
      </c>
      <c r="L61" s="246">
        <v>21</v>
      </c>
      <c r="M61" s="246">
        <f>G61*(1+L61/100)</f>
        <v>0</v>
      </c>
      <c r="N61" s="246">
        <v>0</v>
      </c>
      <c r="O61" s="246">
        <f>ROUND(E61*N61,2)</f>
        <v>0</v>
      </c>
      <c r="P61" s="246">
        <v>6.9000000000000008E-4</v>
      </c>
      <c r="Q61" s="246">
        <f>ROUND(E61*P61,2)</f>
        <v>0.02</v>
      </c>
      <c r="R61" s="246" t="s">
        <v>393</v>
      </c>
      <c r="S61" s="246" t="s">
        <v>153</v>
      </c>
      <c r="T61" s="247" t="s">
        <v>153</v>
      </c>
      <c r="U61" s="217">
        <v>4.1000000000000002E-2</v>
      </c>
      <c r="V61" s="217">
        <f>ROUND(E61*U61,2)</f>
        <v>1.23</v>
      </c>
      <c r="W61" s="217"/>
      <c r="X61" s="207"/>
      <c r="Y61" s="207"/>
      <c r="Z61" s="207"/>
      <c r="AA61" s="207"/>
      <c r="AB61" s="207"/>
      <c r="AC61" s="207"/>
      <c r="AD61" s="207"/>
      <c r="AE61" s="207"/>
      <c r="AF61" s="207"/>
      <c r="AG61" s="207" t="s">
        <v>154</v>
      </c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outlineLevel="1" x14ac:dyDescent="0.2">
      <c r="A62" s="241">
        <v>30</v>
      </c>
      <c r="B62" s="242" t="s">
        <v>444</v>
      </c>
      <c r="C62" s="257" t="s">
        <v>445</v>
      </c>
      <c r="D62" s="243" t="s">
        <v>203</v>
      </c>
      <c r="E62" s="244">
        <v>16</v>
      </c>
      <c r="F62" s="245"/>
      <c r="G62" s="246">
        <f>ROUND(E62*F62,2)</f>
        <v>0</v>
      </c>
      <c r="H62" s="245"/>
      <c r="I62" s="246">
        <f>ROUND(E62*H62,2)</f>
        <v>0</v>
      </c>
      <c r="J62" s="245"/>
      <c r="K62" s="246">
        <f>ROUND(E62*J62,2)</f>
        <v>0</v>
      </c>
      <c r="L62" s="246">
        <v>21</v>
      </c>
      <c r="M62" s="246">
        <f>G62*(1+L62/100)</f>
        <v>0</v>
      </c>
      <c r="N62" s="246">
        <v>0</v>
      </c>
      <c r="O62" s="246">
        <f>ROUND(E62*N62,2)</f>
        <v>0</v>
      </c>
      <c r="P62" s="246">
        <v>1.2300000000000002E-3</v>
      </c>
      <c r="Q62" s="246">
        <f>ROUND(E62*P62,2)</f>
        <v>0.02</v>
      </c>
      <c r="R62" s="246" t="s">
        <v>393</v>
      </c>
      <c r="S62" s="246" t="s">
        <v>153</v>
      </c>
      <c r="T62" s="247" t="s">
        <v>153</v>
      </c>
      <c r="U62" s="217">
        <v>7.2000000000000008E-2</v>
      </c>
      <c r="V62" s="217">
        <f>ROUND(E62*U62,2)</f>
        <v>1.1499999999999999</v>
      </c>
      <c r="W62" s="217"/>
      <c r="X62" s="207"/>
      <c r="Y62" s="207"/>
      <c r="Z62" s="207"/>
      <c r="AA62" s="207"/>
      <c r="AB62" s="207"/>
      <c r="AC62" s="207"/>
      <c r="AD62" s="207"/>
      <c r="AE62" s="207"/>
      <c r="AF62" s="207"/>
      <c r="AG62" s="207" t="s">
        <v>154</v>
      </c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ht="22.5" outlineLevel="1" x14ac:dyDescent="0.2">
      <c r="A63" s="230">
        <v>31</v>
      </c>
      <c r="B63" s="231" t="s">
        <v>446</v>
      </c>
      <c r="C63" s="252" t="s">
        <v>447</v>
      </c>
      <c r="D63" s="232" t="s">
        <v>203</v>
      </c>
      <c r="E63" s="233">
        <v>29</v>
      </c>
      <c r="F63" s="234"/>
      <c r="G63" s="235">
        <f>ROUND(E63*F63,2)</f>
        <v>0</v>
      </c>
      <c r="H63" s="234"/>
      <c r="I63" s="235">
        <f>ROUND(E63*H63,2)</f>
        <v>0</v>
      </c>
      <c r="J63" s="234"/>
      <c r="K63" s="235">
        <f>ROUND(E63*J63,2)</f>
        <v>0</v>
      </c>
      <c r="L63" s="235">
        <v>21</v>
      </c>
      <c r="M63" s="235">
        <f>G63*(1+L63/100)</f>
        <v>0</v>
      </c>
      <c r="N63" s="235">
        <v>6.3000000000000003E-4</v>
      </c>
      <c r="O63" s="235">
        <f>ROUND(E63*N63,2)</f>
        <v>0.02</v>
      </c>
      <c r="P63" s="235">
        <v>0</v>
      </c>
      <c r="Q63" s="235">
        <f>ROUND(E63*P63,2)</f>
        <v>0</v>
      </c>
      <c r="R63" s="235" t="s">
        <v>393</v>
      </c>
      <c r="S63" s="235" t="s">
        <v>153</v>
      </c>
      <c r="T63" s="236" t="s">
        <v>153</v>
      </c>
      <c r="U63" s="217">
        <v>0.27200000000000002</v>
      </c>
      <c r="V63" s="217">
        <f>ROUND(E63*U63,2)</f>
        <v>7.89</v>
      </c>
      <c r="W63" s="217"/>
      <c r="X63" s="207"/>
      <c r="Y63" s="207"/>
      <c r="Z63" s="207"/>
      <c r="AA63" s="207"/>
      <c r="AB63" s="207"/>
      <c r="AC63" s="207"/>
      <c r="AD63" s="207"/>
      <c r="AE63" s="207"/>
      <c r="AF63" s="207"/>
      <c r="AG63" s="207" t="s">
        <v>154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outlineLevel="1" x14ac:dyDescent="0.2">
      <c r="A64" s="214"/>
      <c r="B64" s="215"/>
      <c r="C64" s="256" t="s">
        <v>448</v>
      </c>
      <c r="D64" s="240"/>
      <c r="E64" s="240"/>
      <c r="F64" s="240"/>
      <c r="G64" s="240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07"/>
      <c r="Y64" s="207"/>
      <c r="Z64" s="207"/>
      <c r="AA64" s="207"/>
      <c r="AB64" s="207"/>
      <c r="AC64" s="207"/>
      <c r="AD64" s="207"/>
      <c r="AE64" s="207"/>
      <c r="AF64" s="207"/>
      <c r="AG64" s="207" t="s">
        <v>162</v>
      </c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pans="1:60" ht="22.5" outlineLevel="1" x14ac:dyDescent="0.2">
      <c r="A65" s="230">
        <v>32</v>
      </c>
      <c r="B65" s="231" t="s">
        <v>449</v>
      </c>
      <c r="C65" s="252" t="s">
        <v>450</v>
      </c>
      <c r="D65" s="232" t="s">
        <v>451</v>
      </c>
      <c r="E65" s="233">
        <v>1</v>
      </c>
      <c r="F65" s="234"/>
      <c r="G65" s="235">
        <f>ROUND(E65*F65,2)</f>
        <v>0</v>
      </c>
      <c r="H65" s="234"/>
      <c r="I65" s="235">
        <f>ROUND(E65*H65,2)</f>
        <v>0</v>
      </c>
      <c r="J65" s="234"/>
      <c r="K65" s="235">
        <f>ROUND(E65*J65,2)</f>
        <v>0</v>
      </c>
      <c r="L65" s="235">
        <v>21</v>
      </c>
      <c r="M65" s="235">
        <f>G65*(1+L65/100)</f>
        <v>0</v>
      </c>
      <c r="N65" s="235">
        <v>1.4800000000000002E-3</v>
      </c>
      <c r="O65" s="235">
        <f>ROUND(E65*N65,2)</f>
        <v>0</v>
      </c>
      <c r="P65" s="235">
        <v>0</v>
      </c>
      <c r="Q65" s="235">
        <f>ROUND(E65*P65,2)</f>
        <v>0</v>
      </c>
      <c r="R65" s="235" t="s">
        <v>393</v>
      </c>
      <c r="S65" s="235" t="s">
        <v>153</v>
      </c>
      <c r="T65" s="236" t="s">
        <v>153</v>
      </c>
      <c r="U65" s="217">
        <v>0.54</v>
      </c>
      <c r="V65" s="217">
        <f>ROUND(E65*U65,2)</f>
        <v>0.54</v>
      </c>
      <c r="W65" s="217"/>
      <c r="X65" s="207"/>
      <c r="Y65" s="207"/>
      <c r="Z65" s="207"/>
      <c r="AA65" s="207"/>
      <c r="AB65" s="207"/>
      <c r="AC65" s="207"/>
      <c r="AD65" s="207"/>
      <c r="AE65" s="207"/>
      <c r="AF65" s="207"/>
      <c r="AG65" s="207" t="s">
        <v>154</v>
      </c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</row>
    <row r="66" spans="1:60" outlineLevel="1" x14ac:dyDescent="0.2">
      <c r="A66" s="214"/>
      <c r="B66" s="215"/>
      <c r="C66" s="256" t="s">
        <v>448</v>
      </c>
      <c r="D66" s="240"/>
      <c r="E66" s="240"/>
      <c r="F66" s="240"/>
      <c r="G66" s="240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07"/>
      <c r="Y66" s="207"/>
      <c r="Z66" s="207"/>
      <c r="AA66" s="207"/>
      <c r="AB66" s="207"/>
      <c r="AC66" s="207"/>
      <c r="AD66" s="207"/>
      <c r="AE66" s="207"/>
      <c r="AF66" s="207"/>
      <c r="AG66" s="207" t="s">
        <v>162</v>
      </c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ht="22.5" outlineLevel="1" x14ac:dyDescent="0.2">
      <c r="A67" s="241">
        <v>33</v>
      </c>
      <c r="B67" s="242" t="s">
        <v>452</v>
      </c>
      <c r="C67" s="257" t="s">
        <v>453</v>
      </c>
      <c r="D67" s="243" t="s">
        <v>203</v>
      </c>
      <c r="E67" s="244">
        <v>5</v>
      </c>
      <c r="F67" s="245"/>
      <c r="G67" s="246">
        <f>ROUND(E67*F67,2)</f>
        <v>0</v>
      </c>
      <c r="H67" s="245"/>
      <c r="I67" s="246">
        <f>ROUND(E67*H67,2)</f>
        <v>0</v>
      </c>
      <c r="J67" s="245"/>
      <c r="K67" s="246">
        <f>ROUND(E67*J67,2)</f>
        <v>0</v>
      </c>
      <c r="L67" s="246">
        <v>21</v>
      </c>
      <c r="M67" s="246">
        <f>G67*(1+L67/100)</f>
        <v>0</v>
      </c>
      <c r="N67" s="246">
        <v>1.3000000000000002E-4</v>
      </c>
      <c r="O67" s="246">
        <f>ROUND(E67*N67,2)</f>
        <v>0</v>
      </c>
      <c r="P67" s="246">
        <v>0</v>
      </c>
      <c r="Q67" s="246">
        <f>ROUND(E67*P67,2)</f>
        <v>0</v>
      </c>
      <c r="R67" s="246" t="s">
        <v>393</v>
      </c>
      <c r="S67" s="246" t="s">
        <v>153</v>
      </c>
      <c r="T67" s="247" t="s">
        <v>153</v>
      </c>
      <c r="U67" s="217">
        <v>8.3000000000000004E-2</v>
      </c>
      <c r="V67" s="217">
        <f>ROUND(E67*U67,2)</f>
        <v>0.42</v>
      </c>
      <c r="W67" s="217"/>
      <c r="X67" s="207"/>
      <c r="Y67" s="207"/>
      <c r="Z67" s="207"/>
      <c r="AA67" s="207"/>
      <c r="AB67" s="207"/>
      <c r="AC67" s="207"/>
      <c r="AD67" s="207"/>
      <c r="AE67" s="207"/>
      <c r="AF67" s="207"/>
      <c r="AG67" s="207" t="s">
        <v>154</v>
      </c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ht="22.5" outlineLevel="1" x14ac:dyDescent="0.2">
      <c r="A68" s="241">
        <v>34</v>
      </c>
      <c r="B68" s="242" t="s">
        <v>454</v>
      </c>
      <c r="C68" s="257" t="s">
        <v>455</v>
      </c>
      <c r="D68" s="243" t="s">
        <v>203</v>
      </c>
      <c r="E68" s="244">
        <v>5</v>
      </c>
      <c r="F68" s="245"/>
      <c r="G68" s="246">
        <f>ROUND(E68*F68,2)</f>
        <v>0</v>
      </c>
      <c r="H68" s="245"/>
      <c r="I68" s="246">
        <f>ROUND(E68*H68,2)</f>
        <v>0</v>
      </c>
      <c r="J68" s="245"/>
      <c r="K68" s="246">
        <f>ROUND(E68*J68,2)</f>
        <v>0</v>
      </c>
      <c r="L68" s="246">
        <v>21</v>
      </c>
      <c r="M68" s="246">
        <f>G68*(1+L68/100)</f>
        <v>0</v>
      </c>
      <c r="N68" s="246">
        <v>1.8000000000000001E-4</v>
      </c>
      <c r="O68" s="246">
        <f>ROUND(E68*N68,2)</f>
        <v>0</v>
      </c>
      <c r="P68" s="246">
        <v>0</v>
      </c>
      <c r="Q68" s="246">
        <f>ROUND(E68*P68,2)</f>
        <v>0</v>
      </c>
      <c r="R68" s="246" t="s">
        <v>393</v>
      </c>
      <c r="S68" s="246" t="s">
        <v>153</v>
      </c>
      <c r="T68" s="247" t="s">
        <v>153</v>
      </c>
      <c r="U68" s="217">
        <v>0.16500000000000001</v>
      </c>
      <c r="V68" s="217">
        <f>ROUND(E68*U68,2)</f>
        <v>0.83</v>
      </c>
      <c r="W68" s="217"/>
      <c r="X68" s="207"/>
      <c r="Y68" s="207"/>
      <c r="Z68" s="207"/>
      <c r="AA68" s="207"/>
      <c r="AB68" s="207"/>
      <c r="AC68" s="207"/>
      <c r="AD68" s="207"/>
      <c r="AE68" s="207"/>
      <c r="AF68" s="207"/>
      <c r="AG68" s="207" t="s">
        <v>154</v>
      </c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</row>
    <row r="69" spans="1:60" ht="22.5" outlineLevel="1" x14ac:dyDescent="0.2">
      <c r="A69" s="241">
        <v>35</v>
      </c>
      <c r="B69" s="242" t="s">
        <v>456</v>
      </c>
      <c r="C69" s="257" t="s">
        <v>457</v>
      </c>
      <c r="D69" s="243" t="s">
        <v>203</v>
      </c>
      <c r="E69" s="244">
        <v>4</v>
      </c>
      <c r="F69" s="245"/>
      <c r="G69" s="246">
        <f>ROUND(E69*F69,2)</f>
        <v>0</v>
      </c>
      <c r="H69" s="245"/>
      <c r="I69" s="246">
        <f>ROUND(E69*H69,2)</f>
        <v>0</v>
      </c>
      <c r="J69" s="245"/>
      <c r="K69" s="246">
        <f>ROUND(E69*J69,2)</f>
        <v>0</v>
      </c>
      <c r="L69" s="246">
        <v>21</v>
      </c>
      <c r="M69" s="246">
        <f>G69*(1+L69/100)</f>
        <v>0</v>
      </c>
      <c r="N69" s="246">
        <v>3.1000000000000005E-4</v>
      </c>
      <c r="O69" s="246">
        <f>ROUND(E69*N69,2)</f>
        <v>0</v>
      </c>
      <c r="P69" s="246">
        <v>0</v>
      </c>
      <c r="Q69" s="246">
        <f>ROUND(E69*P69,2)</f>
        <v>0</v>
      </c>
      <c r="R69" s="246" t="s">
        <v>393</v>
      </c>
      <c r="S69" s="246" t="s">
        <v>153</v>
      </c>
      <c r="T69" s="247" t="s">
        <v>153</v>
      </c>
      <c r="U69" s="217">
        <v>0.20700000000000002</v>
      </c>
      <c r="V69" s="217">
        <f>ROUND(E69*U69,2)</f>
        <v>0.83</v>
      </c>
      <c r="W69" s="217"/>
      <c r="X69" s="207"/>
      <c r="Y69" s="207"/>
      <c r="Z69" s="207"/>
      <c r="AA69" s="207"/>
      <c r="AB69" s="207"/>
      <c r="AC69" s="207"/>
      <c r="AD69" s="207"/>
      <c r="AE69" s="207"/>
      <c r="AF69" s="207"/>
      <c r="AG69" s="207" t="s">
        <v>154</v>
      </c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ht="22.5" outlineLevel="1" x14ac:dyDescent="0.2">
      <c r="A70" s="241">
        <v>36</v>
      </c>
      <c r="B70" s="242" t="s">
        <v>458</v>
      </c>
      <c r="C70" s="257" t="s">
        <v>459</v>
      </c>
      <c r="D70" s="243" t="s">
        <v>203</v>
      </c>
      <c r="E70" s="244">
        <v>7</v>
      </c>
      <c r="F70" s="245"/>
      <c r="G70" s="246">
        <f>ROUND(E70*F70,2)</f>
        <v>0</v>
      </c>
      <c r="H70" s="245"/>
      <c r="I70" s="246">
        <f>ROUND(E70*H70,2)</f>
        <v>0</v>
      </c>
      <c r="J70" s="245"/>
      <c r="K70" s="246">
        <f>ROUND(E70*J70,2)</f>
        <v>0</v>
      </c>
      <c r="L70" s="246">
        <v>21</v>
      </c>
      <c r="M70" s="246">
        <f>G70*(1+L70/100)</f>
        <v>0</v>
      </c>
      <c r="N70" s="246">
        <v>4.8000000000000001E-4</v>
      </c>
      <c r="O70" s="246">
        <f>ROUND(E70*N70,2)</f>
        <v>0</v>
      </c>
      <c r="P70" s="246">
        <v>0</v>
      </c>
      <c r="Q70" s="246">
        <f>ROUND(E70*P70,2)</f>
        <v>0</v>
      </c>
      <c r="R70" s="246" t="s">
        <v>393</v>
      </c>
      <c r="S70" s="246" t="s">
        <v>153</v>
      </c>
      <c r="T70" s="247" t="s">
        <v>153</v>
      </c>
      <c r="U70" s="217">
        <v>0.22700000000000001</v>
      </c>
      <c r="V70" s="217">
        <f>ROUND(E70*U70,2)</f>
        <v>1.59</v>
      </c>
      <c r="W70" s="217"/>
      <c r="X70" s="207"/>
      <c r="Y70" s="207"/>
      <c r="Z70" s="207"/>
      <c r="AA70" s="207"/>
      <c r="AB70" s="207"/>
      <c r="AC70" s="207"/>
      <c r="AD70" s="207"/>
      <c r="AE70" s="207"/>
      <c r="AF70" s="207"/>
      <c r="AG70" s="207" t="s">
        <v>154</v>
      </c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outlineLevel="1" x14ac:dyDescent="0.2">
      <c r="A71" s="230">
        <v>37</v>
      </c>
      <c r="B71" s="231" t="s">
        <v>460</v>
      </c>
      <c r="C71" s="252" t="s">
        <v>461</v>
      </c>
      <c r="D71" s="232" t="s">
        <v>260</v>
      </c>
      <c r="E71" s="233">
        <v>49</v>
      </c>
      <c r="F71" s="234"/>
      <c r="G71" s="235">
        <f>ROUND(E71*F71,2)</f>
        <v>0</v>
      </c>
      <c r="H71" s="234"/>
      <c r="I71" s="235">
        <f>ROUND(E71*H71,2)</f>
        <v>0</v>
      </c>
      <c r="J71" s="234"/>
      <c r="K71" s="235">
        <f>ROUND(E71*J71,2)</f>
        <v>0</v>
      </c>
      <c r="L71" s="235">
        <v>21</v>
      </c>
      <c r="M71" s="235">
        <f>G71*(1+L71/100)</f>
        <v>0</v>
      </c>
      <c r="N71" s="235">
        <v>0</v>
      </c>
      <c r="O71" s="235">
        <f>ROUND(E71*N71,2)</f>
        <v>0</v>
      </c>
      <c r="P71" s="235">
        <v>0</v>
      </c>
      <c r="Q71" s="235">
        <f>ROUND(E71*P71,2)</f>
        <v>0</v>
      </c>
      <c r="R71" s="235" t="s">
        <v>393</v>
      </c>
      <c r="S71" s="235" t="s">
        <v>153</v>
      </c>
      <c r="T71" s="236" t="s">
        <v>153</v>
      </c>
      <c r="U71" s="217">
        <v>2.9000000000000001E-2</v>
      </c>
      <c r="V71" s="217">
        <f>ROUND(E71*U71,2)</f>
        <v>1.42</v>
      </c>
      <c r="W71" s="217"/>
      <c r="X71" s="207"/>
      <c r="Y71" s="207"/>
      <c r="Z71" s="207"/>
      <c r="AA71" s="207"/>
      <c r="AB71" s="207"/>
      <c r="AC71" s="207"/>
      <c r="AD71" s="207"/>
      <c r="AE71" s="207"/>
      <c r="AF71" s="207"/>
      <c r="AG71" s="207" t="s">
        <v>154</v>
      </c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outlineLevel="1" x14ac:dyDescent="0.2">
      <c r="A72" s="214"/>
      <c r="B72" s="215"/>
      <c r="C72" s="256" t="s">
        <v>462</v>
      </c>
      <c r="D72" s="240"/>
      <c r="E72" s="240"/>
      <c r="F72" s="240"/>
      <c r="G72" s="240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07"/>
      <c r="Y72" s="207"/>
      <c r="Z72" s="207"/>
      <c r="AA72" s="207"/>
      <c r="AB72" s="207"/>
      <c r="AC72" s="207"/>
      <c r="AD72" s="207"/>
      <c r="AE72" s="207"/>
      <c r="AF72" s="207"/>
      <c r="AG72" s="207" t="s">
        <v>162</v>
      </c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outlineLevel="1" x14ac:dyDescent="0.2">
      <c r="A73" s="214"/>
      <c r="B73" s="215"/>
      <c r="C73" s="253" t="s">
        <v>463</v>
      </c>
      <c r="D73" s="219"/>
      <c r="E73" s="220">
        <v>49</v>
      </c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07"/>
      <c r="Y73" s="207"/>
      <c r="Z73" s="207"/>
      <c r="AA73" s="207"/>
      <c r="AB73" s="207"/>
      <c r="AC73" s="207"/>
      <c r="AD73" s="207"/>
      <c r="AE73" s="207"/>
      <c r="AF73" s="207"/>
      <c r="AG73" s="207" t="s">
        <v>156</v>
      </c>
      <c r="AH73" s="207">
        <v>0</v>
      </c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outlineLevel="1" x14ac:dyDescent="0.2">
      <c r="A74" s="230">
        <v>38</v>
      </c>
      <c r="B74" s="231" t="s">
        <v>464</v>
      </c>
      <c r="C74" s="252" t="s">
        <v>465</v>
      </c>
      <c r="D74" s="232" t="s">
        <v>260</v>
      </c>
      <c r="E74" s="233">
        <v>49</v>
      </c>
      <c r="F74" s="234"/>
      <c r="G74" s="235">
        <f>ROUND(E74*F74,2)</f>
        <v>0</v>
      </c>
      <c r="H74" s="234"/>
      <c r="I74" s="235">
        <f>ROUND(E74*H74,2)</f>
        <v>0</v>
      </c>
      <c r="J74" s="234"/>
      <c r="K74" s="235">
        <f>ROUND(E74*J74,2)</f>
        <v>0</v>
      </c>
      <c r="L74" s="235">
        <v>21</v>
      </c>
      <c r="M74" s="235">
        <f>G74*(1+L74/100)</f>
        <v>0</v>
      </c>
      <c r="N74" s="235">
        <v>1.0000000000000001E-5</v>
      </c>
      <c r="O74" s="235">
        <f>ROUND(E74*N74,2)</f>
        <v>0</v>
      </c>
      <c r="P74" s="235">
        <v>0</v>
      </c>
      <c r="Q74" s="235">
        <f>ROUND(E74*P74,2)</f>
        <v>0</v>
      </c>
      <c r="R74" s="235" t="s">
        <v>393</v>
      </c>
      <c r="S74" s="235" t="s">
        <v>153</v>
      </c>
      <c r="T74" s="236" t="s">
        <v>153</v>
      </c>
      <c r="U74" s="217">
        <v>6.2000000000000006E-2</v>
      </c>
      <c r="V74" s="217">
        <f>ROUND(E74*U74,2)</f>
        <v>3.04</v>
      </c>
      <c r="W74" s="217"/>
      <c r="X74" s="207"/>
      <c r="Y74" s="207"/>
      <c r="Z74" s="207"/>
      <c r="AA74" s="207"/>
      <c r="AB74" s="207"/>
      <c r="AC74" s="207"/>
      <c r="AD74" s="207"/>
      <c r="AE74" s="207"/>
      <c r="AF74" s="207"/>
      <c r="AG74" s="207" t="s">
        <v>154</v>
      </c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</row>
    <row r="75" spans="1:60" outlineLevel="1" x14ac:dyDescent="0.2">
      <c r="A75" s="214"/>
      <c r="B75" s="215"/>
      <c r="C75" s="256" t="s">
        <v>466</v>
      </c>
      <c r="D75" s="240"/>
      <c r="E75" s="240"/>
      <c r="F75" s="240"/>
      <c r="G75" s="240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07"/>
      <c r="Y75" s="207"/>
      <c r="Z75" s="207"/>
      <c r="AA75" s="207"/>
      <c r="AB75" s="207"/>
      <c r="AC75" s="207"/>
      <c r="AD75" s="207"/>
      <c r="AE75" s="207"/>
      <c r="AF75" s="207"/>
      <c r="AG75" s="207" t="s">
        <v>162</v>
      </c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outlineLevel="1" x14ac:dyDescent="0.2">
      <c r="A76" s="214">
        <v>39</v>
      </c>
      <c r="B76" s="215" t="s">
        <v>467</v>
      </c>
      <c r="C76" s="258" t="s">
        <v>468</v>
      </c>
      <c r="D76" s="216" t="s">
        <v>0</v>
      </c>
      <c r="E76" s="248"/>
      <c r="F76" s="218"/>
      <c r="G76" s="217">
        <f>ROUND(E76*F76,2)</f>
        <v>0</v>
      </c>
      <c r="H76" s="218"/>
      <c r="I76" s="217">
        <f>ROUND(E76*H76,2)</f>
        <v>0</v>
      </c>
      <c r="J76" s="218"/>
      <c r="K76" s="217">
        <f>ROUND(E76*J76,2)</f>
        <v>0</v>
      </c>
      <c r="L76" s="217">
        <v>21</v>
      </c>
      <c r="M76" s="217">
        <f>G76*(1+L76/100)</f>
        <v>0</v>
      </c>
      <c r="N76" s="217">
        <v>0</v>
      </c>
      <c r="O76" s="217">
        <f>ROUND(E76*N76,2)</f>
        <v>0</v>
      </c>
      <c r="P76" s="217">
        <v>0</v>
      </c>
      <c r="Q76" s="217">
        <f>ROUND(E76*P76,2)</f>
        <v>0</v>
      </c>
      <c r="R76" s="217" t="s">
        <v>393</v>
      </c>
      <c r="S76" s="217" t="s">
        <v>153</v>
      </c>
      <c r="T76" s="217" t="s">
        <v>153</v>
      </c>
      <c r="U76" s="217">
        <v>0</v>
      </c>
      <c r="V76" s="217">
        <f>ROUND(E76*U76,2)</f>
        <v>0</v>
      </c>
      <c r="W76" s="217"/>
      <c r="X76" s="207"/>
      <c r="Y76" s="207"/>
      <c r="Z76" s="207"/>
      <c r="AA76" s="207"/>
      <c r="AB76" s="207"/>
      <c r="AC76" s="207"/>
      <c r="AD76" s="207"/>
      <c r="AE76" s="207"/>
      <c r="AF76" s="207"/>
      <c r="AG76" s="207" t="s">
        <v>245</v>
      </c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outlineLevel="1" x14ac:dyDescent="0.2">
      <c r="A77" s="214"/>
      <c r="B77" s="215"/>
      <c r="C77" s="259" t="s">
        <v>469</v>
      </c>
      <c r="D77" s="249"/>
      <c r="E77" s="249"/>
      <c r="F77" s="249"/>
      <c r="G77" s="249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07"/>
      <c r="Y77" s="207"/>
      <c r="Z77" s="207"/>
      <c r="AA77" s="207"/>
      <c r="AB77" s="207"/>
      <c r="AC77" s="207"/>
      <c r="AD77" s="207"/>
      <c r="AE77" s="207"/>
      <c r="AF77" s="207"/>
      <c r="AG77" s="207" t="s">
        <v>160</v>
      </c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</row>
    <row r="78" spans="1:60" x14ac:dyDescent="0.2">
      <c r="A78" s="224" t="s">
        <v>147</v>
      </c>
      <c r="B78" s="225" t="s">
        <v>97</v>
      </c>
      <c r="C78" s="251" t="s">
        <v>98</v>
      </c>
      <c r="D78" s="226"/>
      <c r="E78" s="227"/>
      <c r="F78" s="228"/>
      <c r="G78" s="228">
        <f>SUMIF(AG79:AG93,"&lt;&gt;NOR",G79:G93)</f>
        <v>0</v>
      </c>
      <c r="H78" s="228"/>
      <c r="I78" s="228">
        <f>SUM(I79:I93)</f>
        <v>0</v>
      </c>
      <c r="J78" s="228"/>
      <c r="K78" s="228">
        <f>SUM(K79:K93)</f>
        <v>0</v>
      </c>
      <c r="L78" s="228"/>
      <c r="M78" s="228">
        <f>SUM(M79:M93)</f>
        <v>0</v>
      </c>
      <c r="N78" s="228"/>
      <c r="O78" s="228">
        <f>SUM(O79:O93)</f>
        <v>0.04</v>
      </c>
      <c r="P78" s="228"/>
      <c r="Q78" s="228">
        <f>SUM(Q79:Q93)</f>
        <v>0.01</v>
      </c>
      <c r="R78" s="228"/>
      <c r="S78" s="228"/>
      <c r="T78" s="229"/>
      <c r="U78" s="223"/>
      <c r="V78" s="223">
        <f>SUM(V79:V93)</f>
        <v>17.78</v>
      </c>
      <c r="W78" s="223"/>
      <c r="AG78" t="s">
        <v>148</v>
      </c>
    </row>
    <row r="79" spans="1:60" outlineLevel="1" x14ac:dyDescent="0.2">
      <c r="A79" s="241">
        <v>40</v>
      </c>
      <c r="B79" s="242" t="s">
        <v>470</v>
      </c>
      <c r="C79" s="257" t="s">
        <v>471</v>
      </c>
      <c r="D79" s="243" t="s">
        <v>361</v>
      </c>
      <c r="E79" s="244">
        <v>2</v>
      </c>
      <c r="F79" s="245"/>
      <c r="G79" s="246">
        <f>ROUND(E79*F79,2)</f>
        <v>0</v>
      </c>
      <c r="H79" s="245"/>
      <c r="I79" s="246">
        <f>ROUND(E79*H79,2)</f>
        <v>0</v>
      </c>
      <c r="J79" s="245"/>
      <c r="K79" s="246">
        <f>ROUND(E79*J79,2)</f>
        <v>0</v>
      </c>
      <c r="L79" s="246">
        <v>21</v>
      </c>
      <c r="M79" s="246">
        <f>G79*(1+L79/100)</f>
        <v>0</v>
      </c>
      <c r="N79" s="246">
        <v>1.7010000000000001E-2</v>
      </c>
      <c r="O79" s="246">
        <f>ROUND(E79*N79,2)</f>
        <v>0.03</v>
      </c>
      <c r="P79" s="246">
        <v>0</v>
      </c>
      <c r="Q79" s="246">
        <f>ROUND(E79*P79,2)</f>
        <v>0</v>
      </c>
      <c r="R79" s="246" t="s">
        <v>393</v>
      </c>
      <c r="S79" s="246" t="s">
        <v>153</v>
      </c>
      <c r="T79" s="247" t="s">
        <v>153</v>
      </c>
      <c r="U79" s="217">
        <v>1.1890000000000001</v>
      </c>
      <c r="V79" s="217">
        <f>ROUND(E79*U79,2)</f>
        <v>2.38</v>
      </c>
      <c r="W79" s="217"/>
      <c r="X79" s="207"/>
      <c r="Y79" s="207"/>
      <c r="Z79" s="207"/>
      <c r="AA79" s="207"/>
      <c r="AB79" s="207"/>
      <c r="AC79" s="207"/>
      <c r="AD79" s="207"/>
      <c r="AE79" s="207"/>
      <c r="AF79" s="207"/>
      <c r="AG79" s="207" t="s">
        <v>154</v>
      </c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</row>
    <row r="80" spans="1:60" ht="22.5" outlineLevel="1" x14ac:dyDescent="0.2">
      <c r="A80" s="241">
        <v>41</v>
      </c>
      <c r="B80" s="242" t="s">
        <v>472</v>
      </c>
      <c r="C80" s="257" t="s">
        <v>473</v>
      </c>
      <c r="D80" s="243" t="s">
        <v>361</v>
      </c>
      <c r="E80" s="244">
        <v>24</v>
      </c>
      <c r="F80" s="245"/>
      <c r="G80" s="246">
        <f>ROUND(E80*F80,2)</f>
        <v>0</v>
      </c>
      <c r="H80" s="245"/>
      <c r="I80" s="246">
        <f>ROUND(E80*H80,2)</f>
        <v>0</v>
      </c>
      <c r="J80" s="245"/>
      <c r="K80" s="246">
        <f>ROUND(E80*J80,2)</f>
        <v>0</v>
      </c>
      <c r="L80" s="246">
        <v>21</v>
      </c>
      <c r="M80" s="246">
        <f>G80*(1+L80/100)</f>
        <v>0</v>
      </c>
      <c r="N80" s="246">
        <v>1.7000000000000001E-4</v>
      </c>
      <c r="O80" s="246">
        <f>ROUND(E80*N80,2)</f>
        <v>0</v>
      </c>
      <c r="P80" s="246">
        <v>0</v>
      </c>
      <c r="Q80" s="246">
        <f>ROUND(E80*P80,2)</f>
        <v>0</v>
      </c>
      <c r="R80" s="246" t="s">
        <v>393</v>
      </c>
      <c r="S80" s="246" t="s">
        <v>153</v>
      </c>
      <c r="T80" s="247" t="s">
        <v>153</v>
      </c>
      <c r="U80" s="217">
        <v>0.22700000000000001</v>
      </c>
      <c r="V80" s="217">
        <f>ROUND(E80*U80,2)</f>
        <v>5.45</v>
      </c>
      <c r="W80" s="217"/>
      <c r="X80" s="207"/>
      <c r="Y80" s="207"/>
      <c r="Z80" s="207"/>
      <c r="AA80" s="207"/>
      <c r="AB80" s="207"/>
      <c r="AC80" s="207"/>
      <c r="AD80" s="207"/>
      <c r="AE80" s="207"/>
      <c r="AF80" s="207"/>
      <c r="AG80" s="207" t="s">
        <v>154</v>
      </c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ht="22.5" outlineLevel="1" x14ac:dyDescent="0.2">
      <c r="A81" s="241">
        <v>42</v>
      </c>
      <c r="B81" s="242" t="s">
        <v>474</v>
      </c>
      <c r="C81" s="257" t="s">
        <v>475</v>
      </c>
      <c r="D81" s="243" t="s">
        <v>203</v>
      </c>
      <c r="E81" s="244">
        <v>2</v>
      </c>
      <c r="F81" s="245"/>
      <c r="G81" s="246">
        <f>ROUND(E81*F81,2)</f>
        <v>0</v>
      </c>
      <c r="H81" s="245"/>
      <c r="I81" s="246">
        <f>ROUND(E81*H81,2)</f>
        <v>0</v>
      </c>
      <c r="J81" s="245"/>
      <c r="K81" s="246">
        <f>ROUND(E81*J81,2)</f>
        <v>0</v>
      </c>
      <c r="L81" s="246">
        <v>21</v>
      </c>
      <c r="M81" s="246">
        <f>G81*(1+L81/100)</f>
        <v>0</v>
      </c>
      <c r="N81" s="246">
        <v>8.5000000000000006E-4</v>
      </c>
      <c r="O81" s="246">
        <f>ROUND(E81*N81,2)</f>
        <v>0</v>
      </c>
      <c r="P81" s="246">
        <v>0</v>
      </c>
      <c r="Q81" s="246">
        <f>ROUND(E81*P81,2)</f>
        <v>0</v>
      </c>
      <c r="R81" s="246" t="s">
        <v>393</v>
      </c>
      <c r="S81" s="246" t="s">
        <v>153</v>
      </c>
      <c r="T81" s="247" t="s">
        <v>153</v>
      </c>
      <c r="U81" s="217">
        <v>0.44500000000000001</v>
      </c>
      <c r="V81" s="217">
        <f>ROUND(E81*U81,2)</f>
        <v>0.89</v>
      </c>
      <c r="W81" s="217"/>
      <c r="X81" s="207"/>
      <c r="Y81" s="207"/>
      <c r="Z81" s="207"/>
      <c r="AA81" s="207"/>
      <c r="AB81" s="207"/>
      <c r="AC81" s="207"/>
      <c r="AD81" s="207"/>
      <c r="AE81" s="207"/>
      <c r="AF81" s="207"/>
      <c r="AG81" s="207" t="s">
        <v>154</v>
      </c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</row>
    <row r="82" spans="1:60" ht="22.5" outlineLevel="1" x14ac:dyDescent="0.2">
      <c r="A82" s="241">
        <v>43</v>
      </c>
      <c r="B82" s="242" t="s">
        <v>476</v>
      </c>
      <c r="C82" s="257" t="s">
        <v>477</v>
      </c>
      <c r="D82" s="243" t="s">
        <v>203</v>
      </c>
      <c r="E82" s="244">
        <v>6</v>
      </c>
      <c r="F82" s="245"/>
      <c r="G82" s="246">
        <f>ROUND(E82*F82,2)</f>
        <v>0</v>
      </c>
      <c r="H82" s="245"/>
      <c r="I82" s="246">
        <f>ROUND(E82*H82,2)</f>
        <v>0</v>
      </c>
      <c r="J82" s="245"/>
      <c r="K82" s="246">
        <f>ROUND(E82*J82,2)</f>
        <v>0</v>
      </c>
      <c r="L82" s="246">
        <v>21</v>
      </c>
      <c r="M82" s="246">
        <f>G82*(1+L82/100)</f>
        <v>0</v>
      </c>
      <c r="N82" s="246">
        <v>1.6400000000000002E-3</v>
      </c>
      <c r="O82" s="246">
        <f>ROUND(E82*N82,2)</f>
        <v>0.01</v>
      </c>
      <c r="P82" s="246">
        <v>0</v>
      </c>
      <c r="Q82" s="246">
        <f>ROUND(E82*P82,2)</f>
        <v>0</v>
      </c>
      <c r="R82" s="246" t="s">
        <v>393</v>
      </c>
      <c r="S82" s="246" t="s">
        <v>153</v>
      </c>
      <c r="T82" s="247" t="s">
        <v>153</v>
      </c>
      <c r="U82" s="217">
        <v>0.44500000000000001</v>
      </c>
      <c r="V82" s="217">
        <f>ROUND(E82*U82,2)</f>
        <v>2.67</v>
      </c>
      <c r="W82" s="217"/>
      <c r="X82" s="207"/>
      <c r="Y82" s="207"/>
      <c r="Z82" s="207"/>
      <c r="AA82" s="207"/>
      <c r="AB82" s="207"/>
      <c r="AC82" s="207"/>
      <c r="AD82" s="207"/>
      <c r="AE82" s="207"/>
      <c r="AF82" s="207"/>
      <c r="AG82" s="207" t="s">
        <v>154</v>
      </c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</row>
    <row r="83" spans="1:60" ht="22.5" outlineLevel="1" x14ac:dyDescent="0.2">
      <c r="A83" s="241">
        <v>44</v>
      </c>
      <c r="B83" s="242" t="s">
        <v>478</v>
      </c>
      <c r="C83" s="257" t="s">
        <v>479</v>
      </c>
      <c r="D83" s="243" t="s">
        <v>203</v>
      </c>
      <c r="E83" s="244">
        <v>1</v>
      </c>
      <c r="F83" s="245"/>
      <c r="G83" s="246">
        <f>ROUND(E83*F83,2)</f>
        <v>0</v>
      </c>
      <c r="H83" s="245"/>
      <c r="I83" s="246">
        <f>ROUND(E83*H83,2)</f>
        <v>0</v>
      </c>
      <c r="J83" s="245"/>
      <c r="K83" s="246">
        <f>ROUND(E83*J83,2)</f>
        <v>0</v>
      </c>
      <c r="L83" s="246">
        <v>21</v>
      </c>
      <c r="M83" s="246">
        <f>G83*(1+L83/100)</f>
        <v>0</v>
      </c>
      <c r="N83" s="246">
        <v>1.2000000000000001E-3</v>
      </c>
      <c r="O83" s="246">
        <f>ROUND(E83*N83,2)</f>
        <v>0</v>
      </c>
      <c r="P83" s="246">
        <v>0</v>
      </c>
      <c r="Q83" s="246">
        <f>ROUND(E83*P83,2)</f>
        <v>0</v>
      </c>
      <c r="R83" s="246" t="s">
        <v>393</v>
      </c>
      <c r="S83" s="246" t="s">
        <v>153</v>
      </c>
      <c r="T83" s="247" t="s">
        <v>153</v>
      </c>
      <c r="U83" s="217">
        <v>0.44500000000000001</v>
      </c>
      <c r="V83" s="217">
        <f>ROUND(E83*U83,2)</f>
        <v>0.45</v>
      </c>
      <c r="W83" s="217"/>
      <c r="X83" s="207"/>
      <c r="Y83" s="207"/>
      <c r="Z83" s="207"/>
      <c r="AA83" s="207"/>
      <c r="AB83" s="207"/>
      <c r="AC83" s="207"/>
      <c r="AD83" s="207"/>
      <c r="AE83" s="207"/>
      <c r="AF83" s="207"/>
      <c r="AG83" s="207" t="s">
        <v>154</v>
      </c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</row>
    <row r="84" spans="1:60" ht="22.5" outlineLevel="1" x14ac:dyDescent="0.2">
      <c r="A84" s="241">
        <v>45</v>
      </c>
      <c r="B84" s="242" t="s">
        <v>480</v>
      </c>
      <c r="C84" s="257" t="s">
        <v>481</v>
      </c>
      <c r="D84" s="243" t="s">
        <v>203</v>
      </c>
      <c r="E84" s="244">
        <v>2</v>
      </c>
      <c r="F84" s="245"/>
      <c r="G84" s="246">
        <f>ROUND(E84*F84,2)</f>
        <v>0</v>
      </c>
      <c r="H84" s="245"/>
      <c r="I84" s="246">
        <f>ROUND(E84*H84,2)</f>
        <v>0</v>
      </c>
      <c r="J84" s="245"/>
      <c r="K84" s="246">
        <f>ROUND(E84*J84,2)</f>
        <v>0</v>
      </c>
      <c r="L84" s="246">
        <v>21</v>
      </c>
      <c r="M84" s="246">
        <f>G84*(1+L84/100)</f>
        <v>0</v>
      </c>
      <c r="N84" s="246">
        <v>1.6400000000000002E-3</v>
      </c>
      <c r="O84" s="246">
        <f>ROUND(E84*N84,2)</f>
        <v>0</v>
      </c>
      <c r="P84" s="246">
        <v>0</v>
      </c>
      <c r="Q84" s="246">
        <f>ROUND(E84*P84,2)</f>
        <v>0</v>
      </c>
      <c r="R84" s="246" t="s">
        <v>393</v>
      </c>
      <c r="S84" s="246" t="s">
        <v>153</v>
      </c>
      <c r="T84" s="247" t="s">
        <v>153</v>
      </c>
      <c r="U84" s="217">
        <v>0.48500000000000004</v>
      </c>
      <c r="V84" s="217">
        <f>ROUND(E84*U84,2)</f>
        <v>0.97</v>
      </c>
      <c r="W84" s="217"/>
      <c r="X84" s="207"/>
      <c r="Y84" s="207"/>
      <c r="Z84" s="207"/>
      <c r="AA84" s="207"/>
      <c r="AB84" s="207"/>
      <c r="AC84" s="207"/>
      <c r="AD84" s="207"/>
      <c r="AE84" s="207"/>
      <c r="AF84" s="207"/>
      <c r="AG84" s="207" t="s">
        <v>154</v>
      </c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</row>
    <row r="85" spans="1:60" ht="33.75" outlineLevel="1" x14ac:dyDescent="0.2">
      <c r="A85" s="241">
        <v>46</v>
      </c>
      <c r="B85" s="242" t="s">
        <v>482</v>
      </c>
      <c r="C85" s="257" t="s">
        <v>483</v>
      </c>
      <c r="D85" s="243" t="s">
        <v>203</v>
      </c>
      <c r="E85" s="244">
        <v>1</v>
      </c>
      <c r="F85" s="245"/>
      <c r="G85" s="246">
        <f>ROUND(E85*F85,2)</f>
        <v>0</v>
      </c>
      <c r="H85" s="245"/>
      <c r="I85" s="246">
        <f>ROUND(E85*H85,2)</f>
        <v>0</v>
      </c>
      <c r="J85" s="245"/>
      <c r="K85" s="246">
        <f>ROUND(E85*J85,2)</f>
        <v>0</v>
      </c>
      <c r="L85" s="246">
        <v>21</v>
      </c>
      <c r="M85" s="246">
        <f>G85*(1+L85/100)</f>
        <v>0</v>
      </c>
      <c r="N85" s="246">
        <v>1.7200000000000002E-3</v>
      </c>
      <c r="O85" s="246">
        <f>ROUND(E85*N85,2)</f>
        <v>0</v>
      </c>
      <c r="P85" s="246">
        <v>0</v>
      </c>
      <c r="Q85" s="246">
        <f>ROUND(E85*P85,2)</f>
        <v>0</v>
      </c>
      <c r="R85" s="246" t="s">
        <v>393</v>
      </c>
      <c r="S85" s="246" t="s">
        <v>153</v>
      </c>
      <c r="T85" s="247" t="s">
        <v>153</v>
      </c>
      <c r="U85" s="217">
        <v>0.47600000000000003</v>
      </c>
      <c r="V85" s="217">
        <f>ROUND(E85*U85,2)</f>
        <v>0.48</v>
      </c>
      <c r="W85" s="217"/>
      <c r="X85" s="207"/>
      <c r="Y85" s="207"/>
      <c r="Z85" s="207"/>
      <c r="AA85" s="207"/>
      <c r="AB85" s="207"/>
      <c r="AC85" s="207"/>
      <c r="AD85" s="207"/>
      <c r="AE85" s="207"/>
      <c r="AF85" s="207"/>
      <c r="AG85" s="207" t="s">
        <v>154</v>
      </c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</row>
    <row r="86" spans="1:60" outlineLevel="1" x14ac:dyDescent="0.2">
      <c r="A86" s="241">
        <v>47</v>
      </c>
      <c r="B86" s="242" t="s">
        <v>484</v>
      </c>
      <c r="C86" s="257" t="s">
        <v>485</v>
      </c>
      <c r="D86" s="243" t="s">
        <v>361</v>
      </c>
      <c r="E86" s="244">
        <v>8</v>
      </c>
      <c r="F86" s="245"/>
      <c r="G86" s="246">
        <f>ROUND(E86*F86,2)</f>
        <v>0</v>
      </c>
      <c r="H86" s="245"/>
      <c r="I86" s="246">
        <f>ROUND(E86*H86,2)</f>
        <v>0</v>
      </c>
      <c r="J86" s="245"/>
      <c r="K86" s="246">
        <f>ROUND(E86*J86,2)</f>
        <v>0</v>
      </c>
      <c r="L86" s="246">
        <v>21</v>
      </c>
      <c r="M86" s="246">
        <f>G86*(1+L86/100)</f>
        <v>0</v>
      </c>
      <c r="N86" s="246">
        <v>0</v>
      </c>
      <c r="O86" s="246">
        <f>ROUND(E86*N86,2)</f>
        <v>0</v>
      </c>
      <c r="P86" s="246">
        <v>8.6000000000000009E-4</v>
      </c>
      <c r="Q86" s="246">
        <f>ROUND(E86*P86,2)</f>
        <v>0.01</v>
      </c>
      <c r="R86" s="246" t="s">
        <v>393</v>
      </c>
      <c r="S86" s="246" t="s">
        <v>153</v>
      </c>
      <c r="T86" s="247" t="s">
        <v>153</v>
      </c>
      <c r="U86" s="217">
        <v>0.222</v>
      </c>
      <c r="V86" s="217">
        <f>ROUND(E86*U86,2)</f>
        <v>1.78</v>
      </c>
      <c r="W86" s="217"/>
      <c r="X86" s="207"/>
      <c r="Y86" s="207"/>
      <c r="Z86" s="207"/>
      <c r="AA86" s="207"/>
      <c r="AB86" s="207"/>
      <c r="AC86" s="207"/>
      <c r="AD86" s="207"/>
      <c r="AE86" s="207"/>
      <c r="AF86" s="207"/>
      <c r="AG86" s="207" t="s">
        <v>154</v>
      </c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</row>
    <row r="87" spans="1:60" ht="22.5" outlineLevel="1" x14ac:dyDescent="0.2">
      <c r="A87" s="241">
        <v>48</v>
      </c>
      <c r="B87" s="242" t="s">
        <v>486</v>
      </c>
      <c r="C87" s="257" t="s">
        <v>487</v>
      </c>
      <c r="D87" s="243" t="s">
        <v>203</v>
      </c>
      <c r="E87" s="244">
        <v>2</v>
      </c>
      <c r="F87" s="245"/>
      <c r="G87" s="246">
        <f>ROUND(E87*F87,2)</f>
        <v>0</v>
      </c>
      <c r="H87" s="245"/>
      <c r="I87" s="246">
        <f>ROUND(E87*H87,2)</f>
        <v>0</v>
      </c>
      <c r="J87" s="245"/>
      <c r="K87" s="246">
        <f>ROUND(E87*J87,2)</f>
        <v>0</v>
      </c>
      <c r="L87" s="246">
        <v>21</v>
      </c>
      <c r="M87" s="246">
        <f>G87*(1+L87/100)</f>
        <v>0</v>
      </c>
      <c r="N87" s="246">
        <v>2.8000000000000003E-4</v>
      </c>
      <c r="O87" s="246">
        <f>ROUND(E87*N87,2)</f>
        <v>0</v>
      </c>
      <c r="P87" s="246">
        <v>0</v>
      </c>
      <c r="Q87" s="246">
        <f>ROUND(E87*P87,2)</f>
        <v>0</v>
      </c>
      <c r="R87" s="246" t="s">
        <v>393</v>
      </c>
      <c r="S87" s="246" t="s">
        <v>153</v>
      </c>
      <c r="T87" s="247" t="s">
        <v>153</v>
      </c>
      <c r="U87" s="217">
        <v>0.24600000000000002</v>
      </c>
      <c r="V87" s="217">
        <f>ROUND(E87*U87,2)</f>
        <v>0.49</v>
      </c>
      <c r="W87" s="217"/>
      <c r="X87" s="207"/>
      <c r="Y87" s="207"/>
      <c r="Z87" s="207"/>
      <c r="AA87" s="207"/>
      <c r="AB87" s="207"/>
      <c r="AC87" s="207"/>
      <c r="AD87" s="207"/>
      <c r="AE87" s="207"/>
      <c r="AF87" s="207"/>
      <c r="AG87" s="207" t="s">
        <v>154</v>
      </c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</row>
    <row r="88" spans="1:60" ht="22.5" outlineLevel="1" x14ac:dyDescent="0.2">
      <c r="A88" s="241">
        <v>49</v>
      </c>
      <c r="B88" s="242" t="s">
        <v>488</v>
      </c>
      <c r="C88" s="257" t="s">
        <v>489</v>
      </c>
      <c r="D88" s="243" t="s">
        <v>203</v>
      </c>
      <c r="E88" s="244">
        <v>8</v>
      </c>
      <c r="F88" s="245"/>
      <c r="G88" s="246">
        <f>ROUND(E88*F88,2)</f>
        <v>0</v>
      </c>
      <c r="H88" s="245"/>
      <c r="I88" s="246">
        <f>ROUND(E88*H88,2)</f>
        <v>0</v>
      </c>
      <c r="J88" s="245"/>
      <c r="K88" s="246">
        <f>ROUND(E88*J88,2)</f>
        <v>0</v>
      </c>
      <c r="L88" s="246">
        <v>21</v>
      </c>
      <c r="M88" s="246">
        <f>G88*(1+L88/100)</f>
        <v>0</v>
      </c>
      <c r="N88" s="246">
        <v>2.2000000000000001E-4</v>
      </c>
      <c r="O88" s="246">
        <f>ROUND(E88*N88,2)</f>
        <v>0</v>
      </c>
      <c r="P88" s="246">
        <v>0</v>
      </c>
      <c r="Q88" s="246">
        <f>ROUND(E88*P88,2)</f>
        <v>0</v>
      </c>
      <c r="R88" s="246" t="s">
        <v>393</v>
      </c>
      <c r="S88" s="246" t="s">
        <v>153</v>
      </c>
      <c r="T88" s="247" t="s">
        <v>153</v>
      </c>
      <c r="U88" s="217">
        <v>0.24600000000000002</v>
      </c>
      <c r="V88" s="217">
        <f>ROUND(E88*U88,2)</f>
        <v>1.97</v>
      </c>
      <c r="W88" s="217"/>
      <c r="X88" s="207"/>
      <c r="Y88" s="207"/>
      <c r="Z88" s="207"/>
      <c r="AA88" s="207"/>
      <c r="AB88" s="207"/>
      <c r="AC88" s="207"/>
      <c r="AD88" s="207"/>
      <c r="AE88" s="207"/>
      <c r="AF88" s="207"/>
      <c r="AG88" s="207" t="s">
        <v>154</v>
      </c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</row>
    <row r="89" spans="1:60" ht="22.5" outlineLevel="1" x14ac:dyDescent="0.2">
      <c r="A89" s="241">
        <v>50</v>
      </c>
      <c r="B89" s="242" t="s">
        <v>490</v>
      </c>
      <c r="C89" s="257" t="s">
        <v>491</v>
      </c>
      <c r="D89" s="243" t="s">
        <v>203</v>
      </c>
      <c r="E89" s="244">
        <v>1</v>
      </c>
      <c r="F89" s="245"/>
      <c r="G89" s="246">
        <f>ROUND(E89*F89,2)</f>
        <v>0</v>
      </c>
      <c r="H89" s="245"/>
      <c r="I89" s="246">
        <f>ROUND(E89*H89,2)</f>
        <v>0</v>
      </c>
      <c r="J89" s="245"/>
      <c r="K89" s="246">
        <f>ROUND(E89*J89,2)</f>
        <v>0</v>
      </c>
      <c r="L89" s="246">
        <v>21</v>
      </c>
      <c r="M89" s="246">
        <f>G89*(1+L89/100)</f>
        <v>0</v>
      </c>
      <c r="N89" s="246">
        <v>0</v>
      </c>
      <c r="O89" s="246">
        <f>ROUND(E89*N89,2)</f>
        <v>0</v>
      </c>
      <c r="P89" s="246">
        <v>0</v>
      </c>
      <c r="Q89" s="246">
        <f>ROUND(E89*P89,2)</f>
        <v>0</v>
      </c>
      <c r="R89" s="246" t="s">
        <v>393</v>
      </c>
      <c r="S89" s="246" t="s">
        <v>153</v>
      </c>
      <c r="T89" s="247" t="s">
        <v>153</v>
      </c>
      <c r="U89" s="217">
        <v>0.24600000000000002</v>
      </c>
      <c r="V89" s="217">
        <f>ROUND(E89*U89,2)</f>
        <v>0.25</v>
      </c>
      <c r="W89" s="217"/>
      <c r="X89" s="207"/>
      <c r="Y89" s="207"/>
      <c r="Z89" s="207"/>
      <c r="AA89" s="207"/>
      <c r="AB89" s="207"/>
      <c r="AC89" s="207"/>
      <c r="AD89" s="207"/>
      <c r="AE89" s="207"/>
      <c r="AF89" s="207"/>
      <c r="AG89" s="207" t="s">
        <v>154</v>
      </c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</row>
    <row r="90" spans="1:60" outlineLevel="1" x14ac:dyDescent="0.2">
      <c r="A90" s="241">
        <v>51</v>
      </c>
      <c r="B90" s="242" t="s">
        <v>205</v>
      </c>
      <c r="C90" s="257" t="s">
        <v>492</v>
      </c>
      <c r="D90" s="243" t="s">
        <v>203</v>
      </c>
      <c r="E90" s="244">
        <v>7</v>
      </c>
      <c r="F90" s="245"/>
      <c r="G90" s="246">
        <f>ROUND(E90*F90,2)</f>
        <v>0</v>
      </c>
      <c r="H90" s="245"/>
      <c r="I90" s="246">
        <f>ROUND(E90*H90,2)</f>
        <v>0</v>
      </c>
      <c r="J90" s="245"/>
      <c r="K90" s="246">
        <f>ROUND(E90*J90,2)</f>
        <v>0</v>
      </c>
      <c r="L90" s="246">
        <v>21</v>
      </c>
      <c r="M90" s="246">
        <f>G90*(1+L90/100)</f>
        <v>0</v>
      </c>
      <c r="N90" s="246">
        <v>0</v>
      </c>
      <c r="O90" s="246">
        <f>ROUND(E90*N90,2)</f>
        <v>0</v>
      </c>
      <c r="P90" s="246">
        <v>0</v>
      </c>
      <c r="Q90" s="246">
        <f>ROUND(E90*P90,2)</f>
        <v>0</v>
      </c>
      <c r="R90" s="246"/>
      <c r="S90" s="246" t="s">
        <v>195</v>
      </c>
      <c r="T90" s="247" t="s">
        <v>204</v>
      </c>
      <c r="U90" s="217">
        <v>0</v>
      </c>
      <c r="V90" s="217">
        <f>ROUND(E90*U90,2)</f>
        <v>0</v>
      </c>
      <c r="W90" s="217"/>
      <c r="X90" s="207"/>
      <c r="Y90" s="207"/>
      <c r="Z90" s="207"/>
      <c r="AA90" s="207"/>
      <c r="AB90" s="207"/>
      <c r="AC90" s="207"/>
      <c r="AD90" s="207"/>
      <c r="AE90" s="207"/>
      <c r="AF90" s="207"/>
      <c r="AG90" s="207" t="s">
        <v>154</v>
      </c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</row>
    <row r="91" spans="1:60" outlineLevel="1" x14ac:dyDescent="0.2">
      <c r="A91" s="230">
        <v>52</v>
      </c>
      <c r="B91" s="231" t="s">
        <v>207</v>
      </c>
      <c r="C91" s="252" t="s">
        <v>493</v>
      </c>
      <c r="D91" s="232" t="s">
        <v>203</v>
      </c>
      <c r="E91" s="233">
        <v>2</v>
      </c>
      <c r="F91" s="234"/>
      <c r="G91" s="235">
        <f>ROUND(E91*F91,2)</f>
        <v>0</v>
      </c>
      <c r="H91" s="234"/>
      <c r="I91" s="235">
        <f>ROUND(E91*H91,2)</f>
        <v>0</v>
      </c>
      <c r="J91" s="234"/>
      <c r="K91" s="235">
        <f>ROUND(E91*J91,2)</f>
        <v>0</v>
      </c>
      <c r="L91" s="235">
        <v>21</v>
      </c>
      <c r="M91" s="235">
        <f>G91*(1+L91/100)</f>
        <v>0</v>
      </c>
      <c r="N91" s="235">
        <v>0</v>
      </c>
      <c r="O91" s="235">
        <f>ROUND(E91*N91,2)</f>
        <v>0</v>
      </c>
      <c r="P91" s="235">
        <v>0</v>
      </c>
      <c r="Q91" s="235">
        <f>ROUND(E91*P91,2)</f>
        <v>0</v>
      </c>
      <c r="R91" s="235"/>
      <c r="S91" s="235" t="s">
        <v>195</v>
      </c>
      <c r="T91" s="236" t="s">
        <v>204</v>
      </c>
      <c r="U91" s="217">
        <v>0</v>
      </c>
      <c r="V91" s="217">
        <f>ROUND(E91*U91,2)</f>
        <v>0</v>
      </c>
      <c r="W91" s="217"/>
      <c r="X91" s="207"/>
      <c r="Y91" s="207"/>
      <c r="Z91" s="207"/>
      <c r="AA91" s="207"/>
      <c r="AB91" s="207"/>
      <c r="AC91" s="207"/>
      <c r="AD91" s="207"/>
      <c r="AE91" s="207"/>
      <c r="AF91" s="207"/>
      <c r="AG91" s="207" t="s">
        <v>154</v>
      </c>
      <c r="AH91" s="207"/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</row>
    <row r="92" spans="1:60" outlineLevel="1" x14ac:dyDescent="0.2">
      <c r="A92" s="214">
        <v>53</v>
      </c>
      <c r="B92" s="215" t="s">
        <v>494</v>
      </c>
      <c r="C92" s="258" t="s">
        <v>495</v>
      </c>
      <c r="D92" s="216" t="s">
        <v>0</v>
      </c>
      <c r="E92" s="248"/>
      <c r="F92" s="218"/>
      <c r="G92" s="217">
        <f>ROUND(E92*F92,2)</f>
        <v>0</v>
      </c>
      <c r="H92" s="218"/>
      <c r="I92" s="217">
        <f>ROUND(E92*H92,2)</f>
        <v>0</v>
      </c>
      <c r="J92" s="218"/>
      <c r="K92" s="217">
        <f>ROUND(E92*J92,2)</f>
        <v>0</v>
      </c>
      <c r="L92" s="217">
        <v>21</v>
      </c>
      <c r="M92" s="217">
        <f>G92*(1+L92/100)</f>
        <v>0</v>
      </c>
      <c r="N92" s="217">
        <v>0</v>
      </c>
      <c r="O92" s="217">
        <f>ROUND(E92*N92,2)</f>
        <v>0</v>
      </c>
      <c r="P92" s="217">
        <v>0</v>
      </c>
      <c r="Q92" s="217">
        <f>ROUND(E92*P92,2)</f>
        <v>0</v>
      </c>
      <c r="R92" s="217" t="s">
        <v>393</v>
      </c>
      <c r="S92" s="217" t="s">
        <v>153</v>
      </c>
      <c r="T92" s="217" t="s">
        <v>153</v>
      </c>
      <c r="U92" s="217">
        <v>0</v>
      </c>
      <c r="V92" s="217">
        <f>ROUND(E92*U92,2)</f>
        <v>0</v>
      </c>
      <c r="W92" s="217"/>
      <c r="X92" s="207"/>
      <c r="Y92" s="207"/>
      <c r="Z92" s="207"/>
      <c r="AA92" s="207"/>
      <c r="AB92" s="207"/>
      <c r="AC92" s="207"/>
      <c r="AD92" s="207"/>
      <c r="AE92" s="207"/>
      <c r="AF92" s="207"/>
      <c r="AG92" s="207" t="s">
        <v>245</v>
      </c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</row>
    <row r="93" spans="1:60" outlineLevel="1" x14ac:dyDescent="0.2">
      <c r="A93" s="214"/>
      <c r="B93" s="215"/>
      <c r="C93" s="259" t="s">
        <v>469</v>
      </c>
      <c r="D93" s="249"/>
      <c r="E93" s="249"/>
      <c r="F93" s="249"/>
      <c r="G93" s="249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07"/>
      <c r="Y93" s="207"/>
      <c r="Z93" s="207"/>
      <c r="AA93" s="207"/>
      <c r="AB93" s="207"/>
      <c r="AC93" s="207"/>
      <c r="AD93" s="207"/>
      <c r="AE93" s="207"/>
      <c r="AF93" s="207"/>
      <c r="AG93" s="207" t="s">
        <v>160</v>
      </c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</row>
    <row r="94" spans="1:60" x14ac:dyDescent="0.2">
      <c r="A94" s="224" t="s">
        <v>147</v>
      </c>
      <c r="B94" s="225" t="s">
        <v>117</v>
      </c>
      <c r="C94" s="251" t="s">
        <v>118</v>
      </c>
      <c r="D94" s="226"/>
      <c r="E94" s="227"/>
      <c r="F94" s="228"/>
      <c r="G94" s="228">
        <f>SUMIF(AG95:AG100,"&lt;&gt;NOR",G95:G100)</f>
        <v>0</v>
      </c>
      <c r="H94" s="228"/>
      <c r="I94" s="228">
        <f>SUM(I95:I100)</f>
        <v>0</v>
      </c>
      <c r="J94" s="228"/>
      <c r="K94" s="228">
        <f>SUM(K95:K100)</f>
        <v>0</v>
      </c>
      <c r="L94" s="228"/>
      <c r="M94" s="228">
        <f>SUM(M95:M100)</f>
        <v>0</v>
      </c>
      <c r="N94" s="228"/>
      <c r="O94" s="228">
        <f>SUM(O95:O100)</f>
        <v>0</v>
      </c>
      <c r="P94" s="228"/>
      <c r="Q94" s="228">
        <f>SUM(Q95:Q100)</f>
        <v>0</v>
      </c>
      <c r="R94" s="228"/>
      <c r="S94" s="228"/>
      <c r="T94" s="229"/>
      <c r="U94" s="223"/>
      <c r="V94" s="223">
        <f>SUM(V95:V100)</f>
        <v>3.2399999999999998</v>
      </c>
      <c r="W94" s="223"/>
      <c r="AG94" t="s">
        <v>148</v>
      </c>
    </row>
    <row r="95" spans="1:60" ht="22.5" outlineLevel="1" x14ac:dyDescent="0.2">
      <c r="A95" s="241">
        <v>54</v>
      </c>
      <c r="B95" s="242" t="s">
        <v>364</v>
      </c>
      <c r="C95" s="257" t="s">
        <v>365</v>
      </c>
      <c r="D95" s="243" t="s">
        <v>190</v>
      </c>
      <c r="E95" s="244">
        <v>1.0105600000000001</v>
      </c>
      <c r="F95" s="245"/>
      <c r="G95" s="246">
        <f>ROUND(E95*F95,2)</f>
        <v>0</v>
      </c>
      <c r="H95" s="245"/>
      <c r="I95" s="246">
        <f>ROUND(E95*H95,2)</f>
        <v>0</v>
      </c>
      <c r="J95" s="245"/>
      <c r="K95" s="246">
        <f>ROUND(E95*J95,2)</f>
        <v>0</v>
      </c>
      <c r="L95" s="246">
        <v>21</v>
      </c>
      <c r="M95" s="246">
        <f>G95*(1+L95/100)</f>
        <v>0</v>
      </c>
      <c r="N95" s="246">
        <v>0</v>
      </c>
      <c r="O95" s="246">
        <f>ROUND(E95*N95,2)</f>
        <v>0</v>
      </c>
      <c r="P95" s="246">
        <v>0</v>
      </c>
      <c r="Q95" s="246">
        <f>ROUND(E95*P95,2)</f>
        <v>0</v>
      </c>
      <c r="R95" s="246" t="s">
        <v>214</v>
      </c>
      <c r="S95" s="246" t="s">
        <v>153</v>
      </c>
      <c r="T95" s="247" t="s">
        <v>153</v>
      </c>
      <c r="U95" s="217">
        <v>0.93300000000000005</v>
      </c>
      <c r="V95" s="217">
        <f>ROUND(E95*U95,2)</f>
        <v>0.94</v>
      </c>
      <c r="W95" s="217"/>
      <c r="X95" s="207"/>
      <c r="Y95" s="207"/>
      <c r="Z95" s="207"/>
      <c r="AA95" s="207"/>
      <c r="AB95" s="207"/>
      <c r="AC95" s="207"/>
      <c r="AD95" s="207"/>
      <c r="AE95" s="207"/>
      <c r="AF95" s="207"/>
      <c r="AG95" s="207" t="s">
        <v>366</v>
      </c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</row>
    <row r="96" spans="1:60" outlineLevel="1" x14ac:dyDescent="0.2">
      <c r="A96" s="241">
        <v>55</v>
      </c>
      <c r="B96" s="242" t="s">
        <v>367</v>
      </c>
      <c r="C96" s="257" t="s">
        <v>368</v>
      </c>
      <c r="D96" s="243" t="s">
        <v>190</v>
      </c>
      <c r="E96" s="244">
        <v>1.0105600000000001</v>
      </c>
      <c r="F96" s="245"/>
      <c r="G96" s="246">
        <f>ROUND(E96*F96,2)</f>
        <v>0</v>
      </c>
      <c r="H96" s="245"/>
      <c r="I96" s="246">
        <f>ROUND(E96*H96,2)</f>
        <v>0</v>
      </c>
      <c r="J96" s="245"/>
      <c r="K96" s="246">
        <f>ROUND(E96*J96,2)</f>
        <v>0</v>
      </c>
      <c r="L96" s="246">
        <v>21</v>
      </c>
      <c r="M96" s="246">
        <f>G96*(1+L96/100)</f>
        <v>0</v>
      </c>
      <c r="N96" s="246">
        <v>0</v>
      </c>
      <c r="O96" s="246">
        <f>ROUND(E96*N96,2)</f>
        <v>0</v>
      </c>
      <c r="P96" s="246">
        <v>0</v>
      </c>
      <c r="Q96" s="246">
        <f>ROUND(E96*P96,2)</f>
        <v>0</v>
      </c>
      <c r="R96" s="246" t="s">
        <v>214</v>
      </c>
      <c r="S96" s="246" t="s">
        <v>153</v>
      </c>
      <c r="T96" s="247" t="s">
        <v>153</v>
      </c>
      <c r="U96" s="217">
        <v>0.49000000000000005</v>
      </c>
      <c r="V96" s="217">
        <f>ROUND(E96*U96,2)</f>
        <v>0.5</v>
      </c>
      <c r="W96" s="217"/>
      <c r="X96" s="207"/>
      <c r="Y96" s="207"/>
      <c r="Z96" s="207"/>
      <c r="AA96" s="207"/>
      <c r="AB96" s="207"/>
      <c r="AC96" s="207"/>
      <c r="AD96" s="207"/>
      <c r="AE96" s="207"/>
      <c r="AF96" s="207"/>
      <c r="AG96" s="207" t="s">
        <v>366</v>
      </c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</row>
    <row r="97" spans="1:60" outlineLevel="1" x14ac:dyDescent="0.2">
      <c r="A97" s="241">
        <v>56</v>
      </c>
      <c r="B97" s="242" t="s">
        <v>369</v>
      </c>
      <c r="C97" s="257" t="s">
        <v>370</v>
      </c>
      <c r="D97" s="243" t="s">
        <v>190</v>
      </c>
      <c r="E97" s="244">
        <v>14.14784</v>
      </c>
      <c r="F97" s="245"/>
      <c r="G97" s="246">
        <f>ROUND(E97*F97,2)</f>
        <v>0</v>
      </c>
      <c r="H97" s="245"/>
      <c r="I97" s="246">
        <f>ROUND(E97*H97,2)</f>
        <v>0</v>
      </c>
      <c r="J97" s="245"/>
      <c r="K97" s="246">
        <f>ROUND(E97*J97,2)</f>
        <v>0</v>
      </c>
      <c r="L97" s="246">
        <v>21</v>
      </c>
      <c r="M97" s="246">
        <f>G97*(1+L97/100)</f>
        <v>0</v>
      </c>
      <c r="N97" s="246">
        <v>0</v>
      </c>
      <c r="O97" s="246">
        <f>ROUND(E97*N97,2)</f>
        <v>0</v>
      </c>
      <c r="P97" s="246">
        <v>0</v>
      </c>
      <c r="Q97" s="246">
        <f>ROUND(E97*P97,2)</f>
        <v>0</v>
      </c>
      <c r="R97" s="246" t="s">
        <v>214</v>
      </c>
      <c r="S97" s="246" t="s">
        <v>153</v>
      </c>
      <c r="T97" s="247" t="s">
        <v>153</v>
      </c>
      <c r="U97" s="217">
        <v>0</v>
      </c>
      <c r="V97" s="217">
        <f>ROUND(E97*U97,2)</f>
        <v>0</v>
      </c>
      <c r="W97" s="217"/>
      <c r="X97" s="207"/>
      <c r="Y97" s="207"/>
      <c r="Z97" s="207"/>
      <c r="AA97" s="207"/>
      <c r="AB97" s="207"/>
      <c r="AC97" s="207"/>
      <c r="AD97" s="207"/>
      <c r="AE97" s="207"/>
      <c r="AF97" s="207"/>
      <c r="AG97" s="207" t="s">
        <v>366</v>
      </c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</row>
    <row r="98" spans="1:60" outlineLevel="1" x14ac:dyDescent="0.2">
      <c r="A98" s="241">
        <v>57</v>
      </c>
      <c r="B98" s="242" t="s">
        <v>371</v>
      </c>
      <c r="C98" s="257" t="s">
        <v>372</v>
      </c>
      <c r="D98" s="243" t="s">
        <v>190</v>
      </c>
      <c r="E98" s="244">
        <v>1.0105600000000001</v>
      </c>
      <c r="F98" s="245"/>
      <c r="G98" s="246">
        <f>ROUND(E98*F98,2)</f>
        <v>0</v>
      </c>
      <c r="H98" s="245"/>
      <c r="I98" s="246">
        <f>ROUND(E98*H98,2)</f>
        <v>0</v>
      </c>
      <c r="J98" s="245"/>
      <c r="K98" s="246">
        <f>ROUND(E98*J98,2)</f>
        <v>0</v>
      </c>
      <c r="L98" s="246">
        <v>21</v>
      </c>
      <c r="M98" s="246">
        <f>G98*(1+L98/100)</f>
        <v>0</v>
      </c>
      <c r="N98" s="246">
        <v>0</v>
      </c>
      <c r="O98" s="246">
        <f>ROUND(E98*N98,2)</f>
        <v>0</v>
      </c>
      <c r="P98" s="246">
        <v>0</v>
      </c>
      <c r="Q98" s="246">
        <f>ROUND(E98*P98,2)</f>
        <v>0</v>
      </c>
      <c r="R98" s="246" t="s">
        <v>214</v>
      </c>
      <c r="S98" s="246" t="s">
        <v>153</v>
      </c>
      <c r="T98" s="247" t="s">
        <v>153</v>
      </c>
      <c r="U98" s="217">
        <v>0.94200000000000006</v>
      </c>
      <c r="V98" s="217">
        <f>ROUND(E98*U98,2)</f>
        <v>0.95</v>
      </c>
      <c r="W98" s="217"/>
      <c r="X98" s="207"/>
      <c r="Y98" s="207"/>
      <c r="Z98" s="207"/>
      <c r="AA98" s="207"/>
      <c r="AB98" s="207"/>
      <c r="AC98" s="207"/>
      <c r="AD98" s="207"/>
      <c r="AE98" s="207"/>
      <c r="AF98" s="207"/>
      <c r="AG98" s="207" t="s">
        <v>366</v>
      </c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</row>
    <row r="99" spans="1:60" ht="22.5" outlineLevel="1" x14ac:dyDescent="0.2">
      <c r="A99" s="241">
        <v>58</v>
      </c>
      <c r="B99" s="242" t="s">
        <v>373</v>
      </c>
      <c r="C99" s="257" t="s">
        <v>374</v>
      </c>
      <c r="D99" s="243" t="s">
        <v>190</v>
      </c>
      <c r="E99" s="244">
        <v>8.084480000000001</v>
      </c>
      <c r="F99" s="245"/>
      <c r="G99" s="246">
        <f>ROUND(E99*F99,2)</f>
        <v>0</v>
      </c>
      <c r="H99" s="245"/>
      <c r="I99" s="246">
        <f>ROUND(E99*H99,2)</f>
        <v>0</v>
      </c>
      <c r="J99" s="245"/>
      <c r="K99" s="246">
        <f>ROUND(E99*J99,2)</f>
        <v>0</v>
      </c>
      <c r="L99" s="246">
        <v>21</v>
      </c>
      <c r="M99" s="246">
        <f>G99*(1+L99/100)</f>
        <v>0</v>
      </c>
      <c r="N99" s="246">
        <v>0</v>
      </c>
      <c r="O99" s="246">
        <f>ROUND(E99*N99,2)</f>
        <v>0</v>
      </c>
      <c r="P99" s="246">
        <v>0</v>
      </c>
      <c r="Q99" s="246">
        <f>ROUND(E99*P99,2)</f>
        <v>0</v>
      </c>
      <c r="R99" s="246" t="s">
        <v>214</v>
      </c>
      <c r="S99" s="246" t="s">
        <v>153</v>
      </c>
      <c r="T99" s="247" t="s">
        <v>153</v>
      </c>
      <c r="U99" s="217">
        <v>0.10500000000000001</v>
      </c>
      <c r="V99" s="217">
        <f>ROUND(E99*U99,2)</f>
        <v>0.85</v>
      </c>
      <c r="W99" s="217"/>
      <c r="X99" s="207"/>
      <c r="Y99" s="207"/>
      <c r="Z99" s="207"/>
      <c r="AA99" s="207"/>
      <c r="AB99" s="207"/>
      <c r="AC99" s="207"/>
      <c r="AD99" s="207"/>
      <c r="AE99" s="207"/>
      <c r="AF99" s="207"/>
      <c r="AG99" s="207" t="s">
        <v>366</v>
      </c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</row>
    <row r="100" spans="1:60" outlineLevel="1" x14ac:dyDescent="0.2">
      <c r="A100" s="230">
        <v>59</v>
      </c>
      <c r="B100" s="231" t="s">
        <v>496</v>
      </c>
      <c r="C100" s="252" t="s">
        <v>497</v>
      </c>
      <c r="D100" s="232" t="s">
        <v>190</v>
      </c>
      <c r="E100" s="233">
        <v>1.0105600000000001</v>
      </c>
      <c r="F100" s="234"/>
      <c r="G100" s="235">
        <f>ROUND(E100*F100,2)</f>
        <v>0</v>
      </c>
      <c r="H100" s="234"/>
      <c r="I100" s="235">
        <f>ROUND(E100*H100,2)</f>
        <v>0</v>
      </c>
      <c r="J100" s="234"/>
      <c r="K100" s="235">
        <f>ROUND(E100*J100,2)</f>
        <v>0</v>
      </c>
      <c r="L100" s="235">
        <v>21</v>
      </c>
      <c r="M100" s="235">
        <f>G100*(1+L100/100)</f>
        <v>0</v>
      </c>
      <c r="N100" s="235">
        <v>0</v>
      </c>
      <c r="O100" s="235">
        <f>ROUND(E100*N100,2)</f>
        <v>0</v>
      </c>
      <c r="P100" s="235">
        <v>0</v>
      </c>
      <c r="Q100" s="235">
        <f>ROUND(E100*P100,2)</f>
        <v>0</v>
      </c>
      <c r="R100" s="235" t="s">
        <v>214</v>
      </c>
      <c r="S100" s="235" t="s">
        <v>153</v>
      </c>
      <c r="T100" s="236" t="s">
        <v>153</v>
      </c>
      <c r="U100" s="217">
        <v>0</v>
      </c>
      <c r="V100" s="217">
        <f>ROUND(E100*U100,2)</f>
        <v>0</v>
      </c>
      <c r="W100" s="21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 t="s">
        <v>366</v>
      </c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</row>
    <row r="101" spans="1:60" x14ac:dyDescent="0.2">
      <c r="A101" s="5"/>
      <c r="B101" s="6"/>
      <c r="C101" s="261"/>
      <c r="D101" s="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AE101">
        <v>15</v>
      </c>
      <c r="AF101">
        <v>21</v>
      </c>
    </row>
    <row r="102" spans="1:60" x14ac:dyDescent="0.2">
      <c r="A102" s="210"/>
      <c r="B102" s="211" t="s">
        <v>29</v>
      </c>
      <c r="C102" s="262"/>
      <c r="D102" s="212"/>
      <c r="E102" s="213"/>
      <c r="F102" s="213"/>
      <c r="G102" s="250">
        <f>G8+G13+G19+G22+G42+G78+G94</f>
        <v>0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AE102">
        <f>SUMIF(L7:L100,AE101,G7:G100)</f>
        <v>0</v>
      </c>
      <c r="AF102">
        <f>SUMIF(L7:L100,AF101,G7:G100)</f>
        <v>0</v>
      </c>
      <c r="AG102" t="s">
        <v>377</v>
      </c>
    </row>
    <row r="103" spans="1:60" x14ac:dyDescent="0.2">
      <c r="C103" s="263"/>
      <c r="D103" s="191"/>
      <c r="AG103" t="s">
        <v>378</v>
      </c>
    </row>
    <row r="104" spans="1:60" x14ac:dyDescent="0.2">
      <c r="D104" s="191"/>
    </row>
    <row r="105" spans="1:60" x14ac:dyDescent="0.2">
      <c r="D105" s="191"/>
    </row>
    <row r="106" spans="1:60" x14ac:dyDescent="0.2">
      <c r="D106" s="191"/>
    </row>
    <row r="107" spans="1:60" x14ac:dyDescent="0.2">
      <c r="D107" s="191"/>
    </row>
    <row r="108" spans="1:60" x14ac:dyDescent="0.2">
      <c r="D108" s="191"/>
    </row>
    <row r="109" spans="1:60" x14ac:dyDescent="0.2">
      <c r="D109" s="191"/>
    </row>
    <row r="110" spans="1:60" x14ac:dyDescent="0.2">
      <c r="D110" s="191"/>
    </row>
    <row r="111" spans="1:60" x14ac:dyDescent="0.2">
      <c r="D111" s="191"/>
    </row>
    <row r="112" spans="1:60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password="ED80" sheet="1"/>
  <mergeCells count="30">
    <mergeCell ref="C64:G64"/>
    <mergeCell ref="C66:G66"/>
    <mergeCell ref="C72:G72"/>
    <mergeCell ref="C75:G75"/>
    <mergeCell ref="C77:G77"/>
    <mergeCell ref="C93:G93"/>
    <mergeCell ref="C50:G50"/>
    <mergeCell ref="C52:G52"/>
    <mergeCell ref="C53:G53"/>
    <mergeCell ref="C55:G55"/>
    <mergeCell ref="C57:G57"/>
    <mergeCell ref="C59:G59"/>
    <mergeCell ref="C34:G34"/>
    <mergeCell ref="C36:G36"/>
    <mergeCell ref="C41:G41"/>
    <mergeCell ref="C46:G46"/>
    <mergeCell ref="C47:G47"/>
    <mergeCell ref="C49:G49"/>
    <mergeCell ref="C15:G15"/>
    <mergeCell ref="C17:G17"/>
    <mergeCell ref="C21:G21"/>
    <mergeCell ref="C28:G28"/>
    <mergeCell ref="C30:G30"/>
    <mergeCell ref="C32:G32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2" t="s">
        <v>122</v>
      </c>
      <c r="B1" s="192"/>
      <c r="C1" s="192"/>
      <c r="D1" s="192"/>
      <c r="E1" s="192"/>
      <c r="F1" s="192"/>
      <c r="G1" s="192"/>
      <c r="AG1" t="s">
        <v>123</v>
      </c>
    </row>
    <row r="2" spans="1:60" ht="24.95" customHeight="1" x14ac:dyDescent="0.2">
      <c r="A2" s="193" t="s">
        <v>7</v>
      </c>
      <c r="B2" s="71" t="s">
        <v>44</v>
      </c>
      <c r="C2" s="196" t="s">
        <v>45</v>
      </c>
      <c r="D2" s="194"/>
      <c r="E2" s="194"/>
      <c r="F2" s="194"/>
      <c r="G2" s="195"/>
      <c r="AG2" t="s">
        <v>124</v>
      </c>
    </row>
    <row r="3" spans="1:60" ht="24.95" customHeight="1" x14ac:dyDescent="0.2">
      <c r="A3" s="193" t="s">
        <v>8</v>
      </c>
      <c r="B3" s="71" t="s">
        <v>58</v>
      </c>
      <c r="C3" s="196" t="s">
        <v>59</v>
      </c>
      <c r="D3" s="194"/>
      <c r="E3" s="194"/>
      <c r="F3" s="194"/>
      <c r="G3" s="195"/>
      <c r="AC3" s="128" t="s">
        <v>124</v>
      </c>
      <c r="AG3" t="s">
        <v>125</v>
      </c>
    </row>
    <row r="4" spans="1:60" ht="24.95" customHeight="1" x14ac:dyDescent="0.2">
      <c r="A4" s="197" t="s">
        <v>9</v>
      </c>
      <c r="B4" s="198" t="s">
        <v>64</v>
      </c>
      <c r="C4" s="199" t="s">
        <v>65</v>
      </c>
      <c r="D4" s="200"/>
      <c r="E4" s="200"/>
      <c r="F4" s="200"/>
      <c r="G4" s="201"/>
      <c r="AG4" t="s">
        <v>126</v>
      </c>
    </row>
    <row r="5" spans="1:60" x14ac:dyDescent="0.2">
      <c r="D5" s="191"/>
    </row>
    <row r="6" spans="1:60" ht="38.25" x14ac:dyDescent="0.2">
      <c r="A6" s="203" t="s">
        <v>127</v>
      </c>
      <c r="B6" s="205" t="s">
        <v>128</v>
      </c>
      <c r="C6" s="205" t="s">
        <v>129</v>
      </c>
      <c r="D6" s="204" t="s">
        <v>130</v>
      </c>
      <c r="E6" s="203" t="s">
        <v>131</v>
      </c>
      <c r="F6" s="202" t="s">
        <v>132</v>
      </c>
      <c r="G6" s="203" t="s">
        <v>29</v>
      </c>
      <c r="H6" s="206" t="s">
        <v>30</v>
      </c>
      <c r="I6" s="206" t="s">
        <v>133</v>
      </c>
      <c r="J6" s="206" t="s">
        <v>31</v>
      </c>
      <c r="K6" s="206" t="s">
        <v>134</v>
      </c>
      <c r="L6" s="206" t="s">
        <v>135</v>
      </c>
      <c r="M6" s="206" t="s">
        <v>136</v>
      </c>
      <c r="N6" s="206" t="s">
        <v>137</v>
      </c>
      <c r="O6" s="206" t="s">
        <v>138</v>
      </c>
      <c r="P6" s="206" t="s">
        <v>139</v>
      </c>
      <c r="Q6" s="206" t="s">
        <v>140</v>
      </c>
      <c r="R6" s="206" t="s">
        <v>141</v>
      </c>
      <c r="S6" s="206" t="s">
        <v>142</v>
      </c>
      <c r="T6" s="206" t="s">
        <v>143</v>
      </c>
      <c r="U6" s="206" t="s">
        <v>144</v>
      </c>
      <c r="V6" s="206" t="s">
        <v>145</v>
      </c>
      <c r="W6" s="206" t="s">
        <v>146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">
      <c r="A8" s="224" t="s">
        <v>147</v>
      </c>
      <c r="B8" s="225" t="s">
        <v>111</v>
      </c>
      <c r="C8" s="251" t="s">
        <v>112</v>
      </c>
      <c r="D8" s="226"/>
      <c r="E8" s="227"/>
      <c r="F8" s="228"/>
      <c r="G8" s="228">
        <f>SUMIF(AG9:AG9,"&lt;&gt;NOR",G9:G9)</f>
        <v>0</v>
      </c>
      <c r="H8" s="228"/>
      <c r="I8" s="228">
        <f>SUM(I9:I9)</f>
        <v>0</v>
      </c>
      <c r="J8" s="228"/>
      <c r="K8" s="228">
        <f>SUM(K9:K9)</f>
        <v>0</v>
      </c>
      <c r="L8" s="228"/>
      <c r="M8" s="228">
        <f>SUM(M9:M9)</f>
        <v>0</v>
      </c>
      <c r="N8" s="228"/>
      <c r="O8" s="228">
        <f>SUM(O9:O9)</f>
        <v>0</v>
      </c>
      <c r="P8" s="228"/>
      <c r="Q8" s="228">
        <f>SUM(Q9:Q9)</f>
        <v>0</v>
      </c>
      <c r="R8" s="228"/>
      <c r="S8" s="228"/>
      <c r="T8" s="229"/>
      <c r="U8" s="223"/>
      <c r="V8" s="223">
        <f>SUM(V9:V9)</f>
        <v>0</v>
      </c>
      <c r="W8" s="223"/>
      <c r="AG8" t="s">
        <v>148</v>
      </c>
    </row>
    <row r="9" spans="1:60" outlineLevel="1" x14ac:dyDescent="0.2">
      <c r="A9" s="230">
        <v>1</v>
      </c>
      <c r="B9" s="231" t="s">
        <v>201</v>
      </c>
      <c r="C9" s="252" t="s">
        <v>498</v>
      </c>
      <c r="D9" s="232" t="s">
        <v>361</v>
      </c>
      <c r="E9" s="233">
        <v>1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5"/>
      <c r="S9" s="235" t="s">
        <v>195</v>
      </c>
      <c r="T9" s="236" t="s">
        <v>204</v>
      </c>
      <c r="U9" s="217">
        <v>0</v>
      </c>
      <c r="V9" s="217">
        <f>ROUND(E9*U9,2)</f>
        <v>0</v>
      </c>
      <c r="W9" s="217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154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x14ac:dyDescent="0.2">
      <c r="A10" s="5"/>
      <c r="B10" s="6"/>
      <c r="C10" s="261"/>
      <c r="D10" s="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AE10">
        <v>15</v>
      </c>
      <c r="AF10">
        <v>21</v>
      </c>
    </row>
    <row r="11" spans="1:60" x14ac:dyDescent="0.2">
      <c r="A11" s="210"/>
      <c r="B11" s="211" t="s">
        <v>29</v>
      </c>
      <c r="C11" s="262"/>
      <c r="D11" s="212"/>
      <c r="E11" s="213"/>
      <c r="F11" s="213"/>
      <c r="G11" s="250">
        <f>G8</f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AE11">
        <f>SUMIF(L7:L9,AE10,G7:G9)</f>
        <v>0</v>
      </c>
      <c r="AF11">
        <f>SUMIF(L7:L9,AF10,G7:G9)</f>
        <v>0</v>
      </c>
      <c r="AG11" t="s">
        <v>377</v>
      </c>
    </row>
    <row r="12" spans="1:60" x14ac:dyDescent="0.2">
      <c r="C12" s="263"/>
      <c r="D12" s="191"/>
      <c r="AG12" t="s">
        <v>378</v>
      </c>
    </row>
    <row r="13" spans="1:60" x14ac:dyDescent="0.2">
      <c r="D13" s="191"/>
    </row>
    <row r="14" spans="1:60" x14ac:dyDescent="0.2">
      <c r="D14" s="191"/>
    </row>
    <row r="15" spans="1:60" x14ac:dyDescent="0.2">
      <c r="D15" s="191"/>
    </row>
    <row r="16" spans="1:60" x14ac:dyDescent="0.2">
      <c r="D16" s="191"/>
    </row>
    <row r="17" spans="4:4" x14ac:dyDescent="0.2">
      <c r="D17" s="191"/>
    </row>
    <row r="18" spans="4:4" x14ac:dyDescent="0.2">
      <c r="D18" s="191"/>
    </row>
    <row r="19" spans="4:4" x14ac:dyDescent="0.2">
      <c r="D19" s="191"/>
    </row>
    <row r="20" spans="4:4" x14ac:dyDescent="0.2">
      <c r="D20" s="191"/>
    </row>
    <row r="21" spans="4:4" x14ac:dyDescent="0.2">
      <c r="D21" s="191"/>
    </row>
    <row r="22" spans="4:4" x14ac:dyDescent="0.2">
      <c r="D22" s="191"/>
    </row>
    <row r="23" spans="4:4" x14ac:dyDescent="0.2">
      <c r="D23" s="191"/>
    </row>
    <row r="24" spans="4:4" x14ac:dyDescent="0.2">
      <c r="D24" s="191"/>
    </row>
    <row r="25" spans="4:4" x14ac:dyDescent="0.2">
      <c r="D25" s="191"/>
    </row>
    <row r="26" spans="4:4" x14ac:dyDescent="0.2">
      <c r="D26" s="191"/>
    </row>
    <row r="27" spans="4:4" x14ac:dyDescent="0.2">
      <c r="D27" s="191"/>
    </row>
    <row r="28" spans="4:4" x14ac:dyDescent="0.2">
      <c r="D28" s="191"/>
    </row>
    <row r="29" spans="4:4" x14ac:dyDescent="0.2">
      <c r="D29" s="191"/>
    </row>
    <row r="30" spans="4:4" x14ac:dyDescent="0.2">
      <c r="D30" s="191"/>
    </row>
    <row r="31" spans="4:4" x14ac:dyDescent="0.2">
      <c r="D31" s="191"/>
    </row>
    <row r="32" spans="4:4" x14ac:dyDescent="0.2">
      <c r="D32" s="191"/>
    </row>
    <row r="33" spans="4:4" x14ac:dyDescent="0.2">
      <c r="D33" s="191"/>
    </row>
    <row r="34" spans="4:4" x14ac:dyDescent="0.2">
      <c r="D34" s="191"/>
    </row>
    <row r="35" spans="4:4" x14ac:dyDescent="0.2">
      <c r="D35" s="191"/>
    </row>
    <row r="36" spans="4:4" x14ac:dyDescent="0.2">
      <c r="D36" s="191"/>
    </row>
    <row r="37" spans="4:4" x14ac:dyDescent="0.2">
      <c r="D37" s="191"/>
    </row>
    <row r="38" spans="4:4" x14ac:dyDescent="0.2">
      <c r="D38" s="191"/>
    </row>
    <row r="39" spans="4:4" x14ac:dyDescent="0.2">
      <c r="D39" s="191"/>
    </row>
    <row r="40" spans="4:4" x14ac:dyDescent="0.2">
      <c r="D40" s="191"/>
    </row>
    <row r="41" spans="4:4" x14ac:dyDescent="0.2">
      <c r="D41" s="191"/>
    </row>
    <row r="42" spans="4:4" x14ac:dyDescent="0.2">
      <c r="D42" s="191"/>
    </row>
    <row r="43" spans="4:4" x14ac:dyDescent="0.2">
      <c r="D43" s="191"/>
    </row>
    <row r="44" spans="4:4" x14ac:dyDescent="0.2">
      <c r="D44" s="191"/>
    </row>
    <row r="45" spans="4:4" x14ac:dyDescent="0.2">
      <c r="D45" s="191"/>
    </row>
    <row r="46" spans="4:4" x14ac:dyDescent="0.2">
      <c r="D46" s="191"/>
    </row>
    <row r="47" spans="4:4" x14ac:dyDescent="0.2">
      <c r="D47" s="191"/>
    </row>
    <row r="48" spans="4:4" x14ac:dyDescent="0.2">
      <c r="D48" s="191"/>
    </row>
    <row r="49" spans="4:4" x14ac:dyDescent="0.2">
      <c r="D49" s="191"/>
    </row>
    <row r="50" spans="4:4" x14ac:dyDescent="0.2">
      <c r="D50" s="191"/>
    </row>
    <row r="51" spans="4:4" x14ac:dyDescent="0.2">
      <c r="D51" s="191"/>
    </row>
    <row r="52" spans="4:4" x14ac:dyDescent="0.2">
      <c r="D52" s="191"/>
    </row>
    <row r="53" spans="4:4" x14ac:dyDescent="0.2">
      <c r="D53" s="191"/>
    </row>
    <row r="54" spans="4:4" x14ac:dyDescent="0.2">
      <c r="D54" s="191"/>
    </row>
    <row r="55" spans="4:4" x14ac:dyDescent="0.2">
      <c r="D55" s="191"/>
    </row>
    <row r="56" spans="4:4" x14ac:dyDescent="0.2">
      <c r="D56" s="191"/>
    </row>
    <row r="57" spans="4:4" x14ac:dyDescent="0.2">
      <c r="D57" s="191"/>
    </row>
    <row r="58" spans="4:4" x14ac:dyDescent="0.2">
      <c r="D58" s="191"/>
    </row>
    <row r="59" spans="4:4" x14ac:dyDescent="0.2">
      <c r="D59" s="191"/>
    </row>
    <row r="60" spans="4:4" x14ac:dyDescent="0.2">
      <c r="D60" s="191"/>
    </row>
    <row r="61" spans="4:4" x14ac:dyDescent="0.2">
      <c r="D61" s="191"/>
    </row>
    <row r="62" spans="4:4" x14ac:dyDescent="0.2">
      <c r="D62" s="191"/>
    </row>
    <row r="63" spans="4:4" x14ac:dyDescent="0.2">
      <c r="D63" s="191"/>
    </row>
    <row r="64" spans="4:4" x14ac:dyDescent="0.2">
      <c r="D64" s="191"/>
    </row>
    <row r="65" spans="4:4" x14ac:dyDescent="0.2">
      <c r="D65" s="191"/>
    </row>
    <row r="66" spans="4:4" x14ac:dyDescent="0.2">
      <c r="D66" s="191"/>
    </row>
    <row r="67" spans="4:4" x14ac:dyDescent="0.2">
      <c r="D67" s="191"/>
    </row>
    <row r="68" spans="4:4" x14ac:dyDescent="0.2">
      <c r="D68" s="191"/>
    </row>
    <row r="69" spans="4:4" x14ac:dyDescent="0.2">
      <c r="D69" s="191"/>
    </row>
    <row r="70" spans="4:4" x14ac:dyDescent="0.2">
      <c r="D70" s="191"/>
    </row>
    <row r="71" spans="4:4" x14ac:dyDescent="0.2">
      <c r="D71" s="191"/>
    </row>
    <row r="72" spans="4:4" x14ac:dyDescent="0.2">
      <c r="D72" s="191"/>
    </row>
    <row r="73" spans="4:4" x14ac:dyDescent="0.2">
      <c r="D73" s="191"/>
    </row>
    <row r="74" spans="4:4" x14ac:dyDescent="0.2">
      <c r="D74" s="191"/>
    </row>
    <row r="75" spans="4:4" x14ac:dyDescent="0.2">
      <c r="D75" s="191"/>
    </row>
    <row r="76" spans="4:4" x14ac:dyDescent="0.2">
      <c r="D76" s="191"/>
    </row>
    <row r="77" spans="4:4" x14ac:dyDescent="0.2">
      <c r="D77" s="191"/>
    </row>
    <row r="78" spans="4:4" x14ac:dyDescent="0.2">
      <c r="D78" s="191"/>
    </row>
    <row r="79" spans="4:4" x14ac:dyDescent="0.2">
      <c r="D79" s="191"/>
    </row>
    <row r="80" spans="4:4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password="ED8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2" t="s">
        <v>122</v>
      </c>
      <c r="B1" s="192"/>
      <c r="C1" s="192"/>
      <c r="D1" s="192"/>
      <c r="E1" s="192"/>
      <c r="F1" s="192"/>
      <c r="G1" s="192"/>
      <c r="AG1" t="s">
        <v>123</v>
      </c>
    </row>
    <row r="2" spans="1:60" ht="24.95" customHeight="1" x14ac:dyDescent="0.2">
      <c r="A2" s="193" t="s">
        <v>7</v>
      </c>
      <c r="B2" s="71" t="s">
        <v>44</v>
      </c>
      <c r="C2" s="196" t="s">
        <v>45</v>
      </c>
      <c r="D2" s="194"/>
      <c r="E2" s="194"/>
      <c r="F2" s="194"/>
      <c r="G2" s="195"/>
      <c r="AG2" t="s">
        <v>124</v>
      </c>
    </row>
    <row r="3" spans="1:60" ht="24.95" customHeight="1" x14ac:dyDescent="0.2">
      <c r="A3" s="193" t="s">
        <v>8</v>
      </c>
      <c r="B3" s="71" t="s">
        <v>58</v>
      </c>
      <c r="C3" s="196" t="s">
        <v>59</v>
      </c>
      <c r="D3" s="194"/>
      <c r="E3" s="194"/>
      <c r="F3" s="194"/>
      <c r="G3" s="195"/>
      <c r="AC3" s="128" t="s">
        <v>124</v>
      </c>
      <c r="AG3" t="s">
        <v>125</v>
      </c>
    </row>
    <row r="4" spans="1:60" ht="24.95" customHeight="1" x14ac:dyDescent="0.2">
      <c r="A4" s="197" t="s">
        <v>9</v>
      </c>
      <c r="B4" s="198" t="s">
        <v>66</v>
      </c>
      <c r="C4" s="199" t="s">
        <v>67</v>
      </c>
      <c r="D4" s="200"/>
      <c r="E4" s="200"/>
      <c r="F4" s="200"/>
      <c r="G4" s="201"/>
      <c r="AG4" t="s">
        <v>126</v>
      </c>
    </row>
    <row r="5" spans="1:60" x14ac:dyDescent="0.2">
      <c r="D5" s="191"/>
    </row>
    <row r="6" spans="1:60" ht="38.25" x14ac:dyDescent="0.2">
      <c r="A6" s="203" t="s">
        <v>127</v>
      </c>
      <c r="B6" s="205" t="s">
        <v>128</v>
      </c>
      <c r="C6" s="205" t="s">
        <v>129</v>
      </c>
      <c r="D6" s="204" t="s">
        <v>130</v>
      </c>
      <c r="E6" s="203" t="s">
        <v>131</v>
      </c>
      <c r="F6" s="202" t="s">
        <v>132</v>
      </c>
      <c r="G6" s="203" t="s">
        <v>29</v>
      </c>
      <c r="H6" s="206" t="s">
        <v>30</v>
      </c>
      <c r="I6" s="206" t="s">
        <v>133</v>
      </c>
      <c r="J6" s="206" t="s">
        <v>31</v>
      </c>
      <c r="K6" s="206" t="s">
        <v>134</v>
      </c>
      <c r="L6" s="206" t="s">
        <v>135</v>
      </c>
      <c r="M6" s="206" t="s">
        <v>136</v>
      </c>
      <c r="N6" s="206" t="s">
        <v>137</v>
      </c>
      <c r="O6" s="206" t="s">
        <v>138</v>
      </c>
      <c r="P6" s="206" t="s">
        <v>139</v>
      </c>
      <c r="Q6" s="206" t="s">
        <v>140</v>
      </c>
      <c r="R6" s="206" t="s">
        <v>141</v>
      </c>
      <c r="S6" s="206" t="s">
        <v>142</v>
      </c>
      <c r="T6" s="206" t="s">
        <v>143</v>
      </c>
      <c r="U6" s="206" t="s">
        <v>144</v>
      </c>
      <c r="V6" s="206" t="s">
        <v>145</v>
      </c>
      <c r="W6" s="206" t="s">
        <v>146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">
      <c r="A8" s="224" t="s">
        <v>147</v>
      </c>
      <c r="B8" s="225" t="s">
        <v>113</v>
      </c>
      <c r="C8" s="251" t="s">
        <v>114</v>
      </c>
      <c r="D8" s="226"/>
      <c r="E8" s="227"/>
      <c r="F8" s="228"/>
      <c r="G8" s="228">
        <f>SUMIF(AG9:AG9,"&lt;&gt;NOR",G9:G9)</f>
        <v>0</v>
      </c>
      <c r="H8" s="228"/>
      <c r="I8" s="228">
        <f>SUM(I9:I9)</f>
        <v>0</v>
      </c>
      <c r="J8" s="228"/>
      <c r="K8" s="228">
        <f>SUM(K9:K9)</f>
        <v>0</v>
      </c>
      <c r="L8" s="228"/>
      <c r="M8" s="228">
        <f>SUM(M9:M9)</f>
        <v>0</v>
      </c>
      <c r="N8" s="228"/>
      <c r="O8" s="228">
        <f>SUM(O9:O9)</f>
        <v>0</v>
      </c>
      <c r="P8" s="228"/>
      <c r="Q8" s="228">
        <f>SUM(Q9:Q9)</f>
        <v>0</v>
      </c>
      <c r="R8" s="228"/>
      <c r="S8" s="228"/>
      <c r="T8" s="229"/>
      <c r="U8" s="223"/>
      <c r="V8" s="223">
        <f>SUM(V9:V9)</f>
        <v>0</v>
      </c>
      <c r="W8" s="223"/>
      <c r="AG8" t="s">
        <v>148</v>
      </c>
    </row>
    <row r="9" spans="1:60" outlineLevel="1" x14ac:dyDescent="0.2">
      <c r="A9" s="230">
        <v>1</v>
      </c>
      <c r="B9" s="231" t="s">
        <v>201</v>
      </c>
      <c r="C9" s="252" t="s">
        <v>499</v>
      </c>
      <c r="D9" s="232" t="s">
        <v>361</v>
      </c>
      <c r="E9" s="233">
        <v>1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5"/>
      <c r="S9" s="235" t="s">
        <v>195</v>
      </c>
      <c r="T9" s="236" t="s">
        <v>204</v>
      </c>
      <c r="U9" s="217">
        <v>0</v>
      </c>
      <c r="V9" s="217">
        <f>ROUND(E9*U9,2)</f>
        <v>0</v>
      </c>
      <c r="W9" s="217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154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x14ac:dyDescent="0.2">
      <c r="A10" s="5"/>
      <c r="B10" s="6"/>
      <c r="C10" s="261"/>
      <c r="D10" s="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AE10">
        <v>15</v>
      </c>
      <c r="AF10">
        <v>21</v>
      </c>
    </row>
    <row r="11" spans="1:60" x14ac:dyDescent="0.2">
      <c r="A11" s="210"/>
      <c r="B11" s="211" t="s">
        <v>29</v>
      </c>
      <c r="C11" s="262"/>
      <c r="D11" s="212"/>
      <c r="E11" s="213"/>
      <c r="F11" s="213"/>
      <c r="G11" s="250">
        <f>G8</f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AE11">
        <f>SUMIF(L7:L9,AE10,G7:G9)</f>
        <v>0</v>
      </c>
      <c r="AF11">
        <f>SUMIF(L7:L9,AF10,G7:G9)</f>
        <v>0</v>
      </c>
      <c r="AG11" t="s">
        <v>377</v>
      </c>
    </row>
    <row r="12" spans="1:60" x14ac:dyDescent="0.2">
      <c r="C12" s="263"/>
      <c r="D12" s="191"/>
      <c r="AG12" t="s">
        <v>378</v>
      </c>
    </row>
    <row r="13" spans="1:60" x14ac:dyDescent="0.2">
      <c r="D13" s="191"/>
    </row>
    <row r="14" spans="1:60" x14ac:dyDescent="0.2">
      <c r="D14" s="191"/>
    </row>
    <row r="15" spans="1:60" x14ac:dyDescent="0.2">
      <c r="D15" s="191"/>
    </row>
    <row r="16" spans="1:60" x14ac:dyDescent="0.2">
      <c r="D16" s="191"/>
    </row>
    <row r="17" spans="4:4" x14ac:dyDescent="0.2">
      <c r="D17" s="191"/>
    </row>
    <row r="18" spans="4:4" x14ac:dyDescent="0.2">
      <c r="D18" s="191"/>
    </row>
    <row r="19" spans="4:4" x14ac:dyDescent="0.2">
      <c r="D19" s="191"/>
    </row>
    <row r="20" spans="4:4" x14ac:dyDescent="0.2">
      <c r="D20" s="191"/>
    </row>
    <row r="21" spans="4:4" x14ac:dyDescent="0.2">
      <c r="D21" s="191"/>
    </row>
    <row r="22" spans="4:4" x14ac:dyDescent="0.2">
      <c r="D22" s="191"/>
    </row>
    <row r="23" spans="4:4" x14ac:dyDescent="0.2">
      <c r="D23" s="191"/>
    </row>
    <row r="24" spans="4:4" x14ac:dyDescent="0.2">
      <c r="D24" s="191"/>
    </row>
    <row r="25" spans="4:4" x14ac:dyDescent="0.2">
      <c r="D25" s="191"/>
    </row>
    <row r="26" spans="4:4" x14ac:dyDescent="0.2">
      <c r="D26" s="191"/>
    </row>
    <row r="27" spans="4:4" x14ac:dyDescent="0.2">
      <c r="D27" s="191"/>
    </row>
    <row r="28" spans="4:4" x14ac:dyDescent="0.2">
      <c r="D28" s="191"/>
    </row>
    <row r="29" spans="4:4" x14ac:dyDescent="0.2">
      <c r="D29" s="191"/>
    </row>
    <row r="30" spans="4:4" x14ac:dyDescent="0.2">
      <c r="D30" s="191"/>
    </row>
    <row r="31" spans="4:4" x14ac:dyDescent="0.2">
      <c r="D31" s="191"/>
    </row>
    <row r="32" spans="4:4" x14ac:dyDescent="0.2">
      <c r="D32" s="191"/>
    </row>
    <row r="33" spans="4:4" x14ac:dyDescent="0.2">
      <c r="D33" s="191"/>
    </row>
    <row r="34" spans="4:4" x14ac:dyDescent="0.2">
      <c r="D34" s="191"/>
    </row>
    <row r="35" spans="4:4" x14ac:dyDescent="0.2">
      <c r="D35" s="191"/>
    </row>
    <row r="36" spans="4:4" x14ac:dyDescent="0.2">
      <c r="D36" s="191"/>
    </row>
    <row r="37" spans="4:4" x14ac:dyDescent="0.2">
      <c r="D37" s="191"/>
    </row>
    <row r="38" spans="4:4" x14ac:dyDescent="0.2">
      <c r="D38" s="191"/>
    </row>
    <row r="39" spans="4:4" x14ac:dyDescent="0.2">
      <c r="D39" s="191"/>
    </row>
    <row r="40" spans="4:4" x14ac:dyDescent="0.2">
      <c r="D40" s="191"/>
    </row>
    <row r="41" spans="4:4" x14ac:dyDescent="0.2">
      <c r="D41" s="191"/>
    </row>
    <row r="42" spans="4:4" x14ac:dyDescent="0.2">
      <c r="D42" s="191"/>
    </row>
    <row r="43" spans="4:4" x14ac:dyDescent="0.2">
      <c r="D43" s="191"/>
    </row>
    <row r="44" spans="4:4" x14ac:dyDescent="0.2">
      <c r="D44" s="191"/>
    </row>
    <row r="45" spans="4:4" x14ac:dyDescent="0.2">
      <c r="D45" s="191"/>
    </row>
    <row r="46" spans="4:4" x14ac:dyDescent="0.2">
      <c r="D46" s="191"/>
    </row>
    <row r="47" spans="4:4" x14ac:dyDescent="0.2">
      <c r="D47" s="191"/>
    </row>
    <row r="48" spans="4:4" x14ac:dyDescent="0.2">
      <c r="D48" s="191"/>
    </row>
    <row r="49" spans="4:4" x14ac:dyDescent="0.2">
      <c r="D49" s="191"/>
    </row>
    <row r="50" spans="4:4" x14ac:dyDescent="0.2">
      <c r="D50" s="191"/>
    </row>
    <row r="51" spans="4:4" x14ac:dyDescent="0.2">
      <c r="D51" s="191"/>
    </row>
    <row r="52" spans="4:4" x14ac:dyDescent="0.2">
      <c r="D52" s="191"/>
    </row>
    <row r="53" spans="4:4" x14ac:dyDescent="0.2">
      <c r="D53" s="191"/>
    </row>
    <row r="54" spans="4:4" x14ac:dyDescent="0.2">
      <c r="D54" s="191"/>
    </row>
    <row r="55" spans="4:4" x14ac:dyDescent="0.2">
      <c r="D55" s="191"/>
    </row>
    <row r="56" spans="4:4" x14ac:dyDescent="0.2">
      <c r="D56" s="191"/>
    </row>
    <row r="57" spans="4:4" x14ac:dyDescent="0.2">
      <c r="D57" s="191"/>
    </row>
    <row r="58" spans="4:4" x14ac:dyDescent="0.2">
      <c r="D58" s="191"/>
    </row>
    <row r="59" spans="4:4" x14ac:dyDescent="0.2">
      <c r="D59" s="191"/>
    </row>
    <row r="60" spans="4:4" x14ac:dyDescent="0.2">
      <c r="D60" s="191"/>
    </row>
    <row r="61" spans="4:4" x14ac:dyDescent="0.2">
      <c r="D61" s="191"/>
    </row>
    <row r="62" spans="4:4" x14ac:dyDescent="0.2">
      <c r="D62" s="191"/>
    </row>
    <row r="63" spans="4:4" x14ac:dyDescent="0.2">
      <c r="D63" s="191"/>
    </row>
    <row r="64" spans="4:4" x14ac:dyDescent="0.2">
      <c r="D64" s="191"/>
    </row>
    <row r="65" spans="4:4" x14ac:dyDescent="0.2">
      <c r="D65" s="191"/>
    </row>
    <row r="66" spans="4:4" x14ac:dyDescent="0.2">
      <c r="D66" s="191"/>
    </row>
    <row r="67" spans="4:4" x14ac:dyDescent="0.2">
      <c r="D67" s="191"/>
    </row>
    <row r="68" spans="4:4" x14ac:dyDescent="0.2">
      <c r="D68" s="191"/>
    </row>
    <row r="69" spans="4:4" x14ac:dyDescent="0.2">
      <c r="D69" s="191"/>
    </row>
    <row r="70" spans="4:4" x14ac:dyDescent="0.2">
      <c r="D70" s="191"/>
    </row>
    <row r="71" spans="4:4" x14ac:dyDescent="0.2">
      <c r="D71" s="191"/>
    </row>
    <row r="72" spans="4:4" x14ac:dyDescent="0.2">
      <c r="D72" s="191"/>
    </row>
    <row r="73" spans="4:4" x14ac:dyDescent="0.2">
      <c r="D73" s="191"/>
    </row>
    <row r="74" spans="4:4" x14ac:dyDescent="0.2">
      <c r="D74" s="191"/>
    </row>
    <row r="75" spans="4:4" x14ac:dyDescent="0.2">
      <c r="D75" s="191"/>
    </row>
    <row r="76" spans="4:4" x14ac:dyDescent="0.2">
      <c r="D76" s="191"/>
    </row>
    <row r="77" spans="4:4" x14ac:dyDescent="0.2">
      <c r="D77" s="191"/>
    </row>
    <row r="78" spans="4:4" x14ac:dyDescent="0.2">
      <c r="D78" s="191"/>
    </row>
    <row r="79" spans="4:4" x14ac:dyDescent="0.2">
      <c r="D79" s="191"/>
    </row>
    <row r="80" spans="4:4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password="ED8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2" t="s">
        <v>122</v>
      </c>
      <c r="B1" s="192"/>
      <c r="C1" s="192"/>
      <c r="D1" s="192"/>
      <c r="E1" s="192"/>
      <c r="F1" s="192"/>
      <c r="G1" s="192"/>
      <c r="AG1" t="s">
        <v>123</v>
      </c>
    </row>
    <row r="2" spans="1:60" ht="24.95" customHeight="1" x14ac:dyDescent="0.2">
      <c r="A2" s="193" t="s">
        <v>7</v>
      </c>
      <c r="B2" s="71" t="s">
        <v>44</v>
      </c>
      <c r="C2" s="196" t="s">
        <v>45</v>
      </c>
      <c r="D2" s="194"/>
      <c r="E2" s="194"/>
      <c r="F2" s="194"/>
      <c r="G2" s="195"/>
      <c r="AG2" t="s">
        <v>124</v>
      </c>
    </row>
    <row r="3" spans="1:60" ht="24.95" customHeight="1" x14ac:dyDescent="0.2">
      <c r="A3" s="193" t="s">
        <v>8</v>
      </c>
      <c r="B3" s="71" t="s">
        <v>68</v>
      </c>
      <c r="C3" s="196" t="s">
        <v>69</v>
      </c>
      <c r="D3" s="194"/>
      <c r="E3" s="194"/>
      <c r="F3" s="194"/>
      <c r="G3" s="195"/>
      <c r="AC3" s="128" t="s">
        <v>124</v>
      </c>
      <c r="AG3" t="s">
        <v>125</v>
      </c>
    </row>
    <row r="4" spans="1:60" ht="24.95" customHeight="1" x14ac:dyDescent="0.2">
      <c r="A4" s="197" t="s">
        <v>9</v>
      </c>
      <c r="B4" s="198" t="s">
        <v>70</v>
      </c>
      <c r="C4" s="199" t="s">
        <v>71</v>
      </c>
      <c r="D4" s="200"/>
      <c r="E4" s="200"/>
      <c r="F4" s="200"/>
      <c r="G4" s="201"/>
      <c r="AG4" t="s">
        <v>126</v>
      </c>
    </row>
    <row r="5" spans="1:60" x14ac:dyDescent="0.2">
      <c r="D5" s="191"/>
    </row>
    <row r="6" spans="1:60" ht="38.25" x14ac:dyDescent="0.2">
      <c r="A6" s="203" t="s">
        <v>127</v>
      </c>
      <c r="B6" s="205" t="s">
        <v>128</v>
      </c>
      <c r="C6" s="205" t="s">
        <v>129</v>
      </c>
      <c r="D6" s="204" t="s">
        <v>130</v>
      </c>
      <c r="E6" s="203" t="s">
        <v>131</v>
      </c>
      <c r="F6" s="202" t="s">
        <v>132</v>
      </c>
      <c r="G6" s="203" t="s">
        <v>29</v>
      </c>
      <c r="H6" s="206" t="s">
        <v>30</v>
      </c>
      <c r="I6" s="206" t="s">
        <v>133</v>
      </c>
      <c r="J6" s="206" t="s">
        <v>31</v>
      </c>
      <c r="K6" s="206" t="s">
        <v>134</v>
      </c>
      <c r="L6" s="206" t="s">
        <v>135</v>
      </c>
      <c r="M6" s="206" t="s">
        <v>136</v>
      </c>
      <c r="N6" s="206" t="s">
        <v>137</v>
      </c>
      <c r="O6" s="206" t="s">
        <v>138</v>
      </c>
      <c r="P6" s="206" t="s">
        <v>139</v>
      </c>
      <c r="Q6" s="206" t="s">
        <v>140</v>
      </c>
      <c r="R6" s="206" t="s">
        <v>141</v>
      </c>
      <c r="S6" s="206" t="s">
        <v>142</v>
      </c>
      <c r="T6" s="206" t="s">
        <v>143</v>
      </c>
      <c r="U6" s="206" t="s">
        <v>144</v>
      </c>
      <c r="V6" s="206" t="s">
        <v>145</v>
      </c>
      <c r="W6" s="206" t="s">
        <v>146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">
      <c r="A8" s="224" t="s">
        <v>147</v>
      </c>
      <c r="B8" s="225" t="s">
        <v>121</v>
      </c>
      <c r="C8" s="251" t="s">
        <v>28</v>
      </c>
      <c r="D8" s="226"/>
      <c r="E8" s="227"/>
      <c r="F8" s="228"/>
      <c r="G8" s="228">
        <f>SUMIF(AG9:AG10,"&lt;&gt;NOR",G9:G10)</f>
        <v>0</v>
      </c>
      <c r="H8" s="228"/>
      <c r="I8" s="228">
        <f>SUM(I9:I10)</f>
        <v>0</v>
      </c>
      <c r="J8" s="228"/>
      <c r="K8" s="228">
        <f>SUM(K9:K10)</f>
        <v>0</v>
      </c>
      <c r="L8" s="228"/>
      <c r="M8" s="228">
        <f>SUM(M9:M10)</f>
        <v>0</v>
      </c>
      <c r="N8" s="228"/>
      <c r="O8" s="228">
        <f>SUM(O9:O10)</f>
        <v>0</v>
      </c>
      <c r="P8" s="228"/>
      <c r="Q8" s="228">
        <f>SUM(Q9:Q10)</f>
        <v>0</v>
      </c>
      <c r="R8" s="228"/>
      <c r="S8" s="228"/>
      <c r="T8" s="229"/>
      <c r="U8" s="223"/>
      <c r="V8" s="223">
        <f>SUM(V9:V10)</f>
        <v>0</v>
      </c>
      <c r="W8" s="223"/>
      <c r="AG8" t="s">
        <v>148</v>
      </c>
    </row>
    <row r="9" spans="1:60" outlineLevel="1" x14ac:dyDescent="0.2">
      <c r="A9" s="230">
        <v>1</v>
      </c>
      <c r="B9" s="231" t="s">
        <v>500</v>
      </c>
      <c r="C9" s="252" t="s">
        <v>501</v>
      </c>
      <c r="D9" s="232" t="s">
        <v>502</v>
      </c>
      <c r="E9" s="233">
        <v>1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5"/>
      <c r="S9" s="235" t="s">
        <v>153</v>
      </c>
      <c r="T9" s="236" t="s">
        <v>204</v>
      </c>
      <c r="U9" s="217">
        <v>0</v>
      </c>
      <c r="V9" s="217">
        <f>ROUND(E9*U9,2)</f>
        <v>0</v>
      </c>
      <c r="W9" s="217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503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ht="33.75" outlineLevel="1" x14ac:dyDescent="0.2">
      <c r="A10" s="214"/>
      <c r="B10" s="215"/>
      <c r="C10" s="256" t="s">
        <v>504</v>
      </c>
      <c r="D10" s="240"/>
      <c r="E10" s="240"/>
      <c r="F10" s="240"/>
      <c r="G10" s="240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162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39" t="str">
        <f>C10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10" s="207"/>
      <c r="BC10" s="207"/>
      <c r="BD10" s="207"/>
      <c r="BE10" s="207"/>
      <c r="BF10" s="207"/>
      <c r="BG10" s="207"/>
      <c r="BH10" s="207"/>
    </row>
    <row r="11" spans="1:60" x14ac:dyDescent="0.2">
      <c r="A11" s="224" t="s">
        <v>147</v>
      </c>
      <c r="B11" s="225" t="s">
        <v>120</v>
      </c>
      <c r="C11" s="251" t="s">
        <v>27</v>
      </c>
      <c r="D11" s="226"/>
      <c r="E11" s="227"/>
      <c r="F11" s="228"/>
      <c r="G11" s="228">
        <f>SUMIF(AG12:AG17,"&lt;&gt;NOR",G12:G17)</f>
        <v>0</v>
      </c>
      <c r="H11" s="228"/>
      <c r="I11" s="228">
        <f>SUM(I12:I17)</f>
        <v>0</v>
      </c>
      <c r="J11" s="228"/>
      <c r="K11" s="228">
        <f>SUM(K12:K17)</f>
        <v>0</v>
      </c>
      <c r="L11" s="228"/>
      <c r="M11" s="228">
        <f>SUM(M12:M17)</f>
        <v>0</v>
      </c>
      <c r="N11" s="228"/>
      <c r="O11" s="228">
        <f>SUM(O12:O17)</f>
        <v>0</v>
      </c>
      <c r="P11" s="228"/>
      <c r="Q11" s="228">
        <f>SUM(Q12:Q17)</f>
        <v>0</v>
      </c>
      <c r="R11" s="228"/>
      <c r="S11" s="228"/>
      <c r="T11" s="229"/>
      <c r="U11" s="223"/>
      <c r="V11" s="223">
        <f>SUM(V12:V17)</f>
        <v>0</v>
      </c>
      <c r="W11" s="223"/>
      <c r="AG11" t="s">
        <v>148</v>
      </c>
    </row>
    <row r="12" spans="1:60" outlineLevel="1" x14ac:dyDescent="0.2">
      <c r="A12" s="230">
        <v>2</v>
      </c>
      <c r="B12" s="231" t="s">
        <v>505</v>
      </c>
      <c r="C12" s="252" t="s">
        <v>506</v>
      </c>
      <c r="D12" s="232" t="s">
        <v>502</v>
      </c>
      <c r="E12" s="233">
        <v>1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21</v>
      </c>
      <c r="M12" s="235">
        <f>G12*(1+L12/100)</f>
        <v>0</v>
      </c>
      <c r="N12" s="235">
        <v>0</v>
      </c>
      <c r="O12" s="235">
        <f>ROUND(E12*N12,2)</f>
        <v>0</v>
      </c>
      <c r="P12" s="235">
        <v>0</v>
      </c>
      <c r="Q12" s="235">
        <f>ROUND(E12*P12,2)</f>
        <v>0</v>
      </c>
      <c r="R12" s="235"/>
      <c r="S12" s="235" t="s">
        <v>153</v>
      </c>
      <c r="T12" s="236" t="s">
        <v>204</v>
      </c>
      <c r="U12" s="217">
        <v>0</v>
      </c>
      <c r="V12" s="217">
        <f>ROUND(E12*U12,2)</f>
        <v>0</v>
      </c>
      <c r="W12" s="217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503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ht="22.5" outlineLevel="1" x14ac:dyDescent="0.2">
      <c r="A13" s="214"/>
      <c r="B13" s="215"/>
      <c r="C13" s="256" t="s">
        <v>507</v>
      </c>
      <c r="D13" s="240"/>
      <c r="E13" s="240"/>
      <c r="F13" s="240"/>
      <c r="G13" s="240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162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39" t="str">
        <f>C13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30">
        <v>3</v>
      </c>
      <c r="B14" s="231" t="s">
        <v>508</v>
      </c>
      <c r="C14" s="252" t="s">
        <v>509</v>
      </c>
      <c r="D14" s="232" t="s">
        <v>502</v>
      </c>
      <c r="E14" s="233">
        <v>1</v>
      </c>
      <c r="F14" s="234"/>
      <c r="G14" s="235">
        <f>ROUND(E14*F14,2)</f>
        <v>0</v>
      </c>
      <c r="H14" s="234"/>
      <c r="I14" s="235">
        <f>ROUND(E14*H14,2)</f>
        <v>0</v>
      </c>
      <c r="J14" s="234"/>
      <c r="K14" s="235">
        <f>ROUND(E14*J14,2)</f>
        <v>0</v>
      </c>
      <c r="L14" s="235">
        <v>21</v>
      </c>
      <c r="M14" s="235">
        <f>G14*(1+L14/100)</f>
        <v>0</v>
      </c>
      <c r="N14" s="235">
        <v>0</v>
      </c>
      <c r="O14" s="235">
        <f>ROUND(E14*N14,2)</f>
        <v>0</v>
      </c>
      <c r="P14" s="235">
        <v>0</v>
      </c>
      <c r="Q14" s="235">
        <f>ROUND(E14*P14,2)</f>
        <v>0</v>
      </c>
      <c r="R14" s="235"/>
      <c r="S14" s="235" t="s">
        <v>153</v>
      </c>
      <c r="T14" s="236" t="s">
        <v>204</v>
      </c>
      <c r="U14" s="217">
        <v>0</v>
      </c>
      <c r="V14" s="217">
        <f>ROUND(E14*U14,2)</f>
        <v>0</v>
      </c>
      <c r="W14" s="217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503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ht="33.75" outlineLevel="1" x14ac:dyDescent="0.2">
      <c r="A15" s="214"/>
      <c r="B15" s="215"/>
      <c r="C15" s="256" t="s">
        <v>510</v>
      </c>
      <c r="D15" s="240"/>
      <c r="E15" s="240"/>
      <c r="F15" s="240"/>
      <c r="G15" s="240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162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39" t="str">
        <f>C15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5" s="207"/>
      <c r="BC15" s="207"/>
      <c r="BD15" s="207"/>
      <c r="BE15" s="207"/>
      <c r="BF15" s="207"/>
      <c r="BG15" s="207"/>
      <c r="BH15" s="207"/>
    </row>
    <row r="16" spans="1:60" outlineLevel="1" x14ac:dyDescent="0.2">
      <c r="A16" s="230">
        <v>4</v>
      </c>
      <c r="B16" s="231" t="s">
        <v>511</v>
      </c>
      <c r="C16" s="252" t="s">
        <v>512</v>
      </c>
      <c r="D16" s="232" t="s">
        <v>502</v>
      </c>
      <c r="E16" s="233">
        <v>1</v>
      </c>
      <c r="F16" s="234"/>
      <c r="G16" s="235">
        <f>ROUND(E16*F16,2)</f>
        <v>0</v>
      </c>
      <c r="H16" s="234"/>
      <c r="I16" s="235">
        <f>ROUND(E16*H16,2)</f>
        <v>0</v>
      </c>
      <c r="J16" s="234"/>
      <c r="K16" s="235">
        <f>ROUND(E16*J16,2)</f>
        <v>0</v>
      </c>
      <c r="L16" s="235">
        <v>21</v>
      </c>
      <c r="M16" s="235">
        <f>G16*(1+L16/100)</f>
        <v>0</v>
      </c>
      <c r="N16" s="235">
        <v>0</v>
      </c>
      <c r="O16" s="235">
        <f>ROUND(E16*N16,2)</f>
        <v>0</v>
      </c>
      <c r="P16" s="235">
        <v>0</v>
      </c>
      <c r="Q16" s="235">
        <f>ROUND(E16*P16,2)</f>
        <v>0</v>
      </c>
      <c r="R16" s="235"/>
      <c r="S16" s="235" t="s">
        <v>153</v>
      </c>
      <c r="T16" s="236" t="s">
        <v>204</v>
      </c>
      <c r="U16" s="217">
        <v>0</v>
      </c>
      <c r="V16" s="217">
        <f>ROUND(E16*U16,2)</f>
        <v>0</v>
      </c>
      <c r="W16" s="217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503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ht="22.5" outlineLevel="1" x14ac:dyDescent="0.2">
      <c r="A17" s="214"/>
      <c r="B17" s="215"/>
      <c r="C17" s="256" t="s">
        <v>513</v>
      </c>
      <c r="D17" s="240"/>
      <c r="E17" s="240"/>
      <c r="F17" s="240"/>
      <c r="G17" s="240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162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39" t="str">
        <f>C17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7" s="207"/>
      <c r="BC17" s="207"/>
      <c r="BD17" s="207"/>
      <c r="BE17" s="207"/>
      <c r="BF17" s="207"/>
      <c r="BG17" s="207"/>
      <c r="BH17" s="207"/>
    </row>
    <row r="18" spans="1:60" x14ac:dyDescent="0.2">
      <c r="A18" s="224" t="s">
        <v>147</v>
      </c>
      <c r="B18" s="225" t="s">
        <v>121</v>
      </c>
      <c r="C18" s="251" t="s">
        <v>28</v>
      </c>
      <c r="D18" s="226"/>
      <c r="E18" s="227"/>
      <c r="F18" s="228"/>
      <c r="G18" s="228">
        <f>SUMIF(AG19:AG22,"&lt;&gt;NOR",G19:G22)</f>
        <v>0</v>
      </c>
      <c r="H18" s="228"/>
      <c r="I18" s="228">
        <f>SUM(I19:I22)</f>
        <v>0</v>
      </c>
      <c r="J18" s="228"/>
      <c r="K18" s="228">
        <f>SUM(K19:K22)</f>
        <v>0</v>
      </c>
      <c r="L18" s="228"/>
      <c r="M18" s="228">
        <f>SUM(M19:M22)</f>
        <v>0</v>
      </c>
      <c r="N18" s="228"/>
      <c r="O18" s="228">
        <f>SUM(O19:O22)</f>
        <v>0</v>
      </c>
      <c r="P18" s="228"/>
      <c r="Q18" s="228">
        <f>SUM(Q19:Q22)</f>
        <v>0</v>
      </c>
      <c r="R18" s="228"/>
      <c r="S18" s="228"/>
      <c r="T18" s="229"/>
      <c r="U18" s="223"/>
      <c r="V18" s="223">
        <f>SUM(V19:V22)</f>
        <v>0</v>
      </c>
      <c r="W18" s="223"/>
      <c r="AG18" t="s">
        <v>148</v>
      </c>
    </row>
    <row r="19" spans="1:60" outlineLevel="1" x14ac:dyDescent="0.2">
      <c r="A19" s="230">
        <v>5</v>
      </c>
      <c r="B19" s="231" t="s">
        <v>514</v>
      </c>
      <c r="C19" s="252" t="s">
        <v>515</v>
      </c>
      <c r="D19" s="232" t="s">
        <v>502</v>
      </c>
      <c r="E19" s="233">
        <v>1</v>
      </c>
      <c r="F19" s="234"/>
      <c r="G19" s="235">
        <f>ROUND(E19*F19,2)</f>
        <v>0</v>
      </c>
      <c r="H19" s="234"/>
      <c r="I19" s="235">
        <f>ROUND(E19*H19,2)</f>
        <v>0</v>
      </c>
      <c r="J19" s="234"/>
      <c r="K19" s="235">
        <f>ROUND(E19*J19,2)</f>
        <v>0</v>
      </c>
      <c r="L19" s="235">
        <v>21</v>
      </c>
      <c r="M19" s="235">
        <f>G19*(1+L19/100)</f>
        <v>0</v>
      </c>
      <c r="N19" s="235">
        <v>0</v>
      </c>
      <c r="O19" s="235">
        <f>ROUND(E19*N19,2)</f>
        <v>0</v>
      </c>
      <c r="P19" s="235">
        <v>0</v>
      </c>
      <c r="Q19" s="235">
        <f>ROUND(E19*P19,2)</f>
        <v>0</v>
      </c>
      <c r="R19" s="235"/>
      <c r="S19" s="235" t="s">
        <v>153</v>
      </c>
      <c r="T19" s="236" t="s">
        <v>204</v>
      </c>
      <c r="U19" s="217">
        <v>0</v>
      </c>
      <c r="V19" s="217">
        <f>ROUND(E19*U19,2)</f>
        <v>0</v>
      </c>
      <c r="W19" s="217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503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">
      <c r="A20" s="214"/>
      <c r="B20" s="215"/>
      <c r="C20" s="256" t="s">
        <v>516</v>
      </c>
      <c r="D20" s="240"/>
      <c r="E20" s="240"/>
      <c r="F20" s="240"/>
      <c r="G20" s="240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162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39" t="str">
        <f>C20</f>
        <v>Náklady na vyhotovení dokumentace skutečného provedení stavby a její předání objednateli v požadované formě a požadovaném počtu.</v>
      </c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30">
        <v>6</v>
      </c>
      <c r="B21" s="231" t="s">
        <v>517</v>
      </c>
      <c r="C21" s="252" t="s">
        <v>518</v>
      </c>
      <c r="D21" s="232" t="s">
        <v>502</v>
      </c>
      <c r="E21" s="233">
        <v>1</v>
      </c>
      <c r="F21" s="234"/>
      <c r="G21" s="235">
        <f>ROUND(E21*F21,2)</f>
        <v>0</v>
      </c>
      <c r="H21" s="234"/>
      <c r="I21" s="235">
        <f>ROUND(E21*H21,2)</f>
        <v>0</v>
      </c>
      <c r="J21" s="234"/>
      <c r="K21" s="235">
        <f>ROUND(E21*J21,2)</f>
        <v>0</v>
      </c>
      <c r="L21" s="235">
        <v>21</v>
      </c>
      <c r="M21" s="235">
        <f>G21*(1+L21/100)</f>
        <v>0</v>
      </c>
      <c r="N21" s="235">
        <v>0</v>
      </c>
      <c r="O21" s="235">
        <f>ROUND(E21*N21,2)</f>
        <v>0</v>
      </c>
      <c r="P21" s="235">
        <v>0</v>
      </c>
      <c r="Q21" s="235">
        <f>ROUND(E21*P21,2)</f>
        <v>0</v>
      </c>
      <c r="R21" s="235"/>
      <c r="S21" s="235" t="s">
        <v>153</v>
      </c>
      <c r="T21" s="236" t="s">
        <v>204</v>
      </c>
      <c r="U21" s="217">
        <v>0</v>
      </c>
      <c r="V21" s="217">
        <f>ROUND(E21*U21,2)</f>
        <v>0</v>
      </c>
      <c r="W21" s="217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503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">
      <c r="A22" s="214"/>
      <c r="B22" s="215"/>
      <c r="C22" s="256" t="s">
        <v>519</v>
      </c>
      <c r="D22" s="240"/>
      <c r="E22" s="240"/>
      <c r="F22" s="240"/>
      <c r="G22" s="240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162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x14ac:dyDescent="0.2">
      <c r="A23" s="224" t="s">
        <v>147</v>
      </c>
      <c r="B23" s="225" t="s">
        <v>120</v>
      </c>
      <c r="C23" s="251" t="s">
        <v>27</v>
      </c>
      <c r="D23" s="226"/>
      <c r="E23" s="227"/>
      <c r="F23" s="228"/>
      <c r="G23" s="228">
        <f>SUMIF(AG24:AG25,"&lt;&gt;NOR",G24:G25)</f>
        <v>0</v>
      </c>
      <c r="H23" s="228"/>
      <c r="I23" s="228">
        <f>SUM(I24:I25)</f>
        <v>0</v>
      </c>
      <c r="J23" s="228"/>
      <c r="K23" s="228">
        <f>SUM(K24:K25)</f>
        <v>0</v>
      </c>
      <c r="L23" s="228"/>
      <c r="M23" s="228">
        <f>SUM(M24:M25)</f>
        <v>0</v>
      </c>
      <c r="N23" s="228"/>
      <c r="O23" s="228">
        <f>SUM(O24:O25)</f>
        <v>0</v>
      </c>
      <c r="P23" s="228"/>
      <c r="Q23" s="228">
        <f>SUM(Q24:Q25)</f>
        <v>0</v>
      </c>
      <c r="R23" s="228"/>
      <c r="S23" s="228"/>
      <c r="T23" s="229"/>
      <c r="U23" s="223"/>
      <c r="V23" s="223">
        <f>SUM(V24:V25)</f>
        <v>0</v>
      </c>
      <c r="W23" s="223"/>
      <c r="AG23" t="s">
        <v>148</v>
      </c>
    </row>
    <row r="24" spans="1:60" outlineLevel="1" x14ac:dyDescent="0.2">
      <c r="A24" s="230">
        <v>7</v>
      </c>
      <c r="B24" s="231" t="s">
        <v>520</v>
      </c>
      <c r="C24" s="252" t="s">
        <v>521</v>
      </c>
      <c r="D24" s="232" t="s">
        <v>502</v>
      </c>
      <c r="E24" s="233">
        <v>1</v>
      </c>
      <c r="F24" s="234"/>
      <c r="G24" s="235">
        <f>ROUND(E24*F24,2)</f>
        <v>0</v>
      </c>
      <c r="H24" s="234"/>
      <c r="I24" s="235">
        <f>ROUND(E24*H24,2)</f>
        <v>0</v>
      </c>
      <c r="J24" s="234"/>
      <c r="K24" s="235">
        <f>ROUND(E24*J24,2)</f>
        <v>0</v>
      </c>
      <c r="L24" s="235">
        <v>21</v>
      </c>
      <c r="M24" s="235">
        <f>G24*(1+L24/100)</f>
        <v>0</v>
      </c>
      <c r="N24" s="235">
        <v>0</v>
      </c>
      <c r="O24" s="235">
        <f>ROUND(E24*N24,2)</f>
        <v>0</v>
      </c>
      <c r="P24" s="235">
        <v>0</v>
      </c>
      <c r="Q24" s="235">
        <f>ROUND(E24*P24,2)</f>
        <v>0</v>
      </c>
      <c r="R24" s="235"/>
      <c r="S24" s="235" t="s">
        <v>153</v>
      </c>
      <c r="T24" s="236" t="s">
        <v>204</v>
      </c>
      <c r="U24" s="217">
        <v>0</v>
      </c>
      <c r="V24" s="217">
        <f>ROUND(E24*U24,2)</f>
        <v>0</v>
      </c>
      <c r="W24" s="217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503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">
      <c r="A25" s="214"/>
      <c r="B25" s="215"/>
      <c r="C25" s="256" t="s">
        <v>522</v>
      </c>
      <c r="D25" s="240"/>
      <c r="E25" s="240"/>
      <c r="F25" s="240"/>
      <c r="G25" s="240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162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x14ac:dyDescent="0.2">
      <c r="A26" s="5"/>
      <c r="B26" s="6"/>
      <c r="C26" s="261"/>
      <c r="D26" s="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AE26">
        <v>15</v>
      </c>
      <c r="AF26">
        <v>21</v>
      </c>
    </row>
    <row r="27" spans="1:60" x14ac:dyDescent="0.2">
      <c r="A27" s="210"/>
      <c r="B27" s="211" t="s">
        <v>29</v>
      </c>
      <c r="C27" s="262"/>
      <c r="D27" s="212"/>
      <c r="E27" s="213"/>
      <c r="F27" s="213"/>
      <c r="G27" s="250">
        <f>G8+G11+G18+G23</f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AE27">
        <f>SUMIF(L7:L25,AE26,G7:G25)</f>
        <v>0</v>
      </c>
      <c r="AF27">
        <f>SUMIF(L7:L25,AF26,G7:G25)</f>
        <v>0</v>
      </c>
      <c r="AG27" t="s">
        <v>377</v>
      </c>
    </row>
    <row r="28" spans="1:60" x14ac:dyDescent="0.2">
      <c r="C28" s="263"/>
      <c r="D28" s="191"/>
      <c r="AG28" t="s">
        <v>378</v>
      </c>
    </row>
    <row r="29" spans="1:60" x14ac:dyDescent="0.2">
      <c r="D29" s="191"/>
    </row>
    <row r="30" spans="1:60" x14ac:dyDescent="0.2">
      <c r="D30" s="191"/>
    </row>
    <row r="31" spans="1:60" x14ac:dyDescent="0.2">
      <c r="D31" s="191"/>
    </row>
    <row r="32" spans="1:60" x14ac:dyDescent="0.2">
      <c r="D32" s="191"/>
    </row>
    <row r="33" spans="4:4" x14ac:dyDescent="0.2">
      <c r="D33" s="191"/>
    </row>
    <row r="34" spans="4:4" x14ac:dyDescent="0.2">
      <c r="D34" s="191"/>
    </row>
    <row r="35" spans="4:4" x14ac:dyDescent="0.2">
      <c r="D35" s="191"/>
    </row>
    <row r="36" spans="4:4" x14ac:dyDescent="0.2">
      <c r="D36" s="191"/>
    </row>
    <row r="37" spans="4:4" x14ac:dyDescent="0.2">
      <c r="D37" s="191"/>
    </row>
    <row r="38" spans="4:4" x14ac:dyDescent="0.2">
      <c r="D38" s="191"/>
    </row>
    <row r="39" spans="4:4" x14ac:dyDescent="0.2">
      <c r="D39" s="191"/>
    </row>
    <row r="40" spans="4:4" x14ac:dyDescent="0.2">
      <c r="D40" s="191"/>
    </row>
    <row r="41" spans="4:4" x14ac:dyDescent="0.2">
      <c r="D41" s="191"/>
    </row>
    <row r="42" spans="4:4" x14ac:dyDescent="0.2">
      <c r="D42" s="191"/>
    </row>
    <row r="43" spans="4:4" x14ac:dyDescent="0.2">
      <c r="D43" s="191"/>
    </row>
    <row r="44" spans="4:4" x14ac:dyDescent="0.2">
      <c r="D44" s="191"/>
    </row>
    <row r="45" spans="4:4" x14ac:dyDescent="0.2">
      <c r="D45" s="191"/>
    </row>
    <row r="46" spans="4:4" x14ac:dyDescent="0.2">
      <c r="D46" s="191"/>
    </row>
    <row r="47" spans="4:4" x14ac:dyDescent="0.2">
      <c r="D47" s="191"/>
    </row>
    <row r="48" spans="4:4" x14ac:dyDescent="0.2">
      <c r="D48" s="191"/>
    </row>
    <row r="49" spans="4:4" x14ac:dyDescent="0.2">
      <c r="D49" s="191"/>
    </row>
    <row r="50" spans="4:4" x14ac:dyDescent="0.2">
      <c r="D50" s="191"/>
    </row>
    <row r="51" spans="4:4" x14ac:dyDescent="0.2">
      <c r="D51" s="191"/>
    </row>
    <row r="52" spans="4:4" x14ac:dyDescent="0.2">
      <c r="D52" s="191"/>
    </row>
    <row r="53" spans="4:4" x14ac:dyDescent="0.2">
      <c r="D53" s="191"/>
    </row>
    <row r="54" spans="4:4" x14ac:dyDescent="0.2">
      <c r="D54" s="191"/>
    </row>
    <row r="55" spans="4:4" x14ac:dyDescent="0.2">
      <c r="D55" s="191"/>
    </row>
    <row r="56" spans="4:4" x14ac:dyDescent="0.2">
      <c r="D56" s="191"/>
    </row>
    <row r="57" spans="4:4" x14ac:dyDescent="0.2">
      <c r="D57" s="191"/>
    </row>
    <row r="58" spans="4:4" x14ac:dyDescent="0.2">
      <c r="D58" s="191"/>
    </row>
    <row r="59" spans="4:4" x14ac:dyDescent="0.2">
      <c r="D59" s="191"/>
    </row>
    <row r="60" spans="4:4" x14ac:dyDescent="0.2">
      <c r="D60" s="191"/>
    </row>
    <row r="61" spans="4:4" x14ac:dyDescent="0.2">
      <c r="D61" s="191"/>
    </row>
    <row r="62" spans="4:4" x14ac:dyDescent="0.2">
      <c r="D62" s="191"/>
    </row>
    <row r="63" spans="4:4" x14ac:dyDescent="0.2">
      <c r="D63" s="191"/>
    </row>
    <row r="64" spans="4:4" x14ac:dyDescent="0.2">
      <c r="D64" s="191"/>
    </row>
    <row r="65" spans="4:4" x14ac:dyDescent="0.2">
      <c r="D65" s="191"/>
    </row>
    <row r="66" spans="4:4" x14ac:dyDescent="0.2">
      <c r="D66" s="191"/>
    </row>
    <row r="67" spans="4:4" x14ac:dyDescent="0.2">
      <c r="D67" s="191"/>
    </row>
    <row r="68" spans="4:4" x14ac:dyDescent="0.2">
      <c r="D68" s="191"/>
    </row>
    <row r="69" spans="4:4" x14ac:dyDescent="0.2">
      <c r="D69" s="191"/>
    </row>
    <row r="70" spans="4:4" x14ac:dyDescent="0.2">
      <c r="D70" s="191"/>
    </row>
    <row r="71" spans="4:4" x14ac:dyDescent="0.2">
      <c r="D71" s="191"/>
    </row>
    <row r="72" spans="4:4" x14ac:dyDescent="0.2">
      <c r="D72" s="191"/>
    </row>
    <row r="73" spans="4:4" x14ac:dyDescent="0.2">
      <c r="D73" s="191"/>
    </row>
    <row r="74" spans="4:4" x14ac:dyDescent="0.2">
      <c r="D74" s="191"/>
    </row>
    <row r="75" spans="4:4" x14ac:dyDescent="0.2">
      <c r="D75" s="191"/>
    </row>
    <row r="76" spans="4:4" x14ac:dyDescent="0.2">
      <c r="D76" s="191"/>
    </row>
    <row r="77" spans="4:4" x14ac:dyDescent="0.2">
      <c r="D77" s="191"/>
    </row>
    <row r="78" spans="4:4" x14ac:dyDescent="0.2">
      <c r="D78" s="191"/>
    </row>
    <row r="79" spans="4:4" x14ac:dyDescent="0.2">
      <c r="D79" s="191"/>
    </row>
    <row r="80" spans="4:4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password="ED80" sheet="1"/>
  <mergeCells count="11">
    <mergeCell ref="C15:G15"/>
    <mergeCell ref="C17:G17"/>
    <mergeCell ref="C20:G20"/>
    <mergeCell ref="C22:G22"/>
    <mergeCell ref="C25:G25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56</vt:i4>
      </vt:variant>
    </vt:vector>
  </HeadingPairs>
  <TitlesOfParts>
    <vt:vector size="64" baseType="lpstr">
      <vt:lpstr>Pokyny pro vyplnění</vt:lpstr>
      <vt:lpstr>Stavba</vt:lpstr>
      <vt:lpstr>VzorPolozky</vt:lpstr>
      <vt:lpstr>SO 01 1 Pol</vt:lpstr>
      <vt:lpstr>SO 01 2 Pol</vt:lpstr>
      <vt:lpstr>SO 01 3 Pol</vt:lpstr>
      <vt:lpstr>SO 01 4 Pol</vt:lpstr>
      <vt:lpstr>SO00 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 Pol'!Názvy_tisku</vt:lpstr>
      <vt:lpstr>'SO 01 2 Pol'!Názvy_tisku</vt:lpstr>
      <vt:lpstr>'SO 01 3 Pol'!Názvy_tisku</vt:lpstr>
      <vt:lpstr>'SO 01 4 Pol'!Názvy_tisku</vt:lpstr>
      <vt:lpstr>'SO00 0 Pol'!Názvy_tisku</vt:lpstr>
      <vt:lpstr>oadresa</vt:lpstr>
      <vt:lpstr>Stavba!Objednatel</vt:lpstr>
      <vt:lpstr>Stavba!Objekt</vt:lpstr>
      <vt:lpstr>'SO 01 1 Pol'!Oblast_tisku</vt:lpstr>
      <vt:lpstr>'SO 01 2 Pol'!Oblast_tisku</vt:lpstr>
      <vt:lpstr>'SO 01 3 Pol'!Oblast_tisku</vt:lpstr>
      <vt:lpstr>'SO 01 4 Pol'!Oblast_tisku</vt:lpstr>
      <vt:lpstr>'SO00 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Pavla</cp:lastModifiedBy>
  <cp:lastPrinted>2014-02-28T09:52:57Z</cp:lastPrinted>
  <dcterms:created xsi:type="dcterms:W3CDTF">2009-04-08T07:15:50Z</dcterms:created>
  <dcterms:modified xsi:type="dcterms:W3CDTF">2018-05-11T12:36:04Z</dcterms:modified>
</cp:coreProperties>
</file>