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ZŠ Poličná\Dílny\"/>
    </mc:Choice>
  </mc:AlternateContent>
  <xr:revisionPtr revIDLastSave="0" documentId="13_ncr:1_{02D361F0-C6DB-4B35-83F3-032E43FBCA6C}" xr6:coauthVersionLast="47" xr6:coauthVersionMax="47" xr10:uidLastSave="{00000000-0000-0000-0000-000000000000}"/>
  <bookViews>
    <workbookView xWindow="-110" yWindow="-110" windowWidth="38620" windowHeight="21220" activeTab="5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00 Pol" sheetId="12" r:id="rId4"/>
    <sheet name="01 001 Pol" sheetId="13" r:id="rId5"/>
    <sheet name="01 002 Pol" sheetId="14" r:id="rId6"/>
    <sheet name="01 004 Pol" sheetId="15" r:id="rId7"/>
    <sheet name="01 005 Pol" sheetId="16" r:id="rId8"/>
  </sheets>
  <externalReferences>
    <externalReference r:id="rId9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'01 000 Pol'!$1:$7</definedName>
    <definedName name="_xlnm.Print_Titles" localSheetId="4">'01 001 Pol'!$1:$7</definedName>
    <definedName name="_xlnm.Print_Titles" localSheetId="5">'01 002 Pol'!$1:$7</definedName>
    <definedName name="_xlnm.Print_Titles" localSheetId="6">'01 004 Pol'!$1:$7</definedName>
    <definedName name="_xlnm.Print_Titles" localSheetId="7">'01 005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'01 000 Pol'!$A$1:$Y$44</definedName>
    <definedName name="_xlnm.Print_Area" localSheetId="4">'01 001 Pol'!$A$1:$Y$176</definedName>
    <definedName name="_xlnm.Print_Area" localSheetId="5">'01 002 Pol'!$A$1:$Y$55</definedName>
    <definedName name="_xlnm.Print_Area" localSheetId="6">'01 004 Pol'!$A$1:$Y$26</definedName>
    <definedName name="_xlnm.Print_Area" localSheetId="7">'01 005 Pol'!$A$1:$Y$79</definedName>
    <definedName name="_xlnm.Print_Area" localSheetId="1">Stavba!$A$1:$J$80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" i="1" l="1"/>
  <c r="G9" i="16"/>
  <c r="M9" i="16" s="1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M12" i="16" s="1"/>
  <c r="I12" i="16"/>
  <c r="K12" i="16"/>
  <c r="O12" i="16"/>
  <c r="Q12" i="16"/>
  <c r="V12" i="16"/>
  <c r="G13" i="16"/>
  <c r="I13" i="16"/>
  <c r="K13" i="16"/>
  <c r="M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M21" i="16" s="1"/>
  <c r="I21" i="16"/>
  <c r="K21" i="16"/>
  <c r="O21" i="16"/>
  <c r="Q21" i="16"/>
  <c r="V21" i="16"/>
  <c r="G22" i="16"/>
  <c r="I22" i="16"/>
  <c r="K22" i="16"/>
  <c r="M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M28" i="16" s="1"/>
  <c r="I28" i="16"/>
  <c r="K28" i="16"/>
  <c r="O28" i="16"/>
  <c r="Q28" i="16"/>
  <c r="V28" i="16"/>
  <c r="G29" i="16"/>
  <c r="M29" i="16" s="1"/>
  <c r="I29" i="16"/>
  <c r="K29" i="16"/>
  <c r="O29" i="16"/>
  <c r="Q29" i="16"/>
  <c r="V29" i="16"/>
  <c r="G30" i="16"/>
  <c r="I30" i="16"/>
  <c r="K30" i="16"/>
  <c r="M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I35" i="16"/>
  <c r="K35" i="16"/>
  <c r="M35" i="16"/>
  <c r="O35" i="16"/>
  <c r="Q35" i="16"/>
  <c r="V35" i="16"/>
  <c r="G36" i="16"/>
  <c r="M36" i="16" s="1"/>
  <c r="I36" i="16"/>
  <c r="K36" i="16"/>
  <c r="O36" i="16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M39" i="16" s="1"/>
  <c r="I39" i="16"/>
  <c r="K39" i="16"/>
  <c r="O39" i="16"/>
  <c r="Q39" i="16"/>
  <c r="V39" i="16"/>
  <c r="G40" i="16"/>
  <c r="M40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G44" i="16"/>
  <c r="I44" i="16"/>
  <c r="K44" i="16"/>
  <c r="M44" i="16"/>
  <c r="O44" i="16"/>
  <c r="Q44" i="16"/>
  <c r="V44" i="16"/>
  <c r="G45" i="16"/>
  <c r="M45" i="16" s="1"/>
  <c r="I45" i="16"/>
  <c r="K45" i="16"/>
  <c r="O45" i="16"/>
  <c r="Q45" i="16"/>
  <c r="V45" i="16"/>
  <c r="G46" i="16"/>
  <c r="I46" i="16"/>
  <c r="K46" i="16"/>
  <c r="M46" i="16"/>
  <c r="O46" i="16"/>
  <c r="Q46" i="16"/>
  <c r="V46" i="16"/>
  <c r="G47" i="16"/>
  <c r="M47" i="16" s="1"/>
  <c r="I47" i="16"/>
  <c r="K47" i="16"/>
  <c r="O47" i="16"/>
  <c r="Q47" i="16"/>
  <c r="V47" i="16"/>
  <c r="G48" i="16"/>
  <c r="M48" i="16" s="1"/>
  <c r="I48" i="16"/>
  <c r="K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I54" i="16"/>
  <c r="K54" i="16"/>
  <c r="M54" i="16"/>
  <c r="O54" i="16"/>
  <c r="Q54" i="16"/>
  <c r="V54" i="16"/>
  <c r="G55" i="16"/>
  <c r="M55" i="16" s="1"/>
  <c r="I55" i="16"/>
  <c r="K55" i="16"/>
  <c r="O55" i="16"/>
  <c r="Q55" i="16"/>
  <c r="V55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I59" i="16"/>
  <c r="K59" i="16"/>
  <c r="M59" i="16"/>
  <c r="O59" i="16"/>
  <c r="Q59" i="16"/>
  <c r="V59" i="16"/>
  <c r="G60" i="16"/>
  <c r="M60" i="16" s="1"/>
  <c r="I60" i="16"/>
  <c r="K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I64" i="16"/>
  <c r="K64" i="16"/>
  <c r="M64" i="16"/>
  <c r="O64" i="16"/>
  <c r="Q64" i="16"/>
  <c r="V64" i="16"/>
  <c r="G65" i="16"/>
  <c r="M65" i="16" s="1"/>
  <c r="I65" i="16"/>
  <c r="K65" i="16"/>
  <c r="O65" i="16"/>
  <c r="Q65" i="16"/>
  <c r="V65" i="16"/>
  <c r="G66" i="16"/>
  <c r="I66" i="16"/>
  <c r="K66" i="16"/>
  <c r="M66" i="16"/>
  <c r="O66" i="16"/>
  <c r="Q66" i="16"/>
  <c r="V66" i="16"/>
  <c r="G67" i="16"/>
  <c r="M67" i="16" s="1"/>
  <c r="I67" i="16"/>
  <c r="K67" i="16"/>
  <c r="O67" i="16"/>
  <c r="Q67" i="16"/>
  <c r="V67" i="16"/>
  <c r="G68" i="16"/>
  <c r="I68" i="16"/>
  <c r="K68" i="16"/>
  <c r="M68" i="16"/>
  <c r="O68" i="16"/>
  <c r="Q68" i="16"/>
  <c r="V68" i="16"/>
  <c r="G69" i="16"/>
  <c r="M69" i="16" s="1"/>
  <c r="I69" i="16"/>
  <c r="K69" i="16"/>
  <c r="O69" i="16"/>
  <c r="Q69" i="16"/>
  <c r="V69" i="16"/>
  <c r="G70" i="16"/>
  <c r="I70" i="16"/>
  <c r="K70" i="16"/>
  <c r="M70" i="16"/>
  <c r="O70" i="16"/>
  <c r="Q70" i="16"/>
  <c r="V70" i="16"/>
  <c r="G71" i="16"/>
  <c r="M71" i="16" s="1"/>
  <c r="I71" i="16"/>
  <c r="K71" i="16"/>
  <c r="O71" i="16"/>
  <c r="Q71" i="16"/>
  <c r="V71" i="16"/>
  <c r="G72" i="16"/>
  <c r="M72" i="16" s="1"/>
  <c r="I72" i="16"/>
  <c r="K72" i="16"/>
  <c r="O72" i="16"/>
  <c r="Q72" i="16"/>
  <c r="V72" i="16"/>
  <c r="G74" i="16"/>
  <c r="I74" i="16"/>
  <c r="K74" i="16"/>
  <c r="O74" i="16"/>
  <c r="O73" i="16" s="1"/>
  <c r="Q74" i="16"/>
  <c r="V74" i="16"/>
  <c r="V73" i="16" s="1"/>
  <c r="G75" i="16"/>
  <c r="M75" i="16" s="1"/>
  <c r="I75" i="16"/>
  <c r="K75" i="16"/>
  <c r="O75" i="16"/>
  <c r="Q75" i="16"/>
  <c r="V75" i="16"/>
  <c r="G76" i="16"/>
  <c r="I76" i="16"/>
  <c r="K76" i="16"/>
  <c r="M76" i="16"/>
  <c r="O76" i="16"/>
  <c r="Q76" i="16"/>
  <c r="V76" i="16"/>
  <c r="G77" i="16"/>
  <c r="M77" i="16" s="1"/>
  <c r="I77" i="16"/>
  <c r="K77" i="16"/>
  <c r="O77" i="16"/>
  <c r="Q77" i="16"/>
  <c r="V77" i="16"/>
  <c r="AE79" i="16"/>
  <c r="F45" i="1" s="1"/>
  <c r="G9" i="15"/>
  <c r="AF26" i="15" s="1"/>
  <c r="G44" i="1" s="1"/>
  <c r="I9" i="15"/>
  <c r="K9" i="15"/>
  <c r="O9" i="15"/>
  <c r="Q9" i="15"/>
  <c r="V9" i="15"/>
  <c r="G10" i="15"/>
  <c r="M10" i="15" s="1"/>
  <c r="I10" i="15"/>
  <c r="K10" i="15"/>
  <c r="O10" i="15"/>
  <c r="Q10" i="15"/>
  <c r="V10" i="15"/>
  <c r="G11" i="15"/>
  <c r="M11" i="15" s="1"/>
  <c r="I11" i="15"/>
  <c r="K11" i="15"/>
  <c r="O11" i="15"/>
  <c r="Q11" i="15"/>
  <c r="V11" i="15"/>
  <c r="G12" i="15"/>
  <c r="M12" i="15" s="1"/>
  <c r="I12" i="15"/>
  <c r="K12" i="15"/>
  <c r="O12" i="15"/>
  <c r="Q12" i="15"/>
  <c r="V12" i="15"/>
  <c r="G13" i="15"/>
  <c r="I13" i="15"/>
  <c r="K13" i="15"/>
  <c r="O13" i="15"/>
  <c r="Q13" i="15"/>
  <c r="V13" i="15"/>
  <c r="G14" i="15"/>
  <c r="M14" i="15" s="1"/>
  <c r="I14" i="15"/>
  <c r="K14" i="15"/>
  <c r="O14" i="15"/>
  <c r="Q14" i="15"/>
  <c r="V14" i="15"/>
  <c r="G15" i="15"/>
  <c r="M15" i="15" s="1"/>
  <c r="I15" i="15"/>
  <c r="K15" i="15"/>
  <c r="O15" i="15"/>
  <c r="Q15" i="15"/>
  <c r="V15" i="15"/>
  <c r="G16" i="15"/>
  <c r="I16" i="15"/>
  <c r="K16" i="15"/>
  <c r="M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K18" i="15"/>
  <c r="M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G22" i="15"/>
  <c r="I22" i="15"/>
  <c r="K22" i="15"/>
  <c r="M22" i="15"/>
  <c r="O22" i="15"/>
  <c r="Q22" i="15"/>
  <c r="V22" i="15"/>
  <c r="G23" i="15"/>
  <c r="M23" i="15" s="1"/>
  <c r="I23" i="15"/>
  <c r="K23" i="15"/>
  <c r="O23" i="15"/>
  <c r="Q23" i="15"/>
  <c r="V23" i="15"/>
  <c r="G24" i="15"/>
  <c r="M24" i="15" s="1"/>
  <c r="I24" i="15"/>
  <c r="K24" i="15"/>
  <c r="O24" i="15"/>
  <c r="Q24" i="15"/>
  <c r="V24" i="15"/>
  <c r="AE26" i="15"/>
  <c r="F44" i="1" s="1"/>
  <c r="I44" i="1" s="1"/>
  <c r="G9" i="14"/>
  <c r="I9" i="14"/>
  <c r="K9" i="14"/>
  <c r="O9" i="14"/>
  <c r="Q9" i="14"/>
  <c r="V9" i="14"/>
  <c r="G10" i="14"/>
  <c r="M10" i="14" s="1"/>
  <c r="I10" i="14"/>
  <c r="K10" i="14"/>
  <c r="O10" i="14"/>
  <c r="Q10" i="14"/>
  <c r="V10" i="14"/>
  <c r="G11" i="14"/>
  <c r="I11" i="14"/>
  <c r="K11" i="14"/>
  <c r="M11" i="14"/>
  <c r="O11" i="14"/>
  <c r="Q11" i="14"/>
  <c r="V11" i="14"/>
  <c r="G12" i="14"/>
  <c r="M12" i="14" s="1"/>
  <c r="I12" i="14"/>
  <c r="K12" i="14"/>
  <c r="O12" i="14"/>
  <c r="Q12" i="14"/>
  <c r="V12" i="14"/>
  <c r="G13" i="14"/>
  <c r="I13" i="14"/>
  <c r="K13" i="14"/>
  <c r="M13" i="14"/>
  <c r="O13" i="14"/>
  <c r="Q13" i="14"/>
  <c r="V13" i="14"/>
  <c r="G14" i="14"/>
  <c r="M14" i="14" s="1"/>
  <c r="I14" i="14"/>
  <c r="K14" i="14"/>
  <c r="O14" i="14"/>
  <c r="Q14" i="14"/>
  <c r="V14" i="14"/>
  <c r="G15" i="14"/>
  <c r="M15" i="14" s="1"/>
  <c r="I15" i="14"/>
  <c r="K15" i="14"/>
  <c r="O15" i="14"/>
  <c r="Q15" i="14"/>
  <c r="V15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I20" i="14"/>
  <c r="K20" i="14"/>
  <c r="M20" i="14"/>
  <c r="O20" i="14"/>
  <c r="Q20" i="14"/>
  <c r="V20" i="14"/>
  <c r="G21" i="14"/>
  <c r="M21" i="14" s="1"/>
  <c r="I21" i="14"/>
  <c r="K21" i="14"/>
  <c r="O21" i="14"/>
  <c r="Q21" i="14"/>
  <c r="V21" i="14"/>
  <c r="G22" i="14"/>
  <c r="I22" i="14"/>
  <c r="K22" i="14"/>
  <c r="M22" i="14"/>
  <c r="O22" i="14"/>
  <c r="Q22" i="14"/>
  <c r="V22" i="14"/>
  <c r="G23" i="14"/>
  <c r="I23" i="14"/>
  <c r="K23" i="14"/>
  <c r="M23" i="14"/>
  <c r="O23" i="14"/>
  <c r="Q23" i="14"/>
  <c r="V23" i="14"/>
  <c r="G24" i="14"/>
  <c r="M24" i="14" s="1"/>
  <c r="I24" i="14"/>
  <c r="K24" i="14"/>
  <c r="O24" i="14"/>
  <c r="Q24" i="14"/>
  <c r="V24" i="14"/>
  <c r="G25" i="14"/>
  <c r="I25" i="14"/>
  <c r="K25" i="14"/>
  <c r="M25" i="14"/>
  <c r="O25" i="14"/>
  <c r="Q25" i="14"/>
  <c r="V25" i="14"/>
  <c r="G26" i="14"/>
  <c r="M26" i="14" s="1"/>
  <c r="I26" i="14"/>
  <c r="K26" i="14"/>
  <c r="O26" i="14"/>
  <c r="Q26" i="14"/>
  <c r="V26" i="14"/>
  <c r="G27" i="14"/>
  <c r="M27" i="14" s="1"/>
  <c r="I27" i="14"/>
  <c r="K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1" i="14"/>
  <c r="M31" i="14" s="1"/>
  <c r="I31" i="14"/>
  <c r="K31" i="14"/>
  <c r="O31" i="14"/>
  <c r="Q31" i="14"/>
  <c r="V31" i="14"/>
  <c r="G33" i="14"/>
  <c r="I33" i="14"/>
  <c r="K33" i="14"/>
  <c r="O33" i="14"/>
  <c r="O32" i="14" s="1"/>
  <c r="Q33" i="14"/>
  <c r="V33" i="14"/>
  <c r="G34" i="14"/>
  <c r="M34" i="14" s="1"/>
  <c r="I34" i="14"/>
  <c r="K34" i="14"/>
  <c r="O34" i="14"/>
  <c r="Q34" i="14"/>
  <c r="V34" i="14"/>
  <c r="G35" i="14"/>
  <c r="I35" i="14"/>
  <c r="K35" i="14"/>
  <c r="M35" i="14"/>
  <c r="O35" i="14"/>
  <c r="Q35" i="14"/>
  <c r="V35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G38" i="14"/>
  <c r="M38" i="14" s="1"/>
  <c r="I38" i="14"/>
  <c r="K38" i="14"/>
  <c r="O38" i="14"/>
  <c r="Q38" i="14"/>
  <c r="V38" i="14"/>
  <c r="G40" i="14"/>
  <c r="M40" i="14" s="1"/>
  <c r="I40" i="14"/>
  <c r="K40" i="14"/>
  <c r="O40" i="14"/>
  <c r="Q40" i="14"/>
  <c r="V40" i="14"/>
  <c r="G41" i="14"/>
  <c r="M41" i="14" s="1"/>
  <c r="I41" i="14"/>
  <c r="K41" i="14"/>
  <c r="O41" i="14"/>
  <c r="Q41" i="14"/>
  <c r="V41" i="14"/>
  <c r="G42" i="14"/>
  <c r="I42" i="14"/>
  <c r="K42" i="14"/>
  <c r="M42" i="14"/>
  <c r="O42" i="14"/>
  <c r="Q42" i="14"/>
  <c r="V42" i="14"/>
  <c r="G43" i="14"/>
  <c r="M43" i="14" s="1"/>
  <c r="I43" i="14"/>
  <c r="K43" i="14"/>
  <c r="O43" i="14"/>
  <c r="Q43" i="14"/>
  <c r="V43" i="14"/>
  <c r="G44" i="14"/>
  <c r="I44" i="14"/>
  <c r="K44" i="14"/>
  <c r="M44" i="14"/>
  <c r="O44" i="14"/>
  <c r="Q44" i="14"/>
  <c r="V44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47" i="14"/>
  <c r="I47" i="14"/>
  <c r="K47" i="14"/>
  <c r="M47" i="14"/>
  <c r="O47" i="14"/>
  <c r="Q47" i="14"/>
  <c r="V47" i="14"/>
  <c r="G48" i="14"/>
  <c r="I66" i="1" s="1"/>
  <c r="I48" i="14"/>
  <c r="G49" i="14"/>
  <c r="I49" i="14"/>
  <c r="K49" i="14"/>
  <c r="K48" i="14" s="1"/>
  <c r="M49" i="14"/>
  <c r="M48" i="14" s="1"/>
  <c r="O49" i="14"/>
  <c r="O48" i="14" s="1"/>
  <c r="Q49" i="14"/>
  <c r="Q48" i="14" s="1"/>
  <c r="V49" i="14"/>
  <c r="V48" i="14" s="1"/>
  <c r="G50" i="14"/>
  <c r="I67" i="1" s="1"/>
  <c r="G51" i="14"/>
  <c r="M51" i="14" s="1"/>
  <c r="I51" i="14"/>
  <c r="K51" i="14"/>
  <c r="O51" i="14"/>
  <c r="Q51" i="14"/>
  <c r="V51" i="14"/>
  <c r="V50" i="14" s="1"/>
  <c r="G52" i="14"/>
  <c r="M52" i="14" s="1"/>
  <c r="I52" i="14"/>
  <c r="K52" i="14"/>
  <c r="O52" i="14"/>
  <c r="Q52" i="14"/>
  <c r="V52" i="14"/>
  <c r="G53" i="14"/>
  <c r="M53" i="14" s="1"/>
  <c r="I53" i="14"/>
  <c r="K53" i="14"/>
  <c r="O53" i="14"/>
  <c r="Q53" i="14"/>
  <c r="V53" i="14"/>
  <c r="AE55" i="14"/>
  <c r="F43" i="1" s="1"/>
  <c r="G8" i="13"/>
  <c r="I53" i="1" s="1"/>
  <c r="K8" i="13"/>
  <c r="O8" i="13"/>
  <c r="G9" i="13"/>
  <c r="M9" i="13" s="1"/>
  <c r="M8" i="13" s="1"/>
  <c r="I9" i="13"/>
  <c r="I8" i="13" s="1"/>
  <c r="K9" i="13"/>
  <c r="O9" i="13"/>
  <c r="Q9" i="13"/>
  <c r="Q8" i="13" s="1"/>
  <c r="V9" i="13"/>
  <c r="V8" i="13" s="1"/>
  <c r="G14" i="13"/>
  <c r="M14" i="13" s="1"/>
  <c r="I14" i="13"/>
  <c r="K14" i="13"/>
  <c r="O14" i="13"/>
  <c r="Q14" i="13"/>
  <c r="V14" i="13"/>
  <c r="G16" i="13"/>
  <c r="M16" i="13" s="1"/>
  <c r="I16" i="13"/>
  <c r="K16" i="13"/>
  <c r="O16" i="13"/>
  <c r="Q16" i="13"/>
  <c r="V16" i="13"/>
  <c r="G19" i="13"/>
  <c r="M19" i="13" s="1"/>
  <c r="I19" i="13"/>
  <c r="K19" i="13"/>
  <c r="O19" i="13"/>
  <c r="Q19" i="13"/>
  <c r="V19" i="13"/>
  <c r="G22" i="13"/>
  <c r="M22" i="13" s="1"/>
  <c r="I22" i="13"/>
  <c r="K22" i="13"/>
  <c r="O22" i="13"/>
  <c r="Q22" i="13"/>
  <c r="V22" i="13"/>
  <c r="G23" i="13"/>
  <c r="M23" i="13" s="1"/>
  <c r="I23" i="13"/>
  <c r="K23" i="13"/>
  <c r="O23" i="13"/>
  <c r="Q23" i="13"/>
  <c r="V23" i="13"/>
  <c r="G25" i="13"/>
  <c r="M25" i="13" s="1"/>
  <c r="I25" i="13"/>
  <c r="K25" i="13"/>
  <c r="O25" i="13"/>
  <c r="Q25" i="13"/>
  <c r="V25" i="13"/>
  <c r="G27" i="13"/>
  <c r="M27" i="13" s="1"/>
  <c r="I27" i="13"/>
  <c r="K27" i="13"/>
  <c r="O27" i="13"/>
  <c r="Q27" i="13"/>
  <c r="V27" i="13"/>
  <c r="V24" i="13" s="1"/>
  <c r="G29" i="13"/>
  <c r="M29" i="13" s="1"/>
  <c r="I29" i="13"/>
  <c r="K29" i="13"/>
  <c r="O29" i="13"/>
  <c r="Q29" i="13"/>
  <c r="V29" i="13"/>
  <c r="G31" i="13"/>
  <c r="I31" i="13"/>
  <c r="K31" i="13"/>
  <c r="M31" i="13"/>
  <c r="O31" i="13"/>
  <c r="Q31" i="13"/>
  <c r="V31" i="13"/>
  <c r="G40" i="13"/>
  <c r="M40" i="13" s="1"/>
  <c r="I40" i="13"/>
  <c r="K40" i="13"/>
  <c r="O40" i="13"/>
  <c r="Q40" i="13"/>
  <c r="V40" i="13"/>
  <c r="G41" i="13"/>
  <c r="M41" i="13" s="1"/>
  <c r="I41" i="13"/>
  <c r="K41" i="13"/>
  <c r="O41" i="13"/>
  <c r="Q41" i="13"/>
  <c r="V41" i="13"/>
  <c r="G44" i="13"/>
  <c r="M44" i="13" s="1"/>
  <c r="I44" i="13"/>
  <c r="K44" i="13"/>
  <c r="O44" i="13"/>
  <c r="Q44" i="13"/>
  <c r="V44" i="13"/>
  <c r="G46" i="13"/>
  <c r="M46" i="13" s="1"/>
  <c r="I46" i="13"/>
  <c r="K46" i="13"/>
  <c r="O46" i="13"/>
  <c r="Q46" i="13"/>
  <c r="V46" i="13"/>
  <c r="G48" i="13"/>
  <c r="M48" i="13" s="1"/>
  <c r="I48" i="13"/>
  <c r="K48" i="13"/>
  <c r="O48" i="13"/>
  <c r="Q48" i="13"/>
  <c r="V48" i="13"/>
  <c r="G49" i="13"/>
  <c r="M49" i="13" s="1"/>
  <c r="I49" i="13"/>
  <c r="K49" i="13"/>
  <c r="O49" i="13"/>
  <c r="Q49" i="13"/>
  <c r="V49" i="13"/>
  <c r="G56" i="13"/>
  <c r="M56" i="13" s="1"/>
  <c r="I56" i="13"/>
  <c r="K56" i="13"/>
  <c r="O56" i="13"/>
  <c r="Q56" i="13"/>
  <c r="V56" i="13"/>
  <c r="G58" i="13"/>
  <c r="M58" i="13" s="1"/>
  <c r="I58" i="13"/>
  <c r="K58" i="13"/>
  <c r="O58" i="13"/>
  <c r="Q58" i="13"/>
  <c r="V58" i="13"/>
  <c r="G60" i="13"/>
  <c r="G59" i="13" s="1"/>
  <c r="I56" i="1" s="1"/>
  <c r="I60" i="13"/>
  <c r="K60" i="13"/>
  <c r="O60" i="13"/>
  <c r="Q60" i="13"/>
  <c r="V60" i="13"/>
  <c r="G62" i="13"/>
  <c r="M62" i="13" s="1"/>
  <c r="I62" i="13"/>
  <c r="I59" i="13" s="1"/>
  <c r="K62" i="13"/>
  <c r="K59" i="13" s="1"/>
  <c r="O62" i="13"/>
  <c r="Q62" i="13"/>
  <c r="V62" i="13"/>
  <c r="G63" i="13"/>
  <c r="I63" i="13"/>
  <c r="K63" i="13"/>
  <c r="M63" i="13"/>
  <c r="O63" i="13"/>
  <c r="Q63" i="13"/>
  <c r="V63" i="13"/>
  <c r="G65" i="13"/>
  <c r="M65" i="13" s="1"/>
  <c r="I65" i="13"/>
  <c r="K65" i="13"/>
  <c r="K64" i="13" s="1"/>
  <c r="O65" i="13"/>
  <c r="Q65" i="13"/>
  <c r="V65" i="13"/>
  <c r="G70" i="13"/>
  <c r="M70" i="13" s="1"/>
  <c r="I70" i="13"/>
  <c r="K70" i="13"/>
  <c r="O70" i="13"/>
  <c r="Q70" i="13"/>
  <c r="V70" i="13"/>
  <c r="G71" i="13"/>
  <c r="M71" i="13" s="1"/>
  <c r="I71" i="13"/>
  <c r="K71" i="13"/>
  <c r="O71" i="13"/>
  <c r="Q71" i="13"/>
  <c r="V71" i="13"/>
  <c r="G72" i="13"/>
  <c r="M72" i="13" s="1"/>
  <c r="I72" i="13"/>
  <c r="K72" i="13"/>
  <c r="O72" i="13"/>
  <c r="Q72" i="13"/>
  <c r="V72" i="13"/>
  <c r="G73" i="13"/>
  <c r="M73" i="13" s="1"/>
  <c r="I73" i="13"/>
  <c r="K73" i="13"/>
  <c r="O73" i="13"/>
  <c r="Q73" i="13"/>
  <c r="V73" i="13"/>
  <c r="O74" i="13"/>
  <c r="G75" i="13"/>
  <c r="M75" i="13" s="1"/>
  <c r="M74" i="13" s="1"/>
  <c r="I75" i="13"/>
  <c r="I74" i="13" s="1"/>
  <c r="K75" i="13"/>
  <c r="K74" i="13" s="1"/>
  <c r="O75" i="13"/>
  <c r="Q75" i="13"/>
  <c r="Q74" i="13" s="1"/>
  <c r="V75" i="13"/>
  <c r="V74" i="13" s="1"/>
  <c r="G77" i="13"/>
  <c r="I77" i="13"/>
  <c r="K77" i="13"/>
  <c r="M77" i="13"/>
  <c r="O77" i="13"/>
  <c r="O76" i="13" s="1"/>
  <c r="Q77" i="13"/>
  <c r="V77" i="13"/>
  <c r="G80" i="13"/>
  <c r="M80" i="13" s="1"/>
  <c r="I80" i="13"/>
  <c r="K80" i="13"/>
  <c r="O80" i="13"/>
  <c r="Q80" i="13"/>
  <c r="V80" i="13"/>
  <c r="G81" i="13"/>
  <c r="I81" i="13"/>
  <c r="K81" i="13"/>
  <c r="M81" i="13"/>
  <c r="O81" i="13"/>
  <c r="Q81" i="13"/>
  <c r="V81" i="13"/>
  <c r="G82" i="13"/>
  <c r="M82" i="13" s="1"/>
  <c r="I82" i="13"/>
  <c r="K82" i="13"/>
  <c r="O82" i="13"/>
  <c r="Q82" i="13"/>
  <c r="V82" i="13"/>
  <c r="G83" i="13"/>
  <c r="M83" i="13" s="1"/>
  <c r="I83" i="13"/>
  <c r="K83" i="13"/>
  <c r="O83" i="13"/>
  <c r="Q83" i="13"/>
  <c r="V83" i="13"/>
  <c r="G84" i="13"/>
  <c r="M84" i="13" s="1"/>
  <c r="I84" i="13"/>
  <c r="K84" i="13"/>
  <c r="O84" i="13"/>
  <c r="Q84" i="13"/>
  <c r="V84" i="13"/>
  <c r="G85" i="13"/>
  <c r="M85" i="13" s="1"/>
  <c r="I85" i="13"/>
  <c r="K85" i="13"/>
  <c r="O85" i="13"/>
  <c r="Q85" i="13"/>
  <c r="V85" i="13"/>
  <c r="V86" i="13"/>
  <c r="G87" i="13"/>
  <c r="M87" i="13" s="1"/>
  <c r="M86" i="13" s="1"/>
  <c r="I87" i="13"/>
  <c r="I86" i="13" s="1"/>
  <c r="K87" i="13"/>
  <c r="K86" i="13" s="1"/>
  <c r="O87" i="13"/>
  <c r="O86" i="13" s="1"/>
  <c r="Q87" i="13"/>
  <c r="Q86" i="13" s="1"/>
  <c r="V87" i="13"/>
  <c r="G89" i="13"/>
  <c r="I89" i="13"/>
  <c r="K89" i="13"/>
  <c r="M89" i="13"/>
  <c r="O89" i="13"/>
  <c r="Q89" i="13"/>
  <c r="V89" i="13"/>
  <c r="G91" i="13"/>
  <c r="M91" i="13" s="1"/>
  <c r="I91" i="13"/>
  <c r="K91" i="13"/>
  <c r="O91" i="13"/>
  <c r="Q91" i="13"/>
  <c r="V91" i="13"/>
  <c r="G92" i="13"/>
  <c r="M92" i="13" s="1"/>
  <c r="I92" i="13"/>
  <c r="K92" i="13"/>
  <c r="O92" i="13"/>
  <c r="Q92" i="13"/>
  <c r="V92" i="13"/>
  <c r="G94" i="13"/>
  <c r="M94" i="13" s="1"/>
  <c r="I94" i="13"/>
  <c r="K94" i="13"/>
  <c r="O94" i="13"/>
  <c r="Q94" i="13"/>
  <c r="V94" i="13"/>
  <c r="G96" i="13"/>
  <c r="I96" i="13"/>
  <c r="K96" i="13"/>
  <c r="M96" i="13"/>
  <c r="O96" i="13"/>
  <c r="Q96" i="13"/>
  <c r="V96" i="13"/>
  <c r="G103" i="13"/>
  <c r="M103" i="13" s="1"/>
  <c r="I103" i="13"/>
  <c r="K103" i="13"/>
  <c r="K88" i="13" s="1"/>
  <c r="O103" i="13"/>
  <c r="Q103" i="13"/>
  <c r="V103" i="13"/>
  <c r="G104" i="13"/>
  <c r="M104" i="13" s="1"/>
  <c r="I104" i="13"/>
  <c r="K104" i="13"/>
  <c r="O104" i="13"/>
  <c r="Q104" i="13"/>
  <c r="V104" i="13"/>
  <c r="O106" i="13"/>
  <c r="G107" i="13"/>
  <c r="G106" i="13" s="1"/>
  <c r="I62" i="1" s="1"/>
  <c r="I107" i="13"/>
  <c r="I106" i="13" s="1"/>
  <c r="K107" i="13"/>
  <c r="K106" i="13" s="1"/>
  <c r="M107" i="13"/>
  <c r="M106" i="13" s="1"/>
  <c r="O107" i="13"/>
  <c r="Q107" i="13"/>
  <c r="Q106" i="13" s="1"/>
  <c r="V107" i="13"/>
  <c r="V106" i="13" s="1"/>
  <c r="K108" i="13"/>
  <c r="O108" i="13"/>
  <c r="Q108" i="13"/>
  <c r="G109" i="13"/>
  <c r="G108" i="13" s="1"/>
  <c r="I109" i="13"/>
  <c r="I108" i="13" s="1"/>
  <c r="K109" i="13"/>
  <c r="O109" i="13"/>
  <c r="Q109" i="13"/>
  <c r="V109" i="13"/>
  <c r="V108" i="13" s="1"/>
  <c r="G111" i="13"/>
  <c r="M111" i="13" s="1"/>
  <c r="I111" i="13"/>
  <c r="K111" i="13"/>
  <c r="O111" i="13"/>
  <c r="Q111" i="13"/>
  <c r="V111" i="13"/>
  <c r="G112" i="13"/>
  <c r="M112" i="13" s="1"/>
  <c r="I112" i="13"/>
  <c r="K112" i="13"/>
  <c r="O112" i="13"/>
  <c r="Q112" i="13"/>
  <c r="V112" i="13"/>
  <c r="G113" i="13"/>
  <c r="M113" i="13" s="1"/>
  <c r="I113" i="13"/>
  <c r="K113" i="13"/>
  <c r="O113" i="13"/>
  <c r="Q113" i="13"/>
  <c r="V113" i="13"/>
  <c r="G114" i="13"/>
  <c r="M114" i="13" s="1"/>
  <c r="I114" i="13"/>
  <c r="K114" i="13"/>
  <c r="O114" i="13"/>
  <c r="Q114" i="13"/>
  <c r="V114" i="13"/>
  <c r="G115" i="13"/>
  <c r="I115" i="13"/>
  <c r="K115" i="13"/>
  <c r="M115" i="13"/>
  <c r="O115" i="13"/>
  <c r="Q115" i="13"/>
  <c r="V115" i="13"/>
  <c r="G116" i="13"/>
  <c r="M116" i="13" s="1"/>
  <c r="I116" i="13"/>
  <c r="K116" i="13"/>
  <c r="K110" i="13" s="1"/>
  <c r="O116" i="13"/>
  <c r="Q116" i="13"/>
  <c r="V116" i="13"/>
  <c r="G117" i="13"/>
  <c r="M117" i="13" s="1"/>
  <c r="I117" i="13"/>
  <c r="K117" i="13"/>
  <c r="O117" i="13"/>
  <c r="Q117" i="13"/>
  <c r="V117" i="13"/>
  <c r="G118" i="13"/>
  <c r="I118" i="13"/>
  <c r="K118" i="13"/>
  <c r="M118" i="13"/>
  <c r="O118" i="13"/>
  <c r="Q118" i="13"/>
  <c r="V118" i="13"/>
  <c r="G119" i="13"/>
  <c r="I119" i="13"/>
  <c r="K119" i="13"/>
  <c r="M119" i="13"/>
  <c r="O119" i="13"/>
  <c r="Q119" i="13"/>
  <c r="V119" i="13"/>
  <c r="G120" i="13"/>
  <c r="M120" i="13" s="1"/>
  <c r="I120" i="13"/>
  <c r="K120" i="13"/>
  <c r="O120" i="13"/>
  <c r="Q120" i="13"/>
  <c r="V120" i="13"/>
  <c r="G121" i="13"/>
  <c r="M121" i="13" s="1"/>
  <c r="I121" i="13"/>
  <c r="K121" i="13"/>
  <c r="O121" i="13"/>
  <c r="Q121" i="13"/>
  <c r="V121" i="13"/>
  <c r="I122" i="13"/>
  <c r="K122" i="13"/>
  <c r="G123" i="13"/>
  <c r="M123" i="13" s="1"/>
  <c r="I123" i="13"/>
  <c r="K123" i="13"/>
  <c r="O123" i="13"/>
  <c r="Q123" i="13"/>
  <c r="V123" i="13"/>
  <c r="G125" i="13"/>
  <c r="M125" i="13" s="1"/>
  <c r="I125" i="13"/>
  <c r="K125" i="13"/>
  <c r="O125" i="13"/>
  <c r="O122" i="13" s="1"/>
  <c r="Q125" i="13"/>
  <c r="V125" i="13"/>
  <c r="V122" i="13" s="1"/>
  <c r="G126" i="13"/>
  <c r="I126" i="13"/>
  <c r="K126" i="13"/>
  <c r="M126" i="13"/>
  <c r="O126" i="13"/>
  <c r="Q126" i="13"/>
  <c r="V126" i="13"/>
  <c r="G128" i="13"/>
  <c r="M128" i="13" s="1"/>
  <c r="I128" i="13"/>
  <c r="K128" i="13"/>
  <c r="O128" i="13"/>
  <c r="Q128" i="13"/>
  <c r="V128" i="13"/>
  <c r="G129" i="13"/>
  <c r="I129" i="13"/>
  <c r="K129" i="13"/>
  <c r="O129" i="13"/>
  <c r="Q129" i="13"/>
  <c r="V129" i="13"/>
  <c r="G130" i="13"/>
  <c r="M130" i="13" s="1"/>
  <c r="I130" i="13"/>
  <c r="K130" i="13"/>
  <c r="O130" i="13"/>
  <c r="Q130" i="13"/>
  <c r="V130" i="13"/>
  <c r="G131" i="13"/>
  <c r="I131" i="13"/>
  <c r="K131" i="13"/>
  <c r="M131" i="13"/>
  <c r="O131" i="13"/>
  <c r="Q131" i="13"/>
  <c r="V131" i="13"/>
  <c r="G132" i="13"/>
  <c r="M132" i="13" s="1"/>
  <c r="I132" i="13"/>
  <c r="K132" i="13"/>
  <c r="O132" i="13"/>
  <c r="Q132" i="13"/>
  <c r="V132" i="13"/>
  <c r="G133" i="13"/>
  <c r="I133" i="13"/>
  <c r="K133" i="13"/>
  <c r="K127" i="13" s="1"/>
  <c r="M133" i="13"/>
  <c r="O133" i="13"/>
  <c r="Q133" i="13"/>
  <c r="V133" i="13"/>
  <c r="G135" i="13"/>
  <c r="M135" i="13" s="1"/>
  <c r="I135" i="13"/>
  <c r="K135" i="13"/>
  <c r="O135" i="13"/>
  <c r="Q135" i="13"/>
  <c r="V135" i="13"/>
  <c r="G138" i="13"/>
  <c r="M138" i="13" s="1"/>
  <c r="I138" i="13"/>
  <c r="K138" i="13"/>
  <c r="O138" i="13"/>
  <c r="Q138" i="13"/>
  <c r="V138" i="13"/>
  <c r="G140" i="13"/>
  <c r="M140" i="13" s="1"/>
  <c r="I140" i="13"/>
  <c r="K140" i="13"/>
  <c r="O140" i="13"/>
  <c r="Q140" i="13"/>
  <c r="V140" i="13"/>
  <c r="G145" i="13"/>
  <c r="M145" i="13" s="1"/>
  <c r="I145" i="13"/>
  <c r="K145" i="13"/>
  <c r="O145" i="13"/>
  <c r="Q145" i="13"/>
  <c r="V145" i="13"/>
  <c r="G147" i="13"/>
  <c r="M147" i="13" s="1"/>
  <c r="I147" i="13"/>
  <c r="K147" i="13"/>
  <c r="O147" i="13"/>
  <c r="Q147" i="13"/>
  <c r="V147" i="13"/>
  <c r="G149" i="13"/>
  <c r="I149" i="13"/>
  <c r="K149" i="13"/>
  <c r="M149" i="13"/>
  <c r="O149" i="13"/>
  <c r="Q149" i="13"/>
  <c r="V149" i="13"/>
  <c r="G150" i="13"/>
  <c r="M150" i="13" s="1"/>
  <c r="I150" i="13"/>
  <c r="K150" i="13"/>
  <c r="K137" i="13" s="1"/>
  <c r="O150" i="13"/>
  <c r="Q150" i="13"/>
  <c r="V150" i="13"/>
  <c r="G152" i="13"/>
  <c r="M152" i="13" s="1"/>
  <c r="I152" i="13"/>
  <c r="K152" i="13"/>
  <c r="O152" i="13"/>
  <c r="Q152" i="13"/>
  <c r="V152" i="13"/>
  <c r="G154" i="13"/>
  <c r="I154" i="13"/>
  <c r="K154" i="13"/>
  <c r="M154" i="13"/>
  <c r="O154" i="13"/>
  <c r="Q154" i="13"/>
  <c r="V154" i="13"/>
  <c r="G155" i="13"/>
  <c r="I74" i="1" s="1"/>
  <c r="G156" i="13"/>
  <c r="I156" i="13"/>
  <c r="I155" i="13" s="1"/>
  <c r="K156" i="13"/>
  <c r="K155" i="13" s="1"/>
  <c r="M156" i="13"/>
  <c r="M155" i="13" s="1"/>
  <c r="O156" i="13"/>
  <c r="O155" i="13" s="1"/>
  <c r="Q156" i="13"/>
  <c r="Q155" i="13" s="1"/>
  <c r="V156" i="13"/>
  <c r="V155" i="13" s="1"/>
  <c r="I157" i="13"/>
  <c r="G158" i="13"/>
  <c r="M158" i="13" s="1"/>
  <c r="I158" i="13"/>
  <c r="K158" i="13"/>
  <c r="O158" i="13"/>
  <c r="Q158" i="13"/>
  <c r="Q157" i="13" s="1"/>
  <c r="V158" i="13"/>
  <c r="V157" i="13" s="1"/>
  <c r="G159" i="13"/>
  <c r="G157" i="13" s="1"/>
  <c r="I75" i="1" s="1"/>
  <c r="I159" i="13"/>
  <c r="K159" i="13"/>
  <c r="O159" i="13"/>
  <c r="Q159" i="13"/>
  <c r="V159" i="13"/>
  <c r="G169" i="13"/>
  <c r="I169" i="13"/>
  <c r="K169" i="13"/>
  <c r="M169" i="13"/>
  <c r="O169" i="13"/>
  <c r="Q169" i="13"/>
  <c r="V169" i="13"/>
  <c r="G170" i="13"/>
  <c r="M170" i="13" s="1"/>
  <c r="I170" i="13"/>
  <c r="K170" i="13"/>
  <c r="O170" i="13"/>
  <c r="Q170" i="13"/>
  <c r="V170" i="13"/>
  <c r="G171" i="13"/>
  <c r="I171" i="13"/>
  <c r="K171" i="13"/>
  <c r="M171" i="13"/>
  <c r="O171" i="13"/>
  <c r="Q171" i="13"/>
  <c r="V171" i="13"/>
  <c r="G172" i="13"/>
  <c r="M172" i="13" s="1"/>
  <c r="I172" i="13"/>
  <c r="K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M174" i="13" s="1"/>
  <c r="I174" i="13"/>
  <c r="K174" i="13"/>
  <c r="O174" i="13"/>
  <c r="Q174" i="13"/>
  <c r="V174" i="13"/>
  <c r="AE176" i="13"/>
  <c r="G9" i="12"/>
  <c r="M9" i="12" s="1"/>
  <c r="I9" i="12"/>
  <c r="K9" i="12"/>
  <c r="O9" i="12"/>
  <c r="Q9" i="12"/>
  <c r="Q8" i="12" s="1"/>
  <c r="V9" i="12"/>
  <c r="G20" i="12"/>
  <c r="I20" i="12"/>
  <c r="K20" i="12"/>
  <c r="M20" i="12"/>
  <c r="O20" i="12"/>
  <c r="Q20" i="12"/>
  <c r="V20" i="12"/>
  <c r="G27" i="12"/>
  <c r="G8" i="12" s="1"/>
  <c r="I27" i="12"/>
  <c r="K27" i="12"/>
  <c r="M27" i="12"/>
  <c r="O27" i="12"/>
  <c r="Q27" i="12"/>
  <c r="V27" i="12"/>
  <c r="G30" i="12"/>
  <c r="M30" i="12" s="1"/>
  <c r="I30" i="12"/>
  <c r="K30" i="12"/>
  <c r="O30" i="12"/>
  <c r="Q30" i="12"/>
  <c r="V30" i="12"/>
  <c r="G34" i="12"/>
  <c r="I34" i="12"/>
  <c r="K34" i="12"/>
  <c r="M34" i="12"/>
  <c r="O34" i="12"/>
  <c r="Q34" i="12"/>
  <c r="V34" i="12"/>
  <c r="G38" i="12"/>
  <c r="M38" i="12" s="1"/>
  <c r="I38" i="12"/>
  <c r="K38" i="12"/>
  <c r="O38" i="12"/>
  <c r="Q38" i="12"/>
  <c r="V38" i="12"/>
  <c r="G42" i="12"/>
  <c r="M42" i="12" s="1"/>
  <c r="I42" i="12"/>
  <c r="K42" i="12"/>
  <c r="O42" i="12"/>
  <c r="Q42" i="12"/>
  <c r="V42" i="12"/>
  <c r="AE44" i="12"/>
  <c r="F41" i="1" s="1"/>
  <c r="I20" i="1"/>
  <c r="H46" i="1"/>
  <c r="J28" i="1"/>
  <c r="J26" i="1"/>
  <c r="G38" i="1"/>
  <c r="F38" i="1"/>
  <c r="J23" i="1"/>
  <c r="J24" i="1"/>
  <c r="J25" i="1"/>
  <c r="J27" i="1"/>
  <c r="E24" i="1"/>
  <c r="G24" i="1"/>
  <c r="E26" i="1"/>
  <c r="G26" i="1"/>
  <c r="K8" i="16" l="1"/>
  <c r="G73" i="16"/>
  <c r="I77" i="1" s="1"/>
  <c r="Q73" i="16"/>
  <c r="K73" i="16"/>
  <c r="I73" i="16"/>
  <c r="O8" i="16"/>
  <c r="I8" i="16"/>
  <c r="Q8" i="16"/>
  <c r="AF79" i="16"/>
  <c r="G45" i="1" s="1"/>
  <c r="I45" i="1" s="1"/>
  <c r="V8" i="16"/>
  <c r="V8" i="15"/>
  <c r="Q8" i="15"/>
  <c r="I8" i="15"/>
  <c r="O8" i="15"/>
  <c r="G8" i="15"/>
  <c r="M9" i="15"/>
  <c r="K8" i="15"/>
  <c r="M50" i="14"/>
  <c r="F40" i="1"/>
  <c r="Q50" i="14"/>
  <c r="O39" i="14"/>
  <c r="Q8" i="14"/>
  <c r="G32" i="14"/>
  <c r="I64" i="1" s="1"/>
  <c r="K8" i="14"/>
  <c r="I50" i="14"/>
  <c r="I39" i="14"/>
  <c r="Q32" i="14"/>
  <c r="I8" i="14"/>
  <c r="O50" i="14"/>
  <c r="K50" i="14"/>
  <c r="V39" i="14"/>
  <c r="V8" i="14"/>
  <c r="K39" i="14"/>
  <c r="Q39" i="14"/>
  <c r="K32" i="14"/>
  <c r="O8" i="14"/>
  <c r="V32" i="14"/>
  <c r="I32" i="14"/>
  <c r="AF55" i="14"/>
  <c r="G43" i="1" s="1"/>
  <c r="I43" i="1" s="1"/>
  <c r="M76" i="13"/>
  <c r="G13" i="13"/>
  <c r="I54" i="1" s="1"/>
  <c r="I16" i="1" s="1"/>
  <c r="M122" i="13"/>
  <c r="O110" i="13"/>
  <c r="I24" i="13"/>
  <c r="Q122" i="13"/>
  <c r="V59" i="13"/>
  <c r="K13" i="13"/>
  <c r="I64" i="13"/>
  <c r="Q88" i="13"/>
  <c r="V64" i="13"/>
  <c r="M64" i="13"/>
  <c r="K24" i="13"/>
  <c r="O157" i="13"/>
  <c r="O137" i="13"/>
  <c r="I88" i="13"/>
  <c r="G168" i="13"/>
  <c r="I78" i="1" s="1"/>
  <c r="K157" i="13"/>
  <c r="G76" i="13"/>
  <c r="I59" i="1" s="1"/>
  <c r="G74" i="13"/>
  <c r="I58" i="1" s="1"/>
  <c r="Q59" i="13"/>
  <c r="Q24" i="13"/>
  <c r="G127" i="13"/>
  <c r="I72" i="1" s="1"/>
  <c r="V88" i="13"/>
  <c r="F42" i="1"/>
  <c r="M137" i="13"/>
  <c r="M110" i="13"/>
  <c r="O59" i="13"/>
  <c r="K168" i="13"/>
  <c r="Q137" i="13"/>
  <c r="V127" i="13"/>
  <c r="V110" i="13"/>
  <c r="K76" i="13"/>
  <c r="M60" i="13"/>
  <c r="V13" i="13"/>
  <c r="I76" i="13"/>
  <c r="Q13" i="13"/>
  <c r="Q127" i="13"/>
  <c r="Q110" i="13"/>
  <c r="M159" i="13"/>
  <c r="M157" i="13" s="1"/>
  <c r="V137" i="13"/>
  <c r="I137" i="13"/>
  <c r="O127" i="13"/>
  <c r="I110" i="13"/>
  <c r="O88" i="13"/>
  <c r="O13" i="13"/>
  <c r="O24" i="13"/>
  <c r="O168" i="13"/>
  <c r="V76" i="13"/>
  <c r="Q64" i="13"/>
  <c r="I168" i="13"/>
  <c r="V168" i="13"/>
  <c r="I13" i="13"/>
  <c r="AF176" i="13"/>
  <c r="G42" i="1" s="1"/>
  <c r="Q168" i="13"/>
  <c r="I127" i="13"/>
  <c r="Q76" i="13"/>
  <c r="O64" i="13"/>
  <c r="I79" i="1"/>
  <c r="G44" i="12"/>
  <c r="O8" i="12"/>
  <c r="K8" i="12"/>
  <c r="I8" i="12"/>
  <c r="AF44" i="12"/>
  <c r="F39" i="1"/>
  <c r="V8" i="12"/>
  <c r="M8" i="16"/>
  <c r="G8" i="16"/>
  <c r="M74" i="16"/>
  <c r="M73" i="16" s="1"/>
  <c r="M13" i="15"/>
  <c r="M39" i="14"/>
  <c r="G39" i="14"/>
  <c r="I65" i="1" s="1"/>
  <c r="G8" i="14"/>
  <c r="M9" i="14"/>
  <c r="M8" i="14" s="1"/>
  <c r="M33" i="14"/>
  <c r="M32" i="14" s="1"/>
  <c r="M24" i="13"/>
  <c r="M59" i="13"/>
  <c r="M168" i="13"/>
  <c r="M127" i="13"/>
  <c r="M13" i="13"/>
  <c r="M88" i="13"/>
  <c r="G122" i="13"/>
  <c r="I71" i="1" s="1"/>
  <c r="G88" i="13"/>
  <c r="I61" i="1" s="1"/>
  <c r="G86" i="13"/>
  <c r="I60" i="1" s="1"/>
  <c r="M109" i="13"/>
  <c r="M108" i="13" s="1"/>
  <c r="G137" i="13"/>
  <c r="I73" i="1" s="1"/>
  <c r="G110" i="13"/>
  <c r="I70" i="1" s="1"/>
  <c r="M129" i="13"/>
  <c r="G24" i="13"/>
  <c r="I55" i="1" s="1"/>
  <c r="G64" i="13"/>
  <c r="I57" i="1" s="1"/>
  <c r="M8" i="12"/>
  <c r="I76" i="1" l="1"/>
  <c r="I18" i="1" s="1"/>
  <c r="G79" i="16"/>
  <c r="I69" i="1"/>
  <c r="G26" i="15"/>
  <c r="M8" i="15"/>
  <c r="I63" i="1"/>
  <c r="I80" i="1" s="1"/>
  <c r="G55" i="14"/>
  <c r="I17" i="1"/>
  <c r="I42" i="1"/>
  <c r="G176" i="13"/>
  <c r="F46" i="1"/>
  <c r="G23" i="1" s="1"/>
  <c r="G40" i="1"/>
  <c r="I40" i="1" s="1"/>
  <c r="G39" i="1"/>
  <c r="G46" i="1" s="1"/>
  <c r="G25" i="1" s="1"/>
  <c r="G41" i="1"/>
  <c r="I41" i="1" s="1"/>
  <c r="I19" i="1"/>
  <c r="I21" i="1" l="1"/>
  <c r="J79" i="1"/>
  <c r="J61" i="1"/>
  <c r="J69" i="1"/>
  <c r="J58" i="1"/>
  <c r="J63" i="1"/>
  <c r="J62" i="1"/>
  <c r="J70" i="1"/>
  <c r="J74" i="1"/>
  <c r="J77" i="1"/>
  <c r="J65" i="1"/>
  <c r="J71" i="1"/>
  <c r="J75" i="1"/>
  <c r="J78" i="1"/>
  <c r="J59" i="1"/>
  <c r="J54" i="1"/>
  <c r="J67" i="1"/>
  <c r="J64" i="1"/>
  <c r="J55" i="1"/>
  <c r="J72" i="1"/>
  <c r="J68" i="1"/>
  <c r="J73" i="1"/>
  <c r="J56" i="1"/>
  <c r="J66" i="1"/>
  <c r="J60" i="1"/>
  <c r="J53" i="1"/>
  <c r="J57" i="1"/>
  <c r="J76" i="1"/>
  <c r="I39" i="1"/>
  <c r="I46" i="1" s="1"/>
  <c r="A27" i="1"/>
  <c r="G28" i="1" l="1"/>
  <c r="G27" i="1" s="1"/>
  <c r="G29" i="1" s="1"/>
  <c r="A28" i="1"/>
  <c r="J43" i="1"/>
  <c r="J41" i="1"/>
  <c r="J40" i="1"/>
  <c r="J39" i="1"/>
  <c r="J46" i="1" s="1"/>
  <c r="J44" i="1"/>
  <c r="J42" i="1"/>
  <c r="J45" i="1"/>
  <c r="J8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Lukas Machycek</author>
  </authors>
  <commentList>
    <comment ref="S6" authorId="0" shapeId="0" xr:uid="{400676FB-C8E7-4CDE-8B79-4EAE2ED6724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EF2BFA3-845E-40E4-9E57-F84694A0C28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Lukas Machycek</author>
  </authors>
  <commentList>
    <comment ref="S6" authorId="0" shapeId="0" xr:uid="{1C3A6F01-3918-40BA-AB38-192DFB2C41A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A74739C-76E6-4EDF-8D56-F2D89EECD2A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Lukas Machycek</author>
  </authors>
  <commentList>
    <comment ref="S6" authorId="0" shapeId="0" xr:uid="{10E0BCA3-08C6-4DE4-9B09-B7AD0F6E465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58909B0-1612-4067-B643-3EC0BE0D8AC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Lukas Machycek</author>
  </authors>
  <commentList>
    <comment ref="S6" authorId="0" shapeId="0" xr:uid="{F176E615-2F75-4F1D-9AC4-213712103F9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7012DE0-6A85-44CF-8061-BF2A7DC9497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Lukas Machycek</author>
  </authors>
  <commentList>
    <comment ref="S6" authorId="0" shapeId="0" xr:uid="{C3D5C5A0-AAC2-4815-A9A1-16644F938F0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EDD70B2-09FC-4F21-9361-EBE7CF88C10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<sst xmlns="http://schemas.openxmlformats.org/spreadsheetml/2006/main" count="2399" uniqueCount="672">
  <si>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</si>
  <si>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</si>
  <si>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</si>
  <si>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</si>
  <si>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</si>
  <si>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</si>
  <si>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</si>
  <si>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</si>
  <si>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</si>
  <si>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</si>
  <si>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</si>
  <si>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</si>
  <si>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</si>
  <si>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</si>
  <si>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</si>
  <si>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</si>
  <si>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</si>
  <si>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</si>
  <si>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</si>
  <si>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</si>
  <si>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</si>
  <si>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</si>
  <si>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</si>
  <si>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</si>
  <si>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</si>
  <si>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</si>
  <si>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</si>
  <si>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</si>
  <si>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</si>
  <si>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</si>
  <si>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</si>
  <si>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</si>
  <si>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</si>
  <si>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</si>
  <si>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</si>
  <si>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</si>
  <si>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</si>
  <si>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</si>
  <si>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</si>
  <si>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</si>
  <si>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</si>
  <si>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</si>
  <si>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</si>
  <si>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Machýček</t>
  </si>
  <si>
    <t>LM1262R</t>
  </si>
  <si>
    <t>Stavba</t>
  </si>
  <si>
    <t>01</t>
  </si>
  <si>
    <t>Stavební objekt</t>
  </si>
  <si>
    <t>000</t>
  </si>
  <si>
    <t>Vedlejší rozpočtové náklady</t>
  </si>
  <si>
    <t>001</t>
  </si>
  <si>
    <t>Architektonicko-stavební řešení</t>
  </si>
  <si>
    <t>002</t>
  </si>
  <si>
    <t>Zdravotechnické instalace</t>
  </si>
  <si>
    <t>004</t>
  </si>
  <si>
    <t>Ústřední vytápění</t>
  </si>
  <si>
    <t>005</t>
  </si>
  <si>
    <t>Elektroinstalace</t>
  </si>
  <si>
    <t>Celkem za stavbu</t>
  </si>
  <si>
    <t>CZK</t>
  </si>
  <si>
    <t>Rekapitulace dílů</t>
  </si>
  <si>
    <t>Typ dílu</t>
  </si>
  <si>
    <t>3</t>
  </si>
  <si>
    <t>Svislé a kompletní konstrukce</t>
  </si>
  <si>
    <t>342</t>
  </si>
  <si>
    <t>Stěny a příčky montované lehké</t>
  </si>
  <si>
    <t>61</t>
  </si>
  <si>
    <t>Úpravy povrchů vnitřní</t>
  </si>
  <si>
    <t>62</t>
  </si>
  <si>
    <t>Úpravy povrchů vnější</t>
  </si>
  <si>
    <t>64</t>
  </si>
  <si>
    <t>Výplně otvorů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</si>
  <si>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</si>
  <si>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</si>
  <si>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</si>
  <si>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</si>
  <si>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</si>
  <si>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</si>
  <si>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</si>
  <si>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</si>
  <si>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</si>
  <si>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</si>
  <si>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Vodoinstalace</t>
  </si>
  <si>
    <t>02</t>
  </si>
  <si>
    <t>Vnitřní kanalizace</t>
  </si>
  <si>
    <t>04</t>
  </si>
  <si>
    <t>Zařizovací předměty</t>
  </si>
  <si>
    <t>05</t>
  </si>
  <si>
    <t>Zařízení</t>
  </si>
  <si>
    <t>06</t>
  </si>
  <si>
    <t>Ostatní</t>
  </si>
  <si>
    <t>712</t>
  </si>
  <si>
    <t>Povlakové krytiny</t>
  </si>
  <si>
    <t>730</t>
  </si>
  <si>
    <t>766</t>
  </si>
  <si>
    <t>Konstrukce truhlářské</t>
  </si>
  <si>
    <t>767</t>
  </si>
  <si>
    <t>Konstrukce zámečnické</t>
  </si>
  <si>
    <t>769</t>
  </si>
  <si>
    <t>Otvorové prvky z plastu</t>
  </si>
  <si>
    <t>781</t>
  </si>
  <si>
    <t>Obklady keramické</t>
  </si>
  <si>
    <t>783</t>
  </si>
  <si>
    <t>Nátěry</t>
  </si>
  <si>
    <t>784</t>
  </si>
  <si>
    <t>Malby</t>
  </si>
  <si>
    <t>10</t>
  </si>
  <si>
    <t>Byt 1.np</t>
  </si>
  <si>
    <t>13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</si>
  <si>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</si>
  <si>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</si>
  <si>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</si>
  <si>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</si>
  <si>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</si>
  <si>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</si>
  <si>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</si>
  <si>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</si>
  <si>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</si>
  <si>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</si>
  <si>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</si>
  <si>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</si>
  <si>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</si>
  <si>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</si>
  <si>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</si>
  <si>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</si>
  <si>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</si>
  <si>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</si>
  <si>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</si>
  <si>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</si>
  <si>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</si>
  <si>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</si>
  <si>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</si>
  <si>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</si>
  <si>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</si>
  <si>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</si>
  <si>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</si>
  <si>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</si>
  <si>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</si>
  <si>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</si>
  <si>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</si>
  <si>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</si>
  <si>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</si>
  <si>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VRN001</t>
  </si>
  <si>
    <t>Vybudování zařízení staveniště</t>
  </si>
  <si>
    <t>Soubor</t>
  </si>
  <si>
    <t>Vlastní</t>
  </si>
  <si>
    <t>Indiv</t>
  </si>
  <si>
    <t>Práce</t>
  </si>
  <si>
    <t>Běžná</t>
  </si>
  <si>
    <t>POL1_0</t>
  </si>
  <si>
    <t xml:space="preserve">Náklady zhotovitele související se zajištěním provozů nutných pro pro vádění díla : </t>
  </si>
  <si>
    <t>VV</t>
  </si>
  <si>
    <t xml:space="preserve">- kanceláře řídících pracovníků : </t>
  </si>
  <si>
    <t xml:space="preserve">- sociální objekty pro pracovníky stavby : </t>
  </si>
  <si>
    <t xml:space="preserve">- buňka s koupelnou : </t>
  </si>
  <si>
    <t xml:space="preserve">- mobilní WC : </t>
  </si>
  <si>
    <t xml:space="preserve">- oplocení stavby : </t>
  </si>
  <si>
    <t xml:space="preserve">- ostraha staveniště : </t>
  </si>
  <si>
    <t xml:space="preserve">- vnitrostaveništní rozvody všech potřebných energií vč. jejich poplatků : </t>
  </si>
  <si>
    <t xml:space="preserve">- zajištění podružných měření spotřeby : </t>
  </si>
  <si>
    <t>1,0</t>
  </si>
  <si>
    <t>VRN002</t>
  </si>
  <si>
    <t>Provoz zařízení staveniště</t>
  </si>
  <si>
    <t xml:space="preserve">- zřízení trvalé, dočasné deponie a mezideponie : </t>
  </si>
  <si>
    <t xml:space="preserve">- příjezdy a přístupy na staveniště : </t>
  </si>
  <si>
    <t xml:space="preserve">- úpravy staveniště z hlediska bezpečnosti a ochrany zdraví třetích osob, vč. nutných úprav pro osoby s omezenou schopností pohybu a orientace, uspořádání a bezpečnost staveniště z hlediska ochrany veřejných zájmů, dodržení podmínek pro provádění staveb : </t>
  </si>
  <si>
    <t xml:space="preserve">z hlediska BOZP, dodržování podmínek pro ochranu životního prostředí při výstavbě, dodržení podmínek - možnosti nakládání s odpady, splnění zvláštních požadavků na provádění stavby, které vyžadují bezpečnostní opatření : </t>
  </si>
  <si>
    <t xml:space="preserve">- provozní náklady na energie,náklady na vybavení, objektů, náklady na údržbu objektu, náklady na úklid ploch využívaných pro objekt : </t>
  </si>
  <si>
    <t>VRN003</t>
  </si>
  <si>
    <t>Odstranění zařízení staveniště</t>
  </si>
  <si>
    <t xml:space="preserve">Náklady zhotovitele spojené s kompletní likvidací zařízení staveniště vč. uvedení všech dotčených ploch a zařízení do bezvadného stavu : </t>
  </si>
  <si>
    <t>VRN004</t>
  </si>
  <si>
    <t>Provozní a územní vlivy</t>
  </si>
  <si>
    <t xml:space="preserve">Náklady související se ztíženými podmínkami při provádění díla v závislosti na okolním provozu ( pro práce prováděné za nepřerušeného nebo omezeného provozu v dotčených objektech nebo samotném areálu) : </t>
  </si>
  <si>
    <t xml:space="preserve">Náklady spojené s mimostaveništní dopravou, územní vlivy ( území se ztíženými výrobními podmínkami, se ztíženými dopravními podmínkami) : </t>
  </si>
  <si>
    <t>VRN005</t>
  </si>
  <si>
    <t>Koordinační činnost</t>
  </si>
  <si>
    <t xml:space="preserve">Náklady zhotovitele související se zajištěním a provedením kompletního díla dle PD a souvisejících dokladů : </t>
  </si>
  <si>
    <t xml:space="preserve">Koordinovat práce poddodavatelů na na základě projektu, provádění věcné a cenové kontroly vč. přejímky a zajištění plnění dílčích termínů dodávek : </t>
  </si>
  <si>
    <t>VRN006</t>
  </si>
  <si>
    <t>Dokumentace skutečného provedení , předání a převzetí díla</t>
  </si>
  <si>
    <t xml:space="preserve">- Vypracování projektu skutečného provedení díla : </t>
  </si>
  <si>
    <t xml:space="preserve">- Předání dokumentace objednateli ve třech písemných vyhotoveních a digitálně v jednom vyhotovení na CD ve formátu pdf : </t>
  </si>
  <si>
    <t>VRN008</t>
  </si>
  <si>
    <t>Náklady spojené s pravidelným úklidem kolem stavby</t>
  </si>
  <si>
    <t>soubor</t>
  </si>
  <si>
    <t>POL1_</t>
  </si>
  <si>
    <t>SUM</t>
  </si>
  <si>
    <t>310238211R00</t>
  </si>
  <si>
    <t>Zazdívka otvorů plochy do 1 m2 cihlami na MVC</t>
  </si>
  <si>
    <t>m3</t>
  </si>
  <si>
    <t>RTS 25/ II</t>
  </si>
  <si>
    <t xml:space="preserve">1.NP : </t>
  </si>
  <si>
    <t xml:space="preserve">Zazdívka a přizdění otvorů : </t>
  </si>
  <si>
    <t>0,45*0,45*0,5*2+0,13*2,0*0,5</t>
  </si>
  <si>
    <t>342012229R00</t>
  </si>
  <si>
    <t>Příčka sádrokartonová tl. 100 mm,1x ocelová konstrukce CW75, izolace,1xopláštěná, DFRIH tl. 12,5mm</t>
  </si>
  <si>
    <t>m2</t>
  </si>
  <si>
    <t>2,8*(5,55+2,4+3,6+1,85+1,0)-(1,6*2,0+1,2*2,0*2+0,7*2,0)</t>
  </si>
  <si>
    <t>347015139R00</t>
  </si>
  <si>
    <t>Předstěna sádrokartonová tl. 115 mm, 1x ocelová konstr.CW 100,izolace,1xopláštěná, DFRIH tl.12,5mm</t>
  </si>
  <si>
    <t>2,8*2,55-(0,8*2,0)</t>
  </si>
  <si>
    <t>2,8*4,55</t>
  </si>
  <si>
    <t>347016133R00</t>
  </si>
  <si>
    <t>Předstěna SDK,tl.115 mm,oc.kce CW,1xRBI 12,5 mm, bez izol</t>
  </si>
  <si>
    <t xml:space="preserve">Za umyvadlem a WC : </t>
  </si>
  <si>
    <t>2,1*2,8</t>
  </si>
  <si>
    <t>342090111R00</t>
  </si>
  <si>
    <t>Úprava SDK/SDVK příčky pro zřízení jednokřídlých dveří do 25 kg, profily CW 50, 1x opláštěné</t>
  </si>
  <si>
    <t>kus</t>
  </si>
  <si>
    <t>342090711R00</t>
  </si>
  <si>
    <t>Úprava SDK/SDVK příčky pro zřízení dvoukřídlých dveří do 100 kg, profily UA 50, 1x opláštěné</t>
  </si>
  <si>
    <t>610991111R00</t>
  </si>
  <si>
    <t>Zakrývání výplní vnitřních otvorů</t>
  </si>
  <si>
    <t>1,85*1,55*3+1,55*0,5</t>
  </si>
  <si>
    <t>612421626R00</t>
  </si>
  <si>
    <t>Omítka vnitřní zdiva, MVC, hladká</t>
  </si>
  <si>
    <t>Pod keramický obklad : 20,245</t>
  </si>
  <si>
    <t>612425931R00</t>
  </si>
  <si>
    <t>Omítka vápenná vnitřního ostění - štuková</t>
  </si>
  <si>
    <t>0,4*2,5</t>
  </si>
  <si>
    <t>602011118R00</t>
  </si>
  <si>
    <t>Omítka na stěnách jádrová vápenná, ručně</t>
  </si>
  <si>
    <t xml:space="preserve">Vyrovnání stávajícího zdiva : </t>
  </si>
  <si>
    <t>2,6*(4,8+1,4+0,35+4,55)-(1,85*1,55+0,85*1,55)</t>
  </si>
  <si>
    <t>2,6*(4,55+5,45+0,95)-(1,85*1,55+0,85*1,55)</t>
  </si>
  <si>
    <t>0,4*(1,85*3+1,55*6+1,55+0,5*2+1,0+2,5)</t>
  </si>
  <si>
    <t>2,4*(3,35+2,55+5,75+0,4)-(0,8*2,0+0,7*2,0*2)</t>
  </si>
  <si>
    <t>0,4*(1,85+2,1)-1,55*0,4</t>
  </si>
  <si>
    <t>2,6*2,55-0,8*2,0</t>
  </si>
  <si>
    <t>2,0*(2,1*2+1,85*2-0,7)-(1,55*0,1)</t>
  </si>
  <si>
    <t>610452105R00</t>
  </si>
  <si>
    <t>Vnitřní omítka příplatek za další 1 cm</t>
  </si>
  <si>
    <t>622325335RV1</t>
  </si>
  <si>
    <t>Zatepl. systém, fasáda, EPS šedý tl. 160 mm zakončený stěrkou s výztužnou tkaninou</t>
  </si>
  <si>
    <t xml:space="preserve">Vchod do sklepa : </t>
  </si>
  <si>
    <t>3,5*3,15-0,8*2,0</t>
  </si>
  <si>
    <t>622311150RV1</t>
  </si>
  <si>
    <t>Povrchová úprava ostění KZS s EPS F zakončená stěrkou s výztužnou tkaninou</t>
  </si>
  <si>
    <t>0,16*(0,8+2,0*2)</t>
  </si>
  <si>
    <t>602015191R00</t>
  </si>
  <si>
    <t>Podkladní nátěr stěn pod tenkovrstvé omítky</t>
  </si>
  <si>
    <t>9,425+0,768</t>
  </si>
  <si>
    <t>612421411R00</t>
  </si>
  <si>
    <t>Oprava vápen.omítek stěn do 50 % pl.</t>
  </si>
  <si>
    <t>612481211RT8</t>
  </si>
  <si>
    <t>Montáž výztužné sítě (perlinky) do stěrky - vnitřní stěny včetně výztužné sítě a stěrkového tmelu</t>
  </si>
  <si>
    <t xml:space="preserve">Stávající zdivo : </t>
  </si>
  <si>
    <t>2,6*(4,8+1,4+0,35)-(1,85*1,55+0,85*1,55)</t>
  </si>
  <si>
    <t>2,6*(4,55+5,45+0,95)-(1,85*1,55+0,85*1,55)-6,0</t>
  </si>
  <si>
    <t>602021142RT2</t>
  </si>
  <si>
    <t>Štuk na stěnách vnitřní, ručně tloušťka vrstvy 3 mm</t>
  </si>
  <si>
    <t>64,97+10,193</t>
  </si>
  <si>
    <t>612473185R00</t>
  </si>
  <si>
    <t>Příplatek za zabudované omítníky v ploše stěn</t>
  </si>
  <si>
    <t>622473187RT2</t>
  </si>
  <si>
    <t>Příplatek za okenní lištu (APU) - montáž včetně dodávky lišty</t>
  </si>
  <si>
    <t>m</t>
  </si>
  <si>
    <t>1,85*3+1,55*6+1,55+0,5*2+1,0+2,5*2</t>
  </si>
  <si>
    <t>622392915RT3</t>
  </si>
  <si>
    <t>Šambrána z EPS tl. do 50 mm, výzt.stěrka, omítka šířky 150 mm</t>
  </si>
  <si>
    <t>622397132R00</t>
  </si>
  <si>
    <t>Oprava zateplovacího systému, plocha do 1 m2, EPS, silikonová omítka</t>
  </si>
  <si>
    <t>642942212R00</t>
  </si>
  <si>
    <t>Osazení zárubně do sádrokarton. příčky tl. 100 mm</t>
  </si>
  <si>
    <t>DD1 : 1,0</t>
  </si>
  <si>
    <t>DD2 : 1,0</t>
  </si>
  <si>
    <t>DD4 : 2,0</t>
  </si>
  <si>
    <t>DD5 : 1,0</t>
  </si>
  <si>
    <t>5533302116R</t>
  </si>
  <si>
    <t>Zárubeň ocelová 100 rozměr 700 x 1970 mm L/P</t>
  </si>
  <si>
    <t>SPCM</t>
  </si>
  <si>
    <t>Specifikace</t>
  </si>
  <si>
    <t>POL3_</t>
  </si>
  <si>
    <t>5533302128R</t>
  </si>
  <si>
    <t>Zárubeň ocelová 100 rozměr 800 x 1970 mm L/P</t>
  </si>
  <si>
    <t>5533302158R</t>
  </si>
  <si>
    <t>Zárubeň ocelová 100 rozměr 1250 x 1970 mm</t>
  </si>
  <si>
    <t>5533302178R</t>
  </si>
  <si>
    <t>Zárubeň ocelová 100 rozměr 1600 x 1970 mm</t>
  </si>
  <si>
    <t>900RR01</t>
  </si>
  <si>
    <t>D+M KG DN150 vč.vnitřní a venkovní mřížky s grav.klapkama</t>
  </si>
  <si>
    <t>941941031R00</t>
  </si>
  <si>
    <t>Montáž lešení leh.řad.s podlahami,š.do 1 m, H 10 m</t>
  </si>
  <si>
    <t xml:space="preserve">Pro nové okna - vytvoření šambrán : </t>
  </si>
  <si>
    <t>3,45*2,0*4</t>
  </si>
  <si>
    <t>941941191R00</t>
  </si>
  <si>
    <t>Příplatek za každý měsíc použití lešení k pol.1031</t>
  </si>
  <si>
    <t>941941831R00</t>
  </si>
  <si>
    <t>Demontáž lešení leh.řad.s podlahami,š.1 m, H 10 m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</si>
  <si>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</si>
  <si>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</si>
  <si>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</si>
  <si>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</si>
  <si>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</si>
  <si>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</si>
  <si>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941955002R00</t>
  </si>
  <si>
    <t>Lešení lehké pomocné, výška podlahy do 1,9 m</t>
  </si>
  <si>
    <t>952901111R00</t>
  </si>
  <si>
    <t>Vyčištění budov o výšce podlaží do 4 m</t>
  </si>
  <si>
    <t>968083012R00</t>
  </si>
  <si>
    <t>Vybourání plastových prosklených dveří pl.nad 2 m2</t>
  </si>
  <si>
    <t>B4 : 1,4*2,5</t>
  </si>
  <si>
    <t>968061125R00</t>
  </si>
  <si>
    <t>Vyvěšení dřevěných a plastových dveřních křídel pl. do 2 m2</t>
  </si>
  <si>
    <t>968083001R00</t>
  </si>
  <si>
    <t>Vybourání plastových oken do 1 m2</t>
  </si>
  <si>
    <t>B5 : 1,55*0,5</t>
  </si>
  <si>
    <t>968083003R00</t>
  </si>
  <si>
    <t>Vybourání plastových oken do 4 m2</t>
  </si>
  <si>
    <t>B5 : 1,85*1,55*3</t>
  </si>
  <si>
    <t>978013161R00</t>
  </si>
  <si>
    <t>Otlučení omítek vnitřních stěn v rozsahu do 50 %</t>
  </si>
  <si>
    <t>784402801R00</t>
  </si>
  <si>
    <t>Odstranění malby oškrábáním v místnosti H do 3,8 m</t>
  </si>
  <si>
    <t>960RR07</t>
  </si>
  <si>
    <t>Demontáž kuchyňské linky - pro zpětné použití</t>
  </si>
  <si>
    <t>kpl</t>
  </si>
  <si>
    <t>D14 : 1,0</t>
  </si>
  <si>
    <t>999281108R00</t>
  </si>
  <si>
    <t>Přesun hmot pro opravy a údržbu do výšky 12 m</t>
  </si>
  <si>
    <t>t</t>
  </si>
  <si>
    <t>Přesun hmot</t>
  </si>
  <si>
    <t>POL7_</t>
  </si>
  <si>
    <t>712RR01</t>
  </si>
  <si>
    <t>766661112R00</t>
  </si>
  <si>
    <t>Montáž dveří do zárubně,otevíravých 1kř.do 0,8 m</t>
  </si>
  <si>
    <t>61165002R</t>
  </si>
  <si>
    <t>Dveře dřevěné interiérové 700 x 1970 mm</t>
  </si>
  <si>
    <t>61165395R</t>
  </si>
  <si>
    <t>Dveře dřevěné bezpečnostní, 800 x 1970 mm</t>
  </si>
  <si>
    <t>61165006R</t>
  </si>
  <si>
    <t>Dveře dřevěné interiérové 1250 x 1970 mm</t>
  </si>
  <si>
    <t>61165008R</t>
  </si>
  <si>
    <t>Dveře dřevěné interiérové 1600 x 1970 mm</t>
  </si>
  <si>
    <t>766670021R00</t>
  </si>
  <si>
    <t>Montáž dveřního kování</t>
  </si>
  <si>
    <t>549RR01</t>
  </si>
  <si>
    <t>Dveřní kování rozetové</t>
  </si>
  <si>
    <t>RTS 24/ I</t>
  </si>
  <si>
    <t>549146410R</t>
  </si>
  <si>
    <t>Kování bezpečnostní</t>
  </si>
  <si>
    <t>766RR01</t>
  </si>
  <si>
    <t>Zpětná montáž kuchyňské linky v 1.NP</t>
  </si>
  <si>
    <t>766RR10</t>
  </si>
  <si>
    <t>D+M Zdrcadlo 800x600 mm</t>
  </si>
  <si>
    <t>998766102R00</t>
  </si>
  <si>
    <t>Přesun hmot pro truhlářské konstr., výšky do 12 m</t>
  </si>
  <si>
    <t>767586201RV2</t>
  </si>
  <si>
    <t>Podhled minerální kazetový</t>
  </si>
  <si>
    <t>4,10+25,26+24,01+12,05+1,26</t>
  </si>
  <si>
    <t>767586101R00</t>
  </si>
  <si>
    <t>Nosný rošt podhledu kazetového</t>
  </si>
  <si>
    <t>998767102R00</t>
  </si>
  <si>
    <t>Přesun hmot pro zámečnické konstr., výšky do 12 m</t>
  </si>
  <si>
    <t>769-OD1</t>
  </si>
  <si>
    <t>D+M Plastové okno 1850x1550 mm dle výpisu OD1, vč.vnitřní žaluzie a sítě proti hmyzu</t>
  </si>
  <si>
    <t>769-OD2</t>
  </si>
  <si>
    <t>D+M Plastové okno 1850x1550 mm dle výpisu OD2, vč.vnitřní žaluzie a sítě proti hmyzu</t>
  </si>
  <si>
    <t>769-OD3</t>
  </si>
  <si>
    <t>D+M Plastové okno 1550x500 mm dle výpisu OD3</t>
  </si>
  <si>
    <t>766601211R00</t>
  </si>
  <si>
    <t>Těsnění okenní spáry, ostění, PT fólie+ PP páska</t>
  </si>
  <si>
    <t>1,85*3+1,55*6+1,55+0,5*2+1,27+2,5*2+0,8+2,0*2</t>
  </si>
  <si>
    <t>766601229R00</t>
  </si>
  <si>
    <t>Těsnění oken.spáry,parapet,PT folie+PP folie+páska</t>
  </si>
  <si>
    <t>1,85*3+1,55</t>
  </si>
  <si>
    <t>781101210R00</t>
  </si>
  <si>
    <t>Penetrace podkladu pod obklady</t>
  </si>
  <si>
    <t>20,245+1,85*0,4*3+1,55*0,4</t>
  </si>
  <si>
    <t>781475116R00</t>
  </si>
  <si>
    <t>Provedení keramického obkladu vnitřních stěn do tmele, 300 x 300 mm</t>
  </si>
  <si>
    <t xml:space="preserve">m.č.132 : </t>
  </si>
  <si>
    <t xml:space="preserve">m.č.133 : </t>
  </si>
  <si>
    <t>2,0*(2,2+0,8)</t>
  </si>
  <si>
    <t>781675116R00</t>
  </si>
  <si>
    <t>Montáž obkladů parapetů keramic. na tmel, 30x30 cm</t>
  </si>
  <si>
    <t>597RR03</t>
  </si>
  <si>
    <t>Obkládačka keramická do 300 x 300 mm</t>
  </si>
  <si>
    <t>23,085*1,1</t>
  </si>
  <si>
    <t>781479705R00</t>
  </si>
  <si>
    <t>Přípl.za spárovací hmotu-plošně,keram.vnitř.obklad</t>
  </si>
  <si>
    <t>781497121R00</t>
  </si>
  <si>
    <t xml:space="preserve">Lišta hliníková rohová k obkladům </t>
  </si>
  <si>
    <t>1,55+1,85*3</t>
  </si>
  <si>
    <t>771578011R00</t>
  </si>
  <si>
    <t>Spára podlaha - stěna, silikonem</t>
  </si>
  <si>
    <t>2,2+0,8+2,1*2+1,85*2</t>
  </si>
  <si>
    <t>998781102R00</t>
  </si>
  <si>
    <t>Přesun hmot pro obklady keramické, výšky do 12 m</t>
  </si>
  <si>
    <t>783RR03</t>
  </si>
  <si>
    <t>Nátěr nových ocelových zárubní jednokřídlých</t>
  </si>
  <si>
    <t>784191101R00</t>
  </si>
  <si>
    <t>Penetrace podkladu univerzální 1x</t>
  </si>
  <si>
    <t>784195112R00</t>
  </si>
  <si>
    <t>Malba, bílá, bez penetrace, 2 x</t>
  </si>
  <si>
    <t>2,6*(4,9*2+4,9*2)</t>
  </si>
  <si>
    <t>2,6*(4,55*2+5,55*2)</t>
  </si>
  <si>
    <t>-(1,85*1,55*3+1,2*2,0*2+1,6*2,0*2)</t>
  </si>
  <si>
    <t>0,4*(1,85*3+1,55*6)</t>
  </si>
  <si>
    <t>2,4*(7,05*2+2,95*2)+0,4*(2,1*2+1,85*2+1,3+2,5*2+1,0+2,0*2)</t>
  </si>
  <si>
    <t>979082111R00</t>
  </si>
  <si>
    <t>Vnitrostaveništní doprava suti do 10 m</t>
  </si>
  <si>
    <t>Přesun suti</t>
  </si>
  <si>
    <t>POL8_</t>
  </si>
  <si>
    <t>979082121R00</t>
  </si>
  <si>
    <t>Příplatek k vnitrost. dopravě suti za dalších 5 m</t>
  </si>
  <si>
    <t>979081111R00</t>
  </si>
  <si>
    <t>Odvoz suti a vybour. hmot na skládku do 1 km</t>
  </si>
  <si>
    <t>979081121R00</t>
  </si>
  <si>
    <t>Příplatek k odvozu za každý další 1 km</t>
  </si>
  <si>
    <t>979990107R00</t>
  </si>
  <si>
    <t>Poplatek za uložení suti - směsný odpad</t>
  </si>
  <si>
    <t>979990163R00</t>
  </si>
  <si>
    <t>Poplatek za uložení suti - plast + sklo</t>
  </si>
  <si>
    <t>1.1</t>
  </si>
  <si>
    <t>Trubka PPR d 20x2,8 vč.tvarovek</t>
  </si>
  <si>
    <t>POL3_0</t>
  </si>
  <si>
    <t>1.2</t>
  </si>
  <si>
    <t>Trubka PPR d 25x3,5 vč.tvarovek</t>
  </si>
  <si>
    <t>1.3</t>
  </si>
  <si>
    <t>Trubka PPR d 32x4,4 vč.tvarovek</t>
  </si>
  <si>
    <t>1.4</t>
  </si>
  <si>
    <t>Trubka PPR d 40x5,5 vč.tvarovek</t>
  </si>
  <si>
    <t>1.5</t>
  </si>
  <si>
    <t>Trubka PPR d 50x6,9 vč.tvarovek</t>
  </si>
  <si>
    <t>1.6</t>
  </si>
  <si>
    <t>Napojení na stávající přípojku SV</t>
  </si>
  <si>
    <t>1.7</t>
  </si>
  <si>
    <t>Tepelná izolace návleková d 20/13</t>
  </si>
  <si>
    <t>1.8</t>
  </si>
  <si>
    <t>Tepelná izolace návleková d 25/13</t>
  </si>
  <si>
    <t>1.9</t>
  </si>
  <si>
    <t>Tepelná izolace návleková d 32/13</t>
  </si>
  <si>
    <t>1.10</t>
  </si>
  <si>
    <t>Tepelná izolace návleková d 40/13</t>
  </si>
  <si>
    <t>1.11</t>
  </si>
  <si>
    <t>Tepelná izolace návleková d 50/13</t>
  </si>
  <si>
    <t>1.12</t>
  </si>
  <si>
    <t>Uchycení potrubí Pozink žlab d 25</t>
  </si>
  <si>
    <t>POL1_1</t>
  </si>
  <si>
    <t>1.13</t>
  </si>
  <si>
    <t>Uchycení potrubí Pozink žlab d 32</t>
  </si>
  <si>
    <t>1.14</t>
  </si>
  <si>
    <t>Uchycení potrubí Pozink žlab d 40</t>
  </si>
  <si>
    <t>1.15</t>
  </si>
  <si>
    <t>Uchycení potrubí Pozink žlab d 50</t>
  </si>
  <si>
    <t>1.16</t>
  </si>
  <si>
    <t>Objímky s gumou, pomocný závěsný materiál</t>
  </si>
  <si>
    <t>1.17</t>
  </si>
  <si>
    <t>Kulový kohout DN 50</t>
  </si>
  <si>
    <t>ks</t>
  </si>
  <si>
    <t>1.18</t>
  </si>
  <si>
    <t>Kulový kohout DN 25</t>
  </si>
  <si>
    <t>1.19</t>
  </si>
  <si>
    <t>Kulový kohout DN 20</t>
  </si>
  <si>
    <t>1.21</t>
  </si>
  <si>
    <t>Redukční ventil DN 50</t>
  </si>
  <si>
    <t>1.22</t>
  </si>
  <si>
    <t>Vypouštěcí kohout 1/2''</t>
  </si>
  <si>
    <t>1.24</t>
  </si>
  <si>
    <t>Rohový ventil 1/2"x3/8"</t>
  </si>
  <si>
    <t>1.26</t>
  </si>
  <si>
    <t>Rohový ventil pro myčku 1/2"x3/4"</t>
  </si>
  <si>
    <t>1.28</t>
  </si>
  <si>
    <t>Kanalizační potrubí HT DN 50 vč.tvarovek</t>
  </si>
  <si>
    <t>1.29</t>
  </si>
  <si>
    <t>Kanalizační potrubí HT DN 100 vč.tvarovek</t>
  </si>
  <si>
    <t>1.30</t>
  </si>
  <si>
    <t>Kanalizační potrubí HT DN 125 vč.tvarovek</t>
  </si>
  <si>
    <t>1.32</t>
  </si>
  <si>
    <t>Napojení na stávající rozvod kanalizace v 1PP</t>
  </si>
  <si>
    <t>1.33</t>
  </si>
  <si>
    <t>1.34</t>
  </si>
  <si>
    <t>Přivětrávací hlavice DN 100 HL 900</t>
  </si>
  <si>
    <t>1.40</t>
  </si>
  <si>
    <t>WC závěsné vč.sedátka</t>
  </si>
  <si>
    <t>1.41</t>
  </si>
  <si>
    <t>Montážní prvek pro závěsné WC vč.tlačítka</t>
  </si>
  <si>
    <t>1.42</t>
  </si>
  <si>
    <t>Umyvadlo s dírou 60cm</t>
  </si>
  <si>
    <t>1.43</t>
  </si>
  <si>
    <t>Stojánková umyvadlová baterie</t>
  </si>
  <si>
    <t>1.44</t>
  </si>
  <si>
    <t>Umyvadlová zápachová uzávěrka</t>
  </si>
  <si>
    <t>1.50</t>
  </si>
  <si>
    <t>Podomítková ZU pro pračku,myčku, PK</t>
  </si>
  <si>
    <t>1.51</t>
  </si>
  <si>
    <t>Dřezová baterie stojánková</t>
  </si>
  <si>
    <t>1.52</t>
  </si>
  <si>
    <t>Dřezová zápachová uzávěrka</t>
  </si>
  <si>
    <t>1.53</t>
  </si>
  <si>
    <t>Průtokový ohřívač pod dřez 4,5kW/7kW</t>
  </si>
  <si>
    <t>1.57</t>
  </si>
  <si>
    <t>Stavební, tlaková zkouška, proplach potrubí</t>
  </si>
  <si>
    <t>1.58</t>
  </si>
  <si>
    <t>Demontáže nepoužívaných rozvodů ZTI v 1PP dle požadavků investora vč.zařizovacích předmětů</t>
  </si>
  <si>
    <t>hod</t>
  </si>
  <si>
    <t>POL1_7</t>
  </si>
  <si>
    <t>1.59</t>
  </si>
  <si>
    <t>3.34</t>
  </si>
  <si>
    <t>Trubka z uhlíkové oceli d 22x1,5 spojované lisováním</t>
  </si>
  <si>
    <t>3.7</t>
  </si>
  <si>
    <t>Trubka z uhlíkové oceli d 18x1,2 spojované lisováním</t>
  </si>
  <si>
    <t>3.8</t>
  </si>
  <si>
    <t>Závěsný materiál</t>
  </si>
  <si>
    <t>3.10</t>
  </si>
  <si>
    <t>Tepelná izolace návleková d 18/20</t>
  </si>
  <si>
    <t>3.37</t>
  </si>
  <si>
    <t>Tepelná izolace návleková d 22/20</t>
  </si>
  <si>
    <t>3.44</t>
  </si>
  <si>
    <t>Svěrné šroubení 15x3/4"</t>
  </si>
  <si>
    <t>3.14</t>
  </si>
  <si>
    <t>Připojovací H kus rohový</t>
  </si>
  <si>
    <t>3.15</t>
  </si>
  <si>
    <t>Termostatická hlavice</t>
  </si>
  <si>
    <t>3.16</t>
  </si>
  <si>
    <t>Otopné těleso 22/600/1000</t>
  </si>
  <si>
    <t>3.17</t>
  </si>
  <si>
    <t>Otopné těleso 22/600/1800</t>
  </si>
  <si>
    <t>3.18</t>
  </si>
  <si>
    <t>Otopné těleso 22/600/500</t>
  </si>
  <si>
    <t>3.20</t>
  </si>
  <si>
    <t>Napojení na stávající topný systém ( stupačka č.2 )</t>
  </si>
  <si>
    <t>3.21</t>
  </si>
  <si>
    <t>Přeregulování topného systému vč. nastavení termostatických ventilů dle vyhl.193/2007 Sb.</t>
  </si>
  <si>
    <t>3.22</t>
  </si>
  <si>
    <t>3.58</t>
  </si>
  <si>
    <t>Pomocné stavební přípomoce</t>
  </si>
  <si>
    <t>3.62</t>
  </si>
  <si>
    <t>4.1</t>
  </si>
  <si>
    <t>DEMONTÁŽE</t>
  </si>
  <si>
    <t>4.2</t>
  </si>
  <si>
    <t>K1 - Závěsné světlo, bílá, průměr 43 cm, 60W led žárovka</t>
  </si>
  <si>
    <t>4.3</t>
  </si>
  <si>
    <t>L1 - LED Podlinkové svítidlo ot. LED/10W/230V</t>
  </si>
  <si>
    <t>4.4</t>
  </si>
  <si>
    <t>V1 - LED venkovní stropní svítidlo se senzorem, LED/ 30W/230V/4000K, IP44, kruh, bílá</t>
  </si>
  <si>
    <t>4.5</t>
  </si>
  <si>
    <t>"D - LED stropní světlo kulaté, 48W, 2880lm, stmívatelné, dálkové ovládání, šedá</t>
  </si>
  <si>
    <t>4.6</t>
  </si>
  <si>
    <t>P1 - Přisazené, 12x12 LED 830, 42 W, 5100 lm, opál, IP44, prům. 480mm</t>
  </si>
  <si>
    <t>4.7</t>
  </si>
  <si>
    <t>D1 - Svítidlo Led vestavné do SDK, N 4000 KN/370/V2 900-34W, 4000°K, IP 20, vestavné kruhové</t>
  </si>
  <si>
    <t>4.8</t>
  </si>
  <si>
    <t>D2 - Svítidlo, bílá, dálkové ovládání, krytí IP20, výkon 24 W/1 440 lumenů, rozměry ŠxH: 40x8 cm</t>
  </si>
  <si>
    <t>4.9</t>
  </si>
  <si>
    <t>SVORKOVNICE KRABICOVÁ 2273-202 2x0,5-2,5mm2</t>
  </si>
  <si>
    <t>4.10</t>
  </si>
  <si>
    <t>SVORKOVNICE KRABICOVÁ 2273-203 3x0,5-2,5mm2</t>
  </si>
  <si>
    <t>4.11</t>
  </si>
  <si>
    <t>VODIČ JEDNOŽILOVÝ (CY) H07V-U 1.5 mm2 , pevně</t>
  </si>
  <si>
    <t>4.12</t>
  </si>
  <si>
    <t>Drobný materiál šrouby, hmoždinky.....</t>
  </si>
  <si>
    <t>4.13</t>
  </si>
  <si>
    <t>LHD40x20 hranatá</t>
  </si>
  <si>
    <t>4.14</t>
  </si>
  <si>
    <t>Průrazy přes stěnu</t>
  </si>
  <si>
    <t>4.15</t>
  </si>
  <si>
    <t>CYKY-O 3x1.5 mm2 , pevně</t>
  </si>
  <si>
    <t>4.16</t>
  </si>
  <si>
    <t>CYKY-J 3x1.5 mm2 , pevně</t>
  </si>
  <si>
    <t>4.17</t>
  </si>
  <si>
    <t>VODIČ JEDNOŽILOVÝ (CY) H07V-U 4   mm2 , pevně</t>
  </si>
  <si>
    <t>4.18</t>
  </si>
  <si>
    <t>VODIČ JEDNOŽILOVÝ (CY) H07V-U 10  mm2 , pevně</t>
  </si>
  <si>
    <t>4.19</t>
  </si>
  <si>
    <t>Přístroj spínače jednopólového; řazení 1, 1So, kompletní</t>
  </si>
  <si>
    <t>4.20</t>
  </si>
  <si>
    <t>Přístroj přepínače sériového; řazení 5, kompletní</t>
  </si>
  <si>
    <t>4.21</t>
  </si>
  <si>
    <t>Střídav.přep.5B</t>
  </si>
  <si>
    <t>4.22</t>
  </si>
  <si>
    <t>přístroj  kříž.přep.(7)</t>
  </si>
  <si>
    <t>4.23</t>
  </si>
  <si>
    <t>Tlačítko - zvonek</t>
  </si>
  <si>
    <t>4.24</t>
  </si>
  <si>
    <t>Vypínač 25A/400V- sporáková kombinace</t>
  </si>
  <si>
    <t>4.25</t>
  </si>
  <si>
    <t>ŠŇŮRA PVC (CYSY) H05VV-F-G 5x2.5 mm2 , pevně</t>
  </si>
  <si>
    <t>4.26</t>
  </si>
  <si>
    <t>Otvory pro svítidla do SDK</t>
  </si>
  <si>
    <t>4.27</t>
  </si>
  <si>
    <t>Rámeček jednonásobný</t>
  </si>
  <si>
    <t>4.28</t>
  </si>
  <si>
    <t>Rámeček dvojnásobný</t>
  </si>
  <si>
    <t>4.29</t>
  </si>
  <si>
    <t>"ZÁSUVKA DOMOVNÍ , BARVA BÍLÁ, KOMPLETNÍ" B 2p+PE</t>
  </si>
  <si>
    <t>4.30</t>
  </si>
  <si>
    <t>ZÁSUVKA DOMOVNÍ POD OMÍTKU, BARVA BÍLÁ B 2x2p+z,dvojitá</t>
  </si>
  <si>
    <t>4.31</t>
  </si>
  <si>
    <t>ZÁSUVKA  S VÍČKEM, IP44 - pračka B 2p+PE, bílá</t>
  </si>
  <si>
    <t>4.32</t>
  </si>
  <si>
    <t>KRABICE ODBOČNÁ POD OMÍTKU BEZ SVORKOVNICE KU68-1901</t>
  </si>
  <si>
    <t>4.33</t>
  </si>
  <si>
    <t>Zásuvka R-TV-SAT (koncová)</t>
  </si>
  <si>
    <t>4.34</t>
  </si>
  <si>
    <t>Kryt zásuvky R-TV-SAT - bílá</t>
  </si>
  <si>
    <t>4.35</t>
  </si>
  <si>
    <t>Objímka na žárovky</t>
  </si>
  <si>
    <t>4.36</t>
  </si>
  <si>
    <t>CYKY-J 3x2.5 mm2 , pevně</t>
  </si>
  <si>
    <t>4.37</t>
  </si>
  <si>
    <t>CYKY-J 5x2.5 mm2 , pevně</t>
  </si>
  <si>
    <t>4.38</t>
  </si>
  <si>
    <t>CYKY-J 5x6 mm2 , pevně - z SK do rozvaděče RB</t>
  </si>
  <si>
    <t>4.39</t>
  </si>
  <si>
    <t>CSHB121AE5 Kabel koaxiální H121 Al PE cívka 500m</t>
  </si>
  <si>
    <t>4.40</t>
  </si>
  <si>
    <t>KABEL SDĚLOVACÍ,STÁČ..PÁRY, STÍNĚNÝ,IZOLACE PVC SYKFY  2 x 2 x 0,5 , pevně, pro domovní zvonek</t>
  </si>
  <si>
    <t>4.41</t>
  </si>
  <si>
    <t>1216E TRUBKA OHEBNÁ - SUPER MONOFLEX 16 750N</t>
  </si>
  <si>
    <t>4.42</t>
  </si>
  <si>
    <t>Vývody pro svítidla - cca 0,5m</t>
  </si>
  <si>
    <t>4.43</t>
  </si>
  <si>
    <t>Ventilátor na WC s doběhem 1-20 min.</t>
  </si>
  <si>
    <t>4.44</t>
  </si>
  <si>
    <t>KT250 255x205x68, pro TKR                  a SK</t>
  </si>
  <si>
    <t>4.45</t>
  </si>
  <si>
    <t>VYSEKANI KAPES VE ZDIVU CIHELNEM PRO KRABICE 50x50x50 mm</t>
  </si>
  <si>
    <t>4.46</t>
  </si>
  <si>
    <t>VYSEKANI RYH VE ZDIVU CIHELNEM - HLOUBKA 30mm Sire 30 mm</t>
  </si>
  <si>
    <t>4.47</t>
  </si>
  <si>
    <t>HRUBA VYPLN RYH MALTOU Jakekoliv sire</t>
  </si>
  <si>
    <t>4.48 4.49</t>
  </si>
  <si>
    <t>Rozvaděč RB - Rozvaděč Plastový 40 modulů do zdi</t>
  </si>
  <si>
    <t>4.50</t>
  </si>
  <si>
    <t>OFI-25-4-030AC Proudový chránič</t>
  </si>
  <si>
    <t>Ks</t>
  </si>
  <si>
    <t>4.51</t>
  </si>
  <si>
    <t>LTN-6B-1 Jistič</t>
  </si>
  <si>
    <t>4.52</t>
  </si>
  <si>
    <t>LTN-10B-1 Jistič</t>
  </si>
  <si>
    <t>4.53</t>
  </si>
  <si>
    <t>LTN-16B-1 Jistič</t>
  </si>
  <si>
    <t>4.54</t>
  </si>
  <si>
    <t>LTN-16B-3 Jistič</t>
  </si>
  <si>
    <t>4.55</t>
  </si>
  <si>
    <t>Ochrana napájecího vedení 230 V/50 Hz  kombinované svodiče typu 1 a 2 (B+C) pro síť TN-C,TN-S, TT, IT FLP-12,5 V/4 svodič bleskových proudů a přepětí, vhodné pro 3-fázový systém TN-S, instalace na</t>
  </si>
  <si>
    <t>4.56</t>
  </si>
  <si>
    <t>PÁČKOVÝ SPÍNAČ (OEZ) MSN-32-3 32 A 3-pólový</t>
  </si>
  <si>
    <t>4.57</t>
  </si>
  <si>
    <t>Elektronický zvonek+trafo 230V AC</t>
  </si>
  <si>
    <t>4.58</t>
  </si>
  <si>
    <t>Úprava  rozvaděče RMS1</t>
  </si>
  <si>
    <t>4.59</t>
  </si>
  <si>
    <t>Sekání drážek a sádrování+oprava drážek maltou</t>
  </si>
  <si>
    <t>4.60</t>
  </si>
  <si>
    <t>Nepředvídatelné práce a materiál</t>
  </si>
  <si>
    <t>4.61</t>
  </si>
  <si>
    <t>KOORDINACE POSTUPU PRACI S ostatnimi profesemi</t>
  </si>
  <si>
    <t>4.62</t>
  </si>
  <si>
    <t>Revizni technik</t>
  </si>
  <si>
    <t>4.63</t>
  </si>
  <si>
    <t>Spoluprace s reviz.technikem</t>
  </si>
  <si>
    <t>4.64</t>
  </si>
  <si>
    <t>Dodavatelská dokmentace</t>
  </si>
  <si>
    <t>4.65</t>
  </si>
  <si>
    <t>Dokumentace skutečného provedení stavby</t>
  </si>
  <si>
    <t>4.132</t>
  </si>
  <si>
    <t>POL1_9</t>
  </si>
  <si>
    <t>4.133</t>
  </si>
  <si>
    <t>4.134</t>
  </si>
  <si>
    <t>Podružný materiál</t>
  </si>
  <si>
    <t>4.135</t>
  </si>
  <si>
    <t>PPV 6,00%</t>
  </si>
  <si>
    <t>769-OD4</t>
  </si>
  <si>
    <t>D+M Plastové vstupní dveře 1270x2500 mm s bočním rozšiřovacím profilem a nadsvětlíkem dle výpisu OD4</t>
  </si>
  <si>
    <t>769-DD3</t>
  </si>
  <si>
    <t>D+M Plastové dveře do sklepa 800x2020 mm dle výpisu DD3</t>
  </si>
  <si>
    <t>Oprava střechy v místě vtoku - včetně demontáže a nového vtoku s manžetou, vč. 5 mb potrubí KG DN150</t>
  </si>
  <si>
    <t>ZŠ Poličná - Stavební úpravy - dílny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</si>
</sst>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 shrinkToFit="1"/>
    </xf>
    <xf numFmtId="4" fontId="5" fillId="0" borderId="32" xfId="0" applyNumberFormat="1" applyFont="1" applyBorder="1" applyAlignment="1">
      <alignment vertical="center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5" fillId="3" borderId="0" xfId="0" applyNumberFormat="1" applyFont="1" applyFill="1" applyAlignment="1">
      <alignment vertical="top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7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9" fontId="17" fillId="0" borderId="42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5" x14ac:dyDescent="0.25"/>
  <sheetData>
    <row r="1" spans="1:7" ht="13" x14ac:dyDescent="0.3">
      <c r="A1" s="21" t="s">
        <v>40</v>
      </c>
    </row>
    <row r="2" spans="1:7" ht="57.75" customHeight="1" x14ac:dyDescent="0.25">
      <c r="A2" s="192" t="s">
        <v>41</v>
      </c>
      <c r="B2" s="192"/>
      <c r="C2" s="192"/>
      <c r="D2" s="192"/>
      <c r="E2" s="192"/>
      <c r="F2" s="192"/>
      <c r="G2" s="19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9"/>
  <sheetViews>
    <sheetView showGridLines="0" tabSelected="1" topLeftCell="B1" zoomScaleNormal="100" zoomScaleSheetLayoutView="75" workbookViewId="0">
      <selection activeCell="AV28" sqref="AV28"/>
    </sheetView>
  </sheetViews>
  <sheetFormatPr defaultColWidth="9" defaultRowHeight="12.5" x14ac:dyDescent="0.25"/>
  <cols>
    <col min="1" max="1" width="8.453125" hidden="1" customWidth="1"/>
    <col min="2" max="2" width="13.453125" customWidth="1"/>
    <col min="3" max="3" width="7.453125" style="52" customWidth="1"/>
    <col min="4" max="4" width="13" style="52" customWidth="1"/>
    <col min="5" max="5" width="9.7265625" style="52" customWidth="1"/>
    <col min="6" max="6" width="11.7265625" customWidth="1"/>
    <col min="7" max="9" width="13" customWidth="1"/>
    <col min="10" max="10" width="5.54296875" customWidth="1"/>
    <col min="11" max="11" width="4.26953125" customWidth="1"/>
    <col min="12" max="15" width="10.7265625" customWidth="1"/>
  </cols>
  <sheetData>
    <row r="1" spans="1:15" ht="33.75" customHeight="1" x14ac:dyDescent="0.25">
      <c r="A1" s="47" t="s">
        <v>38</v>
      </c>
      <c r="B1" s="193" t="s">
        <v>4</v>
      </c>
      <c r="C1" s="194"/>
      <c r="D1" s="194"/>
      <c r="E1" s="194"/>
      <c r="F1" s="194"/>
      <c r="G1" s="194"/>
      <c r="H1" s="194"/>
      <c r="I1" s="194"/>
      <c r="J1" s="195"/>
    </row>
    <row r="2" spans="1:15" ht="36" customHeight="1" x14ac:dyDescent="0.25">
      <c r="A2" s="2"/>
      <c r="B2" s="76" t="s">
        <v>24</v>
      </c>
      <c r="C2" s="77" t="s">
        <v>671</v>
      </c>
      <c r="D2" s="78" t="s">
        <v>44</v>
      </c>
      <c r="E2" s="202" t="s">
        <v>671</v>
      </c>
      <c r="F2" s="203"/>
      <c r="G2" s="203"/>
      <c r="H2" s="203"/>
      <c r="I2" s="203"/>
      <c r="J2" s="204"/>
      <c r="O2" s="1"/>
    </row>
    <row r="3" spans="1:15" ht="27" hidden="1" customHeight="1" x14ac:dyDescent="0.25">
      <c r="A3" s="2"/>
      <c r="B3" s="79"/>
      <c r="C3" s="77"/>
      <c r="D3" s="80"/>
      <c r="E3" s="205"/>
      <c r="F3" s="206"/>
      <c r="G3" s="206"/>
      <c r="H3" s="206"/>
      <c r="I3" s="206"/>
      <c r="J3" s="207"/>
    </row>
    <row r="4" spans="1:15" ht="23.25" customHeight="1" x14ac:dyDescent="0.25">
      <c r="A4" s="2"/>
      <c r="B4" s="81"/>
      <c r="C4" s="82"/>
      <c r="D4" s="83"/>
      <c r="E4" s="215"/>
      <c r="F4" s="215"/>
      <c r="G4" s="215"/>
      <c r="H4" s="215"/>
      <c r="I4" s="215"/>
      <c r="J4" s="216"/>
    </row>
    <row r="5" spans="1:15" ht="24" customHeight="1" x14ac:dyDescent="0.25">
      <c r="A5" s="2"/>
      <c r="B5" s="31" t="s">
        <v>23</v>
      </c>
      <c r="D5" s="219"/>
      <c r="E5" s="220"/>
      <c r="F5" s="220"/>
      <c r="G5" s="220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221"/>
      <c r="E6" s="222"/>
      <c r="F6" s="222"/>
      <c r="G6" s="222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09"/>
      <c r="E11" s="209"/>
      <c r="F11" s="209"/>
      <c r="G11" s="209"/>
      <c r="H11" s="18" t="s">
        <v>42</v>
      </c>
      <c r="I11" s="84"/>
      <c r="J11" s="8"/>
    </row>
    <row r="12" spans="1:15" ht="15.75" customHeight="1" x14ac:dyDescent="0.25">
      <c r="A12" s="2"/>
      <c r="B12" s="28"/>
      <c r="C12" s="55"/>
      <c r="D12" s="214"/>
      <c r="E12" s="214"/>
      <c r="F12" s="214"/>
      <c r="G12" s="214"/>
      <c r="H12" s="18" t="s">
        <v>36</v>
      </c>
      <c r="I12" s="84"/>
      <c r="J12" s="8"/>
    </row>
    <row r="13" spans="1:15" ht="15.75" customHeight="1" x14ac:dyDescent="0.25">
      <c r="A13" s="2"/>
      <c r="B13" s="29"/>
      <c r="C13" s="56"/>
      <c r="D13" s="85"/>
      <c r="E13" s="217"/>
      <c r="F13" s="218"/>
      <c r="G13" s="21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08"/>
      <c r="F15" s="208"/>
      <c r="G15" s="210"/>
      <c r="H15" s="210"/>
      <c r="I15" s="210" t="s">
        <v>31</v>
      </c>
      <c r="J15" s="211"/>
    </row>
    <row r="16" spans="1:15" ht="23.25" customHeight="1" x14ac:dyDescent="0.25">
      <c r="A16" s="142" t="s">
        <v>26</v>
      </c>
      <c r="B16" s="38" t="s">
        <v>26</v>
      </c>
      <c r="C16" s="62"/>
      <c r="D16" s="63"/>
      <c r="E16" s="199"/>
      <c r="F16" s="200"/>
      <c r="G16" s="199"/>
      <c r="H16" s="200"/>
      <c r="I16" s="199">
        <f>SUMIF(F53:F79,A16,I53:I79)+SUMIF(F53:F79,"PSU",I53:I79)</f>
        <v>0</v>
      </c>
      <c r="J16" s="201"/>
    </row>
    <row r="17" spans="1:10" ht="23.25" customHeight="1" x14ac:dyDescent="0.25">
      <c r="A17" s="142" t="s">
        <v>27</v>
      </c>
      <c r="B17" s="38" t="s">
        <v>27</v>
      </c>
      <c r="C17" s="62"/>
      <c r="D17" s="63"/>
      <c r="E17" s="199"/>
      <c r="F17" s="200"/>
      <c r="G17" s="199"/>
      <c r="H17" s="200"/>
      <c r="I17" s="199">
        <f>SUMIF(F53:F79,A17,I53:I79)</f>
        <v>0</v>
      </c>
      <c r="J17" s="201"/>
    </row>
    <row r="18" spans="1:10" ht="23.25" customHeight="1" x14ac:dyDescent="0.25">
      <c r="A18" s="142" t="s">
        <v>28</v>
      </c>
      <c r="B18" s="38" t="s">
        <v>28</v>
      </c>
      <c r="C18" s="62"/>
      <c r="D18" s="63"/>
      <c r="E18" s="199"/>
      <c r="F18" s="200"/>
      <c r="G18" s="199"/>
      <c r="H18" s="200"/>
      <c r="I18" s="199">
        <f>SUMIF(F53:F79,A18,I53:I79)</f>
        <v>0</v>
      </c>
      <c r="J18" s="201"/>
    </row>
    <row r="19" spans="1:10" ht="23.25" customHeight="1" x14ac:dyDescent="0.25">
      <c r="A19" s="142" t="s">
        <v>112</v>
      </c>
      <c r="B19" s="38" t="s">
        <v>29</v>
      </c>
      <c r="C19" s="62"/>
      <c r="D19" s="63"/>
      <c r="E19" s="199"/>
      <c r="F19" s="200"/>
      <c r="G19" s="199"/>
      <c r="H19" s="200"/>
      <c r="I19" s="199">
        <f>SUMIF(F53:F79,A19,I53:I79)</f>
        <v>0</v>
      </c>
      <c r="J19" s="201"/>
    </row>
    <row r="20" spans="1:10" ht="23.25" customHeight="1" x14ac:dyDescent="0.25">
      <c r="A20" s="142" t="s">
        <v>113</v>
      </c>
      <c r="B20" s="38" t="s">
        <v>30</v>
      </c>
      <c r="C20" s="62"/>
      <c r="D20" s="63"/>
      <c r="E20" s="199"/>
      <c r="F20" s="200"/>
      <c r="G20" s="199"/>
      <c r="H20" s="200"/>
      <c r="I20" s="199">
        <f>SUMIF(F53:F79,A20,I53:I79)</f>
        <v>0</v>
      </c>
      <c r="J20" s="201"/>
    </row>
    <row r="21" spans="1:10" ht="23.25" customHeight="1" x14ac:dyDescent="0.3">
      <c r="A21" s="2"/>
      <c r="B21" s="48" t="s">
        <v>31</v>
      </c>
      <c r="C21" s="64"/>
      <c r="D21" s="65"/>
      <c r="E21" s="212"/>
      <c r="F21" s="213"/>
      <c r="G21" s="212"/>
      <c r="H21" s="213"/>
      <c r="I21" s="212">
        <f>SUM(I16:J20)</f>
        <v>0</v>
      </c>
      <c r="J21" s="230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12</v>
      </c>
      <c r="F23" s="39" t="s">
        <v>0</v>
      </c>
      <c r="G23" s="228">
        <f>ZakladDPHSniVypocet</f>
        <v>0</v>
      </c>
      <c r="H23" s="229"/>
      <c r="I23" s="229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226">
        <f>I23*E23/100</f>
        <v>0</v>
      </c>
      <c r="H24" s="227"/>
      <c r="I24" s="227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228">
        <f>ZakladDPHZaklVypocet</f>
        <v>0</v>
      </c>
      <c r="H25" s="229"/>
      <c r="I25" s="229"/>
      <c r="J25" s="40" t="str">
        <f t="shared" si="0"/>
        <v>CZK</v>
      </c>
    </row>
    <row r="26" spans="1:10" ht="23.25" hidden="1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96">
        <f>I25*E25/100</f>
        <v>0</v>
      </c>
      <c r="H26" s="197"/>
      <c r="I26" s="197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198">
        <f>CenaCelkemBezDPH-(ZakladDPHSni+ZakladDPHZakl)</f>
        <v>0</v>
      </c>
      <c r="H27" s="198"/>
      <c r="I27" s="198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15" t="s">
        <v>25</v>
      </c>
      <c r="C28" s="116"/>
      <c r="D28" s="116"/>
      <c r="E28" s="117"/>
      <c r="F28" s="118"/>
      <c r="G28" s="232">
        <f>A27</f>
        <v>0</v>
      </c>
      <c r="H28" s="232"/>
      <c r="I28" s="232"/>
      <c r="J28" s="119" t="str">
        <f t="shared" si="0"/>
        <v>CZK</v>
      </c>
    </row>
    <row r="29" spans="1:10" ht="27.75" hidden="1" customHeight="1" thickBot="1" x14ac:dyDescent="0.3">
      <c r="A29" s="2"/>
      <c r="B29" s="115" t="s">
        <v>37</v>
      </c>
      <c r="C29" s="120"/>
      <c r="D29" s="120"/>
      <c r="E29" s="120"/>
      <c r="F29" s="121"/>
      <c r="G29" s="231">
        <f>ZakladDPHSni+DPHSni+ZakladDPHZakl+DPHZakl+Zaokrouhleni</f>
        <v>0</v>
      </c>
      <c r="H29" s="231"/>
      <c r="I29" s="231"/>
      <c r="J29" s="122" t="s">
        <v>59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3">
      <c r="A34" s="20"/>
      <c r="B34" s="20"/>
      <c r="C34" s="74"/>
      <c r="D34" s="233"/>
      <c r="E34" s="234"/>
      <c r="G34" s="235"/>
      <c r="H34" s="236"/>
      <c r="I34" s="236"/>
      <c r="J34" s="25"/>
    </row>
    <row r="35" spans="1:10" ht="12.75" customHeight="1" x14ac:dyDescent="0.25">
      <c r="A35" s="2"/>
      <c r="B35" s="2"/>
      <c r="D35" s="225" t="s">
        <v>2</v>
      </c>
      <c r="E35" s="225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5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6" t="s">
        <v>1</v>
      </c>
      <c r="J38" s="97" t="s">
        <v>0</v>
      </c>
    </row>
    <row r="39" spans="1:10" ht="25.5" hidden="1" customHeight="1" x14ac:dyDescent="0.25">
      <c r="A39" s="87">
        <v>1</v>
      </c>
      <c r="B39" s="98" t="s">
        <v>45</v>
      </c>
      <c r="C39" s="237"/>
      <c r="D39" s="237"/>
      <c r="E39" s="237"/>
      <c r="F39" s="99">
        <f>'01 000 Pol'!AE44+'01 001 Pol'!AE176+'01 002 Pol'!AE55+'01 004 Pol'!AE26+'01 005 Pol'!AE79</f>
        <v>0</v>
      </c>
      <c r="G39" s="100">
        <f>'01 000 Pol'!AF44+'01 001 Pol'!AF176+'01 002 Pol'!AF55+'01 004 Pol'!AF26+'01 005 Pol'!AF79</f>
        <v>0</v>
      </c>
      <c r="H39" s="101"/>
      <c r="I39" s="102">
        <f t="shared" ref="I39:I45" si="1">F39+G39+H39</f>
        <v>0</v>
      </c>
      <c r="J39" s="103" t="str">
        <f t="shared" ref="J39:J45" si="2">IF(_xlfn.SINGLE(CenaCelkemVypocet)=0,"",I39/_xlfn.SINGLE(CenaCelkemVypocet)*100)</f>
        <v/>
      </c>
    </row>
    <row r="40" spans="1:10" ht="25.5" customHeight="1" x14ac:dyDescent="0.25">
      <c r="A40" s="87">
        <v>2</v>
      </c>
      <c r="B40" s="104" t="s">
        <v>46</v>
      </c>
      <c r="C40" s="238" t="s">
        <v>47</v>
      </c>
      <c r="D40" s="238"/>
      <c r="E40" s="238"/>
      <c r="F40" s="105">
        <f>'01 000 Pol'!AE44+'01 001 Pol'!AE176+'01 002 Pol'!AE55+'01 004 Pol'!AE26+'01 005 Pol'!AE79</f>
        <v>0</v>
      </c>
      <c r="G40" s="106">
        <f>'01 000 Pol'!AF44+'01 001 Pol'!AF176+'01 002 Pol'!AF55+'01 004 Pol'!AF26+'01 005 Pol'!AF79</f>
        <v>0</v>
      </c>
      <c r="H40" s="106"/>
      <c r="I40" s="107">
        <f t="shared" si="1"/>
        <v>0</v>
      </c>
      <c r="J40" s="108" t="str">
        <f t="shared" si="2"/>
        <v/>
      </c>
    </row>
    <row r="41" spans="1:10" ht="25.5" customHeight="1" x14ac:dyDescent="0.25">
      <c r="A41" s="87">
        <v>3</v>
      </c>
      <c r="B41" s="109" t="s">
        <v>48</v>
      </c>
      <c r="C41" s="237" t="s">
        <v>49</v>
      </c>
      <c r="D41" s="237"/>
      <c r="E41" s="237"/>
      <c r="F41" s="110">
        <f>'01 000 Pol'!AE44</f>
        <v>0</v>
      </c>
      <c r="G41" s="101">
        <f>'01 000 Pol'!AF44</f>
        <v>0</v>
      </c>
      <c r="H41" s="101"/>
      <c r="I41" s="102">
        <f t="shared" si="1"/>
        <v>0</v>
      </c>
      <c r="J41" s="103" t="str">
        <f t="shared" si="2"/>
        <v/>
      </c>
    </row>
    <row r="42" spans="1:10" ht="25.5" customHeight="1" x14ac:dyDescent="0.25">
      <c r="A42" s="87">
        <v>3</v>
      </c>
      <c r="B42" s="109" t="s">
        <v>50</v>
      </c>
      <c r="C42" s="237" t="s">
        <v>51</v>
      </c>
      <c r="D42" s="237"/>
      <c r="E42" s="237"/>
      <c r="F42" s="110">
        <f>'01 001 Pol'!AE176</f>
        <v>0</v>
      </c>
      <c r="G42" s="101">
        <f>'01 001 Pol'!AF176</f>
        <v>0</v>
      </c>
      <c r="H42" s="101"/>
      <c r="I42" s="102">
        <f t="shared" si="1"/>
        <v>0</v>
      </c>
      <c r="J42" s="103" t="str">
        <f t="shared" si="2"/>
        <v/>
      </c>
    </row>
    <row r="43" spans="1:10" ht="25.5" customHeight="1" x14ac:dyDescent="0.25">
      <c r="A43" s="87">
        <v>3</v>
      </c>
      <c r="B43" s="109" t="s">
        <v>52</v>
      </c>
      <c r="C43" s="237" t="s">
        <v>53</v>
      </c>
      <c r="D43" s="237"/>
      <c r="E43" s="237"/>
      <c r="F43" s="110">
        <f>'01 002 Pol'!AE55</f>
        <v>0</v>
      </c>
      <c r="G43" s="101">
        <f>'01 002 Pol'!AF55</f>
        <v>0</v>
      </c>
      <c r="H43" s="101"/>
      <c r="I43" s="102">
        <f t="shared" si="1"/>
        <v>0</v>
      </c>
      <c r="J43" s="103" t="str">
        <f t="shared" si="2"/>
        <v/>
      </c>
    </row>
    <row r="44" spans="1:10" ht="25.5" customHeight="1" x14ac:dyDescent="0.25">
      <c r="A44" s="87">
        <v>3</v>
      </c>
      <c r="B44" s="109" t="s">
        <v>54</v>
      </c>
      <c r="C44" s="237" t="s">
        <v>55</v>
      </c>
      <c r="D44" s="237"/>
      <c r="E44" s="237"/>
      <c r="F44" s="110">
        <f>'01 004 Pol'!AE26</f>
        <v>0</v>
      </c>
      <c r="G44" s="101">
        <f>'01 004 Pol'!AF26</f>
        <v>0</v>
      </c>
      <c r="H44" s="101"/>
      <c r="I44" s="102">
        <f t="shared" si="1"/>
        <v>0</v>
      </c>
      <c r="J44" s="103" t="str">
        <f t="shared" si="2"/>
        <v/>
      </c>
    </row>
    <row r="45" spans="1:10" ht="25.5" customHeight="1" x14ac:dyDescent="0.25">
      <c r="A45" s="87">
        <v>3</v>
      </c>
      <c r="B45" s="109" t="s">
        <v>56</v>
      </c>
      <c r="C45" s="237" t="s">
        <v>57</v>
      </c>
      <c r="D45" s="237"/>
      <c r="E45" s="237"/>
      <c r="F45" s="110">
        <f>'01 005 Pol'!AE79</f>
        <v>0</v>
      </c>
      <c r="G45" s="101">
        <f>'01 005 Pol'!AF79</f>
        <v>0</v>
      </c>
      <c r="H45" s="101"/>
      <c r="I45" s="102">
        <f t="shared" si="1"/>
        <v>0</v>
      </c>
      <c r="J45" s="103" t="str">
        <f t="shared" si="2"/>
        <v/>
      </c>
    </row>
    <row r="46" spans="1:10" ht="25.5" customHeight="1" x14ac:dyDescent="0.25">
      <c r="A46" s="87"/>
      <c r="B46" s="239" t="s">
        <v>58</v>
      </c>
      <c r="C46" s="240"/>
      <c r="D46" s="240"/>
      <c r="E46" s="240"/>
      <c r="F46" s="111">
        <f>SUMIF(A39:A45,"=1",F39:F45)</f>
        <v>0</v>
      </c>
      <c r="G46" s="112">
        <f>SUMIF(A39:A45,"=1",G39:G45)</f>
        <v>0</v>
      </c>
      <c r="H46" s="112">
        <f>SUMIF(A39:A45,"=1",H39:H45)</f>
        <v>0</v>
      </c>
      <c r="I46" s="113">
        <f>SUMIF(A39:A45,"=1",I39:I45)</f>
        <v>0</v>
      </c>
      <c r="J46" s="114">
        <f>SUMIF(A39:A45,"=1",J39:J45)</f>
        <v>0</v>
      </c>
    </row>
    <row r="50" spans="1:10" ht="15.5" x14ac:dyDescent="0.35">
      <c r="B50" s="123" t="s">
        <v>60</v>
      </c>
    </row>
    <row r="52" spans="1:10" ht="25.5" customHeight="1" x14ac:dyDescent="0.25">
      <c r="A52" s="125"/>
      <c r="B52" s="128" t="s">
        <v>18</v>
      </c>
      <c r="C52" s="128" t="s">
        <v>6</v>
      </c>
      <c r="D52" s="129"/>
      <c r="E52" s="129"/>
      <c r="F52" s="130" t="s">
        <v>61</v>
      </c>
      <c r="G52" s="130"/>
      <c r="H52" s="130"/>
      <c r="I52" s="130" t="s">
        <v>31</v>
      </c>
      <c r="J52" s="130" t="s">
        <v>0</v>
      </c>
    </row>
    <row r="53" spans="1:10" ht="36.75" customHeight="1" x14ac:dyDescent="0.25">
      <c r="A53" s="126"/>
      <c r="B53" s="131" t="s">
        <v>62</v>
      </c>
      <c r="C53" s="241" t="s">
        <v>63</v>
      </c>
      <c r="D53" s="242"/>
      <c r="E53" s="242"/>
      <c r="F53" s="138" t="s">
        <v>26</v>
      </c>
      <c r="G53" s="139"/>
      <c r="H53" s="139"/>
      <c r="I53" s="139">
        <f>'01 001 Pol'!G8</f>
        <v>0</v>
      </c>
      <c r="J53" s="135" t="str">
        <f>IF(I80=0,"",I53/I80*100)</f>
        <v/>
      </c>
    </row>
    <row r="54" spans="1:10" ht="36.75" customHeight="1" x14ac:dyDescent="0.25">
      <c r="A54" s="126"/>
      <c r="B54" s="131" t="s">
        <v>64</v>
      </c>
      <c r="C54" s="241" t="s">
        <v>65</v>
      </c>
      <c r="D54" s="242"/>
      <c r="E54" s="242"/>
      <c r="F54" s="138" t="s">
        <v>26</v>
      </c>
      <c r="G54" s="139"/>
      <c r="H54" s="139"/>
      <c r="I54" s="139">
        <f>'01 001 Pol'!G13</f>
        <v>0</v>
      </c>
      <c r="J54" s="135" t="str">
        <f>IF(I80=0,"",I54/I80*100)</f>
        <v/>
      </c>
    </row>
    <row r="55" spans="1:10" ht="36.75" customHeight="1" x14ac:dyDescent="0.25">
      <c r="A55" s="126"/>
      <c r="B55" s="131" t="s">
        <v>66</v>
      </c>
      <c r="C55" s="241" t="s">
        <v>67</v>
      </c>
      <c r="D55" s="242"/>
      <c r="E55" s="242"/>
      <c r="F55" s="138" t="s">
        <v>26</v>
      </c>
      <c r="G55" s="139"/>
      <c r="H55" s="139"/>
      <c r="I55" s="139">
        <f>'01 001 Pol'!G24</f>
        <v>0</v>
      </c>
      <c r="J55" s="135" t="str">
        <f>IF(I80=0,"",I55/I80*100)</f>
        <v/>
      </c>
    </row>
    <row r="56" spans="1:10" ht="36.75" customHeight="1" x14ac:dyDescent="0.25">
      <c r="A56" s="126"/>
      <c r="B56" s="131" t="s">
        <v>68</v>
      </c>
      <c r="C56" s="241" t="s">
        <v>69</v>
      </c>
      <c r="D56" s="242"/>
      <c r="E56" s="242"/>
      <c r="F56" s="138" t="s">
        <v>26</v>
      </c>
      <c r="G56" s="139"/>
      <c r="H56" s="139"/>
      <c r="I56" s="139">
        <f>'01 001 Pol'!G59</f>
        <v>0</v>
      </c>
      <c r="J56" s="135" t="str">
        <f>IF(I80=0,"",I56/I80*100)</f>
        <v/>
      </c>
    </row>
    <row r="57" spans="1:10" ht="36.75" customHeight="1" x14ac:dyDescent="0.25">
      <c r="A57" s="126"/>
      <c r="B57" s="131" t="s">
        <v>70</v>
      </c>
      <c r="C57" s="241" t="s">
        <v>71</v>
      </c>
      <c r="D57" s="242"/>
      <c r="E57" s="242"/>
      <c r="F57" s="138" t="s">
        <v>26</v>
      </c>
      <c r="G57" s="139"/>
      <c r="H57" s="139"/>
      <c r="I57" s="139">
        <f>'01 001 Pol'!G64</f>
        <v>0</v>
      </c>
      <c r="J57" s="135" t="str">
        <f>IF(I80=0,"",I57/I80*100)</f>
        <v/>
      </c>
    </row>
    <row r="58" spans="1:10" ht="36.75" customHeight="1" x14ac:dyDescent="0.25">
      <c r="A58" s="126"/>
      <c r="B58" s="131" t="s">
        <v>72</v>
      </c>
      <c r="C58" s="241" t="s">
        <v>73</v>
      </c>
      <c r="D58" s="242"/>
      <c r="E58" s="242"/>
      <c r="F58" s="138" t="s">
        <v>26</v>
      </c>
      <c r="G58" s="139"/>
      <c r="H58" s="139"/>
      <c r="I58" s="139">
        <f>'01 001 Pol'!G74</f>
        <v>0</v>
      </c>
      <c r="J58" s="135" t="str">
        <f>IF(I80=0,"",I58/I80*100)</f>
        <v/>
      </c>
    </row>
    <row r="59" spans="1:10" ht="36.75" customHeight="1" x14ac:dyDescent="0.25">
      <c r="A59" s="126"/>
      <c r="B59" s="131" t="s">
        <v>74</v>
      </c>
      <c r="C59" s="241" t="s">
        <v>75</v>
      </c>
      <c r="D59" s="242"/>
      <c r="E59" s="242"/>
      <c r="F59" s="138" t="s">
        <v>26</v>
      </c>
      <c r="G59" s="139"/>
      <c r="H59" s="139"/>
      <c r="I59" s="139">
        <f>'01 001 Pol'!G76</f>
        <v>0</v>
      </c>
      <c r="J59" s="135" t="str">
        <f>IF(I80=0,"",I59/I80*100)</f>
        <v/>
      </c>
    </row>
    <row r="60" spans="1:10" ht="36.75" customHeight="1" x14ac:dyDescent="0.25">
      <c r="A60" s="126"/>
      <c r="B60" s="131" t="s">
        <v>76</v>
      </c>
      <c r="C60" s="241" t="s">
        <v>77</v>
      </c>
      <c r="D60" s="242"/>
      <c r="E60" s="242"/>
      <c r="F60" s="138" t="s">
        <v>26</v>
      </c>
      <c r="G60" s="139"/>
      <c r="H60" s="139"/>
      <c r="I60" s="139">
        <f>'01 001 Pol'!G86</f>
        <v>0</v>
      </c>
      <c r="J60" s="135" t="str">
        <f>IF(I80=0,"",I60/I80*100)</f>
        <v/>
      </c>
    </row>
    <row r="61" spans="1:10" ht="36.75" customHeight="1" x14ac:dyDescent="0.25">
      <c r="A61" s="126"/>
      <c r="B61" s="131" t="s">
        <v>78</v>
      </c>
      <c r="C61" s="241" t="s">
        <v>79</v>
      </c>
      <c r="D61" s="242"/>
      <c r="E61" s="242"/>
      <c r="F61" s="138" t="s">
        <v>26</v>
      </c>
      <c r="G61" s="139"/>
      <c r="H61" s="139"/>
      <c r="I61" s="139">
        <f>'01 001 Pol'!G88</f>
        <v>0</v>
      </c>
      <c r="J61" s="135" t="str">
        <f>IF(I80=0,"",I61/I80*100)</f>
        <v/>
      </c>
    </row>
    <row r="62" spans="1:10" ht="36.75" customHeight="1" x14ac:dyDescent="0.25">
      <c r="A62" s="126"/>
      <c r="B62" s="131" t="s">
        <v>80</v>
      </c>
      <c r="C62" s="241" t="s">
        <v>81</v>
      </c>
      <c r="D62" s="242"/>
      <c r="E62" s="242"/>
      <c r="F62" s="138" t="s">
        <v>26</v>
      </c>
      <c r="G62" s="139"/>
      <c r="H62" s="139"/>
      <c r="I62" s="139">
        <f>'01 001 Pol'!G106</f>
        <v>0</v>
      </c>
      <c r="J62" s="135" t="str">
        <f>IF(I80=0,"",I62/I80*100)</f>
        <v/>
      </c>
    </row>
    <row r="63" spans="1:10" ht="36.75" customHeight="1" x14ac:dyDescent="0.25">
      <c r="A63" s="126"/>
      <c r="B63" s="131" t="s">
        <v>46</v>
      </c>
      <c r="C63" s="241" t="s">
        <v>82</v>
      </c>
      <c r="D63" s="242"/>
      <c r="E63" s="242"/>
      <c r="F63" s="138" t="s">
        <v>27</v>
      </c>
      <c r="G63" s="139"/>
      <c r="H63" s="139"/>
      <c r="I63" s="139">
        <f>'01 002 Pol'!G8</f>
        <v>0</v>
      </c>
      <c r="J63" s="135" t="str">
        <f>IF(I80=0,"",I63/I80*100)</f>
        <v/>
      </c>
    </row>
    <row r="64" spans="1:10" ht="36.75" customHeight="1" x14ac:dyDescent="0.25">
      <c r="A64" s="126"/>
      <c r="B64" s="131" t="s">
        <v>83</v>
      </c>
      <c r="C64" s="241" t="s">
        <v>84</v>
      </c>
      <c r="D64" s="242"/>
      <c r="E64" s="242"/>
      <c r="F64" s="138" t="s">
        <v>27</v>
      </c>
      <c r="G64" s="139"/>
      <c r="H64" s="139"/>
      <c r="I64" s="139">
        <f>'01 002 Pol'!G32</f>
        <v>0</v>
      </c>
      <c r="J64" s="135" t="str">
        <f>IF(I80=0,"",I64/I80*100)</f>
        <v/>
      </c>
    </row>
    <row r="65" spans="1:10" ht="36.75" customHeight="1" x14ac:dyDescent="0.25">
      <c r="A65" s="126"/>
      <c r="B65" s="131" t="s">
        <v>85</v>
      </c>
      <c r="C65" s="241" t="s">
        <v>86</v>
      </c>
      <c r="D65" s="242"/>
      <c r="E65" s="242"/>
      <c r="F65" s="138" t="s">
        <v>27</v>
      </c>
      <c r="G65" s="139"/>
      <c r="H65" s="139"/>
      <c r="I65" s="139">
        <f>'01 002 Pol'!G39</f>
        <v>0</v>
      </c>
      <c r="J65" s="135" t="str">
        <f>IF(I80=0,"",I65/I80*100)</f>
        <v/>
      </c>
    </row>
    <row r="66" spans="1:10" ht="36.75" customHeight="1" x14ac:dyDescent="0.25">
      <c r="A66" s="126"/>
      <c r="B66" s="131" t="s">
        <v>87</v>
      </c>
      <c r="C66" s="241" t="s">
        <v>88</v>
      </c>
      <c r="D66" s="242"/>
      <c r="E66" s="242"/>
      <c r="F66" s="138" t="s">
        <v>27</v>
      </c>
      <c r="G66" s="139"/>
      <c r="H66" s="139"/>
      <c r="I66" s="139">
        <f>'01 002 Pol'!G48</f>
        <v>0</v>
      </c>
      <c r="J66" s="135" t="str">
        <f>IF(I80=0,"",I66/I80*100)</f>
        <v/>
      </c>
    </row>
    <row r="67" spans="1:10" ht="36.75" customHeight="1" x14ac:dyDescent="0.25">
      <c r="A67" s="126"/>
      <c r="B67" s="131" t="s">
        <v>89</v>
      </c>
      <c r="C67" s="241" t="s">
        <v>90</v>
      </c>
      <c r="D67" s="242"/>
      <c r="E67" s="242"/>
      <c r="F67" s="138" t="s">
        <v>27</v>
      </c>
      <c r="G67" s="139"/>
      <c r="H67" s="139"/>
      <c r="I67" s="139">
        <f>'01 002 Pol'!G50</f>
        <v>0</v>
      </c>
      <c r="J67" s="135" t="str">
        <f>IF(I80=0,"",I67/I80*100)</f>
        <v/>
      </c>
    </row>
    <row r="68" spans="1:10" ht="36.75" customHeight="1" x14ac:dyDescent="0.25">
      <c r="A68" s="126"/>
      <c r="B68" s="131" t="s">
        <v>91</v>
      </c>
      <c r="C68" s="241" t="s">
        <v>92</v>
      </c>
      <c r="D68" s="242"/>
      <c r="E68" s="242"/>
      <c r="F68" s="138" t="s">
        <v>27</v>
      </c>
      <c r="G68" s="139"/>
      <c r="H68" s="139"/>
      <c r="I68" s="139">
        <f>'01 001 Pol'!G108</f>
        <v>0</v>
      </c>
      <c r="J68" s="135" t="str">
        <f>IF(I80=0,"",I68/I80*100)</f>
        <v/>
      </c>
    </row>
    <row r="69" spans="1:10" ht="36.75" customHeight="1" x14ac:dyDescent="0.25">
      <c r="A69" s="126"/>
      <c r="B69" s="131" t="s">
        <v>93</v>
      </c>
      <c r="C69" s="241" t="s">
        <v>55</v>
      </c>
      <c r="D69" s="242"/>
      <c r="E69" s="242"/>
      <c r="F69" s="138" t="s">
        <v>27</v>
      </c>
      <c r="G69" s="139"/>
      <c r="H69" s="139"/>
      <c r="I69" s="139">
        <f>'01 004 Pol'!G8</f>
        <v>0</v>
      </c>
      <c r="J69" s="135" t="str">
        <f>IF(I80=0,"",I69/I80*100)</f>
        <v/>
      </c>
    </row>
    <row r="70" spans="1:10" ht="36.75" customHeight="1" x14ac:dyDescent="0.25">
      <c r="A70" s="126"/>
      <c r="B70" s="131" t="s">
        <v>94</v>
      </c>
      <c r="C70" s="241" t="s">
        <v>95</v>
      </c>
      <c r="D70" s="242"/>
      <c r="E70" s="242"/>
      <c r="F70" s="138" t="s">
        <v>27</v>
      </c>
      <c r="G70" s="139"/>
      <c r="H70" s="139"/>
      <c r="I70" s="139">
        <f>'01 001 Pol'!G110</f>
        <v>0</v>
      </c>
      <c r="J70" s="135" t="str">
        <f>IF(I80=0,"",I70/I80*100)</f>
        <v/>
      </c>
    </row>
    <row r="71" spans="1:10" ht="36.75" customHeight="1" x14ac:dyDescent="0.25">
      <c r="A71" s="126"/>
      <c r="B71" s="131" t="s">
        <v>96</v>
      </c>
      <c r="C71" s="241" t="s">
        <v>97</v>
      </c>
      <c r="D71" s="242"/>
      <c r="E71" s="242"/>
      <c r="F71" s="138" t="s">
        <v>27</v>
      </c>
      <c r="G71" s="139"/>
      <c r="H71" s="139"/>
      <c r="I71" s="139">
        <f>'01 001 Pol'!G122</f>
        <v>0</v>
      </c>
      <c r="J71" s="135" t="str">
        <f>IF(I80=0,"",I71/I80*100)</f>
        <v/>
      </c>
    </row>
    <row r="72" spans="1:10" ht="36.75" customHeight="1" x14ac:dyDescent="0.25">
      <c r="A72" s="126"/>
      <c r="B72" s="131" t="s">
        <v>98</v>
      </c>
      <c r="C72" s="241" t="s">
        <v>99</v>
      </c>
      <c r="D72" s="242"/>
      <c r="E72" s="242"/>
      <c r="F72" s="138" t="s">
        <v>27</v>
      </c>
      <c r="G72" s="139"/>
      <c r="H72" s="139"/>
      <c r="I72" s="139">
        <f>'01 001 Pol'!G127</f>
        <v>0</v>
      </c>
      <c r="J72" s="135" t="str">
        <f>IF(I80=0,"",I72/I80*100)</f>
        <v/>
      </c>
    </row>
    <row r="73" spans="1:10" ht="36.75" customHeight="1" x14ac:dyDescent="0.25">
      <c r="A73" s="126"/>
      <c r="B73" s="131" t="s">
        <v>100</v>
      </c>
      <c r="C73" s="241" t="s">
        <v>101</v>
      </c>
      <c r="D73" s="242"/>
      <c r="E73" s="242"/>
      <c r="F73" s="138" t="s">
        <v>27</v>
      </c>
      <c r="G73" s="139"/>
      <c r="H73" s="139"/>
      <c r="I73" s="139">
        <f>'01 001 Pol'!G137</f>
        <v>0</v>
      </c>
      <c r="J73" s="135" t="str">
        <f>IF(I80=0,"",I73/I80*100)</f>
        <v/>
      </c>
    </row>
    <row r="74" spans="1:10" ht="36.75" customHeight="1" x14ac:dyDescent="0.25">
      <c r="A74" s="126"/>
      <c r="B74" s="131" t="s">
        <v>102</v>
      </c>
      <c r="C74" s="241" t="s">
        <v>103</v>
      </c>
      <c r="D74" s="242"/>
      <c r="E74" s="242"/>
      <c r="F74" s="138" t="s">
        <v>27</v>
      </c>
      <c r="G74" s="139"/>
      <c r="H74" s="139"/>
      <c r="I74" s="139">
        <f>'01 001 Pol'!G155</f>
        <v>0</v>
      </c>
      <c r="J74" s="135" t="str">
        <f>IF(I80=0,"",I74/I80*100)</f>
        <v/>
      </c>
    </row>
    <row r="75" spans="1:10" ht="36.75" customHeight="1" x14ac:dyDescent="0.25">
      <c r="A75" s="126"/>
      <c r="B75" s="131" t="s">
        <v>104</v>
      </c>
      <c r="C75" s="241" t="s">
        <v>105</v>
      </c>
      <c r="D75" s="242"/>
      <c r="E75" s="242"/>
      <c r="F75" s="138" t="s">
        <v>27</v>
      </c>
      <c r="G75" s="139"/>
      <c r="H75" s="139"/>
      <c r="I75" s="139">
        <f>'01 001 Pol'!G157</f>
        <v>0</v>
      </c>
      <c r="J75" s="135" t="str">
        <f>IF(I80=0,"",I75/I80*100)</f>
        <v/>
      </c>
    </row>
    <row r="76" spans="1:10" ht="36.75" customHeight="1" x14ac:dyDescent="0.25">
      <c r="A76" s="126"/>
      <c r="B76" s="131" t="s">
        <v>106</v>
      </c>
      <c r="C76" s="241" t="s">
        <v>107</v>
      </c>
      <c r="D76" s="242"/>
      <c r="E76" s="242"/>
      <c r="F76" s="138" t="s">
        <v>28</v>
      </c>
      <c r="G76" s="139"/>
      <c r="H76" s="139"/>
      <c r="I76" s="139">
        <f>'01 005 Pol'!G8</f>
        <v>0</v>
      </c>
      <c r="J76" s="135" t="str">
        <f>IF(I80=0,"",I76/I80*100)</f>
        <v/>
      </c>
    </row>
    <row r="77" spans="1:10" ht="36.75" customHeight="1" x14ac:dyDescent="0.25">
      <c r="A77" s="126"/>
      <c r="B77" s="131" t="s">
        <v>108</v>
      </c>
      <c r="C77" s="241" t="s">
        <v>30</v>
      </c>
      <c r="D77" s="242"/>
      <c r="E77" s="242"/>
      <c r="F77" s="138" t="s">
        <v>28</v>
      </c>
      <c r="G77" s="139"/>
      <c r="H77" s="139"/>
      <c r="I77" s="139">
        <f>'01 005 Pol'!G73</f>
        <v>0</v>
      </c>
      <c r="J77" s="135" t="str">
        <f>IF(I80=0,"",I77/I80*100)</f>
        <v/>
      </c>
    </row>
    <row r="78" spans="1:10" ht="36.75" customHeight="1" x14ac:dyDescent="0.25">
      <c r="A78" s="126"/>
      <c r="B78" s="131" t="s">
        <v>109</v>
      </c>
      <c r="C78" s="241" t="s">
        <v>110</v>
      </c>
      <c r="D78" s="242"/>
      <c r="E78" s="242"/>
      <c r="F78" s="138" t="s">
        <v>111</v>
      </c>
      <c r="G78" s="139"/>
      <c r="H78" s="139"/>
      <c r="I78" s="139">
        <f>'01 001 Pol'!G168</f>
        <v>0</v>
      </c>
      <c r="J78" s="135" t="str">
        <f>IF(I80=0,"",I78/I80*100)</f>
        <v/>
      </c>
    </row>
    <row r="79" spans="1:10" ht="36.75" customHeight="1" x14ac:dyDescent="0.25">
      <c r="A79" s="126"/>
      <c r="B79" s="131" t="s">
        <v>112</v>
      </c>
      <c r="C79" s="241" t="s">
        <v>29</v>
      </c>
      <c r="D79" s="242"/>
      <c r="E79" s="242"/>
      <c r="F79" s="138" t="s">
        <v>112</v>
      </c>
      <c r="G79" s="139"/>
      <c r="H79" s="139"/>
      <c r="I79" s="139">
        <f>'01 000 Pol'!G8</f>
        <v>0</v>
      </c>
      <c r="J79" s="135" t="str">
        <f>IF(I80=0,"",I79/I80*100)</f>
        <v/>
      </c>
    </row>
    <row r="80" spans="1:10" ht="25.5" customHeight="1" x14ac:dyDescent="0.25">
      <c r="A80" s="127"/>
      <c r="B80" s="132" t="s">
        <v>1</v>
      </c>
      <c r="C80" s="133"/>
      <c r="D80" s="134"/>
      <c r="E80" s="134"/>
      <c r="F80" s="140"/>
      <c r="G80" s="141"/>
      <c r="H80" s="141"/>
      <c r="I80" s="141">
        <f>SUM(I53:I79)</f>
        <v>0</v>
      </c>
      <c r="J80" s="136">
        <f>SUM(J53:J79)</f>
        <v>0</v>
      </c>
    </row>
    <row r="81" spans="6:10" x14ac:dyDescent="0.25">
      <c r="F81" s="86"/>
      <c r="G81" s="86"/>
      <c r="H81" s="86"/>
      <c r="I81" s="86"/>
      <c r="J81" s="137"/>
    </row>
    <row r="82" spans="6:10" x14ac:dyDescent="0.25">
      <c r="F82" s="86"/>
      <c r="G82" s="86"/>
      <c r="H82" s="86"/>
      <c r="I82" s="86"/>
      <c r="J82" s="137"/>
    </row>
    <row r="83" spans="6:10" x14ac:dyDescent="0.25">
      <c r="F83" s="86"/>
      <c r="G83" s="86"/>
      <c r="H83" s="86"/>
      <c r="I83" s="86"/>
      <c r="J83" s="137"/>
    </row>
    <row r="109" spans="3:3" ht="187.5" x14ac:dyDescent="0.25">
      <c r="C109" s="52" t="s">
        <v>670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6"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B46:E46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796875" defaultRowHeight="12.5" x14ac:dyDescent="0.25"/>
  <cols>
    <col min="1" max="1" width="4.26953125" style="3" customWidth="1"/>
    <col min="2" max="2" width="14.453125" style="3" customWidth="1"/>
    <col min="3" max="3" width="38.26953125" style="7" customWidth="1"/>
    <col min="4" max="4" width="4.54296875" style="3" customWidth="1"/>
    <col min="5" max="5" width="10.54296875" style="3" customWidth="1"/>
    <col min="6" max="6" width="9.81640625" style="3" customWidth="1"/>
    <col min="7" max="7" width="12.7265625" style="3" customWidth="1"/>
    <col min="8" max="16384" width="9.1796875" style="3"/>
  </cols>
  <sheetData>
    <row r="1" spans="1:7" ht="15.5" x14ac:dyDescent="0.25">
      <c r="A1" s="243" t="s">
        <v>7</v>
      </c>
      <c r="B1" s="243"/>
      <c r="C1" s="244"/>
      <c r="D1" s="243"/>
      <c r="E1" s="243"/>
      <c r="F1" s="243"/>
      <c r="G1" s="243"/>
    </row>
    <row r="2" spans="1:7" ht="25" customHeight="1" x14ac:dyDescent="0.25">
      <c r="A2" s="50" t="s">
        <v>8</v>
      </c>
      <c r="B2" s="49"/>
      <c r="C2" s="245"/>
      <c r="D2" s="245"/>
      <c r="E2" s="245"/>
      <c r="F2" s="245"/>
      <c r="G2" s="246"/>
    </row>
    <row r="3" spans="1:7" ht="25" customHeight="1" x14ac:dyDescent="0.25">
      <c r="A3" s="50" t="s">
        <v>9</v>
      </c>
      <c r="B3" s="49"/>
      <c r="C3" s="245"/>
      <c r="D3" s="245"/>
      <c r="E3" s="245"/>
      <c r="F3" s="245"/>
      <c r="G3" s="246"/>
    </row>
    <row r="4" spans="1:7" ht="25" customHeight="1" x14ac:dyDescent="0.25">
      <c r="A4" s="50" t="s">
        <v>10</v>
      </c>
      <c r="B4" s="49"/>
      <c r="C4" s="245"/>
      <c r="D4" s="245"/>
      <c r="E4" s="245"/>
      <c r="F4" s="245"/>
      <c r="G4" s="24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5FB4-30AE-495D-B779-21171C576AC9}">
  <sheetPr>
    <outlinePr summaryBelow="0"/>
  </sheetPr>
  <dimension ref="A1:BH4990"/>
  <sheetViews>
    <sheetView tabSelected="1" workbookViewId="0">
      <pane ySplit="7" topLeftCell="A8" activePane="bottomLeft" state="frozen"/>
      <selection activeCell="AV28" sqref="AV28"/>
      <selection pane="bottomLeft" activeCell="AV28" sqref="AV28"/>
    </sheetView>
  </sheetViews>
  <sheetFormatPr defaultRowHeight="12.5" outlineLevelRow="3" x14ac:dyDescent="0.25"/>
  <cols>
    <col min="1" max="1" width="3.453125" customWidth="1"/>
    <col min="2" max="2" width="12.54296875" style="124" customWidth="1"/>
    <col min="3" max="3" width="38.26953125" style="124" customWidth="1"/>
    <col min="4" max="4" width="4.81640625" customWidth="1"/>
    <col min="5" max="5" width="10.54296875" customWidth="1"/>
    <col min="6" max="6" width="9.81640625" customWidth="1"/>
    <col min="7" max="7" width="12.7265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5">
      <c r="A1" s="247" t="s">
        <v>7</v>
      </c>
      <c r="B1" s="247"/>
      <c r="C1" s="247"/>
      <c r="D1" s="247"/>
      <c r="E1" s="247"/>
      <c r="F1" s="247"/>
      <c r="G1" s="247"/>
      <c r="AG1" t="s">
        <v>114</v>
      </c>
    </row>
    <row r="2" spans="1:60" ht="25" customHeight="1" x14ac:dyDescent="0.25">
      <c r="A2" s="143" t="s">
        <v>8</v>
      </c>
      <c r="B2" s="49" t="s">
        <v>44</v>
      </c>
      <c r="C2" s="248" t="s">
        <v>671</v>
      </c>
      <c r="D2" s="249"/>
      <c r="E2" s="249"/>
      <c r="F2" s="249"/>
      <c r="G2" s="250"/>
      <c r="AG2" t="s">
        <v>115</v>
      </c>
    </row>
    <row r="3" spans="1:60" ht="25" customHeight="1" x14ac:dyDescent="0.25">
      <c r="A3" s="143" t="s">
        <v>9</v>
      </c>
      <c r="B3" s="49" t="s">
        <v>46</v>
      </c>
      <c r="C3" s="248" t="s">
        <v>47</v>
      </c>
      <c r="D3" s="249"/>
      <c r="E3" s="249"/>
      <c r="F3" s="249"/>
      <c r="G3" s="250"/>
      <c r="AC3" s="124" t="s">
        <v>115</v>
      </c>
      <c r="AG3" t="s">
        <v>116</v>
      </c>
    </row>
    <row r="4" spans="1:60" ht="25" customHeight="1" x14ac:dyDescent="0.25">
      <c r="A4" s="144" t="s">
        <v>10</v>
      </c>
      <c r="B4" s="145" t="s">
        <v>48</v>
      </c>
      <c r="C4" s="251" t="s">
        <v>49</v>
      </c>
      <c r="D4" s="252"/>
      <c r="E4" s="252"/>
      <c r="F4" s="252"/>
      <c r="G4" s="253"/>
      <c r="AG4" t="s">
        <v>117</v>
      </c>
    </row>
    <row r="5" spans="1:60" x14ac:dyDescent="0.25">
      <c r="D5" s="10"/>
    </row>
    <row r="6" spans="1:60" ht="37.5" x14ac:dyDescent="0.25">
      <c r="A6" s="147" t="s">
        <v>118</v>
      </c>
      <c r="B6" s="149" t="s">
        <v>119</v>
      </c>
      <c r="C6" s="149" t="s">
        <v>120</v>
      </c>
      <c r="D6" s="148" t="s">
        <v>121</v>
      </c>
      <c r="E6" s="147" t="s">
        <v>122</v>
      </c>
      <c r="F6" s="146" t="s">
        <v>123</v>
      </c>
      <c r="G6" s="147" t="s">
        <v>31</v>
      </c>
      <c r="H6" s="150" t="s">
        <v>32</v>
      </c>
      <c r="I6" s="150" t="s">
        <v>124</v>
      </c>
      <c r="J6" s="150" t="s">
        <v>33</v>
      </c>
      <c r="K6" s="150" t="s">
        <v>125</v>
      </c>
      <c r="L6" s="150" t="s">
        <v>126</v>
      </c>
      <c r="M6" s="150" t="s">
        <v>127</v>
      </c>
      <c r="N6" s="150" t="s">
        <v>128</v>
      </c>
      <c r="O6" s="150" t="s">
        <v>129</v>
      </c>
      <c r="P6" s="150" t="s">
        <v>130</v>
      </c>
      <c r="Q6" s="150" t="s">
        <v>131</v>
      </c>
      <c r="R6" s="150" t="s">
        <v>132</v>
      </c>
      <c r="S6" s="150" t="s">
        <v>133</v>
      </c>
      <c r="T6" s="150" t="s">
        <v>134</v>
      </c>
      <c r="U6" s="150" t="s">
        <v>135</v>
      </c>
      <c r="V6" s="150" t="s">
        <v>136</v>
      </c>
      <c r="W6" s="150" t="s">
        <v>137</v>
      </c>
      <c r="X6" s="150" t="s">
        <v>138</v>
      </c>
      <c r="Y6" s="150" t="s">
        <v>139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ht="13" x14ac:dyDescent="0.25">
      <c r="A8" s="167" t="s">
        <v>140</v>
      </c>
      <c r="B8" s="168" t="s">
        <v>112</v>
      </c>
      <c r="C8" s="180" t="s">
        <v>29</v>
      </c>
      <c r="D8" s="169"/>
      <c r="E8" s="170"/>
      <c r="F8" s="171"/>
      <c r="G8" s="172">
        <f>SUMIF(AG9:AG42,"&lt;&gt;NOR",G9:G42)</f>
        <v>0</v>
      </c>
      <c r="H8" s="166"/>
      <c r="I8" s="166">
        <f>SUM(I9:I42)</f>
        <v>0</v>
      </c>
      <c r="J8" s="166"/>
      <c r="K8" s="166">
        <f>SUM(K9:K42)</f>
        <v>0</v>
      </c>
      <c r="L8" s="166"/>
      <c r="M8" s="166">
        <f>SUM(M9:M42)</f>
        <v>0</v>
      </c>
      <c r="N8" s="165"/>
      <c r="O8" s="165">
        <f>SUM(O9:O42)</f>
        <v>0</v>
      </c>
      <c r="P8" s="165"/>
      <c r="Q8" s="165">
        <f>SUM(Q9:Q42)</f>
        <v>0</v>
      </c>
      <c r="R8" s="166"/>
      <c r="S8" s="166"/>
      <c r="T8" s="166"/>
      <c r="U8" s="166"/>
      <c r="V8" s="166">
        <f>SUM(V9:V42)</f>
        <v>0</v>
      </c>
      <c r="W8" s="166"/>
      <c r="X8" s="166"/>
      <c r="Y8" s="166"/>
      <c r="AG8" t="s">
        <v>141</v>
      </c>
    </row>
    <row r="9" spans="1:60" outlineLevel="1" x14ac:dyDescent="0.25">
      <c r="A9" s="174">
        <v>1</v>
      </c>
      <c r="B9" s="175" t="s">
        <v>142</v>
      </c>
      <c r="C9" s="181" t="s">
        <v>143</v>
      </c>
      <c r="D9" s="176" t="s">
        <v>144</v>
      </c>
      <c r="E9" s="177">
        <v>1</v>
      </c>
      <c r="F9" s="178"/>
      <c r="G9" s="179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1"/>
      <c r="S9" s="161" t="s">
        <v>145</v>
      </c>
      <c r="T9" s="161" t="s">
        <v>146</v>
      </c>
      <c r="U9" s="161">
        <v>0</v>
      </c>
      <c r="V9" s="161">
        <f>ROUND(E9*U9,2)</f>
        <v>0</v>
      </c>
      <c r="W9" s="161"/>
      <c r="X9" s="161" t="s">
        <v>147</v>
      </c>
      <c r="Y9" s="161" t="s">
        <v>148</v>
      </c>
      <c r="Z9" s="151"/>
      <c r="AA9" s="151"/>
      <c r="AB9" s="151"/>
      <c r="AC9" s="151"/>
      <c r="AD9" s="151"/>
      <c r="AE9" s="151"/>
      <c r="AF9" s="151"/>
      <c r="AG9" s="151" t="s">
        <v>149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20" outlineLevel="2" x14ac:dyDescent="0.25">
      <c r="A10" s="158"/>
      <c r="B10" s="159"/>
      <c r="C10" s="182" t="s">
        <v>150</v>
      </c>
      <c r="D10" s="163"/>
      <c r="E10" s="164"/>
      <c r="F10" s="161"/>
      <c r="G10" s="161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151</v>
      </c>
      <c r="AH10" s="151">
        <v>0</v>
      </c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3" x14ac:dyDescent="0.25">
      <c r="A11" s="158"/>
      <c r="B11" s="159"/>
      <c r="C11" s="182" t="s">
        <v>152</v>
      </c>
      <c r="D11" s="163"/>
      <c r="E11" s="164"/>
      <c r="F11" s="161"/>
      <c r="G11" s="1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151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3" x14ac:dyDescent="0.25">
      <c r="A12" s="158"/>
      <c r="B12" s="159"/>
      <c r="C12" s="182" t="s">
        <v>153</v>
      </c>
      <c r="D12" s="163"/>
      <c r="E12" s="164"/>
      <c r="F12" s="161"/>
      <c r="G12" s="161"/>
      <c r="H12" s="161"/>
      <c r="I12" s="161"/>
      <c r="J12" s="161"/>
      <c r="K12" s="161"/>
      <c r="L12" s="161"/>
      <c r="M12" s="161"/>
      <c r="N12" s="160"/>
      <c r="O12" s="160"/>
      <c r="P12" s="160"/>
      <c r="Q12" s="160"/>
      <c r="R12" s="161"/>
      <c r="S12" s="161"/>
      <c r="T12" s="161"/>
      <c r="U12" s="161"/>
      <c r="V12" s="161"/>
      <c r="W12" s="161"/>
      <c r="X12" s="161"/>
      <c r="Y12" s="161"/>
      <c r="Z12" s="151"/>
      <c r="AA12" s="151"/>
      <c r="AB12" s="151"/>
      <c r="AC12" s="151"/>
      <c r="AD12" s="151"/>
      <c r="AE12" s="151"/>
      <c r="AF12" s="151"/>
      <c r="AG12" s="151" t="s">
        <v>151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3" x14ac:dyDescent="0.25">
      <c r="A13" s="158"/>
      <c r="B13" s="159"/>
      <c r="C13" s="182" t="s">
        <v>154</v>
      </c>
      <c r="D13" s="163"/>
      <c r="E13" s="164"/>
      <c r="F13" s="161"/>
      <c r="G13" s="161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151</v>
      </c>
      <c r="AH13" s="151">
        <v>0</v>
      </c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3" x14ac:dyDescent="0.25">
      <c r="A14" s="158"/>
      <c r="B14" s="159"/>
      <c r="C14" s="182" t="s">
        <v>155</v>
      </c>
      <c r="D14" s="163"/>
      <c r="E14" s="164"/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151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3" x14ac:dyDescent="0.25">
      <c r="A15" s="158"/>
      <c r="B15" s="159"/>
      <c r="C15" s="182" t="s">
        <v>156</v>
      </c>
      <c r="D15" s="163"/>
      <c r="E15" s="164"/>
      <c r="F15" s="161"/>
      <c r="G15" s="161"/>
      <c r="H15" s="161"/>
      <c r="I15" s="161"/>
      <c r="J15" s="161"/>
      <c r="K15" s="161"/>
      <c r="L15" s="161"/>
      <c r="M15" s="161"/>
      <c r="N15" s="160"/>
      <c r="O15" s="160"/>
      <c r="P15" s="160"/>
      <c r="Q15" s="160"/>
      <c r="R15" s="161"/>
      <c r="S15" s="161"/>
      <c r="T15" s="161"/>
      <c r="U15" s="161"/>
      <c r="V15" s="161"/>
      <c r="W15" s="161"/>
      <c r="X15" s="161"/>
      <c r="Y15" s="161"/>
      <c r="Z15" s="151"/>
      <c r="AA15" s="151"/>
      <c r="AB15" s="151"/>
      <c r="AC15" s="151"/>
      <c r="AD15" s="151"/>
      <c r="AE15" s="151"/>
      <c r="AF15" s="151"/>
      <c r="AG15" s="151" t="s">
        <v>151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3" x14ac:dyDescent="0.25">
      <c r="A16" s="158"/>
      <c r="B16" s="159"/>
      <c r="C16" s="182" t="s">
        <v>157</v>
      </c>
      <c r="D16" s="163"/>
      <c r="E16" s="164"/>
      <c r="F16" s="161"/>
      <c r="G16" s="161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61"/>
      <c r="Z16" s="151"/>
      <c r="AA16" s="151"/>
      <c r="AB16" s="151"/>
      <c r="AC16" s="151"/>
      <c r="AD16" s="151"/>
      <c r="AE16" s="151"/>
      <c r="AF16" s="151"/>
      <c r="AG16" s="151" t="s">
        <v>151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ht="20" outlineLevel="3" x14ac:dyDescent="0.25">
      <c r="A17" s="158"/>
      <c r="B17" s="159"/>
      <c r="C17" s="182" t="s">
        <v>158</v>
      </c>
      <c r="D17" s="163"/>
      <c r="E17" s="164"/>
      <c r="F17" s="161"/>
      <c r="G17" s="161"/>
      <c r="H17" s="161"/>
      <c r="I17" s="161"/>
      <c r="J17" s="161"/>
      <c r="K17" s="161"/>
      <c r="L17" s="161"/>
      <c r="M17" s="161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61"/>
      <c r="Z17" s="151"/>
      <c r="AA17" s="151"/>
      <c r="AB17" s="151"/>
      <c r="AC17" s="151"/>
      <c r="AD17" s="151"/>
      <c r="AE17" s="151"/>
      <c r="AF17" s="151"/>
      <c r="AG17" s="151" t="s">
        <v>151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3" x14ac:dyDescent="0.25">
      <c r="A18" s="158"/>
      <c r="B18" s="159"/>
      <c r="C18" s="182" t="s">
        <v>159</v>
      </c>
      <c r="D18" s="163"/>
      <c r="E18" s="164"/>
      <c r="F18" s="161"/>
      <c r="G18" s="161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151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3" x14ac:dyDescent="0.25">
      <c r="A19" s="158"/>
      <c r="B19" s="159"/>
      <c r="C19" s="182" t="s">
        <v>160</v>
      </c>
      <c r="D19" s="163"/>
      <c r="E19" s="164">
        <v>1</v>
      </c>
      <c r="F19" s="161"/>
      <c r="G19" s="161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61"/>
      <c r="Z19" s="151"/>
      <c r="AA19" s="151"/>
      <c r="AB19" s="151"/>
      <c r="AC19" s="151"/>
      <c r="AD19" s="151"/>
      <c r="AE19" s="151"/>
      <c r="AF19" s="151"/>
      <c r="AG19" s="151" t="s">
        <v>151</v>
      </c>
      <c r="AH19" s="151">
        <v>0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5">
      <c r="A20" s="174">
        <v>2</v>
      </c>
      <c r="B20" s="175" t="s">
        <v>161</v>
      </c>
      <c r="C20" s="181" t="s">
        <v>162</v>
      </c>
      <c r="D20" s="176" t="s">
        <v>144</v>
      </c>
      <c r="E20" s="177">
        <v>1</v>
      </c>
      <c r="F20" s="178"/>
      <c r="G20" s="179">
        <f>ROUND(E20*F20,2)</f>
        <v>0</v>
      </c>
      <c r="H20" s="162"/>
      <c r="I20" s="161">
        <f>ROUND(E20*H20,2)</f>
        <v>0</v>
      </c>
      <c r="J20" s="162"/>
      <c r="K20" s="161">
        <f>ROUND(E20*J20,2)</f>
        <v>0</v>
      </c>
      <c r="L20" s="161">
        <v>21</v>
      </c>
      <c r="M20" s="161">
        <f>G20*(1+L20/100)</f>
        <v>0</v>
      </c>
      <c r="N20" s="160">
        <v>0</v>
      </c>
      <c r="O20" s="160">
        <f>ROUND(E20*N20,2)</f>
        <v>0</v>
      </c>
      <c r="P20" s="160">
        <v>0</v>
      </c>
      <c r="Q20" s="160">
        <f>ROUND(E20*P20,2)</f>
        <v>0</v>
      </c>
      <c r="R20" s="161"/>
      <c r="S20" s="161" t="s">
        <v>145</v>
      </c>
      <c r="T20" s="161" t="s">
        <v>146</v>
      </c>
      <c r="U20" s="161">
        <v>0</v>
      </c>
      <c r="V20" s="161">
        <f>ROUND(E20*U20,2)</f>
        <v>0</v>
      </c>
      <c r="W20" s="161"/>
      <c r="X20" s="161" t="s">
        <v>147</v>
      </c>
      <c r="Y20" s="161" t="s">
        <v>148</v>
      </c>
      <c r="Z20" s="151"/>
      <c r="AA20" s="151"/>
      <c r="AB20" s="151"/>
      <c r="AC20" s="151"/>
      <c r="AD20" s="151"/>
      <c r="AE20" s="151"/>
      <c r="AF20" s="151"/>
      <c r="AG20" s="151" t="s">
        <v>149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2" x14ac:dyDescent="0.25">
      <c r="A21" s="158"/>
      <c r="B21" s="159"/>
      <c r="C21" s="182" t="s">
        <v>163</v>
      </c>
      <c r="D21" s="163"/>
      <c r="E21" s="164"/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151</v>
      </c>
      <c r="AH21" s="151">
        <v>0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3" x14ac:dyDescent="0.25">
      <c r="A22" s="158"/>
      <c r="B22" s="159"/>
      <c r="C22" s="182" t="s">
        <v>164</v>
      </c>
      <c r="D22" s="163"/>
      <c r="E22" s="164"/>
      <c r="F22" s="161"/>
      <c r="G22" s="161"/>
      <c r="H22" s="161"/>
      <c r="I22" s="161"/>
      <c r="J22" s="161"/>
      <c r="K22" s="161"/>
      <c r="L22" s="161"/>
      <c r="M22" s="161"/>
      <c r="N22" s="160"/>
      <c r="O22" s="160"/>
      <c r="P22" s="160"/>
      <c r="Q22" s="160"/>
      <c r="R22" s="161"/>
      <c r="S22" s="161"/>
      <c r="T22" s="161"/>
      <c r="U22" s="161"/>
      <c r="V22" s="161"/>
      <c r="W22" s="161"/>
      <c r="X22" s="161"/>
      <c r="Y22" s="161"/>
      <c r="Z22" s="151"/>
      <c r="AA22" s="151"/>
      <c r="AB22" s="151"/>
      <c r="AC22" s="151"/>
      <c r="AD22" s="151"/>
      <c r="AE22" s="151"/>
      <c r="AF22" s="151"/>
      <c r="AG22" s="151" t="s">
        <v>151</v>
      </c>
      <c r="AH22" s="151">
        <v>0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ht="50" outlineLevel="3" x14ac:dyDescent="0.25">
      <c r="A23" s="158"/>
      <c r="B23" s="159"/>
      <c r="C23" s="182" t="s">
        <v>165</v>
      </c>
      <c r="D23" s="163"/>
      <c r="E23" s="164"/>
      <c r="F23" s="161"/>
      <c r="G23" s="161"/>
      <c r="H23" s="161"/>
      <c r="I23" s="161"/>
      <c r="J23" s="161"/>
      <c r="K23" s="161"/>
      <c r="L23" s="161"/>
      <c r="M23" s="161"/>
      <c r="N23" s="160"/>
      <c r="O23" s="160"/>
      <c r="P23" s="160"/>
      <c r="Q23" s="160"/>
      <c r="R23" s="161"/>
      <c r="S23" s="161"/>
      <c r="T23" s="161"/>
      <c r="U23" s="161"/>
      <c r="V23" s="161"/>
      <c r="W23" s="161"/>
      <c r="X23" s="161"/>
      <c r="Y23" s="161"/>
      <c r="Z23" s="151"/>
      <c r="AA23" s="151"/>
      <c r="AB23" s="151"/>
      <c r="AC23" s="151"/>
      <c r="AD23" s="151"/>
      <c r="AE23" s="151"/>
      <c r="AF23" s="151"/>
      <c r="AG23" s="151" t="s">
        <v>151</v>
      </c>
      <c r="AH23" s="151">
        <v>0</v>
      </c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40" outlineLevel="3" x14ac:dyDescent="0.25">
      <c r="A24" s="158"/>
      <c r="B24" s="159"/>
      <c r="C24" s="182" t="s">
        <v>166</v>
      </c>
      <c r="D24" s="163"/>
      <c r="E24" s="164"/>
      <c r="F24" s="161"/>
      <c r="G24" s="161"/>
      <c r="H24" s="161"/>
      <c r="I24" s="161"/>
      <c r="J24" s="161"/>
      <c r="K24" s="161"/>
      <c r="L24" s="161"/>
      <c r="M24" s="161"/>
      <c r="N24" s="160"/>
      <c r="O24" s="160"/>
      <c r="P24" s="160"/>
      <c r="Q24" s="160"/>
      <c r="R24" s="161"/>
      <c r="S24" s="161"/>
      <c r="T24" s="161"/>
      <c r="U24" s="161"/>
      <c r="V24" s="161"/>
      <c r="W24" s="161"/>
      <c r="X24" s="161"/>
      <c r="Y24" s="161"/>
      <c r="Z24" s="151"/>
      <c r="AA24" s="151"/>
      <c r="AB24" s="151"/>
      <c r="AC24" s="151"/>
      <c r="AD24" s="151"/>
      <c r="AE24" s="151"/>
      <c r="AF24" s="151"/>
      <c r="AG24" s="151" t="s">
        <v>151</v>
      </c>
      <c r="AH24" s="151">
        <v>0</v>
      </c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ht="30" outlineLevel="3" x14ac:dyDescent="0.25">
      <c r="A25" s="158"/>
      <c r="B25" s="159"/>
      <c r="C25" s="182" t="s">
        <v>167</v>
      </c>
      <c r="D25" s="163"/>
      <c r="E25" s="164"/>
      <c r="F25" s="161"/>
      <c r="G25" s="161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61"/>
      <c r="Z25" s="151"/>
      <c r="AA25" s="151"/>
      <c r="AB25" s="151"/>
      <c r="AC25" s="151"/>
      <c r="AD25" s="151"/>
      <c r="AE25" s="151"/>
      <c r="AF25" s="151"/>
      <c r="AG25" s="151" t="s">
        <v>151</v>
      </c>
      <c r="AH25" s="151">
        <v>0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3" x14ac:dyDescent="0.25">
      <c r="A26" s="158"/>
      <c r="B26" s="159"/>
      <c r="C26" s="182" t="s">
        <v>160</v>
      </c>
      <c r="D26" s="163"/>
      <c r="E26" s="164">
        <v>1</v>
      </c>
      <c r="F26" s="161"/>
      <c r="G26" s="161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151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5">
      <c r="A27" s="174">
        <v>3</v>
      </c>
      <c r="B27" s="175" t="s">
        <v>168</v>
      </c>
      <c r="C27" s="181" t="s">
        <v>169</v>
      </c>
      <c r="D27" s="176" t="s">
        <v>144</v>
      </c>
      <c r="E27" s="177">
        <v>1</v>
      </c>
      <c r="F27" s="178"/>
      <c r="G27" s="179">
        <f>ROUND(E27*F27,2)</f>
        <v>0</v>
      </c>
      <c r="H27" s="162"/>
      <c r="I27" s="161">
        <f>ROUND(E27*H27,2)</f>
        <v>0</v>
      </c>
      <c r="J27" s="162"/>
      <c r="K27" s="161">
        <f>ROUND(E27*J27,2)</f>
        <v>0</v>
      </c>
      <c r="L27" s="161">
        <v>21</v>
      </c>
      <c r="M27" s="161">
        <f>G27*(1+L27/100)</f>
        <v>0</v>
      </c>
      <c r="N27" s="160">
        <v>0</v>
      </c>
      <c r="O27" s="160">
        <f>ROUND(E27*N27,2)</f>
        <v>0</v>
      </c>
      <c r="P27" s="160">
        <v>0</v>
      </c>
      <c r="Q27" s="160">
        <f>ROUND(E27*P27,2)</f>
        <v>0</v>
      </c>
      <c r="R27" s="161"/>
      <c r="S27" s="161" t="s">
        <v>145</v>
      </c>
      <c r="T27" s="161" t="s">
        <v>146</v>
      </c>
      <c r="U27" s="161">
        <v>0</v>
      </c>
      <c r="V27" s="161">
        <f>ROUND(E27*U27,2)</f>
        <v>0</v>
      </c>
      <c r="W27" s="161"/>
      <c r="X27" s="161" t="s">
        <v>147</v>
      </c>
      <c r="Y27" s="161" t="s">
        <v>148</v>
      </c>
      <c r="Z27" s="151"/>
      <c r="AA27" s="151"/>
      <c r="AB27" s="151"/>
      <c r="AC27" s="151"/>
      <c r="AD27" s="151"/>
      <c r="AE27" s="151"/>
      <c r="AF27" s="151"/>
      <c r="AG27" s="151" t="s">
        <v>149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ht="30" outlineLevel="2" x14ac:dyDescent="0.25">
      <c r="A28" s="158"/>
      <c r="B28" s="159"/>
      <c r="C28" s="182" t="s">
        <v>170</v>
      </c>
      <c r="D28" s="163"/>
      <c r="E28" s="164"/>
      <c r="F28" s="161"/>
      <c r="G28" s="161"/>
      <c r="H28" s="161"/>
      <c r="I28" s="161"/>
      <c r="J28" s="161"/>
      <c r="K28" s="161"/>
      <c r="L28" s="161"/>
      <c r="M28" s="161"/>
      <c r="N28" s="160"/>
      <c r="O28" s="160"/>
      <c r="P28" s="160"/>
      <c r="Q28" s="160"/>
      <c r="R28" s="161"/>
      <c r="S28" s="161"/>
      <c r="T28" s="161"/>
      <c r="U28" s="161"/>
      <c r="V28" s="161"/>
      <c r="W28" s="161"/>
      <c r="X28" s="161"/>
      <c r="Y28" s="161"/>
      <c r="Z28" s="151"/>
      <c r="AA28" s="151"/>
      <c r="AB28" s="151"/>
      <c r="AC28" s="151"/>
      <c r="AD28" s="151"/>
      <c r="AE28" s="151"/>
      <c r="AF28" s="151"/>
      <c r="AG28" s="151" t="s">
        <v>151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3" x14ac:dyDescent="0.25">
      <c r="A29" s="158"/>
      <c r="B29" s="159"/>
      <c r="C29" s="182" t="s">
        <v>160</v>
      </c>
      <c r="D29" s="163"/>
      <c r="E29" s="164">
        <v>1</v>
      </c>
      <c r="F29" s="161"/>
      <c r="G29" s="161"/>
      <c r="H29" s="161"/>
      <c r="I29" s="161"/>
      <c r="J29" s="161"/>
      <c r="K29" s="161"/>
      <c r="L29" s="161"/>
      <c r="M29" s="161"/>
      <c r="N29" s="160"/>
      <c r="O29" s="160"/>
      <c r="P29" s="160"/>
      <c r="Q29" s="160"/>
      <c r="R29" s="161"/>
      <c r="S29" s="161"/>
      <c r="T29" s="161"/>
      <c r="U29" s="161"/>
      <c r="V29" s="161"/>
      <c r="W29" s="161"/>
      <c r="X29" s="161"/>
      <c r="Y29" s="161"/>
      <c r="Z29" s="151"/>
      <c r="AA29" s="151"/>
      <c r="AB29" s="151"/>
      <c r="AC29" s="151"/>
      <c r="AD29" s="151"/>
      <c r="AE29" s="151"/>
      <c r="AF29" s="151"/>
      <c r="AG29" s="151" t="s">
        <v>151</v>
      </c>
      <c r="AH29" s="151">
        <v>0</v>
      </c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5">
      <c r="A30" s="174">
        <v>4</v>
      </c>
      <c r="B30" s="175" t="s">
        <v>171</v>
      </c>
      <c r="C30" s="181" t="s">
        <v>172</v>
      </c>
      <c r="D30" s="176" t="s">
        <v>144</v>
      </c>
      <c r="E30" s="177">
        <v>1</v>
      </c>
      <c r="F30" s="178"/>
      <c r="G30" s="179">
        <f>ROUND(E30*F30,2)</f>
        <v>0</v>
      </c>
      <c r="H30" s="162"/>
      <c r="I30" s="161">
        <f>ROUND(E30*H30,2)</f>
        <v>0</v>
      </c>
      <c r="J30" s="162"/>
      <c r="K30" s="161">
        <f>ROUND(E30*J30,2)</f>
        <v>0</v>
      </c>
      <c r="L30" s="161">
        <v>21</v>
      </c>
      <c r="M30" s="161">
        <f>G30*(1+L30/100)</f>
        <v>0</v>
      </c>
      <c r="N30" s="160">
        <v>0</v>
      </c>
      <c r="O30" s="160">
        <f>ROUND(E30*N30,2)</f>
        <v>0</v>
      </c>
      <c r="P30" s="160">
        <v>0</v>
      </c>
      <c r="Q30" s="160">
        <f>ROUND(E30*P30,2)</f>
        <v>0</v>
      </c>
      <c r="R30" s="161"/>
      <c r="S30" s="161" t="s">
        <v>145</v>
      </c>
      <c r="T30" s="161" t="s">
        <v>146</v>
      </c>
      <c r="U30" s="161">
        <v>0</v>
      </c>
      <c r="V30" s="161">
        <f>ROUND(E30*U30,2)</f>
        <v>0</v>
      </c>
      <c r="W30" s="161"/>
      <c r="X30" s="161" t="s">
        <v>147</v>
      </c>
      <c r="Y30" s="161" t="s">
        <v>148</v>
      </c>
      <c r="Z30" s="151"/>
      <c r="AA30" s="151"/>
      <c r="AB30" s="151"/>
      <c r="AC30" s="151"/>
      <c r="AD30" s="151"/>
      <c r="AE30" s="151"/>
      <c r="AF30" s="151"/>
      <c r="AG30" s="151" t="s">
        <v>149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ht="40" outlineLevel="2" x14ac:dyDescent="0.25">
      <c r="A31" s="158"/>
      <c r="B31" s="159"/>
      <c r="C31" s="182" t="s">
        <v>173</v>
      </c>
      <c r="D31" s="163"/>
      <c r="E31" s="164"/>
      <c r="F31" s="161"/>
      <c r="G31" s="161"/>
      <c r="H31" s="161"/>
      <c r="I31" s="161"/>
      <c r="J31" s="161"/>
      <c r="K31" s="161"/>
      <c r="L31" s="161"/>
      <c r="M31" s="161"/>
      <c r="N31" s="160"/>
      <c r="O31" s="160"/>
      <c r="P31" s="160"/>
      <c r="Q31" s="160"/>
      <c r="R31" s="161"/>
      <c r="S31" s="161"/>
      <c r="T31" s="161"/>
      <c r="U31" s="161"/>
      <c r="V31" s="161"/>
      <c r="W31" s="161"/>
      <c r="X31" s="161"/>
      <c r="Y31" s="161"/>
      <c r="Z31" s="151"/>
      <c r="AA31" s="151"/>
      <c r="AB31" s="151"/>
      <c r="AC31" s="151"/>
      <c r="AD31" s="151"/>
      <c r="AE31" s="151"/>
      <c r="AF31" s="151"/>
      <c r="AG31" s="151" t="s">
        <v>151</v>
      </c>
      <c r="AH31" s="151">
        <v>0</v>
      </c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ht="30" outlineLevel="3" x14ac:dyDescent="0.25">
      <c r="A32" s="158"/>
      <c r="B32" s="159"/>
      <c r="C32" s="182" t="s">
        <v>174</v>
      </c>
      <c r="D32" s="163"/>
      <c r="E32" s="164"/>
      <c r="F32" s="161"/>
      <c r="G32" s="161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61"/>
      <c r="Z32" s="151"/>
      <c r="AA32" s="151"/>
      <c r="AB32" s="151"/>
      <c r="AC32" s="151"/>
      <c r="AD32" s="151"/>
      <c r="AE32" s="151"/>
      <c r="AF32" s="151"/>
      <c r="AG32" s="151" t="s">
        <v>151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3" x14ac:dyDescent="0.25">
      <c r="A33" s="158"/>
      <c r="B33" s="159"/>
      <c r="C33" s="182" t="s">
        <v>160</v>
      </c>
      <c r="D33" s="163"/>
      <c r="E33" s="164">
        <v>1</v>
      </c>
      <c r="F33" s="161"/>
      <c r="G33" s="161"/>
      <c r="H33" s="161"/>
      <c r="I33" s="161"/>
      <c r="J33" s="161"/>
      <c r="K33" s="161"/>
      <c r="L33" s="161"/>
      <c r="M33" s="161"/>
      <c r="N33" s="160"/>
      <c r="O33" s="160"/>
      <c r="P33" s="160"/>
      <c r="Q33" s="160"/>
      <c r="R33" s="161"/>
      <c r="S33" s="161"/>
      <c r="T33" s="161"/>
      <c r="U33" s="161"/>
      <c r="V33" s="161"/>
      <c r="W33" s="161"/>
      <c r="X33" s="161"/>
      <c r="Y33" s="161"/>
      <c r="Z33" s="151"/>
      <c r="AA33" s="151"/>
      <c r="AB33" s="151"/>
      <c r="AC33" s="151"/>
      <c r="AD33" s="151"/>
      <c r="AE33" s="151"/>
      <c r="AF33" s="151"/>
      <c r="AG33" s="151" t="s">
        <v>151</v>
      </c>
      <c r="AH33" s="151">
        <v>0</v>
      </c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5">
      <c r="A34" s="174">
        <v>5</v>
      </c>
      <c r="B34" s="175" t="s">
        <v>175</v>
      </c>
      <c r="C34" s="181" t="s">
        <v>176</v>
      </c>
      <c r="D34" s="176" t="s">
        <v>144</v>
      </c>
      <c r="E34" s="177">
        <v>1</v>
      </c>
      <c r="F34" s="178"/>
      <c r="G34" s="179">
        <f>ROUND(E34*F34,2)</f>
        <v>0</v>
      </c>
      <c r="H34" s="162"/>
      <c r="I34" s="161">
        <f>ROUND(E34*H34,2)</f>
        <v>0</v>
      </c>
      <c r="J34" s="162"/>
      <c r="K34" s="161">
        <f>ROUND(E34*J34,2)</f>
        <v>0</v>
      </c>
      <c r="L34" s="161">
        <v>21</v>
      </c>
      <c r="M34" s="161">
        <f>G34*(1+L34/100)</f>
        <v>0</v>
      </c>
      <c r="N34" s="160">
        <v>0</v>
      </c>
      <c r="O34" s="160">
        <f>ROUND(E34*N34,2)</f>
        <v>0</v>
      </c>
      <c r="P34" s="160">
        <v>0</v>
      </c>
      <c r="Q34" s="160">
        <f>ROUND(E34*P34,2)</f>
        <v>0</v>
      </c>
      <c r="R34" s="161"/>
      <c r="S34" s="161" t="s">
        <v>145</v>
      </c>
      <c r="T34" s="161" t="s">
        <v>146</v>
      </c>
      <c r="U34" s="161">
        <v>0</v>
      </c>
      <c r="V34" s="161">
        <f>ROUND(E34*U34,2)</f>
        <v>0</v>
      </c>
      <c r="W34" s="161"/>
      <c r="X34" s="161" t="s">
        <v>147</v>
      </c>
      <c r="Y34" s="161" t="s">
        <v>148</v>
      </c>
      <c r="Z34" s="151"/>
      <c r="AA34" s="151"/>
      <c r="AB34" s="151"/>
      <c r="AC34" s="151"/>
      <c r="AD34" s="151"/>
      <c r="AE34" s="151"/>
      <c r="AF34" s="151"/>
      <c r="AG34" s="151" t="s">
        <v>149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ht="20" outlineLevel="2" x14ac:dyDescent="0.25">
      <c r="A35" s="158"/>
      <c r="B35" s="159"/>
      <c r="C35" s="182" t="s">
        <v>177</v>
      </c>
      <c r="D35" s="163"/>
      <c r="E35" s="164"/>
      <c r="F35" s="161"/>
      <c r="G35" s="161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61"/>
      <c r="Z35" s="151"/>
      <c r="AA35" s="151"/>
      <c r="AB35" s="151"/>
      <c r="AC35" s="151"/>
      <c r="AD35" s="151"/>
      <c r="AE35" s="151"/>
      <c r="AF35" s="151"/>
      <c r="AG35" s="151" t="s">
        <v>151</v>
      </c>
      <c r="AH35" s="151">
        <v>0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30" outlineLevel="3" x14ac:dyDescent="0.25">
      <c r="A36" s="158"/>
      <c r="B36" s="159"/>
      <c r="C36" s="182" t="s">
        <v>178</v>
      </c>
      <c r="D36" s="163"/>
      <c r="E36" s="164"/>
      <c r="F36" s="161"/>
      <c r="G36" s="161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61"/>
      <c r="Z36" s="151"/>
      <c r="AA36" s="151"/>
      <c r="AB36" s="151"/>
      <c r="AC36" s="151"/>
      <c r="AD36" s="151"/>
      <c r="AE36" s="151"/>
      <c r="AF36" s="151"/>
      <c r="AG36" s="151" t="s">
        <v>151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3" x14ac:dyDescent="0.25">
      <c r="A37" s="158"/>
      <c r="B37" s="159"/>
      <c r="C37" s="182" t="s">
        <v>160</v>
      </c>
      <c r="D37" s="163"/>
      <c r="E37" s="164">
        <v>1</v>
      </c>
      <c r="F37" s="161"/>
      <c r="G37" s="1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61"/>
      <c r="Z37" s="151"/>
      <c r="AA37" s="151"/>
      <c r="AB37" s="151"/>
      <c r="AC37" s="151"/>
      <c r="AD37" s="151"/>
      <c r="AE37" s="151"/>
      <c r="AF37" s="151"/>
      <c r="AG37" s="151" t="s">
        <v>151</v>
      </c>
      <c r="AH37" s="151">
        <v>0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ht="20" outlineLevel="1" x14ac:dyDescent="0.25">
      <c r="A38" s="174">
        <v>6</v>
      </c>
      <c r="B38" s="175" t="s">
        <v>179</v>
      </c>
      <c r="C38" s="181" t="s">
        <v>180</v>
      </c>
      <c r="D38" s="176" t="s">
        <v>144</v>
      </c>
      <c r="E38" s="177">
        <v>1</v>
      </c>
      <c r="F38" s="178"/>
      <c r="G38" s="179">
        <f>ROUND(E38*F38,2)</f>
        <v>0</v>
      </c>
      <c r="H38" s="162"/>
      <c r="I38" s="161">
        <f>ROUND(E38*H38,2)</f>
        <v>0</v>
      </c>
      <c r="J38" s="162"/>
      <c r="K38" s="161">
        <f>ROUND(E38*J38,2)</f>
        <v>0</v>
      </c>
      <c r="L38" s="161">
        <v>21</v>
      </c>
      <c r="M38" s="161">
        <f>G38*(1+L38/100)</f>
        <v>0</v>
      </c>
      <c r="N38" s="160">
        <v>0</v>
      </c>
      <c r="O38" s="160">
        <f>ROUND(E38*N38,2)</f>
        <v>0</v>
      </c>
      <c r="P38" s="160">
        <v>0</v>
      </c>
      <c r="Q38" s="160">
        <f>ROUND(E38*P38,2)</f>
        <v>0</v>
      </c>
      <c r="R38" s="161"/>
      <c r="S38" s="161" t="s">
        <v>145</v>
      </c>
      <c r="T38" s="161" t="s">
        <v>146</v>
      </c>
      <c r="U38" s="161">
        <v>0</v>
      </c>
      <c r="V38" s="161">
        <f>ROUND(E38*U38,2)</f>
        <v>0</v>
      </c>
      <c r="W38" s="161"/>
      <c r="X38" s="161" t="s">
        <v>147</v>
      </c>
      <c r="Y38" s="161" t="s">
        <v>148</v>
      </c>
      <c r="Z38" s="151"/>
      <c r="AA38" s="151"/>
      <c r="AB38" s="151"/>
      <c r="AC38" s="151"/>
      <c r="AD38" s="151"/>
      <c r="AE38" s="151"/>
      <c r="AF38" s="151"/>
      <c r="AG38" s="151" t="s">
        <v>149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2" x14ac:dyDescent="0.25">
      <c r="A39" s="158"/>
      <c r="B39" s="159"/>
      <c r="C39" s="182" t="s">
        <v>181</v>
      </c>
      <c r="D39" s="163"/>
      <c r="E39" s="164"/>
      <c r="F39" s="161"/>
      <c r="G39" s="161"/>
      <c r="H39" s="161"/>
      <c r="I39" s="161"/>
      <c r="J39" s="161"/>
      <c r="K39" s="161"/>
      <c r="L39" s="161"/>
      <c r="M39" s="161"/>
      <c r="N39" s="160"/>
      <c r="O39" s="160"/>
      <c r="P39" s="160"/>
      <c r="Q39" s="160"/>
      <c r="R39" s="161"/>
      <c r="S39" s="161"/>
      <c r="T39" s="161"/>
      <c r="U39" s="161"/>
      <c r="V39" s="161"/>
      <c r="W39" s="161"/>
      <c r="X39" s="161"/>
      <c r="Y39" s="161"/>
      <c r="Z39" s="151"/>
      <c r="AA39" s="151"/>
      <c r="AB39" s="151"/>
      <c r="AC39" s="151"/>
      <c r="AD39" s="151"/>
      <c r="AE39" s="151"/>
      <c r="AF39" s="151"/>
      <c r="AG39" s="151" t="s">
        <v>151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ht="30" outlineLevel="3" x14ac:dyDescent="0.25">
      <c r="A40" s="158"/>
      <c r="B40" s="159"/>
      <c r="C40" s="182" t="s">
        <v>182</v>
      </c>
      <c r="D40" s="163"/>
      <c r="E40" s="164"/>
      <c r="F40" s="161"/>
      <c r="G40" s="161"/>
      <c r="H40" s="161"/>
      <c r="I40" s="161"/>
      <c r="J40" s="161"/>
      <c r="K40" s="161"/>
      <c r="L40" s="161"/>
      <c r="M40" s="161"/>
      <c r="N40" s="160"/>
      <c r="O40" s="160"/>
      <c r="P40" s="160"/>
      <c r="Q40" s="160"/>
      <c r="R40" s="161"/>
      <c r="S40" s="161"/>
      <c r="T40" s="161"/>
      <c r="U40" s="161"/>
      <c r="V40" s="161"/>
      <c r="W40" s="161"/>
      <c r="X40" s="161"/>
      <c r="Y40" s="161"/>
      <c r="Z40" s="151"/>
      <c r="AA40" s="151"/>
      <c r="AB40" s="151"/>
      <c r="AC40" s="151"/>
      <c r="AD40" s="151"/>
      <c r="AE40" s="151"/>
      <c r="AF40" s="151"/>
      <c r="AG40" s="151" t="s">
        <v>151</v>
      </c>
      <c r="AH40" s="151">
        <v>0</v>
      </c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3" x14ac:dyDescent="0.25">
      <c r="A41" s="158"/>
      <c r="B41" s="159"/>
      <c r="C41" s="182" t="s">
        <v>160</v>
      </c>
      <c r="D41" s="163"/>
      <c r="E41" s="164">
        <v>1</v>
      </c>
      <c r="F41" s="161"/>
      <c r="G41" s="161"/>
      <c r="H41" s="161"/>
      <c r="I41" s="161"/>
      <c r="J41" s="161"/>
      <c r="K41" s="161"/>
      <c r="L41" s="161"/>
      <c r="M41" s="161"/>
      <c r="N41" s="160"/>
      <c r="O41" s="160"/>
      <c r="P41" s="160"/>
      <c r="Q41" s="160"/>
      <c r="R41" s="161"/>
      <c r="S41" s="161"/>
      <c r="T41" s="161"/>
      <c r="U41" s="161"/>
      <c r="V41" s="161"/>
      <c r="W41" s="161"/>
      <c r="X41" s="161"/>
      <c r="Y41" s="161"/>
      <c r="Z41" s="151"/>
      <c r="AA41" s="151"/>
      <c r="AB41" s="151"/>
      <c r="AC41" s="151"/>
      <c r="AD41" s="151"/>
      <c r="AE41" s="151"/>
      <c r="AF41" s="151"/>
      <c r="AG41" s="151" t="s">
        <v>151</v>
      </c>
      <c r="AH41" s="151">
        <v>0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5">
      <c r="A42" s="174">
        <v>7</v>
      </c>
      <c r="B42" s="175" t="s">
        <v>183</v>
      </c>
      <c r="C42" s="181" t="s">
        <v>184</v>
      </c>
      <c r="D42" s="176" t="s">
        <v>185</v>
      </c>
      <c r="E42" s="177">
        <v>1</v>
      </c>
      <c r="F42" s="178"/>
      <c r="G42" s="179">
        <f>ROUND(E42*F42,2)</f>
        <v>0</v>
      </c>
      <c r="H42" s="162"/>
      <c r="I42" s="161">
        <f>ROUND(E42*H42,2)</f>
        <v>0</v>
      </c>
      <c r="J42" s="162"/>
      <c r="K42" s="161">
        <f>ROUND(E42*J42,2)</f>
        <v>0</v>
      </c>
      <c r="L42" s="161">
        <v>21</v>
      </c>
      <c r="M42" s="161">
        <f>G42*(1+L42/100)</f>
        <v>0</v>
      </c>
      <c r="N42" s="160">
        <v>0</v>
      </c>
      <c r="O42" s="160">
        <f>ROUND(E42*N42,2)</f>
        <v>0</v>
      </c>
      <c r="P42" s="160">
        <v>0</v>
      </c>
      <c r="Q42" s="160">
        <f>ROUND(E42*P42,2)</f>
        <v>0</v>
      </c>
      <c r="R42" s="161"/>
      <c r="S42" s="161" t="s">
        <v>145</v>
      </c>
      <c r="T42" s="161" t="s">
        <v>146</v>
      </c>
      <c r="U42" s="161">
        <v>0</v>
      </c>
      <c r="V42" s="161">
        <f>ROUND(E42*U42,2)</f>
        <v>0</v>
      </c>
      <c r="W42" s="161"/>
      <c r="X42" s="161" t="s">
        <v>147</v>
      </c>
      <c r="Y42" s="161" t="s">
        <v>148</v>
      </c>
      <c r="Z42" s="151"/>
      <c r="AA42" s="151"/>
      <c r="AB42" s="151"/>
      <c r="AC42" s="151"/>
      <c r="AD42" s="151"/>
      <c r="AE42" s="151"/>
      <c r="AF42" s="151"/>
      <c r="AG42" s="151" t="s">
        <v>186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x14ac:dyDescent="0.25">
      <c r="A43" s="3"/>
      <c r="B43" s="4"/>
      <c r="C43" s="183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v>12</v>
      </c>
      <c r="AF43">
        <v>21</v>
      </c>
      <c r="AG43" t="s">
        <v>126</v>
      </c>
    </row>
    <row r="44" spans="1:60" ht="13" x14ac:dyDescent="0.25">
      <c r="A44" s="154"/>
      <c r="B44" s="155" t="s">
        <v>31</v>
      </c>
      <c r="C44" s="184"/>
      <c r="D44" s="156"/>
      <c r="E44" s="157"/>
      <c r="F44" s="157"/>
      <c r="G44" s="173">
        <f>G8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AE44">
        <f>SUMIF(L7:L42,AE43,G7:G42)</f>
        <v>0</v>
      </c>
      <c r="AF44">
        <f>SUMIF(L7:L42,AF43,G7:G42)</f>
        <v>0</v>
      </c>
      <c r="AG44" t="s">
        <v>187</v>
      </c>
    </row>
    <row r="45" spans="1:60" x14ac:dyDescent="0.25">
      <c r="D45" s="10"/>
    </row>
    <row r="46" spans="1:60" x14ac:dyDescent="0.25">
      <c r="D46" s="10"/>
    </row>
    <row r="47" spans="1:60" x14ac:dyDescent="0.25">
      <c r="D47" s="10"/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3:4" x14ac:dyDescent="0.25">
      <c r="D97" s="10"/>
    </row>
    <row r="98" spans="3:4" x14ac:dyDescent="0.25">
      <c r="D98" s="10"/>
    </row>
    <row r="99" spans="3:4" x14ac:dyDescent="0.25">
      <c r="D99" s="10"/>
    </row>
    <row r="100" spans="3:4" x14ac:dyDescent="0.25">
      <c r="D100" s="10"/>
    </row>
    <row r="101" spans="3:4" x14ac:dyDescent="0.25">
      <c r="D101" s="10"/>
    </row>
    <row r="102" spans="3:4" x14ac:dyDescent="0.25">
      <c r="D102" s="10"/>
    </row>
    <row r="103" spans="3:4" x14ac:dyDescent="0.25">
      <c r="D103" s="10"/>
    </row>
    <row r="104" spans="3:4" x14ac:dyDescent="0.25">
      <c r="D104" s="10"/>
    </row>
    <row r="105" spans="3:4" x14ac:dyDescent="0.25">
      <c r="D105" s="10"/>
    </row>
    <row r="106" spans="3:4" x14ac:dyDescent="0.25">
      <c r="D106" s="10"/>
    </row>
    <row r="107" spans="3:4" x14ac:dyDescent="0.25">
      <c r="D107" s="10"/>
    </row>
    <row r="108" spans="3:4" x14ac:dyDescent="0.25">
      <c r="D108" s="10"/>
    </row>
    <row r="109" spans="3:4" x14ac:dyDescent="0.25">
      <c r="C109" s="124" t="s">
        <v>670</v>
      </c>
      <c r="D109" s="10"/>
    </row>
    <row r="110" spans="3:4" x14ac:dyDescent="0.25">
      <c r="D110" s="10"/>
    </row>
    <row r="111" spans="3:4" x14ac:dyDescent="0.25">
      <c r="D111" s="10"/>
    </row>
    <row r="112" spans="3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440B-45D3-4B05-8975-7C9EB551CF13}">
  <sheetPr>
    <outlinePr summaryBelow="0"/>
  </sheetPr>
  <dimension ref="A1:BH4990"/>
  <sheetViews>
    <sheetView tabSelected="1" workbookViewId="0">
      <pane ySplit="7" topLeftCell="A71" activePane="bottomLeft" state="frozen"/>
      <selection activeCell="AV28" sqref="AV28"/>
      <selection pane="bottomLeft" activeCell="AV28" sqref="AV28"/>
    </sheetView>
  </sheetViews>
  <sheetFormatPr defaultRowHeight="12.5" outlineLevelRow="3" x14ac:dyDescent="0.25"/>
  <cols>
    <col min="1" max="1" width="3.453125" customWidth="1"/>
    <col min="2" max="2" width="12.54296875" style="124" customWidth="1"/>
    <col min="3" max="3" width="38.26953125" style="124" customWidth="1"/>
    <col min="4" max="4" width="4.81640625" customWidth="1"/>
    <col min="5" max="5" width="10.54296875" customWidth="1"/>
    <col min="6" max="6" width="9.81640625" customWidth="1"/>
    <col min="7" max="7" width="12.7265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5">
      <c r="A1" s="247" t="s">
        <v>7</v>
      </c>
      <c r="B1" s="247"/>
      <c r="C1" s="247"/>
      <c r="D1" s="247"/>
      <c r="E1" s="247"/>
      <c r="F1" s="247"/>
      <c r="G1" s="247"/>
      <c r="AG1" t="s">
        <v>114</v>
      </c>
    </row>
    <row r="2" spans="1:60" ht="25" customHeight="1" x14ac:dyDescent="0.25">
      <c r="A2" s="143" t="s">
        <v>8</v>
      </c>
      <c r="B2" s="49" t="s">
        <v>44</v>
      </c>
      <c r="C2" s="248" t="s">
        <v>671</v>
      </c>
      <c r="D2" s="249"/>
      <c r="E2" s="249"/>
      <c r="F2" s="249"/>
      <c r="G2" s="250"/>
      <c r="AG2" t="s">
        <v>115</v>
      </c>
    </row>
    <row r="3" spans="1:60" ht="25" customHeight="1" x14ac:dyDescent="0.25">
      <c r="A3" s="143" t="s">
        <v>9</v>
      </c>
      <c r="B3" s="49" t="s">
        <v>46</v>
      </c>
      <c r="C3" s="248" t="s">
        <v>47</v>
      </c>
      <c r="D3" s="249"/>
      <c r="E3" s="249"/>
      <c r="F3" s="249"/>
      <c r="G3" s="250"/>
      <c r="AC3" s="124" t="s">
        <v>115</v>
      </c>
      <c r="AG3" t="s">
        <v>116</v>
      </c>
    </row>
    <row r="4" spans="1:60" ht="25" customHeight="1" x14ac:dyDescent="0.25">
      <c r="A4" s="144" t="s">
        <v>10</v>
      </c>
      <c r="B4" s="145" t="s">
        <v>50</v>
      </c>
      <c r="C4" s="251" t="s">
        <v>51</v>
      </c>
      <c r="D4" s="252"/>
      <c r="E4" s="252"/>
      <c r="F4" s="252"/>
      <c r="G4" s="253"/>
      <c r="AG4" t="s">
        <v>117</v>
      </c>
    </row>
    <row r="5" spans="1:60" x14ac:dyDescent="0.25">
      <c r="D5" s="10"/>
    </row>
    <row r="6" spans="1:60" ht="37.5" x14ac:dyDescent="0.25">
      <c r="A6" s="147" t="s">
        <v>118</v>
      </c>
      <c r="B6" s="149" t="s">
        <v>119</v>
      </c>
      <c r="C6" s="149" t="s">
        <v>120</v>
      </c>
      <c r="D6" s="148" t="s">
        <v>121</v>
      </c>
      <c r="E6" s="147" t="s">
        <v>122</v>
      </c>
      <c r="F6" s="146" t="s">
        <v>123</v>
      </c>
      <c r="G6" s="147" t="s">
        <v>31</v>
      </c>
      <c r="H6" s="150" t="s">
        <v>32</v>
      </c>
      <c r="I6" s="150" t="s">
        <v>124</v>
      </c>
      <c r="J6" s="150" t="s">
        <v>33</v>
      </c>
      <c r="K6" s="150" t="s">
        <v>125</v>
      </c>
      <c r="L6" s="150" t="s">
        <v>126</v>
      </c>
      <c r="M6" s="150" t="s">
        <v>127</v>
      </c>
      <c r="N6" s="150" t="s">
        <v>128</v>
      </c>
      <c r="O6" s="150" t="s">
        <v>129</v>
      </c>
      <c r="P6" s="150" t="s">
        <v>130</v>
      </c>
      <c r="Q6" s="150" t="s">
        <v>131</v>
      </c>
      <c r="R6" s="150" t="s">
        <v>132</v>
      </c>
      <c r="S6" s="150" t="s">
        <v>133</v>
      </c>
      <c r="T6" s="150" t="s">
        <v>134</v>
      </c>
      <c r="U6" s="150" t="s">
        <v>135</v>
      </c>
      <c r="V6" s="150" t="s">
        <v>136</v>
      </c>
      <c r="W6" s="150" t="s">
        <v>137</v>
      </c>
      <c r="X6" s="150" t="s">
        <v>138</v>
      </c>
      <c r="Y6" s="150" t="s">
        <v>139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ht="13" x14ac:dyDescent="0.25">
      <c r="A8" s="167" t="s">
        <v>140</v>
      </c>
      <c r="B8" s="168" t="s">
        <v>62</v>
      </c>
      <c r="C8" s="180" t="s">
        <v>63</v>
      </c>
      <c r="D8" s="169"/>
      <c r="E8" s="170"/>
      <c r="F8" s="171"/>
      <c r="G8" s="172">
        <f>SUMIF(AG9:AG12,"&lt;&gt;NOR",G9:G12)</f>
        <v>0</v>
      </c>
      <c r="H8" s="166"/>
      <c r="I8" s="166">
        <f>SUM(I9:I12)</f>
        <v>0</v>
      </c>
      <c r="J8" s="166"/>
      <c r="K8" s="166">
        <f>SUM(K9:K12)</f>
        <v>0</v>
      </c>
      <c r="L8" s="166"/>
      <c r="M8" s="166">
        <f>SUM(M9:M12)</f>
        <v>0</v>
      </c>
      <c r="N8" s="165"/>
      <c r="O8" s="165">
        <f>SUM(O9:O12)</f>
        <v>0.64</v>
      </c>
      <c r="P8" s="165"/>
      <c r="Q8" s="165">
        <f>SUM(Q9:Q12)</f>
        <v>0</v>
      </c>
      <c r="R8" s="166"/>
      <c r="S8" s="166"/>
      <c r="T8" s="166"/>
      <c r="U8" s="166"/>
      <c r="V8" s="166">
        <f>SUM(V9:V12)</f>
        <v>1.59</v>
      </c>
      <c r="W8" s="166"/>
      <c r="X8" s="166"/>
      <c r="Y8" s="166"/>
      <c r="AG8" t="s">
        <v>141</v>
      </c>
    </row>
    <row r="9" spans="1:60" outlineLevel="1" x14ac:dyDescent="0.25">
      <c r="A9" s="174">
        <v>1</v>
      </c>
      <c r="B9" s="175" t="s">
        <v>188</v>
      </c>
      <c r="C9" s="181" t="s">
        <v>189</v>
      </c>
      <c r="D9" s="176" t="s">
        <v>190</v>
      </c>
      <c r="E9" s="177">
        <v>0.33250000000000002</v>
      </c>
      <c r="F9" s="178"/>
      <c r="G9" s="179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1.9245399999999999</v>
      </c>
      <c r="O9" s="160">
        <f>ROUND(E9*N9,2)</f>
        <v>0.64</v>
      </c>
      <c r="P9" s="160">
        <v>0</v>
      </c>
      <c r="Q9" s="160">
        <f>ROUND(E9*P9,2)</f>
        <v>0</v>
      </c>
      <c r="R9" s="161"/>
      <c r="S9" s="161" t="s">
        <v>191</v>
      </c>
      <c r="T9" s="161" t="s">
        <v>191</v>
      </c>
      <c r="U9" s="161">
        <v>4.7939999999999996</v>
      </c>
      <c r="V9" s="161">
        <f>ROUND(E9*U9,2)</f>
        <v>1.59</v>
      </c>
      <c r="W9" s="161"/>
      <c r="X9" s="161" t="s">
        <v>147</v>
      </c>
      <c r="Y9" s="161" t="s">
        <v>148</v>
      </c>
      <c r="Z9" s="151"/>
      <c r="AA9" s="151"/>
      <c r="AB9" s="151"/>
      <c r="AC9" s="151"/>
      <c r="AD9" s="151"/>
      <c r="AE9" s="151"/>
      <c r="AF9" s="151"/>
      <c r="AG9" s="151" t="s">
        <v>186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5">
      <c r="A10" s="158"/>
      <c r="B10" s="159"/>
      <c r="C10" s="182" t="s">
        <v>192</v>
      </c>
      <c r="D10" s="163"/>
      <c r="E10" s="164"/>
      <c r="F10" s="161"/>
      <c r="G10" s="161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151</v>
      </c>
      <c r="AH10" s="151">
        <v>0</v>
      </c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3" x14ac:dyDescent="0.25">
      <c r="A11" s="158"/>
      <c r="B11" s="159"/>
      <c r="C11" s="182" t="s">
        <v>193</v>
      </c>
      <c r="D11" s="163"/>
      <c r="E11" s="164"/>
      <c r="F11" s="161"/>
      <c r="G11" s="1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151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3" x14ac:dyDescent="0.25">
      <c r="A12" s="158"/>
      <c r="B12" s="159"/>
      <c r="C12" s="182" t="s">
        <v>194</v>
      </c>
      <c r="D12" s="163"/>
      <c r="E12" s="164">
        <v>0.33250000000000002</v>
      </c>
      <c r="F12" s="161"/>
      <c r="G12" s="161"/>
      <c r="H12" s="161"/>
      <c r="I12" s="161"/>
      <c r="J12" s="161"/>
      <c r="K12" s="161"/>
      <c r="L12" s="161"/>
      <c r="M12" s="161"/>
      <c r="N12" s="160"/>
      <c r="O12" s="160"/>
      <c r="P12" s="160"/>
      <c r="Q12" s="160"/>
      <c r="R12" s="161"/>
      <c r="S12" s="161"/>
      <c r="T12" s="161"/>
      <c r="U12" s="161"/>
      <c r="V12" s="161"/>
      <c r="W12" s="161"/>
      <c r="X12" s="161"/>
      <c r="Y12" s="161"/>
      <c r="Z12" s="151"/>
      <c r="AA12" s="151"/>
      <c r="AB12" s="151"/>
      <c r="AC12" s="151"/>
      <c r="AD12" s="151"/>
      <c r="AE12" s="151"/>
      <c r="AF12" s="151"/>
      <c r="AG12" s="151" t="s">
        <v>151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ht="13" x14ac:dyDescent="0.25">
      <c r="A13" s="167" t="s">
        <v>140</v>
      </c>
      <c r="B13" s="168" t="s">
        <v>64</v>
      </c>
      <c r="C13" s="180" t="s">
        <v>65</v>
      </c>
      <c r="D13" s="169"/>
      <c r="E13" s="170"/>
      <c r="F13" s="171"/>
      <c r="G13" s="172">
        <f>SUMIF(AG14:AG23,"&lt;&gt;NOR",G14:G23)</f>
        <v>0</v>
      </c>
      <c r="H13" s="166"/>
      <c r="I13" s="166">
        <f>SUM(I14:I23)</f>
        <v>0</v>
      </c>
      <c r="J13" s="166"/>
      <c r="K13" s="166">
        <f>SUM(K14:K23)</f>
        <v>0</v>
      </c>
      <c r="L13" s="166"/>
      <c r="M13" s="166">
        <f>SUM(M14:M23)</f>
        <v>0</v>
      </c>
      <c r="N13" s="165"/>
      <c r="O13" s="165">
        <f>SUM(O14:O23)</f>
        <v>1.34</v>
      </c>
      <c r="P13" s="165"/>
      <c r="Q13" s="165">
        <f>SUM(Q14:Q23)</f>
        <v>0</v>
      </c>
      <c r="R13" s="166"/>
      <c r="S13" s="166"/>
      <c r="T13" s="166"/>
      <c r="U13" s="166"/>
      <c r="V13" s="166">
        <f>SUM(V14:V23)</f>
        <v>53.73</v>
      </c>
      <c r="W13" s="166"/>
      <c r="X13" s="166"/>
      <c r="Y13" s="166"/>
      <c r="AG13" t="s">
        <v>141</v>
      </c>
    </row>
    <row r="14" spans="1:60" ht="20" outlineLevel="1" x14ac:dyDescent="0.25">
      <c r="A14" s="174">
        <v>2</v>
      </c>
      <c r="B14" s="175" t="s">
        <v>195</v>
      </c>
      <c r="C14" s="181" t="s">
        <v>196</v>
      </c>
      <c r="D14" s="176" t="s">
        <v>197</v>
      </c>
      <c r="E14" s="177">
        <v>30.92</v>
      </c>
      <c r="F14" s="178"/>
      <c r="G14" s="179">
        <f>ROUND(E14*F14,2)</f>
        <v>0</v>
      </c>
      <c r="H14" s="162"/>
      <c r="I14" s="161">
        <f>ROUND(E14*H14,2)</f>
        <v>0</v>
      </c>
      <c r="J14" s="162"/>
      <c r="K14" s="161">
        <f>ROUND(E14*J14,2)</f>
        <v>0</v>
      </c>
      <c r="L14" s="161">
        <v>21</v>
      </c>
      <c r="M14" s="161">
        <f>G14*(1+L14/100)</f>
        <v>0</v>
      </c>
      <c r="N14" s="160">
        <v>2.9219999999999999E-2</v>
      </c>
      <c r="O14" s="160">
        <f>ROUND(E14*N14,2)</f>
        <v>0.9</v>
      </c>
      <c r="P14" s="160">
        <v>0</v>
      </c>
      <c r="Q14" s="160">
        <f>ROUND(E14*P14,2)</f>
        <v>0</v>
      </c>
      <c r="R14" s="161"/>
      <c r="S14" s="161" t="s">
        <v>191</v>
      </c>
      <c r="T14" s="161" t="s">
        <v>191</v>
      </c>
      <c r="U14" s="161">
        <v>0.99</v>
      </c>
      <c r="V14" s="161">
        <f>ROUND(E14*U14,2)</f>
        <v>30.61</v>
      </c>
      <c r="W14" s="161"/>
      <c r="X14" s="161" t="s">
        <v>147</v>
      </c>
      <c r="Y14" s="161" t="s">
        <v>148</v>
      </c>
      <c r="Z14" s="151"/>
      <c r="AA14" s="151"/>
      <c r="AB14" s="151"/>
      <c r="AC14" s="151"/>
      <c r="AD14" s="151"/>
      <c r="AE14" s="151"/>
      <c r="AF14" s="151"/>
      <c r="AG14" s="151" t="s">
        <v>186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2" x14ac:dyDescent="0.25">
      <c r="A15" s="158"/>
      <c r="B15" s="159"/>
      <c r="C15" s="182" t="s">
        <v>198</v>
      </c>
      <c r="D15" s="163"/>
      <c r="E15" s="164">
        <v>30.92</v>
      </c>
      <c r="F15" s="161"/>
      <c r="G15" s="161"/>
      <c r="H15" s="161"/>
      <c r="I15" s="161"/>
      <c r="J15" s="161"/>
      <c r="K15" s="161"/>
      <c r="L15" s="161"/>
      <c r="M15" s="161"/>
      <c r="N15" s="160"/>
      <c r="O15" s="160"/>
      <c r="P15" s="160"/>
      <c r="Q15" s="160"/>
      <c r="R15" s="161"/>
      <c r="S15" s="161"/>
      <c r="T15" s="161"/>
      <c r="U15" s="161"/>
      <c r="V15" s="161"/>
      <c r="W15" s="161"/>
      <c r="X15" s="161"/>
      <c r="Y15" s="161"/>
      <c r="Z15" s="151"/>
      <c r="AA15" s="151"/>
      <c r="AB15" s="151"/>
      <c r="AC15" s="151"/>
      <c r="AD15" s="151"/>
      <c r="AE15" s="151"/>
      <c r="AF15" s="151"/>
      <c r="AG15" s="151" t="s">
        <v>151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ht="20" outlineLevel="1" x14ac:dyDescent="0.25">
      <c r="A16" s="174">
        <v>3</v>
      </c>
      <c r="B16" s="175" t="s">
        <v>199</v>
      </c>
      <c r="C16" s="181" t="s">
        <v>200</v>
      </c>
      <c r="D16" s="176" t="s">
        <v>197</v>
      </c>
      <c r="E16" s="177">
        <v>18.28</v>
      </c>
      <c r="F16" s="178"/>
      <c r="G16" s="179">
        <f>ROUND(E16*F16,2)</f>
        <v>0</v>
      </c>
      <c r="H16" s="162"/>
      <c r="I16" s="161">
        <f>ROUND(E16*H16,2)</f>
        <v>0</v>
      </c>
      <c r="J16" s="162"/>
      <c r="K16" s="161">
        <f>ROUND(E16*J16,2)</f>
        <v>0</v>
      </c>
      <c r="L16" s="161">
        <v>21</v>
      </c>
      <c r="M16" s="161">
        <f>G16*(1+L16/100)</f>
        <v>0</v>
      </c>
      <c r="N16" s="160">
        <v>1.6820000000000002E-2</v>
      </c>
      <c r="O16" s="160">
        <f>ROUND(E16*N16,2)</f>
        <v>0.31</v>
      </c>
      <c r="P16" s="160">
        <v>0</v>
      </c>
      <c r="Q16" s="160">
        <f>ROUND(E16*P16,2)</f>
        <v>0</v>
      </c>
      <c r="R16" s="161"/>
      <c r="S16" s="161" t="s">
        <v>191</v>
      </c>
      <c r="T16" s="161" t="s">
        <v>191</v>
      </c>
      <c r="U16" s="161">
        <v>0.8</v>
      </c>
      <c r="V16" s="161">
        <f>ROUND(E16*U16,2)</f>
        <v>14.62</v>
      </c>
      <c r="W16" s="161"/>
      <c r="X16" s="161" t="s">
        <v>147</v>
      </c>
      <c r="Y16" s="161" t="s">
        <v>148</v>
      </c>
      <c r="Z16" s="151"/>
      <c r="AA16" s="151"/>
      <c r="AB16" s="151"/>
      <c r="AC16" s="151"/>
      <c r="AD16" s="151"/>
      <c r="AE16" s="151"/>
      <c r="AF16" s="151"/>
      <c r="AG16" s="151" t="s">
        <v>186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2" x14ac:dyDescent="0.25">
      <c r="A17" s="158"/>
      <c r="B17" s="159"/>
      <c r="C17" s="182" t="s">
        <v>201</v>
      </c>
      <c r="D17" s="163"/>
      <c r="E17" s="164">
        <v>5.54</v>
      </c>
      <c r="F17" s="161"/>
      <c r="G17" s="161"/>
      <c r="H17" s="161"/>
      <c r="I17" s="161"/>
      <c r="J17" s="161"/>
      <c r="K17" s="161"/>
      <c r="L17" s="161"/>
      <c r="M17" s="161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61"/>
      <c r="Z17" s="151"/>
      <c r="AA17" s="151"/>
      <c r="AB17" s="151"/>
      <c r="AC17" s="151"/>
      <c r="AD17" s="151"/>
      <c r="AE17" s="151"/>
      <c r="AF17" s="151"/>
      <c r="AG17" s="151" t="s">
        <v>151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3" x14ac:dyDescent="0.25">
      <c r="A18" s="158"/>
      <c r="B18" s="159"/>
      <c r="C18" s="182" t="s">
        <v>202</v>
      </c>
      <c r="D18" s="163"/>
      <c r="E18" s="164">
        <v>12.74</v>
      </c>
      <c r="F18" s="161"/>
      <c r="G18" s="161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151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ht="20" outlineLevel="1" x14ac:dyDescent="0.25">
      <c r="A19" s="174">
        <v>4</v>
      </c>
      <c r="B19" s="175" t="s">
        <v>203</v>
      </c>
      <c r="C19" s="181" t="s">
        <v>204</v>
      </c>
      <c r="D19" s="176" t="s">
        <v>197</v>
      </c>
      <c r="E19" s="177">
        <v>5.88</v>
      </c>
      <c r="F19" s="178"/>
      <c r="G19" s="179">
        <f>ROUND(E19*F19,2)</f>
        <v>0</v>
      </c>
      <c r="H19" s="162"/>
      <c r="I19" s="161">
        <f>ROUND(E19*H19,2)</f>
        <v>0</v>
      </c>
      <c r="J19" s="162"/>
      <c r="K19" s="161">
        <f>ROUND(E19*J19,2)</f>
        <v>0</v>
      </c>
      <c r="L19" s="161">
        <v>21</v>
      </c>
      <c r="M19" s="161">
        <f>G19*(1+L19/100)</f>
        <v>0</v>
      </c>
      <c r="N19" s="160">
        <v>1.2670000000000001E-2</v>
      </c>
      <c r="O19" s="160">
        <f>ROUND(E19*N19,2)</f>
        <v>7.0000000000000007E-2</v>
      </c>
      <c r="P19" s="160">
        <v>0</v>
      </c>
      <c r="Q19" s="160">
        <f>ROUND(E19*P19,2)</f>
        <v>0</v>
      </c>
      <c r="R19" s="161"/>
      <c r="S19" s="161" t="s">
        <v>191</v>
      </c>
      <c r="T19" s="161" t="s">
        <v>191</v>
      </c>
      <c r="U19" s="161">
        <v>0.69</v>
      </c>
      <c r="V19" s="161">
        <f>ROUND(E19*U19,2)</f>
        <v>4.0599999999999996</v>
      </c>
      <c r="W19" s="161"/>
      <c r="X19" s="161" t="s">
        <v>147</v>
      </c>
      <c r="Y19" s="161" t="s">
        <v>148</v>
      </c>
      <c r="Z19" s="151"/>
      <c r="AA19" s="151"/>
      <c r="AB19" s="151"/>
      <c r="AC19" s="151"/>
      <c r="AD19" s="151"/>
      <c r="AE19" s="151"/>
      <c r="AF19" s="151"/>
      <c r="AG19" s="151" t="s">
        <v>186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2" x14ac:dyDescent="0.25">
      <c r="A20" s="158"/>
      <c r="B20" s="159"/>
      <c r="C20" s="182" t="s">
        <v>205</v>
      </c>
      <c r="D20" s="163"/>
      <c r="E20" s="164"/>
      <c r="F20" s="161"/>
      <c r="G20" s="161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61"/>
      <c r="Z20" s="151"/>
      <c r="AA20" s="151"/>
      <c r="AB20" s="151"/>
      <c r="AC20" s="151"/>
      <c r="AD20" s="151"/>
      <c r="AE20" s="151"/>
      <c r="AF20" s="151"/>
      <c r="AG20" s="151" t="s">
        <v>151</v>
      </c>
      <c r="AH20" s="151">
        <v>0</v>
      </c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3" x14ac:dyDescent="0.25">
      <c r="A21" s="158"/>
      <c r="B21" s="159"/>
      <c r="C21" s="182" t="s">
        <v>206</v>
      </c>
      <c r="D21" s="163"/>
      <c r="E21" s="164">
        <v>5.88</v>
      </c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151</v>
      </c>
      <c r="AH21" s="151">
        <v>0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ht="20" outlineLevel="1" x14ac:dyDescent="0.25">
      <c r="A22" s="185">
        <v>5</v>
      </c>
      <c r="B22" s="186" t="s">
        <v>207</v>
      </c>
      <c r="C22" s="191" t="s">
        <v>208</v>
      </c>
      <c r="D22" s="187" t="s">
        <v>209</v>
      </c>
      <c r="E22" s="188">
        <v>1</v>
      </c>
      <c r="F22" s="189"/>
      <c r="G22" s="190">
        <f>ROUND(E22*F22,2)</f>
        <v>0</v>
      </c>
      <c r="H22" s="162"/>
      <c r="I22" s="161">
        <f>ROUND(E22*H22,2)</f>
        <v>0</v>
      </c>
      <c r="J22" s="162"/>
      <c r="K22" s="161">
        <f>ROUND(E22*J22,2)</f>
        <v>0</v>
      </c>
      <c r="L22" s="161">
        <v>21</v>
      </c>
      <c r="M22" s="161">
        <f>G22*(1+L22/100)</f>
        <v>0</v>
      </c>
      <c r="N22" s="160">
        <v>4.9500000000000004E-3</v>
      </c>
      <c r="O22" s="160">
        <f>ROUND(E22*N22,2)</f>
        <v>0</v>
      </c>
      <c r="P22" s="160">
        <v>0</v>
      </c>
      <c r="Q22" s="160">
        <f>ROUND(E22*P22,2)</f>
        <v>0</v>
      </c>
      <c r="R22" s="161"/>
      <c r="S22" s="161" t="s">
        <v>191</v>
      </c>
      <c r="T22" s="161" t="s">
        <v>191</v>
      </c>
      <c r="U22" s="161">
        <v>0.66</v>
      </c>
      <c r="V22" s="161">
        <f>ROUND(E22*U22,2)</f>
        <v>0.66</v>
      </c>
      <c r="W22" s="161"/>
      <c r="X22" s="161" t="s">
        <v>147</v>
      </c>
      <c r="Y22" s="161" t="s">
        <v>148</v>
      </c>
      <c r="Z22" s="151"/>
      <c r="AA22" s="151"/>
      <c r="AB22" s="151"/>
      <c r="AC22" s="151"/>
      <c r="AD22" s="151"/>
      <c r="AE22" s="151"/>
      <c r="AF22" s="151"/>
      <c r="AG22" s="151" t="s">
        <v>186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ht="20" outlineLevel="1" x14ac:dyDescent="0.25">
      <c r="A23" s="185">
        <v>6</v>
      </c>
      <c r="B23" s="186" t="s">
        <v>210</v>
      </c>
      <c r="C23" s="191" t="s">
        <v>211</v>
      </c>
      <c r="D23" s="187" t="s">
        <v>209</v>
      </c>
      <c r="E23" s="188">
        <v>3</v>
      </c>
      <c r="F23" s="189"/>
      <c r="G23" s="190">
        <f>ROUND(E23*F23,2)</f>
        <v>0</v>
      </c>
      <c r="H23" s="162"/>
      <c r="I23" s="161">
        <f>ROUND(E23*H23,2)</f>
        <v>0</v>
      </c>
      <c r="J23" s="162"/>
      <c r="K23" s="161">
        <f>ROUND(E23*J23,2)</f>
        <v>0</v>
      </c>
      <c r="L23" s="161">
        <v>21</v>
      </c>
      <c r="M23" s="161">
        <f>G23*(1+L23/100)</f>
        <v>0</v>
      </c>
      <c r="N23" s="160">
        <v>2.0969999999999999E-2</v>
      </c>
      <c r="O23" s="160">
        <f>ROUND(E23*N23,2)</f>
        <v>0.06</v>
      </c>
      <c r="P23" s="160">
        <v>0</v>
      </c>
      <c r="Q23" s="160">
        <f>ROUND(E23*P23,2)</f>
        <v>0</v>
      </c>
      <c r="R23" s="161"/>
      <c r="S23" s="161" t="s">
        <v>191</v>
      </c>
      <c r="T23" s="161" t="s">
        <v>191</v>
      </c>
      <c r="U23" s="161">
        <v>1.26</v>
      </c>
      <c r="V23" s="161">
        <f>ROUND(E23*U23,2)</f>
        <v>3.78</v>
      </c>
      <c r="W23" s="161"/>
      <c r="X23" s="161" t="s">
        <v>147</v>
      </c>
      <c r="Y23" s="161" t="s">
        <v>148</v>
      </c>
      <c r="Z23" s="151"/>
      <c r="AA23" s="151"/>
      <c r="AB23" s="151"/>
      <c r="AC23" s="151"/>
      <c r="AD23" s="151"/>
      <c r="AE23" s="151"/>
      <c r="AF23" s="151"/>
      <c r="AG23" s="151" t="s">
        <v>186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13" x14ac:dyDescent="0.25">
      <c r="A24" s="167" t="s">
        <v>140</v>
      </c>
      <c r="B24" s="168" t="s">
        <v>66</v>
      </c>
      <c r="C24" s="180" t="s">
        <v>67</v>
      </c>
      <c r="D24" s="169"/>
      <c r="E24" s="170"/>
      <c r="F24" s="171"/>
      <c r="G24" s="172">
        <f>SUMIF(AG25:AG58,"&lt;&gt;NOR",G25:G58)</f>
        <v>0</v>
      </c>
      <c r="H24" s="166"/>
      <c r="I24" s="166">
        <f>SUM(I25:I58)</f>
        <v>0</v>
      </c>
      <c r="J24" s="166"/>
      <c r="K24" s="166">
        <f>SUM(K25:K58)</f>
        <v>0</v>
      </c>
      <c r="L24" s="166"/>
      <c r="M24" s="166">
        <f>SUM(M25:M58)</f>
        <v>0</v>
      </c>
      <c r="N24" s="165"/>
      <c r="O24" s="165">
        <f>SUM(O25:O58)</f>
        <v>7.0499999999999989</v>
      </c>
      <c r="P24" s="165"/>
      <c r="Q24" s="165">
        <f>SUM(Q25:Q58)</f>
        <v>0</v>
      </c>
      <c r="R24" s="166"/>
      <c r="S24" s="166"/>
      <c r="T24" s="166"/>
      <c r="U24" s="166"/>
      <c r="V24" s="166">
        <f>SUM(V25:V58)</f>
        <v>159.73999999999998</v>
      </c>
      <c r="W24" s="166"/>
      <c r="X24" s="166"/>
      <c r="Y24" s="166"/>
      <c r="AG24" t="s">
        <v>141</v>
      </c>
    </row>
    <row r="25" spans="1:60" outlineLevel="1" x14ac:dyDescent="0.25">
      <c r="A25" s="174">
        <v>7</v>
      </c>
      <c r="B25" s="175" t="s">
        <v>212</v>
      </c>
      <c r="C25" s="181" t="s">
        <v>213</v>
      </c>
      <c r="D25" s="176" t="s">
        <v>197</v>
      </c>
      <c r="E25" s="177">
        <v>9.3774999999999995</v>
      </c>
      <c r="F25" s="178"/>
      <c r="G25" s="179">
        <f>ROUND(E25*F25,2)</f>
        <v>0</v>
      </c>
      <c r="H25" s="162"/>
      <c r="I25" s="161">
        <f>ROUND(E25*H25,2)</f>
        <v>0</v>
      </c>
      <c r="J25" s="162"/>
      <c r="K25" s="161">
        <f>ROUND(E25*J25,2)</f>
        <v>0</v>
      </c>
      <c r="L25" s="161">
        <v>21</v>
      </c>
      <c r="M25" s="161">
        <f>G25*(1+L25/100)</f>
        <v>0</v>
      </c>
      <c r="N25" s="160">
        <v>4.0000000000000003E-5</v>
      </c>
      <c r="O25" s="160">
        <f>ROUND(E25*N25,2)</f>
        <v>0</v>
      </c>
      <c r="P25" s="160">
        <v>0</v>
      </c>
      <c r="Q25" s="160">
        <f>ROUND(E25*P25,2)</f>
        <v>0</v>
      </c>
      <c r="R25" s="161"/>
      <c r="S25" s="161" t="s">
        <v>191</v>
      </c>
      <c r="T25" s="161" t="s">
        <v>191</v>
      </c>
      <c r="U25" s="161">
        <v>7.8E-2</v>
      </c>
      <c r="V25" s="161">
        <f>ROUND(E25*U25,2)</f>
        <v>0.73</v>
      </c>
      <c r="W25" s="161"/>
      <c r="X25" s="161" t="s">
        <v>147</v>
      </c>
      <c r="Y25" s="161" t="s">
        <v>148</v>
      </c>
      <c r="Z25" s="151"/>
      <c r="AA25" s="151"/>
      <c r="AB25" s="151"/>
      <c r="AC25" s="151"/>
      <c r="AD25" s="151"/>
      <c r="AE25" s="151"/>
      <c r="AF25" s="151"/>
      <c r="AG25" s="151" t="s">
        <v>186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2" x14ac:dyDescent="0.25">
      <c r="A26" s="158"/>
      <c r="B26" s="159"/>
      <c r="C26" s="182" t="s">
        <v>214</v>
      </c>
      <c r="D26" s="163"/>
      <c r="E26" s="164">
        <v>9.3774999999999995</v>
      </c>
      <c r="F26" s="161"/>
      <c r="G26" s="161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151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5">
      <c r="A27" s="174">
        <v>8</v>
      </c>
      <c r="B27" s="175" t="s">
        <v>215</v>
      </c>
      <c r="C27" s="181" t="s">
        <v>216</v>
      </c>
      <c r="D27" s="176" t="s">
        <v>197</v>
      </c>
      <c r="E27" s="177">
        <v>20.245000000000001</v>
      </c>
      <c r="F27" s="178"/>
      <c r="G27" s="179">
        <f>ROUND(E27*F27,2)</f>
        <v>0</v>
      </c>
      <c r="H27" s="162"/>
      <c r="I27" s="161">
        <f>ROUND(E27*H27,2)</f>
        <v>0</v>
      </c>
      <c r="J27" s="162"/>
      <c r="K27" s="161">
        <f>ROUND(E27*J27,2)</f>
        <v>0</v>
      </c>
      <c r="L27" s="161">
        <v>21</v>
      </c>
      <c r="M27" s="161">
        <f>G27*(1+L27/100)</f>
        <v>0</v>
      </c>
      <c r="N27" s="160">
        <v>4.4139999999999999E-2</v>
      </c>
      <c r="O27" s="160">
        <f>ROUND(E27*N27,2)</f>
        <v>0.89</v>
      </c>
      <c r="P27" s="160">
        <v>0</v>
      </c>
      <c r="Q27" s="160">
        <f>ROUND(E27*P27,2)</f>
        <v>0</v>
      </c>
      <c r="R27" s="161"/>
      <c r="S27" s="161" t="s">
        <v>191</v>
      </c>
      <c r="T27" s="161" t="s">
        <v>191</v>
      </c>
      <c r="U27" s="161">
        <v>0.6</v>
      </c>
      <c r="V27" s="161">
        <f>ROUND(E27*U27,2)</f>
        <v>12.15</v>
      </c>
      <c r="W27" s="161"/>
      <c r="X27" s="161" t="s">
        <v>147</v>
      </c>
      <c r="Y27" s="161" t="s">
        <v>148</v>
      </c>
      <c r="Z27" s="151"/>
      <c r="AA27" s="151"/>
      <c r="AB27" s="151"/>
      <c r="AC27" s="151"/>
      <c r="AD27" s="151"/>
      <c r="AE27" s="151"/>
      <c r="AF27" s="151"/>
      <c r="AG27" s="151" t="s">
        <v>186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2" x14ac:dyDescent="0.25">
      <c r="A28" s="158"/>
      <c r="B28" s="159"/>
      <c r="C28" s="182" t="s">
        <v>217</v>
      </c>
      <c r="D28" s="163"/>
      <c r="E28" s="164">
        <v>20.245000000000001</v>
      </c>
      <c r="F28" s="161"/>
      <c r="G28" s="161"/>
      <c r="H28" s="161"/>
      <c r="I28" s="161"/>
      <c r="J28" s="161"/>
      <c r="K28" s="161"/>
      <c r="L28" s="161"/>
      <c r="M28" s="161"/>
      <c r="N28" s="160"/>
      <c r="O28" s="160"/>
      <c r="P28" s="160"/>
      <c r="Q28" s="160"/>
      <c r="R28" s="161"/>
      <c r="S28" s="161"/>
      <c r="T28" s="161"/>
      <c r="U28" s="161"/>
      <c r="V28" s="161"/>
      <c r="W28" s="161"/>
      <c r="X28" s="161"/>
      <c r="Y28" s="161"/>
      <c r="Z28" s="151"/>
      <c r="AA28" s="151"/>
      <c r="AB28" s="151"/>
      <c r="AC28" s="151"/>
      <c r="AD28" s="151"/>
      <c r="AE28" s="151"/>
      <c r="AF28" s="151"/>
      <c r="AG28" s="151" t="s">
        <v>151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5">
      <c r="A29" s="174">
        <v>9</v>
      </c>
      <c r="B29" s="175" t="s">
        <v>218</v>
      </c>
      <c r="C29" s="181" t="s">
        <v>219</v>
      </c>
      <c r="D29" s="176" t="s">
        <v>197</v>
      </c>
      <c r="E29" s="177">
        <v>1</v>
      </c>
      <c r="F29" s="178"/>
      <c r="G29" s="179">
        <f>ROUND(E29*F29,2)</f>
        <v>0</v>
      </c>
      <c r="H29" s="162"/>
      <c r="I29" s="161">
        <f>ROUND(E29*H29,2)</f>
        <v>0</v>
      </c>
      <c r="J29" s="162"/>
      <c r="K29" s="161">
        <f>ROUND(E29*J29,2)</f>
        <v>0</v>
      </c>
      <c r="L29" s="161">
        <v>21</v>
      </c>
      <c r="M29" s="161">
        <f>G29*(1+L29/100)</f>
        <v>0</v>
      </c>
      <c r="N29" s="160">
        <v>5.3690000000000002E-2</v>
      </c>
      <c r="O29" s="160">
        <f>ROUND(E29*N29,2)</f>
        <v>0.05</v>
      </c>
      <c r="P29" s="160">
        <v>0</v>
      </c>
      <c r="Q29" s="160">
        <f>ROUND(E29*P29,2)</f>
        <v>0</v>
      </c>
      <c r="R29" s="161"/>
      <c r="S29" s="161" t="s">
        <v>191</v>
      </c>
      <c r="T29" s="161" t="s">
        <v>191</v>
      </c>
      <c r="U29" s="161">
        <v>1.17717</v>
      </c>
      <c r="V29" s="161">
        <f>ROUND(E29*U29,2)</f>
        <v>1.18</v>
      </c>
      <c r="W29" s="161"/>
      <c r="X29" s="161" t="s">
        <v>147</v>
      </c>
      <c r="Y29" s="161" t="s">
        <v>148</v>
      </c>
      <c r="Z29" s="151"/>
      <c r="AA29" s="151"/>
      <c r="AB29" s="151"/>
      <c r="AC29" s="151"/>
      <c r="AD29" s="151"/>
      <c r="AE29" s="151"/>
      <c r="AF29" s="151"/>
      <c r="AG29" s="151" t="s">
        <v>186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2" x14ac:dyDescent="0.25">
      <c r="A30" s="158"/>
      <c r="B30" s="159"/>
      <c r="C30" s="182" t="s">
        <v>220</v>
      </c>
      <c r="D30" s="163"/>
      <c r="E30" s="164">
        <v>1</v>
      </c>
      <c r="F30" s="161"/>
      <c r="G30" s="161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151</v>
      </c>
      <c r="AH30" s="151">
        <v>0</v>
      </c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5">
      <c r="A31" s="174">
        <v>10</v>
      </c>
      <c r="B31" s="175" t="s">
        <v>221</v>
      </c>
      <c r="C31" s="181" t="s">
        <v>222</v>
      </c>
      <c r="D31" s="176" t="s">
        <v>197</v>
      </c>
      <c r="E31" s="177">
        <v>102.075</v>
      </c>
      <c r="F31" s="178"/>
      <c r="G31" s="179">
        <f>ROUND(E31*F31,2)</f>
        <v>0</v>
      </c>
      <c r="H31" s="162"/>
      <c r="I31" s="161">
        <f>ROUND(E31*H31,2)</f>
        <v>0</v>
      </c>
      <c r="J31" s="162"/>
      <c r="K31" s="161">
        <f>ROUND(E31*J31,2)</f>
        <v>0</v>
      </c>
      <c r="L31" s="161">
        <v>21</v>
      </c>
      <c r="M31" s="161">
        <f>G31*(1+L31/100)</f>
        <v>0</v>
      </c>
      <c r="N31" s="160">
        <v>1.78E-2</v>
      </c>
      <c r="O31" s="160">
        <f>ROUND(E31*N31,2)</f>
        <v>1.82</v>
      </c>
      <c r="P31" s="160">
        <v>0</v>
      </c>
      <c r="Q31" s="160">
        <f>ROUND(E31*P31,2)</f>
        <v>0</v>
      </c>
      <c r="R31" s="161"/>
      <c r="S31" s="161" t="s">
        <v>191</v>
      </c>
      <c r="T31" s="161" t="s">
        <v>191</v>
      </c>
      <c r="U31" s="161">
        <v>0.36</v>
      </c>
      <c r="V31" s="161">
        <f>ROUND(E31*U31,2)</f>
        <v>36.75</v>
      </c>
      <c r="W31" s="161"/>
      <c r="X31" s="161" t="s">
        <v>147</v>
      </c>
      <c r="Y31" s="161" t="s">
        <v>148</v>
      </c>
      <c r="Z31" s="151"/>
      <c r="AA31" s="151"/>
      <c r="AB31" s="151"/>
      <c r="AC31" s="151"/>
      <c r="AD31" s="151"/>
      <c r="AE31" s="151"/>
      <c r="AF31" s="151"/>
      <c r="AG31" s="151" t="s">
        <v>186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5">
      <c r="A32" s="158"/>
      <c r="B32" s="159"/>
      <c r="C32" s="182" t="s">
        <v>223</v>
      </c>
      <c r="D32" s="163"/>
      <c r="E32" s="164"/>
      <c r="F32" s="161"/>
      <c r="G32" s="161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61"/>
      <c r="Z32" s="151"/>
      <c r="AA32" s="151"/>
      <c r="AB32" s="151"/>
      <c r="AC32" s="151"/>
      <c r="AD32" s="151"/>
      <c r="AE32" s="151"/>
      <c r="AF32" s="151"/>
      <c r="AG32" s="151" t="s">
        <v>151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3" x14ac:dyDescent="0.25">
      <c r="A33" s="158"/>
      <c r="B33" s="159"/>
      <c r="C33" s="182" t="s">
        <v>224</v>
      </c>
      <c r="D33" s="163"/>
      <c r="E33" s="164">
        <v>24.675000000000001</v>
      </c>
      <c r="F33" s="161"/>
      <c r="G33" s="161"/>
      <c r="H33" s="161"/>
      <c r="I33" s="161"/>
      <c r="J33" s="161"/>
      <c r="K33" s="161"/>
      <c r="L33" s="161"/>
      <c r="M33" s="161"/>
      <c r="N33" s="160"/>
      <c r="O33" s="160"/>
      <c r="P33" s="160"/>
      <c r="Q33" s="160"/>
      <c r="R33" s="161"/>
      <c r="S33" s="161"/>
      <c r="T33" s="161"/>
      <c r="U33" s="161"/>
      <c r="V33" s="161"/>
      <c r="W33" s="161"/>
      <c r="X33" s="161"/>
      <c r="Y33" s="161"/>
      <c r="Z33" s="151"/>
      <c r="AA33" s="151"/>
      <c r="AB33" s="151"/>
      <c r="AC33" s="151"/>
      <c r="AD33" s="151"/>
      <c r="AE33" s="151"/>
      <c r="AF33" s="151"/>
      <c r="AG33" s="151" t="s">
        <v>151</v>
      </c>
      <c r="AH33" s="151">
        <v>0</v>
      </c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3" x14ac:dyDescent="0.25">
      <c r="A34" s="158"/>
      <c r="B34" s="159"/>
      <c r="C34" s="182" t="s">
        <v>225</v>
      </c>
      <c r="D34" s="163"/>
      <c r="E34" s="164">
        <v>24.285</v>
      </c>
      <c r="F34" s="161"/>
      <c r="G34" s="161"/>
      <c r="H34" s="161"/>
      <c r="I34" s="161"/>
      <c r="J34" s="161"/>
      <c r="K34" s="161"/>
      <c r="L34" s="161"/>
      <c r="M34" s="161"/>
      <c r="N34" s="160"/>
      <c r="O34" s="160"/>
      <c r="P34" s="160"/>
      <c r="Q34" s="160"/>
      <c r="R34" s="161"/>
      <c r="S34" s="161"/>
      <c r="T34" s="161"/>
      <c r="U34" s="161"/>
      <c r="V34" s="161"/>
      <c r="W34" s="161"/>
      <c r="X34" s="161"/>
      <c r="Y34" s="161"/>
      <c r="Z34" s="151"/>
      <c r="AA34" s="151"/>
      <c r="AB34" s="151"/>
      <c r="AC34" s="151"/>
      <c r="AD34" s="151"/>
      <c r="AE34" s="151"/>
      <c r="AF34" s="151"/>
      <c r="AG34" s="151" t="s">
        <v>151</v>
      </c>
      <c r="AH34" s="151">
        <v>0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3" x14ac:dyDescent="0.25">
      <c r="A35" s="158"/>
      <c r="B35" s="159"/>
      <c r="C35" s="182" t="s">
        <v>226</v>
      </c>
      <c r="D35" s="163"/>
      <c r="E35" s="164">
        <v>8.36</v>
      </c>
      <c r="F35" s="161"/>
      <c r="G35" s="161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61"/>
      <c r="Z35" s="151"/>
      <c r="AA35" s="151"/>
      <c r="AB35" s="151"/>
      <c r="AC35" s="151"/>
      <c r="AD35" s="151"/>
      <c r="AE35" s="151"/>
      <c r="AF35" s="151"/>
      <c r="AG35" s="151" t="s">
        <v>151</v>
      </c>
      <c r="AH35" s="151">
        <v>0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3" x14ac:dyDescent="0.25">
      <c r="A36" s="158"/>
      <c r="B36" s="159"/>
      <c r="C36" s="182" t="s">
        <v>227</v>
      </c>
      <c r="D36" s="163"/>
      <c r="E36" s="164">
        <v>24.52</v>
      </c>
      <c r="F36" s="161"/>
      <c r="G36" s="161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61"/>
      <c r="Z36" s="151"/>
      <c r="AA36" s="151"/>
      <c r="AB36" s="151"/>
      <c r="AC36" s="151"/>
      <c r="AD36" s="151"/>
      <c r="AE36" s="151"/>
      <c r="AF36" s="151"/>
      <c r="AG36" s="151" t="s">
        <v>151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3" x14ac:dyDescent="0.25">
      <c r="A37" s="158"/>
      <c r="B37" s="159"/>
      <c r="C37" s="182" t="s">
        <v>228</v>
      </c>
      <c r="D37" s="163"/>
      <c r="E37" s="164">
        <v>0.96</v>
      </c>
      <c r="F37" s="161"/>
      <c r="G37" s="1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61"/>
      <c r="Z37" s="151"/>
      <c r="AA37" s="151"/>
      <c r="AB37" s="151"/>
      <c r="AC37" s="151"/>
      <c r="AD37" s="151"/>
      <c r="AE37" s="151"/>
      <c r="AF37" s="151"/>
      <c r="AG37" s="151" t="s">
        <v>151</v>
      </c>
      <c r="AH37" s="151">
        <v>0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3" x14ac:dyDescent="0.25">
      <c r="A38" s="158"/>
      <c r="B38" s="159"/>
      <c r="C38" s="182" t="s">
        <v>229</v>
      </c>
      <c r="D38" s="163"/>
      <c r="E38" s="164">
        <v>5.03</v>
      </c>
      <c r="F38" s="161"/>
      <c r="G38" s="161"/>
      <c r="H38" s="161"/>
      <c r="I38" s="161"/>
      <c r="J38" s="161"/>
      <c r="K38" s="161"/>
      <c r="L38" s="161"/>
      <c r="M38" s="161"/>
      <c r="N38" s="160"/>
      <c r="O38" s="160"/>
      <c r="P38" s="160"/>
      <c r="Q38" s="160"/>
      <c r="R38" s="161"/>
      <c r="S38" s="161"/>
      <c r="T38" s="161"/>
      <c r="U38" s="161"/>
      <c r="V38" s="161"/>
      <c r="W38" s="161"/>
      <c r="X38" s="161"/>
      <c r="Y38" s="161"/>
      <c r="Z38" s="151"/>
      <c r="AA38" s="151"/>
      <c r="AB38" s="151"/>
      <c r="AC38" s="151"/>
      <c r="AD38" s="151"/>
      <c r="AE38" s="151"/>
      <c r="AF38" s="151"/>
      <c r="AG38" s="151" t="s">
        <v>151</v>
      </c>
      <c r="AH38" s="151">
        <v>0</v>
      </c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3" x14ac:dyDescent="0.25">
      <c r="A39" s="158"/>
      <c r="B39" s="159"/>
      <c r="C39" s="182" t="s">
        <v>230</v>
      </c>
      <c r="D39" s="163"/>
      <c r="E39" s="164">
        <v>14.244999999999999</v>
      </c>
      <c r="F39" s="161"/>
      <c r="G39" s="161"/>
      <c r="H39" s="161"/>
      <c r="I39" s="161"/>
      <c r="J39" s="161"/>
      <c r="K39" s="161"/>
      <c r="L39" s="161"/>
      <c r="M39" s="161"/>
      <c r="N39" s="160"/>
      <c r="O39" s="160"/>
      <c r="P39" s="160"/>
      <c r="Q39" s="160"/>
      <c r="R39" s="161"/>
      <c r="S39" s="161"/>
      <c r="T39" s="161"/>
      <c r="U39" s="161"/>
      <c r="V39" s="161"/>
      <c r="W39" s="161"/>
      <c r="X39" s="161"/>
      <c r="Y39" s="161"/>
      <c r="Z39" s="151"/>
      <c r="AA39" s="151"/>
      <c r="AB39" s="151"/>
      <c r="AC39" s="151"/>
      <c r="AD39" s="151"/>
      <c r="AE39" s="151"/>
      <c r="AF39" s="151"/>
      <c r="AG39" s="151" t="s">
        <v>151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5">
      <c r="A40" s="185">
        <v>11</v>
      </c>
      <c r="B40" s="186" t="s">
        <v>231</v>
      </c>
      <c r="C40" s="191" t="s">
        <v>232</v>
      </c>
      <c r="D40" s="187" t="s">
        <v>197</v>
      </c>
      <c r="E40" s="188">
        <v>102.075</v>
      </c>
      <c r="F40" s="189"/>
      <c r="G40" s="190">
        <f>ROUND(E40*F40,2)</f>
        <v>0</v>
      </c>
      <c r="H40" s="162"/>
      <c r="I40" s="161">
        <f>ROUND(E40*H40,2)</f>
        <v>0</v>
      </c>
      <c r="J40" s="162"/>
      <c r="K40" s="161">
        <f>ROUND(E40*J40,2)</f>
        <v>0</v>
      </c>
      <c r="L40" s="161">
        <v>21</v>
      </c>
      <c r="M40" s="161">
        <f>G40*(1+L40/100)</f>
        <v>0</v>
      </c>
      <c r="N40" s="160">
        <v>2.12E-2</v>
      </c>
      <c r="O40" s="160">
        <f>ROUND(E40*N40,2)</f>
        <v>2.16</v>
      </c>
      <c r="P40" s="160">
        <v>0</v>
      </c>
      <c r="Q40" s="160">
        <f>ROUND(E40*P40,2)</f>
        <v>0</v>
      </c>
      <c r="R40" s="161"/>
      <c r="S40" s="161" t="s">
        <v>191</v>
      </c>
      <c r="T40" s="161" t="s">
        <v>191</v>
      </c>
      <c r="U40" s="161">
        <v>0.32</v>
      </c>
      <c r="V40" s="161">
        <f>ROUND(E40*U40,2)</f>
        <v>32.659999999999997</v>
      </c>
      <c r="W40" s="161"/>
      <c r="X40" s="161" t="s">
        <v>147</v>
      </c>
      <c r="Y40" s="161" t="s">
        <v>148</v>
      </c>
      <c r="Z40" s="151"/>
      <c r="AA40" s="151"/>
      <c r="AB40" s="151"/>
      <c r="AC40" s="151"/>
      <c r="AD40" s="151"/>
      <c r="AE40" s="151"/>
      <c r="AF40" s="151"/>
      <c r="AG40" s="151" t="s">
        <v>186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ht="20" outlineLevel="1" x14ac:dyDescent="0.25">
      <c r="A41" s="174">
        <v>12</v>
      </c>
      <c r="B41" s="175" t="s">
        <v>233</v>
      </c>
      <c r="C41" s="181" t="s">
        <v>234</v>
      </c>
      <c r="D41" s="176" t="s">
        <v>197</v>
      </c>
      <c r="E41" s="177">
        <v>9.4250000000000007</v>
      </c>
      <c r="F41" s="178"/>
      <c r="G41" s="179">
        <f>ROUND(E41*F41,2)</f>
        <v>0</v>
      </c>
      <c r="H41" s="162"/>
      <c r="I41" s="161">
        <f>ROUND(E41*H41,2)</f>
        <v>0</v>
      </c>
      <c r="J41" s="162"/>
      <c r="K41" s="161">
        <f>ROUND(E41*J41,2)</f>
        <v>0</v>
      </c>
      <c r="L41" s="161">
        <v>21</v>
      </c>
      <c r="M41" s="161">
        <f>G41*(1+L41/100)</f>
        <v>0</v>
      </c>
      <c r="N41" s="160">
        <v>1.022E-2</v>
      </c>
      <c r="O41" s="160">
        <f>ROUND(E41*N41,2)</f>
        <v>0.1</v>
      </c>
      <c r="P41" s="160">
        <v>0</v>
      </c>
      <c r="Q41" s="160">
        <f>ROUND(E41*P41,2)</f>
        <v>0</v>
      </c>
      <c r="R41" s="161"/>
      <c r="S41" s="161" t="s">
        <v>191</v>
      </c>
      <c r="T41" s="161" t="s">
        <v>191</v>
      </c>
      <c r="U41" s="161">
        <v>0.85699999999999998</v>
      </c>
      <c r="V41" s="161">
        <f>ROUND(E41*U41,2)</f>
        <v>8.08</v>
      </c>
      <c r="W41" s="161"/>
      <c r="X41" s="161" t="s">
        <v>147</v>
      </c>
      <c r="Y41" s="161" t="s">
        <v>148</v>
      </c>
      <c r="Z41" s="151"/>
      <c r="AA41" s="151"/>
      <c r="AB41" s="151"/>
      <c r="AC41" s="151"/>
      <c r="AD41" s="151"/>
      <c r="AE41" s="151"/>
      <c r="AF41" s="151"/>
      <c r="AG41" s="151" t="s">
        <v>186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2" x14ac:dyDescent="0.25">
      <c r="A42" s="158"/>
      <c r="B42" s="159"/>
      <c r="C42" s="182" t="s">
        <v>235</v>
      </c>
      <c r="D42" s="163"/>
      <c r="E42" s="164"/>
      <c r="F42" s="161"/>
      <c r="G42" s="161"/>
      <c r="H42" s="161"/>
      <c r="I42" s="161"/>
      <c r="J42" s="161"/>
      <c r="K42" s="161"/>
      <c r="L42" s="161"/>
      <c r="M42" s="161"/>
      <c r="N42" s="160"/>
      <c r="O42" s="160"/>
      <c r="P42" s="160"/>
      <c r="Q42" s="160"/>
      <c r="R42" s="161"/>
      <c r="S42" s="161"/>
      <c r="T42" s="161"/>
      <c r="U42" s="161"/>
      <c r="V42" s="161"/>
      <c r="W42" s="161"/>
      <c r="X42" s="161"/>
      <c r="Y42" s="161"/>
      <c r="Z42" s="151"/>
      <c r="AA42" s="151"/>
      <c r="AB42" s="151"/>
      <c r="AC42" s="151"/>
      <c r="AD42" s="151"/>
      <c r="AE42" s="151"/>
      <c r="AF42" s="151"/>
      <c r="AG42" s="151" t="s">
        <v>151</v>
      </c>
      <c r="AH42" s="151">
        <v>0</v>
      </c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3" x14ac:dyDescent="0.25">
      <c r="A43" s="158"/>
      <c r="B43" s="159"/>
      <c r="C43" s="182" t="s">
        <v>236</v>
      </c>
      <c r="D43" s="163"/>
      <c r="E43" s="164">
        <v>9.4250000000000007</v>
      </c>
      <c r="F43" s="161"/>
      <c r="G43" s="161"/>
      <c r="H43" s="161"/>
      <c r="I43" s="161"/>
      <c r="J43" s="161"/>
      <c r="K43" s="161"/>
      <c r="L43" s="161"/>
      <c r="M43" s="161"/>
      <c r="N43" s="160"/>
      <c r="O43" s="160"/>
      <c r="P43" s="160"/>
      <c r="Q43" s="160"/>
      <c r="R43" s="161"/>
      <c r="S43" s="161"/>
      <c r="T43" s="161"/>
      <c r="U43" s="161"/>
      <c r="V43" s="161"/>
      <c r="W43" s="161"/>
      <c r="X43" s="161"/>
      <c r="Y43" s="161"/>
      <c r="Z43" s="151"/>
      <c r="AA43" s="151"/>
      <c r="AB43" s="151"/>
      <c r="AC43" s="151"/>
      <c r="AD43" s="151"/>
      <c r="AE43" s="151"/>
      <c r="AF43" s="151"/>
      <c r="AG43" s="151" t="s">
        <v>151</v>
      </c>
      <c r="AH43" s="151">
        <v>0</v>
      </c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ht="20" outlineLevel="1" x14ac:dyDescent="0.25">
      <c r="A44" s="174">
        <v>13</v>
      </c>
      <c r="B44" s="175" t="s">
        <v>237</v>
      </c>
      <c r="C44" s="181" t="s">
        <v>238</v>
      </c>
      <c r="D44" s="176" t="s">
        <v>197</v>
      </c>
      <c r="E44" s="177">
        <v>0.76800000000000002</v>
      </c>
      <c r="F44" s="178"/>
      <c r="G44" s="179">
        <f>ROUND(E44*F44,2)</f>
        <v>0</v>
      </c>
      <c r="H44" s="162"/>
      <c r="I44" s="161">
        <f>ROUND(E44*H44,2)</f>
        <v>0</v>
      </c>
      <c r="J44" s="162"/>
      <c r="K44" s="161">
        <f>ROUND(E44*J44,2)</f>
        <v>0</v>
      </c>
      <c r="L44" s="161">
        <v>21</v>
      </c>
      <c r="M44" s="161">
        <f>G44*(1+L44/100)</f>
        <v>0</v>
      </c>
      <c r="N44" s="160">
        <v>6.8700000000000002E-3</v>
      </c>
      <c r="O44" s="160">
        <f>ROUND(E44*N44,2)</f>
        <v>0.01</v>
      </c>
      <c r="P44" s="160">
        <v>0</v>
      </c>
      <c r="Q44" s="160">
        <f>ROUND(E44*P44,2)</f>
        <v>0</v>
      </c>
      <c r="R44" s="161"/>
      <c r="S44" s="161" t="s">
        <v>191</v>
      </c>
      <c r="T44" s="161" t="s">
        <v>191</v>
      </c>
      <c r="U44" s="161">
        <v>1.61</v>
      </c>
      <c r="V44" s="161">
        <f>ROUND(E44*U44,2)</f>
        <v>1.24</v>
      </c>
      <c r="W44" s="161"/>
      <c r="X44" s="161" t="s">
        <v>147</v>
      </c>
      <c r="Y44" s="161" t="s">
        <v>148</v>
      </c>
      <c r="Z44" s="151"/>
      <c r="AA44" s="151"/>
      <c r="AB44" s="151"/>
      <c r="AC44" s="151"/>
      <c r="AD44" s="151"/>
      <c r="AE44" s="151"/>
      <c r="AF44" s="151"/>
      <c r="AG44" s="151" t="s">
        <v>186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2" x14ac:dyDescent="0.25">
      <c r="A45" s="158"/>
      <c r="B45" s="159"/>
      <c r="C45" s="182" t="s">
        <v>239</v>
      </c>
      <c r="D45" s="163"/>
      <c r="E45" s="164">
        <v>0.76800000000000002</v>
      </c>
      <c r="F45" s="161"/>
      <c r="G45" s="161"/>
      <c r="H45" s="161"/>
      <c r="I45" s="161"/>
      <c r="J45" s="161"/>
      <c r="K45" s="161"/>
      <c r="L45" s="161"/>
      <c r="M45" s="161"/>
      <c r="N45" s="160"/>
      <c r="O45" s="160"/>
      <c r="P45" s="160"/>
      <c r="Q45" s="160"/>
      <c r="R45" s="161"/>
      <c r="S45" s="161"/>
      <c r="T45" s="161"/>
      <c r="U45" s="161"/>
      <c r="V45" s="161"/>
      <c r="W45" s="161"/>
      <c r="X45" s="161"/>
      <c r="Y45" s="161"/>
      <c r="Z45" s="151"/>
      <c r="AA45" s="151"/>
      <c r="AB45" s="151"/>
      <c r="AC45" s="151"/>
      <c r="AD45" s="151"/>
      <c r="AE45" s="151"/>
      <c r="AF45" s="151"/>
      <c r="AG45" s="151" t="s">
        <v>151</v>
      </c>
      <c r="AH45" s="151">
        <v>0</v>
      </c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5">
      <c r="A46" s="174">
        <v>14</v>
      </c>
      <c r="B46" s="175" t="s">
        <v>240</v>
      </c>
      <c r="C46" s="181" t="s">
        <v>241</v>
      </c>
      <c r="D46" s="176" t="s">
        <v>197</v>
      </c>
      <c r="E46" s="177">
        <v>10.193</v>
      </c>
      <c r="F46" s="178"/>
      <c r="G46" s="179">
        <f>ROUND(E46*F46,2)</f>
        <v>0</v>
      </c>
      <c r="H46" s="162"/>
      <c r="I46" s="161">
        <f>ROUND(E46*H46,2)</f>
        <v>0</v>
      </c>
      <c r="J46" s="162"/>
      <c r="K46" s="161">
        <f>ROUND(E46*J46,2)</f>
        <v>0</v>
      </c>
      <c r="L46" s="161">
        <v>21</v>
      </c>
      <c r="M46" s="161">
        <f>G46*(1+L46/100)</f>
        <v>0</v>
      </c>
      <c r="N46" s="160">
        <v>1.9000000000000001E-4</v>
      </c>
      <c r="O46" s="160">
        <f>ROUND(E46*N46,2)</f>
        <v>0</v>
      </c>
      <c r="P46" s="160">
        <v>0</v>
      </c>
      <c r="Q46" s="160">
        <f>ROUND(E46*P46,2)</f>
        <v>0</v>
      </c>
      <c r="R46" s="161"/>
      <c r="S46" s="161" t="s">
        <v>191</v>
      </c>
      <c r="T46" s="161" t="s">
        <v>191</v>
      </c>
      <c r="U46" s="161">
        <v>5.1999999999999998E-2</v>
      </c>
      <c r="V46" s="161">
        <f>ROUND(E46*U46,2)</f>
        <v>0.53</v>
      </c>
      <c r="W46" s="161"/>
      <c r="X46" s="161" t="s">
        <v>147</v>
      </c>
      <c r="Y46" s="161" t="s">
        <v>148</v>
      </c>
      <c r="Z46" s="151"/>
      <c r="AA46" s="151"/>
      <c r="AB46" s="151"/>
      <c r="AC46" s="151"/>
      <c r="AD46" s="151"/>
      <c r="AE46" s="151"/>
      <c r="AF46" s="151"/>
      <c r="AG46" s="151" t="s">
        <v>186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2" x14ac:dyDescent="0.25">
      <c r="A47" s="158"/>
      <c r="B47" s="159"/>
      <c r="C47" s="182" t="s">
        <v>242</v>
      </c>
      <c r="D47" s="163"/>
      <c r="E47" s="164">
        <v>10.193</v>
      </c>
      <c r="F47" s="161"/>
      <c r="G47" s="161"/>
      <c r="H47" s="161"/>
      <c r="I47" s="161"/>
      <c r="J47" s="161"/>
      <c r="K47" s="161"/>
      <c r="L47" s="161"/>
      <c r="M47" s="161"/>
      <c r="N47" s="160"/>
      <c r="O47" s="160"/>
      <c r="P47" s="160"/>
      <c r="Q47" s="160"/>
      <c r="R47" s="161"/>
      <c r="S47" s="161"/>
      <c r="T47" s="161"/>
      <c r="U47" s="161"/>
      <c r="V47" s="161"/>
      <c r="W47" s="161"/>
      <c r="X47" s="161"/>
      <c r="Y47" s="161"/>
      <c r="Z47" s="151"/>
      <c r="AA47" s="151"/>
      <c r="AB47" s="151"/>
      <c r="AC47" s="151"/>
      <c r="AD47" s="151"/>
      <c r="AE47" s="151"/>
      <c r="AF47" s="151"/>
      <c r="AG47" s="151" t="s">
        <v>151</v>
      </c>
      <c r="AH47" s="151">
        <v>0</v>
      </c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5">
      <c r="A48" s="185">
        <v>15</v>
      </c>
      <c r="B48" s="186" t="s">
        <v>243</v>
      </c>
      <c r="C48" s="191" t="s">
        <v>244</v>
      </c>
      <c r="D48" s="187" t="s">
        <v>197</v>
      </c>
      <c r="E48" s="188">
        <v>64.97</v>
      </c>
      <c r="F48" s="189"/>
      <c r="G48" s="190">
        <f>ROUND(E48*F48,2)</f>
        <v>0</v>
      </c>
      <c r="H48" s="162"/>
      <c r="I48" s="161">
        <f>ROUND(E48*H48,2)</f>
        <v>0</v>
      </c>
      <c r="J48" s="162"/>
      <c r="K48" s="161">
        <f>ROUND(E48*J48,2)</f>
        <v>0</v>
      </c>
      <c r="L48" s="161">
        <v>21</v>
      </c>
      <c r="M48" s="161">
        <f>G48*(1+L48/100)</f>
        <v>0</v>
      </c>
      <c r="N48" s="160">
        <v>2.1919999999999999E-2</v>
      </c>
      <c r="O48" s="160">
        <f>ROUND(E48*N48,2)</f>
        <v>1.42</v>
      </c>
      <c r="P48" s="160">
        <v>0</v>
      </c>
      <c r="Q48" s="160">
        <f>ROUND(E48*P48,2)</f>
        <v>0</v>
      </c>
      <c r="R48" s="161"/>
      <c r="S48" s="161" t="s">
        <v>191</v>
      </c>
      <c r="T48" s="161" t="s">
        <v>191</v>
      </c>
      <c r="U48" s="161">
        <v>0.377</v>
      </c>
      <c r="V48" s="161">
        <f>ROUND(E48*U48,2)</f>
        <v>24.49</v>
      </c>
      <c r="W48" s="161"/>
      <c r="X48" s="161" t="s">
        <v>147</v>
      </c>
      <c r="Y48" s="161" t="s">
        <v>148</v>
      </c>
      <c r="Z48" s="151"/>
      <c r="AA48" s="151"/>
      <c r="AB48" s="151"/>
      <c r="AC48" s="151"/>
      <c r="AD48" s="151"/>
      <c r="AE48" s="151"/>
      <c r="AF48" s="151"/>
      <c r="AG48" s="151" t="s">
        <v>186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ht="20" outlineLevel="1" x14ac:dyDescent="0.25">
      <c r="A49" s="174">
        <v>16</v>
      </c>
      <c r="B49" s="175" t="s">
        <v>245</v>
      </c>
      <c r="C49" s="181" t="s">
        <v>246</v>
      </c>
      <c r="D49" s="176" t="s">
        <v>197</v>
      </c>
      <c r="E49" s="177">
        <v>64.97</v>
      </c>
      <c r="F49" s="178"/>
      <c r="G49" s="179">
        <f>ROUND(E49*F49,2)</f>
        <v>0</v>
      </c>
      <c r="H49" s="162"/>
      <c r="I49" s="161">
        <f>ROUND(E49*H49,2)</f>
        <v>0</v>
      </c>
      <c r="J49" s="162"/>
      <c r="K49" s="161">
        <f>ROUND(E49*J49,2)</f>
        <v>0</v>
      </c>
      <c r="L49" s="161">
        <v>21</v>
      </c>
      <c r="M49" s="161">
        <f>G49*(1+L49/100)</f>
        <v>0</v>
      </c>
      <c r="N49" s="160">
        <v>3.62E-3</v>
      </c>
      <c r="O49" s="160">
        <f>ROUND(E49*N49,2)</f>
        <v>0.24</v>
      </c>
      <c r="P49" s="160">
        <v>0</v>
      </c>
      <c r="Q49" s="160">
        <f>ROUND(E49*P49,2)</f>
        <v>0</v>
      </c>
      <c r="R49" s="161"/>
      <c r="S49" s="161" t="s">
        <v>191</v>
      </c>
      <c r="T49" s="161" t="s">
        <v>191</v>
      </c>
      <c r="U49" s="161">
        <v>0.36199999999999999</v>
      </c>
      <c r="V49" s="161">
        <f>ROUND(E49*U49,2)</f>
        <v>23.52</v>
      </c>
      <c r="W49" s="161"/>
      <c r="X49" s="161" t="s">
        <v>147</v>
      </c>
      <c r="Y49" s="161" t="s">
        <v>148</v>
      </c>
      <c r="Z49" s="151"/>
      <c r="AA49" s="151"/>
      <c r="AB49" s="151"/>
      <c r="AC49" s="151"/>
      <c r="AD49" s="151"/>
      <c r="AE49" s="151"/>
      <c r="AF49" s="151"/>
      <c r="AG49" s="151" t="s">
        <v>186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2" x14ac:dyDescent="0.25">
      <c r="A50" s="158"/>
      <c r="B50" s="159"/>
      <c r="C50" s="182" t="s">
        <v>247</v>
      </c>
      <c r="D50" s="163"/>
      <c r="E50" s="164"/>
      <c r="F50" s="161"/>
      <c r="G50" s="161"/>
      <c r="H50" s="161"/>
      <c r="I50" s="161"/>
      <c r="J50" s="161"/>
      <c r="K50" s="161"/>
      <c r="L50" s="161"/>
      <c r="M50" s="161"/>
      <c r="N50" s="160"/>
      <c r="O50" s="160"/>
      <c r="P50" s="160"/>
      <c r="Q50" s="160"/>
      <c r="R50" s="161"/>
      <c r="S50" s="161"/>
      <c r="T50" s="161"/>
      <c r="U50" s="161"/>
      <c r="V50" s="161"/>
      <c r="W50" s="161"/>
      <c r="X50" s="161"/>
      <c r="Y50" s="161"/>
      <c r="Z50" s="151"/>
      <c r="AA50" s="151"/>
      <c r="AB50" s="151"/>
      <c r="AC50" s="151"/>
      <c r="AD50" s="151"/>
      <c r="AE50" s="151"/>
      <c r="AF50" s="151"/>
      <c r="AG50" s="151" t="s">
        <v>151</v>
      </c>
      <c r="AH50" s="151">
        <v>0</v>
      </c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3" x14ac:dyDescent="0.25">
      <c r="A51" s="158"/>
      <c r="B51" s="159"/>
      <c r="C51" s="182" t="s">
        <v>248</v>
      </c>
      <c r="D51" s="163"/>
      <c r="E51" s="164">
        <v>12.845000000000001</v>
      </c>
      <c r="F51" s="161"/>
      <c r="G51" s="161"/>
      <c r="H51" s="161"/>
      <c r="I51" s="161"/>
      <c r="J51" s="161"/>
      <c r="K51" s="161"/>
      <c r="L51" s="161"/>
      <c r="M51" s="161"/>
      <c r="N51" s="160"/>
      <c r="O51" s="160"/>
      <c r="P51" s="160"/>
      <c r="Q51" s="160"/>
      <c r="R51" s="161"/>
      <c r="S51" s="161"/>
      <c r="T51" s="161"/>
      <c r="U51" s="161"/>
      <c r="V51" s="161"/>
      <c r="W51" s="161"/>
      <c r="X51" s="161"/>
      <c r="Y51" s="161"/>
      <c r="Z51" s="151"/>
      <c r="AA51" s="151"/>
      <c r="AB51" s="151"/>
      <c r="AC51" s="151"/>
      <c r="AD51" s="151"/>
      <c r="AE51" s="151"/>
      <c r="AF51" s="151"/>
      <c r="AG51" s="151" t="s">
        <v>151</v>
      </c>
      <c r="AH51" s="151">
        <v>0</v>
      </c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3" x14ac:dyDescent="0.25">
      <c r="A52" s="158"/>
      <c r="B52" s="159"/>
      <c r="C52" s="182" t="s">
        <v>249</v>
      </c>
      <c r="D52" s="163"/>
      <c r="E52" s="164">
        <v>18.285</v>
      </c>
      <c r="F52" s="161"/>
      <c r="G52" s="161"/>
      <c r="H52" s="161"/>
      <c r="I52" s="161"/>
      <c r="J52" s="161"/>
      <c r="K52" s="161"/>
      <c r="L52" s="161"/>
      <c r="M52" s="161"/>
      <c r="N52" s="160"/>
      <c r="O52" s="160"/>
      <c r="P52" s="160"/>
      <c r="Q52" s="160"/>
      <c r="R52" s="161"/>
      <c r="S52" s="161"/>
      <c r="T52" s="161"/>
      <c r="U52" s="161"/>
      <c r="V52" s="161"/>
      <c r="W52" s="161"/>
      <c r="X52" s="161"/>
      <c r="Y52" s="161"/>
      <c r="Z52" s="151"/>
      <c r="AA52" s="151"/>
      <c r="AB52" s="151"/>
      <c r="AC52" s="151"/>
      <c r="AD52" s="151"/>
      <c r="AE52" s="151"/>
      <c r="AF52" s="151"/>
      <c r="AG52" s="151" t="s">
        <v>151</v>
      </c>
      <c r="AH52" s="151">
        <v>0</v>
      </c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3" x14ac:dyDescent="0.25">
      <c r="A53" s="158"/>
      <c r="B53" s="159"/>
      <c r="C53" s="182" t="s">
        <v>226</v>
      </c>
      <c r="D53" s="163"/>
      <c r="E53" s="164">
        <v>8.36</v>
      </c>
      <c r="F53" s="161"/>
      <c r="G53" s="161"/>
      <c r="H53" s="161"/>
      <c r="I53" s="161"/>
      <c r="J53" s="161"/>
      <c r="K53" s="161"/>
      <c r="L53" s="161"/>
      <c r="M53" s="161"/>
      <c r="N53" s="160"/>
      <c r="O53" s="160"/>
      <c r="P53" s="160"/>
      <c r="Q53" s="160"/>
      <c r="R53" s="161"/>
      <c r="S53" s="161"/>
      <c r="T53" s="161"/>
      <c r="U53" s="161"/>
      <c r="V53" s="161"/>
      <c r="W53" s="161"/>
      <c r="X53" s="161"/>
      <c r="Y53" s="161"/>
      <c r="Z53" s="151"/>
      <c r="AA53" s="151"/>
      <c r="AB53" s="151"/>
      <c r="AC53" s="151"/>
      <c r="AD53" s="151"/>
      <c r="AE53" s="151"/>
      <c r="AF53" s="151"/>
      <c r="AG53" s="151" t="s">
        <v>151</v>
      </c>
      <c r="AH53" s="151">
        <v>0</v>
      </c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3" x14ac:dyDescent="0.25">
      <c r="A54" s="158"/>
      <c r="B54" s="159"/>
      <c r="C54" s="182" t="s">
        <v>227</v>
      </c>
      <c r="D54" s="163"/>
      <c r="E54" s="164">
        <v>24.52</v>
      </c>
      <c r="F54" s="161"/>
      <c r="G54" s="161"/>
      <c r="H54" s="161"/>
      <c r="I54" s="161"/>
      <c r="J54" s="161"/>
      <c r="K54" s="161"/>
      <c r="L54" s="161"/>
      <c r="M54" s="161"/>
      <c r="N54" s="160"/>
      <c r="O54" s="160"/>
      <c r="P54" s="160"/>
      <c r="Q54" s="160"/>
      <c r="R54" s="161"/>
      <c r="S54" s="161"/>
      <c r="T54" s="161"/>
      <c r="U54" s="161"/>
      <c r="V54" s="161"/>
      <c r="W54" s="161"/>
      <c r="X54" s="161"/>
      <c r="Y54" s="161"/>
      <c r="Z54" s="151"/>
      <c r="AA54" s="151"/>
      <c r="AB54" s="151"/>
      <c r="AC54" s="151"/>
      <c r="AD54" s="151"/>
      <c r="AE54" s="151"/>
      <c r="AF54" s="151"/>
      <c r="AG54" s="151" t="s">
        <v>151</v>
      </c>
      <c r="AH54" s="151">
        <v>0</v>
      </c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3" x14ac:dyDescent="0.25">
      <c r="A55" s="158"/>
      <c r="B55" s="159"/>
      <c r="C55" s="182" t="s">
        <v>228</v>
      </c>
      <c r="D55" s="163"/>
      <c r="E55" s="164">
        <v>0.96</v>
      </c>
      <c r="F55" s="161"/>
      <c r="G55" s="161"/>
      <c r="H55" s="161"/>
      <c r="I55" s="161"/>
      <c r="J55" s="161"/>
      <c r="K55" s="161"/>
      <c r="L55" s="161"/>
      <c r="M55" s="161"/>
      <c r="N55" s="160"/>
      <c r="O55" s="160"/>
      <c r="P55" s="160"/>
      <c r="Q55" s="160"/>
      <c r="R55" s="161"/>
      <c r="S55" s="161"/>
      <c r="T55" s="161"/>
      <c r="U55" s="161"/>
      <c r="V55" s="161"/>
      <c r="W55" s="161"/>
      <c r="X55" s="161"/>
      <c r="Y55" s="161"/>
      <c r="Z55" s="151"/>
      <c r="AA55" s="151"/>
      <c r="AB55" s="151"/>
      <c r="AC55" s="151"/>
      <c r="AD55" s="151"/>
      <c r="AE55" s="151"/>
      <c r="AF55" s="151"/>
      <c r="AG55" s="151" t="s">
        <v>151</v>
      </c>
      <c r="AH55" s="151">
        <v>0</v>
      </c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5">
      <c r="A56" s="174">
        <v>17</v>
      </c>
      <c r="B56" s="175" t="s">
        <v>250</v>
      </c>
      <c r="C56" s="181" t="s">
        <v>251</v>
      </c>
      <c r="D56" s="176" t="s">
        <v>197</v>
      </c>
      <c r="E56" s="177">
        <v>75.162999999999997</v>
      </c>
      <c r="F56" s="178"/>
      <c r="G56" s="179">
        <f>ROUND(E56*F56,2)</f>
        <v>0</v>
      </c>
      <c r="H56" s="162"/>
      <c r="I56" s="161">
        <f>ROUND(E56*H56,2)</f>
        <v>0</v>
      </c>
      <c r="J56" s="162"/>
      <c r="K56" s="161">
        <f>ROUND(E56*J56,2)</f>
        <v>0</v>
      </c>
      <c r="L56" s="161">
        <v>21</v>
      </c>
      <c r="M56" s="161">
        <f>G56*(1+L56/100)</f>
        <v>0</v>
      </c>
      <c r="N56" s="160">
        <v>4.6800000000000001E-3</v>
      </c>
      <c r="O56" s="160">
        <f>ROUND(E56*N56,2)</f>
        <v>0.35</v>
      </c>
      <c r="P56" s="160">
        <v>0</v>
      </c>
      <c r="Q56" s="160">
        <f>ROUND(E56*P56,2)</f>
        <v>0</v>
      </c>
      <c r="R56" s="161"/>
      <c r="S56" s="161" t="s">
        <v>191</v>
      </c>
      <c r="T56" s="161" t="s">
        <v>191</v>
      </c>
      <c r="U56" s="161">
        <v>0.245</v>
      </c>
      <c r="V56" s="161">
        <f>ROUND(E56*U56,2)</f>
        <v>18.41</v>
      </c>
      <c r="W56" s="161"/>
      <c r="X56" s="161" t="s">
        <v>147</v>
      </c>
      <c r="Y56" s="161" t="s">
        <v>148</v>
      </c>
      <c r="Z56" s="151"/>
      <c r="AA56" s="151"/>
      <c r="AB56" s="151"/>
      <c r="AC56" s="151"/>
      <c r="AD56" s="151"/>
      <c r="AE56" s="151"/>
      <c r="AF56" s="151"/>
      <c r="AG56" s="151" t="s">
        <v>186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5">
      <c r="A57" s="158"/>
      <c r="B57" s="159"/>
      <c r="C57" s="182" t="s">
        <v>252</v>
      </c>
      <c r="D57" s="163"/>
      <c r="E57" s="164">
        <v>75.162999999999997</v>
      </c>
      <c r="F57" s="161"/>
      <c r="G57" s="161"/>
      <c r="H57" s="161"/>
      <c r="I57" s="161"/>
      <c r="J57" s="161"/>
      <c r="K57" s="161"/>
      <c r="L57" s="161"/>
      <c r="M57" s="161"/>
      <c r="N57" s="160"/>
      <c r="O57" s="160"/>
      <c r="P57" s="160"/>
      <c r="Q57" s="160"/>
      <c r="R57" s="161"/>
      <c r="S57" s="161"/>
      <c r="T57" s="161"/>
      <c r="U57" s="161"/>
      <c r="V57" s="161"/>
      <c r="W57" s="161"/>
      <c r="X57" s="161"/>
      <c r="Y57" s="161"/>
      <c r="Z57" s="151"/>
      <c r="AA57" s="151"/>
      <c r="AB57" s="151"/>
      <c r="AC57" s="151"/>
      <c r="AD57" s="151"/>
      <c r="AE57" s="151"/>
      <c r="AF57" s="151"/>
      <c r="AG57" s="151" t="s">
        <v>151</v>
      </c>
      <c r="AH57" s="151">
        <v>0</v>
      </c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5">
      <c r="A58" s="185">
        <v>18</v>
      </c>
      <c r="B58" s="186" t="s">
        <v>253</v>
      </c>
      <c r="C58" s="191" t="s">
        <v>254</v>
      </c>
      <c r="D58" s="187" t="s">
        <v>197</v>
      </c>
      <c r="E58" s="188">
        <v>102.075</v>
      </c>
      <c r="F58" s="189"/>
      <c r="G58" s="190">
        <f>ROUND(E58*F58,2)</f>
        <v>0</v>
      </c>
      <c r="H58" s="162"/>
      <c r="I58" s="161">
        <f>ROUND(E58*H58,2)</f>
        <v>0</v>
      </c>
      <c r="J58" s="162"/>
      <c r="K58" s="161">
        <f>ROUND(E58*J58,2)</f>
        <v>0</v>
      </c>
      <c r="L58" s="161">
        <v>21</v>
      </c>
      <c r="M58" s="161">
        <f>G58*(1+L58/100)</f>
        <v>0</v>
      </c>
      <c r="N58" s="160">
        <v>8.0000000000000007E-5</v>
      </c>
      <c r="O58" s="160">
        <f>ROUND(E58*N58,2)</f>
        <v>0.01</v>
      </c>
      <c r="P58" s="160">
        <v>0</v>
      </c>
      <c r="Q58" s="160">
        <f>ROUND(E58*P58,2)</f>
        <v>0</v>
      </c>
      <c r="R58" s="161"/>
      <c r="S58" s="161" t="s">
        <v>191</v>
      </c>
      <c r="T58" s="161" t="s">
        <v>191</v>
      </c>
      <c r="U58" s="161">
        <v>0</v>
      </c>
      <c r="V58" s="161">
        <f>ROUND(E58*U58,2)</f>
        <v>0</v>
      </c>
      <c r="W58" s="161"/>
      <c r="X58" s="161" t="s">
        <v>147</v>
      </c>
      <c r="Y58" s="161" t="s">
        <v>148</v>
      </c>
      <c r="Z58" s="151"/>
      <c r="AA58" s="151"/>
      <c r="AB58" s="151"/>
      <c r="AC58" s="151"/>
      <c r="AD58" s="151"/>
      <c r="AE58" s="151"/>
      <c r="AF58" s="151"/>
      <c r="AG58" s="151" t="s">
        <v>186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ht="13" x14ac:dyDescent="0.25">
      <c r="A59" s="167" t="s">
        <v>140</v>
      </c>
      <c r="B59" s="168" t="s">
        <v>68</v>
      </c>
      <c r="C59" s="180" t="s">
        <v>69</v>
      </c>
      <c r="D59" s="169"/>
      <c r="E59" s="170"/>
      <c r="F59" s="171"/>
      <c r="G59" s="172">
        <f>SUMIF(AG60:AG63,"&lt;&gt;NOR",G60:G63)</f>
        <v>0</v>
      </c>
      <c r="H59" s="166"/>
      <c r="I59" s="166">
        <f>SUM(I60:I63)</f>
        <v>0</v>
      </c>
      <c r="J59" s="166"/>
      <c r="K59" s="166">
        <f>SUM(K60:K63)</f>
        <v>0</v>
      </c>
      <c r="L59" s="166"/>
      <c r="M59" s="166">
        <f>SUM(M60:M63)</f>
        <v>0</v>
      </c>
      <c r="N59" s="165"/>
      <c r="O59" s="165">
        <f>SUM(O60:O63)</f>
        <v>0.12000000000000001</v>
      </c>
      <c r="P59" s="165"/>
      <c r="Q59" s="165">
        <f>SUM(Q60:Q63)</f>
        <v>0</v>
      </c>
      <c r="R59" s="166"/>
      <c r="S59" s="166"/>
      <c r="T59" s="166"/>
      <c r="U59" s="166"/>
      <c r="V59" s="166">
        <f>SUM(V60:V63)</f>
        <v>12.03</v>
      </c>
      <c r="W59" s="166"/>
      <c r="X59" s="166"/>
      <c r="Y59" s="166"/>
      <c r="AG59" t="s">
        <v>141</v>
      </c>
    </row>
    <row r="60" spans="1:60" ht="20" outlineLevel="1" x14ac:dyDescent="0.25">
      <c r="A60" s="174">
        <v>19</v>
      </c>
      <c r="B60" s="175" t="s">
        <v>255</v>
      </c>
      <c r="C60" s="181" t="s">
        <v>256</v>
      </c>
      <c r="D60" s="176" t="s">
        <v>257</v>
      </c>
      <c r="E60" s="177">
        <v>23.4</v>
      </c>
      <c r="F60" s="178"/>
      <c r="G60" s="179">
        <f>ROUND(E60*F60,2)</f>
        <v>0</v>
      </c>
      <c r="H60" s="162"/>
      <c r="I60" s="161">
        <f>ROUND(E60*H60,2)</f>
        <v>0</v>
      </c>
      <c r="J60" s="162"/>
      <c r="K60" s="161">
        <f>ROUND(E60*J60,2)</f>
        <v>0</v>
      </c>
      <c r="L60" s="161">
        <v>21</v>
      </c>
      <c r="M60" s="161">
        <f>G60*(1+L60/100)</f>
        <v>0</v>
      </c>
      <c r="N60" s="160">
        <v>1E-4</v>
      </c>
      <c r="O60" s="160">
        <f>ROUND(E60*N60,2)</f>
        <v>0</v>
      </c>
      <c r="P60" s="160">
        <v>0</v>
      </c>
      <c r="Q60" s="160">
        <f>ROUND(E60*P60,2)</f>
        <v>0</v>
      </c>
      <c r="R60" s="161"/>
      <c r="S60" s="161" t="s">
        <v>191</v>
      </c>
      <c r="T60" s="161" t="s">
        <v>191</v>
      </c>
      <c r="U60" s="161">
        <v>0.05</v>
      </c>
      <c r="V60" s="161">
        <f>ROUND(E60*U60,2)</f>
        <v>1.17</v>
      </c>
      <c r="W60" s="161"/>
      <c r="X60" s="161" t="s">
        <v>147</v>
      </c>
      <c r="Y60" s="161" t="s">
        <v>148</v>
      </c>
      <c r="Z60" s="151"/>
      <c r="AA60" s="151"/>
      <c r="AB60" s="151"/>
      <c r="AC60" s="151"/>
      <c r="AD60" s="151"/>
      <c r="AE60" s="151"/>
      <c r="AF60" s="151"/>
      <c r="AG60" s="151" t="s">
        <v>186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2" x14ac:dyDescent="0.25">
      <c r="A61" s="158"/>
      <c r="B61" s="159"/>
      <c r="C61" s="182" t="s">
        <v>258</v>
      </c>
      <c r="D61" s="163"/>
      <c r="E61" s="164">
        <v>23.4</v>
      </c>
      <c r="F61" s="161"/>
      <c r="G61" s="161"/>
      <c r="H61" s="161"/>
      <c r="I61" s="161"/>
      <c r="J61" s="161"/>
      <c r="K61" s="161"/>
      <c r="L61" s="161"/>
      <c r="M61" s="161"/>
      <c r="N61" s="160"/>
      <c r="O61" s="160"/>
      <c r="P61" s="160"/>
      <c r="Q61" s="160"/>
      <c r="R61" s="161"/>
      <c r="S61" s="161"/>
      <c r="T61" s="161"/>
      <c r="U61" s="161"/>
      <c r="V61" s="161"/>
      <c r="W61" s="161"/>
      <c r="X61" s="161"/>
      <c r="Y61" s="161"/>
      <c r="Z61" s="151"/>
      <c r="AA61" s="151"/>
      <c r="AB61" s="151"/>
      <c r="AC61" s="151"/>
      <c r="AD61" s="151"/>
      <c r="AE61" s="151"/>
      <c r="AF61" s="151"/>
      <c r="AG61" s="151" t="s">
        <v>151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ht="20" outlineLevel="1" x14ac:dyDescent="0.25">
      <c r="A62" s="185">
        <v>20</v>
      </c>
      <c r="B62" s="186" t="s">
        <v>259</v>
      </c>
      <c r="C62" s="191" t="s">
        <v>260</v>
      </c>
      <c r="D62" s="187" t="s">
        <v>257</v>
      </c>
      <c r="E62" s="188">
        <v>23.4</v>
      </c>
      <c r="F62" s="189"/>
      <c r="G62" s="190">
        <f>ROUND(E62*F62,2)</f>
        <v>0</v>
      </c>
      <c r="H62" s="162"/>
      <c r="I62" s="161">
        <f>ROUND(E62*H62,2)</f>
        <v>0</v>
      </c>
      <c r="J62" s="162"/>
      <c r="K62" s="161">
        <f>ROUND(E62*J62,2)</f>
        <v>0</v>
      </c>
      <c r="L62" s="161">
        <v>21</v>
      </c>
      <c r="M62" s="161">
        <f>G62*(1+L62/100)</f>
        <v>0</v>
      </c>
      <c r="N62" s="160">
        <v>3.0000000000000001E-3</v>
      </c>
      <c r="O62" s="160">
        <f>ROUND(E62*N62,2)</f>
        <v>7.0000000000000007E-2</v>
      </c>
      <c r="P62" s="160">
        <v>0</v>
      </c>
      <c r="Q62" s="160">
        <f>ROUND(E62*P62,2)</f>
        <v>0</v>
      </c>
      <c r="R62" s="161"/>
      <c r="S62" s="161" t="s">
        <v>191</v>
      </c>
      <c r="T62" s="161" t="s">
        <v>191</v>
      </c>
      <c r="U62" s="161">
        <v>0.28000000000000003</v>
      </c>
      <c r="V62" s="161">
        <f>ROUND(E62*U62,2)</f>
        <v>6.55</v>
      </c>
      <c r="W62" s="161"/>
      <c r="X62" s="161" t="s">
        <v>147</v>
      </c>
      <c r="Y62" s="161" t="s">
        <v>148</v>
      </c>
      <c r="Z62" s="151"/>
      <c r="AA62" s="151"/>
      <c r="AB62" s="151"/>
      <c r="AC62" s="151"/>
      <c r="AD62" s="151"/>
      <c r="AE62" s="151"/>
      <c r="AF62" s="151"/>
      <c r="AG62" s="151" t="s">
        <v>186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ht="20" outlineLevel="1" x14ac:dyDescent="0.25">
      <c r="A63" s="185">
        <v>21</v>
      </c>
      <c r="B63" s="186" t="s">
        <v>261</v>
      </c>
      <c r="C63" s="191" t="s">
        <v>262</v>
      </c>
      <c r="D63" s="187" t="s">
        <v>209</v>
      </c>
      <c r="E63" s="188">
        <v>3</v>
      </c>
      <c r="F63" s="189"/>
      <c r="G63" s="190">
        <f>ROUND(E63*F63,2)</f>
        <v>0</v>
      </c>
      <c r="H63" s="162"/>
      <c r="I63" s="161">
        <f>ROUND(E63*H63,2)</f>
        <v>0</v>
      </c>
      <c r="J63" s="162"/>
      <c r="K63" s="161">
        <f>ROUND(E63*J63,2)</f>
        <v>0</v>
      </c>
      <c r="L63" s="161">
        <v>21</v>
      </c>
      <c r="M63" s="161">
        <f>G63*(1+L63/100)</f>
        <v>0</v>
      </c>
      <c r="N63" s="160">
        <v>1.5440000000000001E-2</v>
      </c>
      <c r="O63" s="160">
        <f>ROUND(E63*N63,2)</f>
        <v>0.05</v>
      </c>
      <c r="P63" s="160">
        <v>0</v>
      </c>
      <c r="Q63" s="160">
        <f>ROUND(E63*P63,2)</f>
        <v>0</v>
      </c>
      <c r="R63" s="161"/>
      <c r="S63" s="161" t="s">
        <v>191</v>
      </c>
      <c r="T63" s="161" t="s">
        <v>191</v>
      </c>
      <c r="U63" s="161">
        <v>1.4350000000000001</v>
      </c>
      <c r="V63" s="161">
        <f>ROUND(E63*U63,2)</f>
        <v>4.3099999999999996</v>
      </c>
      <c r="W63" s="161"/>
      <c r="X63" s="161" t="s">
        <v>147</v>
      </c>
      <c r="Y63" s="161" t="s">
        <v>148</v>
      </c>
      <c r="Z63" s="151"/>
      <c r="AA63" s="151"/>
      <c r="AB63" s="151"/>
      <c r="AC63" s="151"/>
      <c r="AD63" s="151"/>
      <c r="AE63" s="151"/>
      <c r="AF63" s="151"/>
      <c r="AG63" s="151" t="s">
        <v>186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ht="13" x14ac:dyDescent="0.25">
      <c r="A64" s="167" t="s">
        <v>140</v>
      </c>
      <c r="B64" s="168" t="s">
        <v>70</v>
      </c>
      <c r="C64" s="180" t="s">
        <v>71</v>
      </c>
      <c r="D64" s="169"/>
      <c r="E64" s="170"/>
      <c r="F64" s="171"/>
      <c r="G64" s="172">
        <f>SUMIF(AG65:AG73,"&lt;&gt;NOR",G65:G73)</f>
        <v>0</v>
      </c>
      <c r="H64" s="166"/>
      <c r="I64" s="166">
        <f>SUM(I65:I73)</f>
        <v>0</v>
      </c>
      <c r="J64" s="166"/>
      <c r="K64" s="166">
        <f>SUM(K65:K73)</f>
        <v>0</v>
      </c>
      <c r="L64" s="166"/>
      <c r="M64" s="166">
        <f>SUM(M65:M73)</f>
        <v>0</v>
      </c>
      <c r="N64" s="165"/>
      <c r="O64" s="165">
        <f>SUM(O65:O73)</f>
        <v>0.13</v>
      </c>
      <c r="P64" s="165"/>
      <c r="Q64" s="165">
        <f>SUM(Q65:Q73)</f>
        <v>0</v>
      </c>
      <c r="R64" s="166"/>
      <c r="S64" s="166"/>
      <c r="T64" s="166"/>
      <c r="U64" s="166"/>
      <c r="V64" s="166">
        <f>SUM(V65:V73)</f>
        <v>4.25</v>
      </c>
      <c r="W64" s="166"/>
      <c r="X64" s="166"/>
      <c r="Y64" s="166"/>
      <c r="AG64" t="s">
        <v>141</v>
      </c>
    </row>
    <row r="65" spans="1:60" outlineLevel="1" x14ac:dyDescent="0.25">
      <c r="A65" s="174">
        <v>22</v>
      </c>
      <c r="B65" s="175" t="s">
        <v>263</v>
      </c>
      <c r="C65" s="181" t="s">
        <v>264</v>
      </c>
      <c r="D65" s="176" t="s">
        <v>209</v>
      </c>
      <c r="E65" s="177">
        <v>5</v>
      </c>
      <c r="F65" s="178"/>
      <c r="G65" s="179">
        <f>ROUND(E65*F65,2)</f>
        <v>0</v>
      </c>
      <c r="H65" s="162"/>
      <c r="I65" s="161">
        <f>ROUND(E65*H65,2)</f>
        <v>0</v>
      </c>
      <c r="J65" s="162"/>
      <c r="K65" s="161">
        <f>ROUND(E65*J65,2)</f>
        <v>0</v>
      </c>
      <c r="L65" s="161">
        <v>21</v>
      </c>
      <c r="M65" s="161">
        <f>G65*(1+L65/100)</f>
        <v>0</v>
      </c>
      <c r="N65" s="160">
        <v>0</v>
      </c>
      <c r="O65" s="160">
        <f>ROUND(E65*N65,2)</f>
        <v>0</v>
      </c>
      <c r="P65" s="160">
        <v>0</v>
      </c>
      <c r="Q65" s="160">
        <f>ROUND(E65*P65,2)</f>
        <v>0</v>
      </c>
      <c r="R65" s="161"/>
      <c r="S65" s="161" t="s">
        <v>191</v>
      </c>
      <c r="T65" s="161" t="s">
        <v>191</v>
      </c>
      <c r="U65" s="161">
        <v>0.85</v>
      </c>
      <c r="V65" s="161">
        <f>ROUND(E65*U65,2)</f>
        <v>4.25</v>
      </c>
      <c r="W65" s="161"/>
      <c r="X65" s="161" t="s">
        <v>147</v>
      </c>
      <c r="Y65" s="161" t="s">
        <v>148</v>
      </c>
      <c r="Z65" s="151"/>
      <c r="AA65" s="151"/>
      <c r="AB65" s="151"/>
      <c r="AC65" s="151"/>
      <c r="AD65" s="151"/>
      <c r="AE65" s="151"/>
      <c r="AF65" s="151"/>
      <c r="AG65" s="151" t="s">
        <v>186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2" x14ac:dyDescent="0.25">
      <c r="A66" s="158"/>
      <c r="B66" s="159"/>
      <c r="C66" s="182" t="s">
        <v>265</v>
      </c>
      <c r="D66" s="163"/>
      <c r="E66" s="164">
        <v>1</v>
      </c>
      <c r="F66" s="161"/>
      <c r="G66" s="161"/>
      <c r="H66" s="161"/>
      <c r="I66" s="161"/>
      <c r="J66" s="161"/>
      <c r="K66" s="161"/>
      <c r="L66" s="161"/>
      <c r="M66" s="161"/>
      <c r="N66" s="160"/>
      <c r="O66" s="160"/>
      <c r="P66" s="160"/>
      <c r="Q66" s="160"/>
      <c r="R66" s="161"/>
      <c r="S66" s="161"/>
      <c r="T66" s="161"/>
      <c r="U66" s="161"/>
      <c r="V66" s="161"/>
      <c r="W66" s="161"/>
      <c r="X66" s="161"/>
      <c r="Y66" s="161"/>
      <c r="Z66" s="151"/>
      <c r="AA66" s="151"/>
      <c r="AB66" s="151"/>
      <c r="AC66" s="151"/>
      <c r="AD66" s="151"/>
      <c r="AE66" s="151"/>
      <c r="AF66" s="151"/>
      <c r="AG66" s="151" t="s">
        <v>151</v>
      </c>
      <c r="AH66" s="151">
        <v>0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3" x14ac:dyDescent="0.25">
      <c r="A67" s="158"/>
      <c r="B67" s="159"/>
      <c r="C67" s="182" t="s">
        <v>266</v>
      </c>
      <c r="D67" s="163"/>
      <c r="E67" s="164">
        <v>1</v>
      </c>
      <c r="F67" s="161"/>
      <c r="G67" s="161"/>
      <c r="H67" s="161"/>
      <c r="I67" s="161"/>
      <c r="J67" s="161"/>
      <c r="K67" s="161"/>
      <c r="L67" s="161"/>
      <c r="M67" s="161"/>
      <c r="N67" s="160"/>
      <c r="O67" s="160"/>
      <c r="P67" s="160"/>
      <c r="Q67" s="160"/>
      <c r="R67" s="161"/>
      <c r="S67" s="161"/>
      <c r="T67" s="161"/>
      <c r="U67" s="161"/>
      <c r="V67" s="161"/>
      <c r="W67" s="161"/>
      <c r="X67" s="161"/>
      <c r="Y67" s="161"/>
      <c r="Z67" s="151"/>
      <c r="AA67" s="151"/>
      <c r="AB67" s="151"/>
      <c r="AC67" s="151"/>
      <c r="AD67" s="151"/>
      <c r="AE67" s="151"/>
      <c r="AF67" s="151"/>
      <c r="AG67" s="151" t="s">
        <v>151</v>
      </c>
      <c r="AH67" s="151">
        <v>0</v>
      </c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3" x14ac:dyDescent="0.25">
      <c r="A68" s="158"/>
      <c r="B68" s="159"/>
      <c r="C68" s="182" t="s">
        <v>267</v>
      </c>
      <c r="D68" s="163"/>
      <c r="E68" s="164">
        <v>2</v>
      </c>
      <c r="F68" s="161"/>
      <c r="G68" s="161"/>
      <c r="H68" s="161"/>
      <c r="I68" s="161"/>
      <c r="J68" s="161"/>
      <c r="K68" s="161"/>
      <c r="L68" s="161"/>
      <c r="M68" s="161"/>
      <c r="N68" s="160"/>
      <c r="O68" s="160"/>
      <c r="P68" s="160"/>
      <c r="Q68" s="160"/>
      <c r="R68" s="161"/>
      <c r="S68" s="161"/>
      <c r="T68" s="161"/>
      <c r="U68" s="161"/>
      <c r="V68" s="161"/>
      <c r="W68" s="161"/>
      <c r="X68" s="161"/>
      <c r="Y68" s="161"/>
      <c r="Z68" s="151"/>
      <c r="AA68" s="151"/>
      <c r="AB68" s="151"/>
      <c r="AC68" s="151"/>
      <c r="AD68" s="151"/>
      <c r="AE68" s="151"/>
      <c r="AF68" s="151"/>
      <c r="AG68" s="151" t="s">
        <v>151</v>
      </c>
      <c r="AH68" s="151">
        <v>0</v>
      </c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3" x14ac:dyDescent="0.25">
      <c r="A69" s="158"/>
      <c r="B69" s="159"/>
      <c r="C69" s="182" t="s">
        <v>268</v>
      </c>
      <c r="D69" s="163"/>
      <c r="E69" s="164">
        <v>1</v>
      </c>
      <c r="F69" s="161"/>
      <c r="G69" s="161"/>
      <c r="H69" s="161"/>
      <c r="I69" s="161"/>
      <c r="J69" s="161"/>
      <c r="K69" s="161"/>
      <c r="L69" s="161"/>
      <c r="M69" s="161"/>
      <c r="N69" s="160"/>
      <c r="O69" s="160"/>
      <c r="P69" s="160"/>
      <c r="Q69" s="160"/>
      <c r="R69" s="161"/>
      <c r="S69" s="161"/>
      <c r="T69" s="161"/>
      <c r="U69" s="161"/>
      <c r="V69" s="161"/>
      <c r="W69" s="161"/>
      <c r="X69" s="161"/>
      <c r="Y69" s="161"/>
      <c r="Z69" s="151"/>
      <c r="AA69" s="151"/>
      <c r="AB69" s="151"/>
      <c r="AC69" s="151"/>
      <c r="AD69" s="151"/>
      <c r="AE69" s="151"/>
      <c r="AF69" s="151"/>
      <c r="AG69" s="151" t="s">
        <v>151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5">
      <c r="A70" s="185">
        <v>23</v>
      </c>
      <c r="B70" s="186" t="s">
        <v>269</v>
      </c>
      <c r="C70" s="191" t="s">
        <v>270</v>
      </c>
      <c r="D70" s="187" t="s">
        <v>209</v>
      </c>
      <c r="E70" s="188">
        <v>1</v>
      </c>
      <c r="F70" s="189"/>
      <c r="G70" s="190">
        <f>ROUND(E70*F70,2)</f>
        <v>0</v>
      </c>
      <c r="H70" s="162"/>
      <c r="I70" s="161">
        <f>ROUND(E70*H70,2)</f>
        <v>0</v>
      </c>
      <c r="J70" s="162"/>
      <c r="K70" s="161">
        <f>ROUND(E70*J70,2)</f>
        <v>0</v>
      </c>
      <c r="L70" s="161">
        <v>21</v>
      </c>
      <c r="M70" s="161">
        <f>G70*(1+L70/100)</f>
        <v>0</v>
      </c>
      <c r="N70" s="160">
        <v>2.35E-2</v>
      </c>
      <c r="O70" s="160">
        <f>ROUND(E70*N70,2)</f>
        <v>0.02</v>
      </c>
      <c r="P70" s="160">
        <v>0</v>
      </c>
      <c r="Q70" s="160">
        <f>ROUND(E70*P70,2)</f>
        <v>0</v>
      </c>
      <c r="R70" s="161" t="s">
        <v>271</v>
      </c>
      <c r="S70" s="161" t="s">
        <v>191</v>
      </c>
      <c r="T70" s="161" t="s">
        <v>191</v>
      </c>
      <c r="U70" s="161">
        <v>0</v>
      </c>
      <c r="V70" s="161">
        <f>ROUND(E70*U70,2)</f>
        <v>0</v>
      </c>
      <c r="W70" s="161"/>
      <c r="X70" s="161" t="s">
        <v>272</v>
      </c>
      <c r="Y70" s="161" t="s">
        <v>148</v>
      </c>
      <c r="Z70" s="151"/>
      <c r="AA70" s="151"/>
      <c r="AB70" s="151"/>
      <c r="AC70" s="151"/>
      <c r="AD70" s="151"/>
      <c r="AE70" s="151"/>
      <c r="AF70" s="151"/>
      <c r="AG70" s="151" t="s">
        <v>273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5">
      <c r="A71" s="185">
        <v>24</v>
      </c>
      <c r="B71" s="186" t="s">
        <v>274</v>
      </c>
      <c r="C71" s="191" t="s">
        <v>275</v>
      </c>
      <c r="D71" s="187" t="s">
        <v>209</v>
      </c>
      <c r="E71" s="188">
        <v>1</v>
      </c>
      <c r="F71" s="189"/>
      <c r="G71" s="190">
        <f>ROUND(E71*F71,2)</f>
        <v>0</v>
      </c>
      <c r="H71" s="162"/>
      <c r="I71" s="161">
        <f>ROUND(E71*H71,2)</f>
        <v>0</v>
      </c>
      <c r="J71" s="162"/>
      <c r="K71" s="161">
        <f>ROUND(E71*J71,2)</f>
        <v>0</v>
      </c>
      <c r="L71" s="161">
        <v>21</v>
      </c>
      <c r="M71" s="161">
        <f>G71*(1+L71/100)</f>
        <v>0</v>
      </c>
      <c r="N71" s="160">
        <v>2.46E-2</v>
      </c>
      <c r="O71" s="160">
        <f>ROUND(E71*N71,2)</f>
        <v>0.02</v>
      </c>
      <c r="P71" s="160">
        <v>0</v>
      </c>
      <c r="Q71" s="160">
        <f>ROUND(E71*P71,2)</f>
        <v>0</v>
      </c>
      <c r="R71" s="161" t="s">
        <v>271</v>
      </c>
      <c r="S71" s="161" t="s">
        <v>191</v>
      </c>
      <c r="T71" s="161" t="s">
        <v>191</v>
      </c>
      <c r="U71" s="161">
        <v>0</v>
      </c>
      <c r="V71" s="161">
        <f>ROUND(E71*U71,2)</f>
        <v>0</v>
      </c>
      <c r="W71" s="161"/>
      <c r="X71" s="161" t="s">
        <v>272</v>
      </c>
      <c r="Y71" s="161" t="s">
        <v>148</v>
      </c>
      <c r="Z71" s="151"/>
      <c r="AA71" s="151"/>
      <c r="AB71" s="151"/>
      <c r="AC71" s="151"/>
      <c r="AD71" s="151"/>
      <c r="AE71" s="151"/>
      <c r="AF71" s="151"/>
      <c r="AG71" s="151" t="s">
        <v>273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5">
      <c r="A72" s="185">
        <v>25</v>
      </c>
      <c r="B72" s="186" t="s">
        <v>276</v>
      </c>
      <c r="C72" s="191" t="s">
        <v>277</v>
      </c>
      <c r="D72" s="187" t="s">
        <v>209</v>
      </c>
      <c r="E72" s="188">
        <v>2</v>
      </c>
      <c r="F72" s="189"/>
      <c r="G72" s="190">
        <f>ROUND(E72*F72,2)</f>
        <v>0</v>
      </c>
      <c r="H72" s="162"/>
      <c r="I72" s="161">
        <f>ROUND(E72*H72,2)</f>
        <v>0</v>
      </c>
      <c r="J72" s="162"/>
      <c r="K72" s="161">
        <f>ROUND(E72*J72,2)</f>
        <v>0</v>
      </c>
      <c r="L72" s="161">
        <v>21</v>
      </c>
      <c r="M72" s="161">
        <f>G72*(1+L72/100)</f>
        <v>0</v>
      </c>
      <c r="N72" s="160">
        <v>2.92E-2</v>
      </c>
      <c r="O72" s="160">
        <f>ROUND(E72*N72,2)</f>
        <v>0.06</v>
      </c>
      <c r="P72" s="160">
        <v>0</v>
      </c>
      <c r="Q72" s="160">
        <f>ROUND(E72*P72,2)</f>
        <v>0</v>
      </c>
      <c r="R72" s="161" t="s">
        <v>271</v>
      </c>
      <c r="S72" s="161" t="s">
        <v>191</v>
      </c>
      <c r="T72" s="161" t="s">
        <v>191</v>
      </c>
      <c r="U72" s="161">
        <v>0</v>
      </c>
      <c r="V72" s="161">
        <f>ROUND(E72*U72,2)</f>
        <v>0</v>
      </c>
      <c r="W72" s="161"/>
      <c r="X72" s="161" t="s">
        <v>272</v>
      </c>
      <c r="Y72" s="161" t="s">
        <v>148</v>
      </c>
      <c r="Z72" s="151"/>
      <c r="AA72" s="151"/>
      <c r="AB72" s="151"/>
      <c r="AC72" s="151"/>
      <c r="AD72" s="151"/>
      <c r="AE72" s="151"/>
      <c r="AF72" s="151"/>
      <c r="AG72" s="151" t="s">
        <v>273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 x14ac:dyDescent="0.25">
      <c r="A73" s="185">
        <v>26</v>
      </c>
      <c r="B73" s="186" t="s">
        <v>278</v>
      </c>
      <c r="C73" s="191" t="s">
        <v>279</v>
      </c>
      <c r="D73" s="187" t="s">
        <v>209</v>
      </c>
      <c r="E73" s="188">
        <v>1</v>
      </c>
      <c r="F73" s="189"/>
      <c r="G73" s="190">
        <f>ROUND(E73*F73,2)</f>
        <v>0</v>
      </c>
      <c r="H73" s="162"/>
      <c r="I73" s="161">
        <f>ROUND(E73*H73,2)</f>
        <v>0</v>
      </c>
      <c r="J73" s="162"/>
      <c r="K73" s="161">
        <f>ROUND(E73*J73,2)</f>
        <v>0</v>
      </c>
      <c r="L73" s="161">
        <v>21</v>
      </c>
      <c r="M73" s="161">
        <f>G73*(1+L73/100)</f>
        <v>0</v>
      </c>
      <c r="N73" s="160">
        <v>3.1899999999999998E-2</v>
      </c>
      <c r="O73" s="160">
        <f>ROUND(E73*N73,2)</f>
        <v>0.03</v>
      </c>
      <c r="P73" s="160">
        <v>0</v>
      </c>
      <c r="Q73" s="160">
        <f>ROUND(E73*P73,2)</f>
        <v>0</v>
      </c>
      <c r="R73" s="161" t="s">
        <v>271</v>
      </c>
      <c r="S73" s="161" t="s">
        <v>191</v>
      </c>
      <c r="T73" s="161" t="s">
        <v>191</v>
      </c>
      <c r="U73" s="161">
        <v>0</v>
      </c>
      <c r="V73" s="161">
        <f>ROUND(E73*U73,2)</f>
        <v>0</v>
      </c>
      <c r="W73" s="161"/>
      <c r="X73" s="161" t="s">
        <v>272</v>
      </c>
      <c r="Y73" s="161" t="s">
        <v>148</v>
      </c>
      <c r="Z73" s="151"/>
      <c r="AA73" s="151"/>
      <c r="AB73" s="151"/>
      <c r="AC73" s="151"/>
      <c r="AD73" s="151"/>
      <c r="AE73" s="151"/>
      <c r="AF73" s="151"/>
      <c r="AG73" s="151" t="s">
        <v>273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ht="13" x14ac:dyDescent="0.25">
      <c r="A74" s="167" t="s">
        <v>140</v>
      </c>
      <c r="B74" s="168" t="s">
        <v>72</v>
      </c>
      <c r="C74" s="180" t="s">
        <v>73</v>
      </c>
      <c r="D74" s="169"/>
      <c r="E74" s="170"/>
      <c r="F74" s="171"/>
      <c r="G74" s="172">
        <f>SUMIF(AG75:AG75,"&lt;&gt;NOR",G75:G75)</f>
        <v>0</v>
      </c>
      <c r="H74" s="166"/>
      <c r="I74" s="166">
        <f>SUM(I75:I75)</f>
        <v>0</v>
      </c>
      <c r="J74" s="166"/>
      <c r="K74" s="166">
        <f>SUM(K75:K75)</f>
        <v>0</v>
      </c>
      <c r="L74" s="166"/>
      <c r="M74" s="166">
        <f>SUM(M75:M75)</f>
        <v>0</v>
      </c>
      <c r="N74" s="165"/>
      <c r="O74" s="165">
        <f>SUM(O75:O75)</f>
        <v>0</v>
      </c>
      <c r="P74" s="165"/>
      <c r="Q74" s="165">
        <f>SUM(Q75:Q75)</f>
        <v>0</v>
      </c>
      <c r="R74" s="166"/>
      <c r="S74" s="166"/>
      <c r="T74" s="166"/>
      <c r="U74" s="166"/>
      <c r="V74" s="166">
        <f>SUM(V75:V75)</f>
        <v>0</v>
      </c>
      <c r="W74" s="166"/>
      <c r="X74" s="166"/>
      <c r="Y74" s="166"/>
      <c r="AG74" t="s">
        <v>141</v>
      </c>
    </row>
    <row r="75" spans="1:60" ht="20" outlineLevel="1" x14ac:dyDescent="0.25">
      <c r="A75" s="185">
        <v>27</v>
      </c>
      <c r="B75" s="186" t="s">
        <v>280</v>
      </c>
      <c r="C75" s="191" t="s">
        <v>281</v>
      </c>
      <c r="D75" s="187" t="s">
        <v>209</v>
      </c>
      <c r="E75" s="188">
        <v>1</v>
      </c>
      <c r="F75" s="189"/>
      <c r="G75" s="190">
        <f>ROUND(E75*F75,2)</f>
        <v>0</v>
      </c>
      <c r="H75" s="162"/>
      <c r="I75" s="161">
        <f>ROUND(E75*H75,2)</f>
        <v>0</v>
      </c>
      <c r="J75" s="162"/>
      <c r="K75" s="161">
        <f>ROUND(E75*J75,2)</f>
        <v>0</v>
      </c>
      <c r="L75" s="161">
        <v>21</v>
      </c>
      <c r="M75" s="161">
        <f>G75*(1+L75/100)</f>
        <v>0</v>
      </c>
      <c r="N75" s="160">
        <v>0</v>
      </c>
      <c r="O75" s="160">
        <f>ROUND(E75*N75,2)</f>
        <v>0</v>
      </c>
      <c r="P75" s="160">
        <v>0</v>
      </c>
      <c r="Q75" s="160">
        <f>ROUND(E75*P75,2)</f>
        <v>0</v>
      </c>
      <c r="R75" s="161"/>
      <c r="S75" s="161" t="s">
        <v>145</v>
      </c>
      <c r="T75" s="161" t="s">
        <v>146</v>
      </c>
      <c r="U75" s="161">
        <v>0</v>
      </c>
      <c r="V75" s="161">
        <f>ROUND(E75*U75,2)</f>
        <v>0</v>
      </c>
      <c r="W75" s="161"/>
      <c r="X75" s="161" t="s">
        <v>147</v>
      </c>
      <c r="Y75" s="161" t="s">
        <v>148</v>
      </c>
      <c r="Z75" s="151"/>
      <c r="AA75" s="151"/>
      <c r="AB75" s="151"/>
      <c r="AC75" s="151"/>
      <c r="AD75" s="151"/>
      <c r="AE75" s="151"/>
      <c r="AF75" s="151"/>
      <c r="AG75" s="151" t="s">
        <v>186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ht="13" x14ac:dyDescent="0.25">
      <c r="A76" s="167" t="s">
        <v>140</v>
      </c>
      <c r="B76" s="168" t="s">
        <v>74</v>
      </c>
      <c r="C76" s="180" t="s">
        <v>75</v>
      </c>
      <c r="D76" s="169"/>
      <c r="E76" s="170"/>
      <c r="F76" s="171"/>
      <c r="G76" s="172">
        <f>SUMIF(AG77:AG85,"&lt;&gt;NOR",G77:G85)</f>
        <v>0</v>
      </c>
      <c r="H76" s="166"/>
      <c r="I76" s="166">
        <f>SUM(I77:I85)</f>
        <v>0</v>
      </c>
      <c r="J76" s="166"/>
      <c r="K76" s="166">
        <f>SUM(K77:K85)</f>
        <v>0</v>
      </c>
      <c r="L76" s="166"/>
      <c r="M76" s="166">
        <f>SUM(M77:M85)</f>
        <v>0</v>
      </c>
      <c r="N76" s="165"/>
      <c r="O76" s="165">
        <f>SUM(O77:O85)</f>
        <v>0.65</v>
      </c>
      <c r="P76" s="165"/>
      <c r="Q76" s="165">
        <f>SUM(Q77:Q85)</f>
        <v>0</v>
      </c>
      <c r="R76" s="166"/>
      <c r="S76" s="166"/>
      <c r="T76" s="166"/>
      <c r="U76" s="166"/>
      <c r="V76" s="166">
        <f>SUM(V77:V85)</f>
        <v>22.189999999999998</v>
      </c>
      <c r="W76" s="166"/>
      <c r="X76" s="166"/>
      <c r="Y76" s="166"/>
      <c r="AG76" t="s">
        <v>141</v>
      </c>
    </row>
    <row r="77" spans="1:60" outlineLevel="1" x14ac:dyDescent="0.25">
      <c r="A77" s="174">
        <v>28</v>
      </c>
      <c r="B77" s="175" t="s">
        <v>282</v>
      </c>
      <c r="C77" s="181" t="s">
        <v>283</v>
      </c>
      <c r="D77" s="176" t="s">
        <v>197</v>
      </c>
      <c r="E77" s="177">
        <v>27.6</v>
      </c>
      <c r="F77" s="178"/>
      <c r="G77" s="179">
        <f>ROUND(E77*F77,2)</f>
        <v>0</v>
      </c>
      <c r="H77" s="162"/>
      <c r="I77" s="161">
        <f>ROUND(E77*H77,2)</f>
        <v>0</v>
      </c>
      <c r="J77" s="162"/>
      <c r="K77" s="161">
        <f>ROUND(E77*J77,2)</f>
        <v>0</v>
      </c>
      <c r="L77" s="161">
        <v>21</v>
      </c>
      <c r="M77" s="161">
        <f>G77*(1+L77/100)</f>
        <v>0</v>
      </c>
      <c r="N77" s="160">
        <v>1.8380000000000001E-2</v>
      </c>
      <c r="O77" s="160">
        <f>ROUND(E77*N77,2)</f>
        <v>0.51</v>
      </c>
      <c r="P77" s="160">
        <v>0</v>
      </c>
      <c r="Q77" s="160">
        <f>ROUND(E77*P77,2)</f>
        <v>0</v>
      </c>
      <c r="R77" s="161"/>
      <c r="S77" s="161" t="s">
        <v>191</v>
      </c>
      <c r="T77" s="161" t="s">
        <v>191</v>
      </c>
      <c r="U77" s="161">
        <v>0.13</v>
      </c>
      <c r="V77" s="161">
        <f>ROUND(E77*U77,2)</f>
        <v>3.59</v>
      </c>
      <c r="W77" s="161"/>
      <c r="X77" s="161" t="s">
        <v>147</v>
      </c>
      <c r="Y77" s="161" t="s">
        <v>148</v>
      </c>
      <c r="Z77" s="151"/>
      <c r="AA77" s="151"/>
      <c r="AB77" s="151"/>
      <c r="AC77" s="151"/>
      <c r="AD77" s="151"/>
      <c r="AE77" s="151"/>
      <c r="AF77" s="151"/>
      <c r="AG77" s="151" t="s">
        <v>186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2" x14ac:dyDescent="0.25">
      <c r="A78" s="158"/>
      <c r="B78" s="159"/>
      <c r="C78" s="182" t="s">
        <v>284</v>
      </c>
      <c r="D78" s="163"/>
      <c r="E78" s="164"/>
      <c r="F78" s="161"/>
      <c r="G78" s="161"/>
      <c r="H78" s="161"/>
      <c r="I78" s="161"/>
      <c r="J78" s="161"/>
      <c r="K78" s="161"/>
      <c r="L78" s="161"/>
      <c r="M78" s="161"/>
      <c r="N78" s="160"/>
      <c r="O78" s="160"/>
      <c r="P78" s="160"/>
      <c r="Q78" s="160"/>
      <c r="R78" s="161"/>
      <c r="S78" s="161"/>
      <c r="T78" s="161"/>
      <c r="U78" s="161"/>
      <c r="V78" s="161"/>
      <c r="W78" s="161"/>
      <c r="X78" s="161"/>
      <c r="Y78" s="161"/>
      <c r="Z78" s="151"/>
      <c r="AA78" s="151"/>
      <c r="AB78" s="151"/>
      <c r="AC78" s="151"/>
      <c r="AD78" s="151"/>
      <c r="AE78" s="151"/>
      <c r="AF78" s="151"/>
      <c r="AG78" s="151" t="s">
        <v>151</v>
      </c>
      <c r="AH78" s="151">
        <v>0</v>
      </c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3" x14ac:dyDescent="0.25">
      <c r="A79" s="158"/>
      <c r="B79" s="159"/>
      <c r="C79" s="182" t="s">
        <v>285</v>
      </c>
      <c r="D79" s="163"/>
      <c r="E79" s="164">
        <v>27.6</v>
      </c>
      <c r="F79" s="161"/>
      <c r="G79" s="161"/>
      <c r="H79" s="161"/>
      <c r="I79" s="161"/>
      <c r="J79" s="161"/>
      <c r="K79" s="161"/>
      <c r="L79" s="161"/>
      <c r="M79" s="161"/>
      <c r="N79" s="160"/>
      <c r="O79" s="160"/>
      <c r="P79" s="160"/>
      <c r="Q79" s="160"/>
      <c r="R79" s="161"/>
      <c r="S79" s="161"/>
      <c r="T79" s="161"/>
      <c r="U79" s="161"/>
      <c r="V79" s="161"/>
      <c r="W79" s="161"/>
      <c r="X79" s="161"/>
      <c r="Y79" s="161"/>
      <c r="Z79" s="151"/>
      <c r="AA79" s="151"/>
      <c r="AB79" s="151"/>
      <c r="AC79" s="151"/>
      <c r="AD79" s="151"/>
      <c r="AE79" s="151"/>
      <c r="AF79" s="151"/>
      <c r="AG79" s="151" t="s">
        <v>151</v>
      </c>
      <c r="AH79" s="151">
        <v>0</v>
      </c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5">
      <c r="A80" s="185">
        <v>29</v>
      </c>
      <c r="B80" s="186" t="s">
        <v>286</v>
      </c>
      <c r="C80" s="191" t="s">
        <v>287</v>
      </c>
      <c r="D80" s="187" t="s">
        <v>197</v>
      </c>
      <c r="E80" s="188">
        <v>27.6</v>
      </c>
      <c r="F80" s="189"/>
      <c r="G80" s="190">
        <f t="shared" ref="G80:G85" si="0">ROUND(E80*F80,2)</f>
        <v>0</v>
      </c>
      <c r="H80" s="162"/>
      <c r="I80" s="161">
        <f t="shared" ref="I80:I85" si="1">ROUND(E80*H80,2)</f>
        <v>0</v>
      </c>
      <c r="J80" s="162"/>
      <c r="K80" s="161">
        <f t="shared" ref="K80:K85" si="2">ROUND(E80*J80,2)</f>
        <v>0</v>
      </c>
      <c r="L80" s="161">
        <v>21</v>
      </c>
      <c r="M80" s="161">
        <f t="shared" ref="M80:M85" si="3">G80*(1+L80/100)</f>
        <v>0</v>
      </c>
      <c r="N80" s="160">
        <v>9.3000000000000005E-4</v>
      </c>
      <c r="O80" s="160">
        <f t="shared" ref="O80:O85" si="4">ROUND(E80*N80,2)</f>
        <v>0.03</v>
      </c>
      <c r="P80" s="160">
        <v>0</v>
      </c>
      <c r="Q80" s="160">
        <f t="shared" ref="Q80:Q85" si="5">ROUND(E80*P80,2)</f>
        <v>0</v>
      </c>
      <c r="R80" s="161"/>
      <c r="S80" s="161" t="s">
        <v>191</v>
      </c>
      <c r="T80" s="161" t="s">
        <v>191</v>
      </c>
      <c r="U80" s="161">
        <v>6.0000000000000001E-3</v>
      </c>
      <c r="V80" s="161">
        <f t="shared" ref="V80:V85" si="6">ROUND(E80*U80,2)</f>
        <v>0.17</v>
      </c>
      <c r="W80" s="161"/>
      <c r="X80" s="161" t="s">
        <v>147</v>
      </c>
      <c r="Y80" s="161" t="s">
        <v>148</v>
      </c>
      <c r="Z80" s="151"/>
      <c r="AA80" s="151"/>
      <c r="AB80" s="151"/>
      <c r="AC80" s="151"/>
      <c r="AD80" s="151"/>
      <c r="AE80" s="151"/>
      <c r="AF80" s="151"/>
      <c r="AG80" s="151" t="s">
        <v>186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 x14ac:dyDescent="0.25">
      <c r="A81" s="185">
        <v>30</v>
      </c>
      <c r="B81" s="186" t="s">
        <v>288</v>
      </c>
      <c r="C81" s="191" t="s">
        <v>289</v>
      </c>
      <c r="D81" s="187" t="s">
        <v>197</v>
      </c>
      <c r="E81" s="188">
        <v>27.6</v>
      </c>
      <c r="F81" s="189"/>
      <c r="G81" s="190">
        <f t="shared" si="0"/>
        <v>0</v>
      </c>
      <c r="H81" s="162"/>
      <c r="I81" s="161">
        <f t="shared" si="1"/>
        <v>0</v>
      </c>
      <c r="J81" s="162"/>
      <c r="K81" s="161">
        <f t="shared" si="2"/>
        <v>0</v>
      </c>
      <c r="L81" s="161">
        <v>21</v>
      </c>
      <c r="M81" s="161">
        <f t="shared" si="3"/>
        <v>0</v>
      </c>
      <c r="N81" s="160">
        <v>0</v>
      </c>
      <c r="O81" s="160">
        <f t="shared" si="4"/>
        <v>0</v>
      </c>
      <c r="P81" s="160">
        <v>0</v>
      </c>
      <c r="Q81" s="160">
        <f t="shared" si="5"/>
        <v>0</v>
      </c>
      <c r="R81" s="161"/>
      <c r="S81" s="161" t="s">
        <v>191</v>
      </c>
      <c r="T81" s="161" t="s">
        <v>191</v>
      </c>
      <c r="U81" s="161">
        <v>0.10199999999999999</v>
      </c>
      <c r="V81" s="161">
        <f t="shared" si="6"/>
        <v>2.82</v>
      </c>
      <c r="W81" s="161"/>
      <c r="X81" s="161" t="s">
        <v>147</v>
      </c>
      <c r="Y81" s="161" t="s">
        <v>148</v>
      </c>
      <c r="Z81" s="151"/>
      <c r="AA81" s="151"/>
      <c r="AB81" s="151"/>
      <c r="AC81" s="151"/>
      <c r="AD81" s="151"/>
      <c r="AE81" s="151"/>
      <c r="AF81" s="151"/>
      <c r="AG81" s="151" t="s">
        <v>186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5">
      <c r="A82" s="185">
        <v>31</v>
      </c>
      <c r="B82" s="186" t="s">
        <v>290</v>
      </c>
      <c r="C82" s="191" t="s">
        <v>291</v>
      </c>
      <c r="D82" s="187" t="s">
        <v>197</v>
      </c>
      <c r="E82" s="188">
        <v>27.6</v>
      </c>
      <c r="F82" s="189"/>
      <c r="G82" s="190">
        <f t="shared" si="0"/>
        <v>0</v>
      </c>
      <c r="H82" s="162"/>
      <c r="I82" s="161">
        <f t="shared" si="1"/>
        <v>0</v>
      </c>
      <c r="J82" s="162"/>
      <c r="K82" s="161">
        <f t="shared" si="2"/>
        <v>0</v>
      </c>
      <c r="L82" s="161">
        <v>21</v>
      </c>
      <c r="M82" s="161">
        <f t="shared" si="3"/>
        <v>0</v>
      </c>
      <c r="N82" s="160">
        <v>0</v>
      </c>
      <c r="O82" s="160">
        <f t="shared" si="4"/>
        <v>0</v>
      </c>
      <c r="P82" s="160">
        <v>0</v>
      </c>
      <c r="Q82" s="160">
        <f t="shared" si="5"/>
        <v>0</v>
      </c>
      <c r="R82" s="161"/>
      <c r="S82" s="161" t="s">
        <v>191</v>
      </c>
      <c r="T82" s="161" t="s">
        <v>191</v>
      </c>
      <c r="U82" s="161">
        <v>3.0300000000000001E-2</v>
      </c>
      <c r="V82" s="161">
        <f t="shared" si="6"/>
        <v>0.84</v>
      </c>
      <c r="W82" s="161"/>
      <c r="X82" s="161" t="s">
        <v>147</v>
      </c>
      <c r="Y82" s="161" t="s">
        <v>148</v>
      </c>
      <c r="Z82" s="151"/>
      <c r="AA82" s="151"/>
      <c r="AB82" s="151"/>
      <c r="AC82" s="151"/>
      <c r="AD82" s="151"/>
      <c r="AE82" s="151"/>
      <c r="AF82" s="151"/>
      <c r="AG82" s="151" t="s">
        <v>186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 x14ac:dyDescent="0.25">
      <c r="A83" s="185">
        <v>32</v>
      </c>
      <c r="B83" s="186" t="s">
        <v>292</v>
      </c>
      <c r="C83" s="191" t="s">
        <v>293</v>
      </c>
      <c r="D83" s="187" t="s">
        <v>197</v>
      </c>
      <c r="E83" s="188">
        <v>27.6</v>
      </c>
      <c r="F83" s="189"/>
      <c r="G83" s="190">
        <f t="shared" si="0"/>
        <v>0</v>
      </c>
      <c r="H83" s="162"/>
      <c r="I83" s="161">
        <f t="shared" si="1"/>
        <v>0</v>
      </c>
      <c r="J83" s="162"/>
      <c r="K83" s="161">
        <f t="shared" si="2"/>
        <v>0</v>
      </c>
      <c r="L83" s="161">
        <v>21</v>
      </c>
      <c r="M83" s="161">
        <f t="shared" si="3"/>
        <v>0</v>
      </c>
      <c r="N83" s="160">
        <v>1.4999999999999999E-4</v>
      </c>
      <c r="O83" s="160">
        <f t="shared" si="4"/>
        <v>0</v>
      </c>
      <c r="P83" s="160">
        <v>0</v>
      </c>
      <c r="Q83" s="160">
        <f t="shared" si="5"/>
        <v>0</v>
      </c>
      <c r="R83" s="161"/>
      <c r="S83" s="161" t="s">
        <v>191</v>
      </c>
      <c r="T83" s="161" t="s">
        <v>191</v>
      </c>
      <c r="U83" s="161">
        <v>0</v>
      </c>
      <c r="V83" s="161">
        <f t="shared" si="6"/>
        <v>0</v>
      </c>
      <c r="W83" s="161"/>
      <c r="X83" s="161" t="s">
        <v>147</v>
      </c>
      <c r="Y83" s="161" t="s">
        <v>148</v>
      </c>
      <c r="Z83" s="151"/>
      <c r="AA83" s="151"/>
      <c r="AB83" s="151"/>
      <c r="AC83" s="151"/>
      <c r="AD83" s="151"/>
      <c r="AE83" s="151"/>
      <c r="AF83" s="151"/>
      <c r="AG83" s="151" t="s">
        <v>186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 x14ac:dyDescent="0.25">
      <c r="A84" s="185">
        <v>33</v>
      </c>
      <c r="B84" s="186" t="s">
        <v>294</v>
      </c>
      <c r="C84" s="191" t="s">
        <v>295</v>
      </c>
      <c r="D84" s="187" t="s">
        <v>197</v>
      </c>
      <c r="E84" s="188">
        <v>27.6</v>
      </c>
      <c r="F84" s="189"/>
      <c r="G84" s="190">
        <f t="shared" si="0"/>
        <v>0</v>
      </c>
      <c r="H84" s="162"/>
      <c r="I84" s="161">
        <f t="shared" si="1"/>
        <v>0</v>
      </c>
      <c r="J84" s="162"/>
      <c r="K84" s="161">
        <f t="shared" si="2"/>
        <v>0</v>
      </c>
      <c r="L84" s="161">
        <v>21</v>
      </c>
      <c r="M84" s="161">
        <f t="shared" si="3"/>
        <v>0</v>
      </c>
      <c r="N84" s="160">
        <v>0</v>
      </c>
      <c r="O84" s="160">
        <f t="shared" si="4"/>
        <v>0</v>
      </c>
      <c r="P84" s="160">
        <v>0</v>
      </c>
      <c r="Q84" s="160">
        <f t="shared" si="5"/>
        <v>0</v>
      </c>
      <c r="R84" s="161"/>
      <c r="S84" s="161" t="s">
        <v>191</v>
      </c>
      <c r="T84" s="161" t="s">
        <v>191</v>
      </c>
      <c r="U84" s="161">
        <v>1.7999999999999999E-2</v>
      </c>
      <c r="V84" s="161">
        <f t="shared" si="6"/>
        <v>0.5</v>
      </c>
      <c r="W84" s="161"/>
      <c r="X84" s="161" t="s">
        <v>147</v>
      </c>
      <c r="Y84" s="161" t="s">
        <v>148</v>
      </c>
      <c r="Z84" s="151"/>
      <c r="AA84" s="151"/>
      <c r="AB84" s="151"/>
      <c r="AC84" s="151"/>
      <c r="AD84" s="151"/>
      <c r="AE84" s="151"/>
      <c r="AF84" s="151"/>
      <c r="AG84" s="151" t="s">
        <v>186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1" x14ac:dyDescent="0.25">
      <c r="A85" s="185">
        <v>34</v>
      </c>
      <c r="B85" s="186" t="s">
        <v>296</v>
      </c>
      <c r="C85" s="191" t="s">
        <v>297</v>
      </c>
      <c r="D85" s="187" t="s">
        <v>197</v>
      </c>
      <c r="E85" s="188">
        <v>66.680000000000007</v>
      </c>
      <c r="F85" s="189"/>
      <c r="G85" s="190">
        <f t="shared" si="0"/>
        <v>0</v>
      </c>
      <c r="H85" s="162"/>
      <c r="I85" s="161">
        <f t="shared" si="1"/>
        <v>0</v>
      </c>
      <c r="J85" s="162"/>
      <c r="K85" s="161">
        <f t="shared" si="2"/>
        <v>0</v>
      </c>
      <c r="L85" s="161">
        <v>21</v>
      </c>
      <c r="M85" s="161">
        <f t="shared" si="3"/>
        <v>0</v>
      </c>
      <c r="N85" s="160">
        <v>1.58E-3</v>
      </c>
      <c r="O85" s="160">
        <f t="shared" si="4"/>
        <v>0.11</v>
      </c>
      <c r="P85" s="160">
        <v>0</v>
      </c>
      <c r="Q85" s="160">
        <f t="shared" si="5"/>
        <v>0</v>
      </c>
      <c r="R85" s="161"/>
      <c r="S85" s="161" t="s">
        <v>191</v>
      </c>
      <c r="T85" s="161" t="s">
        <v>191</v>
      </c>
      <c r="U85" s="161">
        <v>0.214</v>
      </c>
      <c r="V85" s="161">
        <f t="shared" si="6"/>
        <v>14.27</v>
      </c>
      <c r="W85" s="161"/>
      <c r="X85" s="161" t="s">
        <v>147</v>
      </c>
      <c r="Y85" s="161" t="s">
        <v>148</v>
      </c>
      <c r="Z85" s="151"/>
      <c r="AA85" s="151"/>
      <c r="AB85" s="151"/>
      <c r="AC85" s="151"/>
      <c r="AD85" s="151"/>
      <c r="AE85" s="151"/>
      <c r="AF85" s="151"/>
      <c r="AG85" s="151" t="s">
        <v>186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ht="26" x14ac:dyDescent="0.25">
      <c r="A86" s="167" t="s">
        <v>140</v>
      </c>
      <c r="B86" s="168" t="s">
        <v>76</v>
      </c>
      <c r="C86" s="180" t="s">
        <v>77</v>
      </c>
      <c r="D86" s="169"/>
      <c r="E86" s="170"/>
      <c r="F86" s="171"/>
      <c r="G86" s="172">
        <f>SUMIF(AG87:AG87,"&lt;&gt;NOR",G87:G87)</f>
        <v>0</v>
      </c>
      <c r="H86" s="166"/>
      <c r="I86" s="166">
        <f>SUM(I87:I87)</f>
        <v>0</v>
      </c>
      <c r="J86" s="166"/>
      <c r="K86" s="166">
        <f>SUM(K87:K87)</f>
        <v>0</v>
      </c>
      <c r="L86" s="166"/>
      <c r="M86" s="166">
        <f>SUM(M87:M87)</f>
        <v>0</v>
      </c>
      <c r="N86" s="165"/>
      <c r="O86" s="165">
        <f>SUM(O87:O87)</f>
        <v>0</v>
      </c>
      <c r="P86" s="165"/>
      <c r="Q86" s="165">
        <f>SUM(Q87:Q87)</f>
        <v>0</v>
      </c>
      <c r="R86" s="166"/>
      <c r="S86" s="166"/>
      <c r="T86" s="166"/>
      <c r="U86" s="166"/>
      <c r="V86" s="166">
        <f>SUM(V87:V87)</f>
        <v>20.54</v>
      </c>
      <c r="W86" s="166"/>
      <c r="X86" s="166"/>
      <c r="Y86" s="166"/>
      <c r="AG86" t="s">
        <v>141</v>
      </c>
    </row>
    <row r="87" spans="1:60" outlineLevel="1" x14ac:dyDescent="0.25">
      <c r="A87" s="185">
        <v>35</v>
      </c>
      <c r="B87" s="186" t="s">
        <v>298</v>
      </c>
      <c r="C87" s="191" t="s">
        <v>299</v>
      </c>
      <c r="D87" s="187" t="s">
        <v>197</v>
      </c>
      <c r="E87" s="188">
        <v>66.680000000000007</v>
      </c>
      <c r="F87" s="189"/>
      <c r="G87" s="190">
        <f>ROUND(E87*F87,2)</f>
        <v>0</v>
      </c>
      <c r="H87" s="162"/>
      <c r="I87" s="161">
        <f>ROUND(E87*H87,2)</f>
        <v>0</v>
      </c>
      <c r="J87" s="162"/>
      <c r="K87" s="161">
        <f>ROUND(E87*J87,2)</f>
        <v>0</v>
      </c>
      <c r="L87" s="161">
        <v>21</v>
      </c>
      <c r="M87" s="161">
        <f>G87*(1+L87/100)</f>
        <v>0</v>
      </c>
      <c r="N87" s="160">
        <v>4.0000000000000003E-5</v>
      </c>
      <c r="O87" s="160">
        <f>ROUND(E87*N87,2)</f>
        <v>0</v>
      </c>
      <c r="P87" s="160">
        <v>0</v>
      </c>
      <c r="Q87" s="160">
        <f>ROUND(E87*P87,2)</f>
        <v>0</v>
      </c>
      <c r="R87" s="161"/>
      <c r="S87" s="161" t="s">
        <v>191</v>
      </c>
      <c r="T87" s="161" t="s">
        <v>191</v>
      </c>
      <c r="U87" s="161">
        <v>0.308</v>
      </c>
      <c r="V87" s="161">
        <f>ROUND(E87*U87,2)</f>
        <v>20.54</v>
      </c>
      <c r="W87" s="161"/>
      <c r="X87" s="161" t="s">
        <v>147</v>
      </c>
      <c r="Y87" s="161" t="s">
        <v>148</v>
      </c>
      <c r="Z87" s="151"/>
      <c r="AA87" s="151"/>
      <c r="AB87" s="151"/>
      <c r="AC87" s="151"/>
      <c r="AD87" s="151"/>
      <c r="AE87" s="151"/>
      <c r="AF87" s="151"/>
      <c r="AG87" s="151" t="s">
        <v>186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ht="13" x14ac:dyDescent="0.25">
      <c r="A88" s="167" t="s">
        <v>140</v>
      </c>
      <c r="B88" s="168" t="s">
        <v>78</v>
      </c>
      <c r="C88" s="180" t="s">
        <v>79</v>
      </c>
      <c r="D88" s="169"/>
      <c r="E88" s="170"/>
      <c r="F88" s="171"/>
      <c r="G88" s="172">
        <f>SUMIF(AG89:AG105,"&lt;&gt;NOR",G89:G105)</f>
        <v>0</v>
      </c>
      <c r="H88" s="166"/>
      <c r="I88" s="166">
        <f>SUM(I89:I105)</f>
        <v>0</v>
      </c>
      <c r="J88" s="166"/>
      <c r="K88" s="166">
        <f>SUM(K89:K105)</f>
        <v>0</v>
      </c>
      <c r="L88" s="166"/>
      <c r="M88" s="166">
        <f>SUM(M89:M105)</f>
        <v>0</v>
      </c>
      <c r="N88" s="165"/>
      <c r="O88" s="165">
        <f>SUM(O89:O105)</f>
        <v>0.01</v>
      </c>
      <c r="P88" s="165"/>
      <c r="Q88" s="165">
        <f>SUM(Q89:Q105)</f>
        <v>1.87</v>
      </c>
      <c r="R88" s="166"/>
      <c r="S88" s="166"/>
      <c r="T88" s="166"/>
      <c r="U88" s="166"/>
      <c r="V88" s="166">
        <f>SUM(V89:V105)</f>
        <v>18.829999999999998</v>
      </c>
      <c r="W88" s="166"/>
      <c r="X88" s="166"/>
      <c r="Y88" s="166"/>
      <c r="AG88" t="s">
        <v>141</v>
      </c>
    </row>
    <row r="89" spans="1:60" outlineLevel="1" x14ac:dyDescent="0.25">
      <c r="A89" s="174">
        <v>36</v>
      </c>
      <c r="B89" s="175" t="s">
        <v>300</v>
      </c>
      <c r="C89" s="181" t="s">
        <v>301</v>
      </c>
      <c r="D89" s="176" t="s">
        <v>197</v>
      </c>
      <c r="E89" s="177">
        <v>3.5</v>
      </c>
      <c r="F89" s="178"/>
      <c r="G89" s="179">
        <f>ROUND(E89*F89,2)</f>
        <v>0</v>
      </c>
      <c r="H89" s="162"/>
      <c r="I89" s="161">
        <f>ROUND(E89*H89,2)</f>
        <v>0</v>
      </c>
      <c r="J89" s="162"/>
      <c r="K89" s="161">
        <f>ROUND(E89*J89,2)</f>
        <v>0</v>
      </c>
      <c r="L89" s="161">
        <v>21</v>
      </c>
      <c r="M89" s="161">
        <f>G89*(1+L89/100)</f>
        <v>0</v>
      </c>
      <c r="N89" s="160">
        <v>1E-3</v>
      </c>
      <c r="O89" s="160">
        <f>ROUND(E89*N89,2)</f>
        <v>0</v>
      </c>
      <c r="P89" s="160">
        <v>4.1200000000000001E-2</v>
      </c>
      <c r="Q89" s="160">
        <f>ROUND(E89*P89,2)</f>
        <v>0.14000000000000001</v>
      </c>
      <c r="R89" s="161"/>
      <c r="S89" s="161" t="s">
        <v>191</v>
      </c>
      <c r="T89" s="161" t="s">
        <v>191</v>
      </c>
      <c r="U89" s="161">
        <v>0.498</v>
      </c>
      <c r="V89" s="161">
        <f>ROUND(E89*U89,2)</f>
        <v>1.74</v>
      </c>
      <c r="W89" s="161"/>
      <c r="X89" s="161" t="s">
        <v>147</v>
      </c>
      <c r="Y89" s="161" t="s">
        <v>148</v>
      </c>
      <c r="Z89" s="151"/>
      <c r="AA89" s="151"/>
      <c r="AB89" s="151"/>
      <c r="AC89" s="151"/>
      <c r="AD89" s="151"/>
      <c r="AE89" s="151"/>
      <c r="AF89" s="151"/>
      <c r="AG89" s="151" t="s">
        <v>186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2" x14ac:dyDescent="0.25">
      <c r="A90" s="158"/>
      <c r="B90" s="159"/>
      <c r="C90" s="182" t="s">
        <v>302</v>
      </c>
      <c r="D90" s="163"/>
      <c r="E90" s="164">
        <v>3.5</v>
      </c>
      <c r="F90" s="161"/>
      <c r="G90" s="161"/>
      <c r="H90" s="161"/>
      <c r="I90" s="161"/>
      <c r="J90" s="161"/>
      <c r="K90" s="161"/>
      <c r="L90" s="161"/>
      <c r="M90" s="161"/>
      <c r="N90" s="160"/>
      <c r="O90" s="160"/>
      <c r="P90" s="160"/>
      <c r="Q90" s="160"/>
      <c r="R90" s="161"/>
      <c r="S90" s="161"/>
      <c r="T90" s="161"/>
      <c r="U90" s="161"/>
      <c r="V90" s="161"/>
      <c r="W90" s="161"/>
      <c r="X90" s="161"/>
      <c r="Y90" s="161"/>
      <c r="Z90" s="151"/>
      <c r="AA90" s="151"/>
      <c r="AB90" s="151"/>
      <c r="AC90" s="151"/>
      <c r="AD90" s="151"/>
      <c r="AE90" s="151"/>
      <c r="AF90" s="151"/>
      <c r="AG90" s="151" t="s">
        <v>151</v>
      </c>
      <c r="AH90" s="151">
        <v>0</v>
      </c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ht="20" outlineLevel="1" x14ac:dyDescent="0.25">
      <c r="A91" s="185">
        <v>37</v>
      </c>
      <c r="B91" s="186" t="s">
        <v>303</v>
      </c>
      <c r="C91" s="191" t="s">
        <v>304</v>
      </c>
      <c r="D91" s="187" t="s">
        <v>209</v>
      </c>
      <c r="E91" s="188">
        <v>1</v>
      </c>
      <c r="F91" s="189"/>
      <c r="G91" s="190">
        <f>ROUND(E91*F91,2)</f>
        <v>0</v>
      </c>
      <c r="H91" s="162"/>
      <c r="I91" s="161">
        <f>ROUND(E91*H91,2)</f>
        <v>0</v>
      </c>
      <c r="J91" s="162"/>
      <c r="K91" s="161">
        <f>ROUND(E91*J91,2)</f>
        <v>0</v>
      </c>
      <c r="L91" s="161">
        <v>21</v>
      </c>
      <c r="M91" s="161">
        <f>G91*(1+L91/100)</f>
        <v>0</v>
      </c>
      <c r="N91" s="160">
        <v>0</v>
      </c>
      <c r="O91" s="160">
        <f>ROUND(E91*N91,2)</f>
        <v>0</v>
      </c>
      <c r="P91" s="160">
        <v>1.9E-2</v>
      </c>
      <c r="Q91" s="160">
        <f>ROUND(E91*P91,2)</f>
        <v>0.02</v>
      </c>
      <c r="R91" s="161"/>
      <c r="S91" s="161" t="s">
        <v>191</v>
      </c>
      <c r="T91" s="161" t="s">
        <v>191</v>
      </c>
      <c r="U91" s="161">
        <v>0.05</v>
      </c>
      <c r="V91" s="161">
        <f>ROUND(E91*U91,2)</f>
        <v>0.05</v>
      </c>
      <c r="W91" s="161"/>
      <c r="X91" s="161" t="s">
        <v>147</v>
      </c>
      <c r="Y91" s="161" t="s">
        <v>148</v>
      </c>
      <c r="Z91" s="151"/>
      <c r="AA91" s="151"/>
      <c r="AB91" s="151"/>
      <c r="AC91" s="151"/>
      <c r="AD91" s="151"/>
      <c r="AE91" s="151"/>
      <c r="AF91" s="151"/>
      <c r="AG91" s="151" t="s">
        <v>186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 x14ac:dyDescent="0.25">
      <c r="A92" s="174">
        <v>38</v>
      </c>
      <c r="B92" s="175" t="s">
        <v>305</v>
      </c>
      <c r="C92" s="181" t="s">
        <v>306</v>
      </c>
      <c r="D92" s="176" t="s">
        <v>197</v>
      </c>
      <c r="E92" s="177">
        <v>0.77500000000000002</v>
      </c>
      <c r="F92" s="178"/>
      <c r="G92" s="179">
        <f>ROUND(E92*F92,2)</f>
        <v>0</v>
      </c>
      <c r="H92" s="162"/>
      <c r="I92" s="161">
        <f>ROUND(E92*H92,2)</f>
        <v>0</v>
      </c>
      <c r="J92" s="162"/>
      <c r="K92" s="161">
        <f>ROUND(E92*J92,2)</f>
        <v>0</v>
      </c>
      <c r="L92" s="161">
        <v>21</v>
      </c>
      <c r="M92" s="161">
        <f>G92*(1+L92/100)</f>
        <v>0</v>
      </c>
      <c r="N92" s="160">
        <v>2.1900000000000001E-3</v>
      </c>
      <c r="O92" s="160">
        <f>ROUND(E92*N92,2)</f>
        <v>0</v>
      </c>
      <c r="P92" s="160">
        <v>0.01</v>
      </c>
      <c r="Q92" s="160">
        <f>ROUND(E92*P92,2)</f>
        <v>0.01</v>
      </c>
      <c r="R92" s="161"/>
      <c r="S92" s="161" t="s">
        <v>191</v>
      </c>
      <c r="T92" s="161" t="s">
        <v>191</v>
      </c>
      <c r="U92" s="161">
        <v>0.52</v>
      </c>
      <c r="V92" s="161">
        <f>ROUND(E92*U92,2)</f>
        <v>0.4</v>
      </c>
      <c r="W92" s="161"/>
      <c r="X92" s="161" t="s">
        <v>147</v>
      </c>
      <c r="Y92" s="161" t="s">
        <v>148</v>
      </c>
      <c r="Z92" s="151"/>
      <c r="AA92" s="151"/>
      <c r="AB92" s="151"/>
      <c r="AC92" s="151"/>
      <c r="AD92" s="151"/>
      <c r="AE92" s="151"/>
      <c r="AF92" s="151"/>
      <c r="AG92" s="151" t="s">
        <v>186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2" x14ac:dyDescent="0.25">
      <c r="A93" s="158"/>
      <c r="B93" s="159"/>
      <c r="C93" s="182" t="s">
        <v>307</v>
      </c>
      <c r="D93" s="163"/>
      <c r="E93" s="164">
        <v>0.77500000000000002</v>
      </c>
      <c r="F93" s="161"/>
      <c r="G93" s="161"/>
      <c r="H93" s="161"/>
      <c r="I93" s="161"/>
      <c r="J93" s="161"/>
      <c r="K93" s="161"/>
      <c r="L93" s="161"/>
      <c r="M93" s="161"/>
      <c r="N93" s="160"/>
      <c r="O93" s="160"/>
      <c r="P93" s="160"/>
      <c r="Q93" s="160"/>
      <c r="R93" s="161"/>
      <c r="S93" s="161"/>
      <c r="T93" s="161"/>
      <c r="U93" s="161"/>
      <c r="V93" s="161"/>
      <c r="W93" s="161"/>
      <c r="X93" s="161"/>
      <c r="Y93" s="161"/>
      <c r="Z93" s="151"/>
      <c r="AA93" s="151"/>
      <c r="AB93" s="151"/>
      <c r="AC93" s="151"/>
      <c r="AD93" s="151"/>
      <c r="AE93" s="151"/>
      <c r="AF93" s="151"/>
      <c r="AG93" s="151" t="s">
        <v>151</v>
      </c>
      <c r="AH93" s="151">
        <v>0</v>
      </c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5">
      <c r="A94" s="174">
        <v>39</v>
      </c>
      <c r="B94" s="175" t="s">
        <v>308</v>
      </c>
      <c r="C94" s="181" t="s">
        <v>309</v>
      </c>
      <c r="D94" s="176" t="s">
        <v>197</v>
      </c>
      <c r="E94" s="177">
        <v>8.6024999999999991</v>
      </c>
      <c r="F94" s="178"/>
      <c r="G94" s="179">
        <f>ROUND(E94*F94,2)</f>
        <v>0</v>
      </c>
      <c r="H94" s="162"/>
      <c r="I94" s="161">
        <f>ROUND(E94*H94,2)</f>
        <v>0</v>
      </c>
      <c r="J94" s="162"/>
      <c r="K94" s="161">
        <f>ROUND(E94*J94,2)</f>
        <v>0</v>
      </c>
      <c r="L94" s="161">
        <v>21</v>
      </c>
      <c r="M94" s="161">
        <f>G94*(1+L94/100)</f>
        <v>0</v>
      </c>
      <c r="N94" s="160">
        <v>9.2000000000000003E-4</v>
      </c>
      <c r="O94" s="160">
        <f>ROUND(E94*N94,2)</f>
        <v>0.01</v>
      </c>
      <c r="P94" s="160">
        <v>0.04</v>
      </c>
      <c r="Q94" s="160">
        <f>ROUND(E94*P94,2)</f>
        <v>0.34</v>
      </c>
      <c r="R94" s="161"/>
      <c r="S94" s="161" t="s">
        <v>191</v>
      </c>
      <c r="T94" s="161" t="s">
        <v>191</v>
      </c>
      <c r="U94" s="161">
        <v>0.373</v>
      </c>
      <c r="V94" s="161">
        <f>ROUND(E94*U94,2)</f>
        <v>3.21</v>
      </c>
      <c r="W94" s="161"/>
      <c r="X94" s="161" t="s">
        <v>147</v>
      </c>
      <c r="Y94" s="161" t="s">
        <v>148</v>
      </c>
      <c r="Z94" s="151"/>
      <c r="AA94" s="151"/>
      <c r="AB94" s="151"/>
      <c r="AC94" s="151"/>
      <c r="AD94" s="151"/>
      <c r="AE94" s="151"/>
      <c r="AF94" s="151"/>
      <c r="AG94" s="151" t="s">
        <v>186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2" x14ac:dyDescent="0.25">
      <c r="A95" s="158"/>
      <c r="B95" s="159"/>
      <c r="C95" s="182" t="s">
        <v>310</v>
      </c>
      <c r="D95" s="163"/>
      <c r="E95" s="164">
        <v>8.6024999999999991</v>
      </c>
      <c r="F95" s="161"/>
      <c r="G95" s="161"/>
      <c r="H95" s="161"/>
      <c r="I95" s="161"/>
      <c r="J95" s="161"/>
      <c r="K95" s="161"/>
      <c r="L95" s="161"/>
      <c r="M95" s="161"/>
      <c r="N95" s="160"/>
      <c r="O95" s="160"/>
      <c r="P95" s="160"/>
      <c r="Q95" s="160"/>
      <c r="R95" s="161"/>
      <c r="S95" s="161"/>
      <c r="T95" s="161"/>
      <c r="U95" s="161"/>
      <c r="V95" s="161"/>
      <c r="W95" s="161"/>
      <c r="X95" s="161"/>
      <c r="Y95" s="161"/>
      <c r="Z95" s="151"/>
      <c r="AA95" s="151"/>
      <c r="AB95" s="151"/>
      <c r="AC95" s="151"/>
      <c r="AD95" s="151"/>
      <c r="AE95" s="151"/>
      <c r="AF95" s="151"/>
      <c r="AG95" s="151" t="s">
        <v>151</v>
      </c>
      <c r="AH95" s="151">
        <v>0</v>
      </c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 x14ac:dyDescent="0.25">
      <c r="A96" s="174">
        <v>40</v>
      </c>
      <c r="B96" s="175" t="s">
        <v>311</v>
      </c>
      <c r="C96" s="181" t="s">
        <v>312</v>
      </c>
      <c r="D96" s="176" t="s">
        <v>197</v>
      </c>
      <c r="E96" s="177">
        <v>64.97</v>
      </c>
      <c r="F96" s="178"/>
      <c r="G96" s="179">
        <f>ROUND(E96*F96,2)</f>
        <v>0</v>
      </c>
      <c r="H96" s="162"/>
      <c r="I96" s="161">
        <f>ROUND(E96*H96,2)</f>
        <v>0</v>
      </c>
      <c r="J96" s="162"/>
      <c r="K96" s="161">
        <f>ROUND(E96*J96,2)</f>
        <v>0</v>
      </c>
      <c r="L96" s="161">
        <v>21</v>
      </c>
      <c r="M96" s="161">
        <f>G96*(1+L96/100)</f>
        <v>0</v>
      </c>
      <c r="N96" s="160">
        <v>0</v>
      </c>
      <c r="O96" s="160">
        <f>ROUND(E96*N96,2)</f>
        <v>0</v>
      </c>
      <c r="P96" s="160">
        <v>0.02</v>
      </c>
      <c r="Q96" s="160">
        <f>ROUND(E96*P96,2)</f>
        <v>1.3</v>
      </c>
      <c r="R96" s="161"/>
      <c r="S96" s="161" t="s">
        <v>191</v>
      </c>
      <c r="T96" s="161" t="s">
        <v>191</v>
      </c>
      <c r="U96" s="161">
        <v>0.13</v>
      </c>
      <c r="V96" s="161">
        <f>ROUND(E96*U96,2)</f>
        <v>8.4499999999999993</v>
      </c>
      <c r="W96" s="161"/>
      <c r="X96" s="161" t="s">
        <v>147</v>
      </c>
      <c r="Y96" s="161" t="s">
        <v>148</v>
      </c>
      <c r="Z96" s="151"/>
      <c r="AA96" s="151"/>
      <c r="AB96" s="151"/>
      <c r="AC96" s="151"/>
      <c r="AD96" s="151"/>
      <c r="AE96" s="151"/>
      <c r="AF96" s="151"/>
      <c r="AG96" s="151" t="s">
        <v>186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2" x14ac:dyDescent="0.25">
      <c r="A97" s="158"/>
      <c r="B97" s="159"/>
      <c r="C97" s="182" t="s">
        <v>247</v>
      </c>
      <c r="D97" s="163"/>
      <c r="E97" s="164"/>
      <c r="F97" s="161"/>
      <c r="G97" s="161"/>
      <c r="H97" s="161"/>
      <c r="I97" s="161"/>
      <c r="J97" s="161"/>
      <c r="K97" s="161"/>
      <c r="L97" s="161"/>
      <c r="M97" s="161"/>
      <c r="N97" s="160"/>
      <c r="O97" s="160"/>
      <c r="P97" s="160"/>
      <c r="Q97" s="160"/>
      <c r="R97" s="161"/>
      <c r="S97" s="161"/>
      <c r="T97" s="161"/>
      <c r="U97" s="161"/>
      <c r="V97" s="161"/>
      <c r="W97" s="161"/>
      <c r="X97" s="161"/>
      <c r="Y97" s="161"/>
      <c r="Z97" s="151"/>
      <c r="AA97" s="151"/>
      <c r="AB97" s="151"/>
      <c r="AC97" s="151"/>
      <c r="AD97" s="151"/>
      <c r="AE97" s="151"/>
      <c r="AF97" s="151"/>
      <c r="AG97" s="151" t="s">
        <v>151</v>
      </c>
      <c r="AH97" s="151">
        <v>0</v>
      </c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3" x14ac:dyDescent="0.25">
      <c r="A98" s="158"/>
      <c r="B98" s="159"/>
      <c r="C98" s="182" t="s">
        <v>248</v>
      </c>
      <c r="D98" s="163"/>
      <c r="E98" s="164">
        <v>12.845000000000001</v>
      </c>
      <c r="F98" s="161"/>
      <c r="G98" s="161"/>
      <c r="H98" s="161"/>
      <c r="I98" s="161"/>
      <c r="J98" s="161"/>
      <c r="K98" s="161"/>
      <c r="L98" s="161"/>
      <c r="M98" s="161"/>
      <c r="N98" s="160"/>
      <c r="O98" s="160"/>
      <c r="P98" s="160"/>
      <c r="Q98" s="160"/>
      <c r="R98" s="161"/>
      <c r="S98" s="161"/>
      <c r="T98" s="161"/>
      <c r="U98" s="161"/>
      <c r="V98" s="161"/>
      <c r="W98" s="161"/>
      <c r="X98" s="161"/>
      <c r="Y98" s="161"/>
      <c r="Z98" s="151"/>
      <c r="AA98" s="151"/>
      <c r="AB98" s="151"/>
      <c r="AC98" s="151"/>
      <c r="AD98" s="151"/>
      <c r="AE98" s="151"/>
      <c r="AF98" s="151"/>
      <c r="AG98" s="151" t="s">
        <v>151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3" x14ac:dyDescent="0.25">
      <c r="A99" s="158"/>
      <c r="B99" s="159"/>
      <c r="C99" s="182" t="s">
        <v>249</v>
      </c>
      <c r="D99" s="163"/>
      <c r="E99" s="164">
        <v>18.285</v>
      </c>
      <c r="F99" s="161"/>
      <c r="G99" s="161"/>
      <c r="H99" s="161"/>
      <c r="I99" s="161"/>
      <c r="J99" s="161"/>
      <c r="K99" s="161"/>
      <c r="L99" s="161"/>
      <c r="M99" s="161"/>
      <c r="N99" s="160"/>
      <c r="O99" s="160"/>
      <c r="P99" s="160"/>
      <c r="Q99" s="160"/>
      <c r="R99" s="161"/>
      <c r="S99" s="161"/>
      <c r="T99" s="161"/>
      <c r="U99" s="161"/>
      <c r="V99" s="161"/>
      <c r="W99" s="161"/>
      <c r="X99" s="161"/>
      <c r="Y99" s="161"/>
      <c r="Z99" s="151"/>
      <c r="AA99" s="151"/>
      <c r="AB99" s="151"/>
      <c r="AC99" s="151"/>
      <c r="AD99" s="151"/>
      <c r="AE99" s="151"/>
      <c r="AF99" s="151"/>
      <c r="AG99" s="151" t="s">
        <v>151</v>
      </c>
      <c r="AH99" s="151">
        <v>0</v>
      </c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3" x14ac:dyDescent="0.25">
      <c r="A100" s="158"/>
      <c r="B100" s="159"/>
      <c r="C100" s="182" t="s">
        <v>226</v>
      </c>
      <c r="D100" s="163"/>
      <c r="E100" s="164">
        <v>8.36</v>
      </c>
      <c r="F100" s="161"/>
      <c r="G100" s="161"/>
      <c r="H100" s="161"/>
      <c r="I100" s="161"/>
      <c r="J100" s="161"/>
      <c r="K100" s="161"/>
      <c r="L100" s="161"/>
      <c r="M100" s="161"/>
      <c r="N100" s="160"/>
      <c r="O100" s="160"/>
      <c r="P100" s="160"/>
      <c r="Q100" s="160"/>
      <c r="R100" s="161"/>
      <c r="S100" s="161"/>
      <c r="T100" s="161"/>
      <c r="U100" s="161"/>
      <c r="V100" s="161"/>
      <c r="W100" s="161"/>
      <c r="X100" s="161"/>
      <c r="Y100" s="161"/>
      <c r="Z100" s="151"/>
      <c r="AA100" s="151"/>
      <c r="AB100" s="151"/>
      <c r="AC100" s="151"/>
      <c r="AD100" s="151"/>
      <c r="AE100" s="151"/>
      <c r="AF100" s="151"/>
      <c r="AG100" s="151" t="s">
        <v>151</v>
      </c>
      <c r="AH100" s="151">
        <v>0</v>
      </c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3" x14ac:dyDescent="0.25">
      <c r="A101" s="158"/>
      <c r="B101" s="159"/>
      <c r="C101" s="182" t="s">
        <v>227</v>
      </c>
      <c r="D101" s="163"/>
      <c r="E101" s="164">
        <v>24.52</v>
      </c>
      <c r="F101" s="161"/>
      <c r="G101" s="161"/>
      <c r="H101" s="161"/>
      <c r="I101" s="161"/>
      <c r="J101" s="161"/>
      <c r="K101" s="161"/>
      <c r="L101" s="161"/>
      <c r="M101" s="161"/>
      <c r="N101" s="160"/>
      <c r="O101" s="160"/>
      <c r="P101" s="160"/>
      <c r="Q101" s="160"/>
      <c r="R101" s="161"/>
      <c r="S101" s="161"/>
      <c r="T101" s="161"/>
      <c r="U101" s="161"/>
      <c r="V101" s="161"/>
      <c r="W101" s="161"/>
      <c r="X101" s="161"/>
      <c r="Y101" s="161"/>
      <c r="Z101" s="151"/>
      <c r="AA101" s="151"/>
      <c r="AB101" s="151"/>
      <c r="AC101" s="151"/>
      <c r="AD101" s="151"/>
      <c r="AE101" s="151"/>
      <c r="AF101" s="151"/>
      <c r="AG101" s="151" t="s">
        <v>151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3" x14ac:dyDescent="0.25">
      <c r="A102" s="158"/>
      <c r="B102" s="159"/>
      <c r="C102" s="182" t="s">
        <v>228</v>
      </c>
      <c r="D102" s="163"/>
      <c r="E102" s="164">
        <v>0.96</v>
      </c>
      <c r="F102" s="161"/>
      <c r="G102" s="161"/>
      <c r="H102" s="161"/>
      <c r="I102" s="161"/>
      <c r="J102" s="161"/>
      <c r="K102" s="161"/>
      <c r="L102" s="161"/>
      <c r="M102" s="161"/>
      <c r="N102" s="160"/>
      <c r="O102" s="160"/>
      <c r="P102" s="160"/>
      <c r="Q102" s="160"/>
      <c r="R102" s="161"/>
      <c r="S102" s="161"/>
      <c r="T102" s="161"/>
      <c r="U102" s="161"/>
      <c r="V102" s="161"/>
      <c r="W102" s="161"/>
      <c r="X102" s="161"/>
      <c r="Y102" s="161"/>
      <c r="Z102" s="151"/>
      <c r="AA102" s="151"/>
      <c r="AB102" s="151"/>
      <c r="AC102" s="151"/>
      <c r="AD102" s="151"/>
      <c r="AE102" s="151"/>
      <c r="AF102" s="151"/>
      <c r="AG102" s="151" t="s">
        <v>151</v>
      </c>
      <c r="AH102" s="151">
        <v>0</v>
      </c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 x14ac:dyDescent="0.25">
      <c r="A103" s="185">
        <v>41</v>
      </c>
      <c r="B103" s="186" t="s">
        <v>313</v>
      </c>
      <c r="C103" s="191" t="s">
        <v>314</v>
      </c>
      <c r="D103" s="187" t="s">
        <v>197</v>
      </c>
      <c r="E103" s="188">
        <v>64.97</v>
      </c>
      <c r="F103" s="189"/>
      <c r="G103" s="190">
        <f>ROUND(E103*F103,2)</f>
        <v>0</v>
      </c>
      <c r="H103" s="162"/>
      <c r="I103" s="161">
        <f>ROUND(E103*H103,2)</f>
        <v>0</v>
      </c>
      <c r="J103" s="162"/>
      <c r="K103" s="161">
        <f>ROUND(E103*J103,2)</f>
        <v>0</v>
      </c>
      <c r="L103" s="161">
        <v>21</v>
      </c>
      <c r="M103" s="161">
        <f>G103*(1+L103/100)</f>
        <v>0</v>
      </c>
      <c r="N103" s="160">
        <v>0</v>
      </c>
      <c r="O103" s="160">
        <f>ROUND(E103*N103,2)</f>
        <v>0</v>
      </c>
      <c r="P103" s="160">
        <v>8.9999999999999998E-4</v>
      </c>
      <c r="Q103" s="160">
        <f>ROUND(E103*P103,2)</f>
        <v>0.06</v>
      </c>
      <c r="R103" s="161"/>
      <c r="S103" s="161" t="s">
        <v>191</v>
      </c>
      <c r="T103" s="161" t="s">
        <v>191</v>
      </c>
      <c r="U103" s="161">
        <v>7.6679999999999998E-2</v>
      </c>
      <c r="V103" s="161">
        <f>ROUND(E103*U103,2)</f>
        <v>4.9800000000000004</v>
      </c>
      <c r="W103" s="161"/>
      <c r="X103" s="161" t="s">
        <v>147</v>
      </c>
      <c r="Y103" s="161" t="s">
        <v>148</v>
      </c>
      <c r="Z103" s="151"/>
      <c r="AA103" s="151"/>
      <c r="AB103" s="151"/>
      <c r="AC103" s="151"/>
      <c r="AD103" s="151"/>
      <c r="AE103" s="151"/>
      <c r="AF103" s="151"/>
      <c r="AG103" s="151" t="s">
        <v>186</v>
      </c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1" x14ac:dyDescent="0.25">
      <c r="A104" s="174">
        <v>42</v>
      </c>
      <c r="B104" s="175" t="s">
        <v>315</v>
      </c>
      <c r="C104" s="181" t="s">
        <v>316</v>
      </c>
      <c r="D104" s="176" t="s">
        <v>317</v>
      </c>
      <c r="E104" s="177">
        <v>1</v>
      </c>
      <c r="F104" s="178"/>
      <c r="G104" s="179">
        <f>ROUND(E104*F104,2)</f>
        <v>0</v>
      </c>
      <c r="H104" s="162"/>
      <c r="I104" s="161">
        <f>ROUND(E104*H104,2)</f>
        <v>0</v>
      </c>
      <c r="J104" s="162"/>
      <c r="K104" s="161">
        <f>ROUND(E104*J104,2)</f>
        <v>0</v>
      </c>
      <c r="L104" s="161">
        <v>21</v>
      </c>
      <c r="M104" s="161">
        <f>G104*(1+L104/100)</f>
        <v>0</v>
      </c>
      <c r="N104" s="160">
        <v>0</v>
      </c>
      <c r="O104" s="160">
        <f>ROUND(E104*N104,2)</f>
        <v>0</v>
      </c>
      <c r="P104" s="160">
        <v>0</v>
      </c>
      <c r="Q104" s="160">
        <f>ROUND(E104*P104,2)</f>
        <v>0</v>
      </c>
      <c r="R104" s="161"/>
      <c r="S104" s="161" t="s">
        <v>145</v>
      </c>
      <c r="T104" s="161" t="s">
        <v>146</v>
      </c>
      <c r="U104" s="161">
        <v>0</v>
      </c>
      <c r="V104" s="161">
        <f>ROUND(E104*U104,2)</f>
        <v>0</v>
      </c>
      <c r="W104" s="161"/>
      <c r="X104" s="161" t="s">
        <v>147</v>
      </c>
      <c r="Y104" s="161" t="s">
        <v>148</v>
      </c>
      <c r="Z104" s="151"/>
      <c r="AA104" s="151"/>
      <c r="AB104" s="151"/>
      <c r="AC104" s="151"/>
      <c r="AD104" s="151"/>
      <c r="AE104" s="151"/>
      <c r="AF104" s="151"/>
      <c r="AG104" s="151" t="s">
        <v>186</v>
      </c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2" x14ac:dyDescent="0.25">
      <c r="A105" s="158"/>
      <c r="B105" s="159"/>
      <c r="C105" s="182" t="s">
        <v>318</v>
      </c>
      <c r="D105" s="163"/>
      <c r="E105" s="164">
        <v>1</v>
      </c>
      <c r="F105" s="161"/>
      <c r="G105" s="161"/>
      <c r="H105" s="161"/>
      <c r="I105" s="161"/>
      <c r="J105" s="161"/>
      <c r="K105" s="161"/>
      <c r="L105" s="161"/>
      <c r="M105" s="161"/>
      <c r="N105" s="160"/>
      <c r="O105" s="160"/>
      <c r="P105" s="160"/>
      <c r="Q105" s="160"/>
      <c r="R105" s="161"/>
      <c r="S105" s="161"/>
      <c r="T105" s="161"/>
      <c r="U105" s="161"/>
      <c r="V105" s="161"/>
      <c r="W105" s="161"/>
      <c r="X105" s="161"/>
      <c r="Y105" s="161"/>
      <c r="Z105" s="151"/>
      <c r="AA105" s="151"/>
      <c r="AB105" s="151"/>
      <c r="AC105" s="151"/>
      <c r="AD105" s="151"/>
      <c r="AE105" s="151"/>
      <c r="AF105" s="151"/>
      <c r="AG105" s="151" t="s">
        <v>151</v>
      </c>
      <c r="AH105" s="151">
        <v>0</v>
      </c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ht="13" x14ac:dyDescent="0.25">
      <c r="A106" s="167" t="s">
        <v>140</v>
      </c>
      <c r="B106" s="168" t="s">
        <v>80</v>
      </c>
      <c r="C106" s="180" t="s">
        <v>81</v>
      </c>
      <c r="D106" s="169"/>
      <c r="E106" s="170"/>
      <c r="F106" s="171"/>
      <c r="G106" s="172">
        <f>SUMIF(AG107:AG107,"&lt;&gt;NOR",G107:G107)</f>
        <v>0</v>
      </c>
      <c r="H106" s="166"/>
      <c r="I106" s="166">
        <f>SUM(I107:I107)</f>
        <v>0</v>
      </c>
      <c r="J106" s="166"/>
      <c r="K106" s="166">
        <f>SUM(K107:K107)</f>
        <v>0</v>
      </c>
      <c r="L106" s="166"/>
      <c r="M106" s="166">
        <f>SUM(M107:M107)</f>
        <v>0</v>
      </c>
      <c r="N106" s="165"/>
      <c r="O106" s="165">
        <f>SUM(O107:O107)</f>
        <v>0</v>
      </c>
      <c r="P106" s="165"/>
      <c r="Q106" s="165">
        <f>SUM(Q107:Q107)</f>
        <v>0</v>
      </c>
      <c r="R106" s="166"/>
      <c r="S106" s="166"/>
      <c r="T106" s="166"/>
      <c r="U106" s="166"/>
      <c r="V106" s="166">
        <f>SUM(V107:V107)</f>
        <v>18.84</v>
      </c>
      <c r="W106" s="166"/>
      <c r="X106" s="166"/>
      <c r="Y106" s="166"/>
      <c r="AG106" t="s">
        <v>141</v>
      </c>
    </row>
    <row r="107" spans="1:60" outlineLevel="1" x14ac:dyDescent="0.25">
      <c r="A107" s="185">
        <v>43</v>
      </c>
      <c r="B107" s="186" t="s">
        <v>319</v>
      </c>
      <c r="C107" s="191" t="s">
        <v>320</v>
      </c>
      <c r="D107" s="187" t="s">
        <v>321</v>
      </c>
      <c r="E107" s="188">
        <v>9.9601100000000002</v>
      </c>
      <c r="F107" s="189"/>
      <c r="G107" s="190">
        <f>ROUND(E107*F107,2)</f>
        <v>0</v>
      </c>
      <c r="H107" s="162"/>
      <c r="I107" s="161">
        <f>ROUND(E107*H107,2)</f>
        <v>0</v>
      </c>
      <c r="J107" s="162"/>
      <c r="K107" s="161">
        <f>ROUND(E107*J107,2)</f>
        <v>0</v>
      </c>
      <c r="L107" s="161">
        <v>21</v>
      </c>
      <c r="M107" s="161">
        <f>G107*(1+L107/100)</f>
        <v>0</v>
      </c>
      <c r="N107" s="160">
        <v>0</v>
      </c>
      <c r="O107" s="160">
        <f>ROUND(E107*N107,2)</f>
        <v>0</v>
      </c>
      <c r="P107" s="160">
        <v>0</v>
      </c>
      <c r="Q107" s="160">
        <f>ROUND(E107*P107,2)</f>
        <v>0</v>
      </c>
      <c r="R107" s="161"/>
      <c r="S107" s="161" t="s">
        <v>191</v>
      </c>
      <c r="T107" s="161" t="s">
        <v>191</v>
      </c>
      <c r="U107" s="161">
        <v>1.8919999999999999</v>
      </c>
      <c r="V107" s="161">
        <f>ROUND(E107*U107,2)</f>
        <v>18.84</v>
      </c>
      <c r="W107" s="161"/>
      <c r="X107" s="161" t="s">
        <v>322</v>
      </c>
      <c r="Y107" s="161" t="s">
        <v>148</v>
      </c>
      <c r="Z107" s="151"/>
      <c r="AA107" s="151"/>
      <c r="AB107" s="151"/>
      <c r="AC107" s="151"/>
      <c r="AD107" s="151"/>
      <c r="AE107" s="151"/>
      <c r="AF107" s="151"/>
      <c r="AG107" s="151" t="s">
        <v>323</v>
      </c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ht="13" x14ac:dyDescent="0.25">
      <c r="A108" s="167" t="s">
        <v>140</v>
      </c>
      <c r="B108" s="168" t="s">
        <v>91</v>
      </c>
      <c r="C108" s="180" t="s">
        <v>92</v>
      </c>
      <c r="D108" s="169"/>
      <c r="E108" s="170"/>
      <c r="F108" s="171"/>
      <c r="G108" s="172">
        <f>SUMIF(AG109:AG109,"&lt;&gt;NOR",G109:G109)</f>
        <v>0</v>
      </c>
      <c r="H108" s="166"/>
      <c r="I108" s="166">
        <f>SUM(I109:I109)</f>
        <v>0</v>
      </c>
      <c r="J108" s="166"/>
      <c r="K108" s="166">
        <f>SUM(K109:K109)</f>
        <v>0</v>
      </c>
      <c r="L108" s="166"/>
      <c r="M108" s="166">
        <f>SUM(M109:M109)</f>
        <v>0</v>
      </c>
      <c r="N108" s="165"/>
      <c r="O108" s="165">
        <f>SUM(O109:O109)</f>
        <v>0</v>
      </c>
      <c r="P108" s="165"/>
      <c r="Q108" s="165">
        <f>SUM(Q109:Q109)</f>
        <v>0</v>
      </c>
      <c r="R108" s="166"/>
      <c r="S108" s="166"/>
      <c r="T108" s="166"/>
      <c r="U108" s="166"/>
      <c r="V108" s="166">
        <f>SUM(V109:V109)</f>
        <v>0</v>
      </c>
      <c r="W108" s="166"/>
      <c r="X108" s="166"/>
      <c r="Y108" s="166"/>
      <c r="AG108" t="s">
        <v>141</v>
      </c>
    </row>
    <row r="109" spans="1:60" ht="20" outlineLevel="1" x14ac:dyDescent="0.25">
      <c r="A109" s="185">
        <v>44</v>
      </c>
      <c r="B109" s="186" t="s">
        <v>324</v>
      </c>
      <c r="C109" s="191" t="s">
        <v>670</v>
      </c>
      <c r="D109" s="187" t="s">
        <v>209</v>
      </c>
      <c r="E109" s="188">
        <v>1</v>
      </c>
      <c r="F109" s="189"/>
      <c r="G109" s="190">
        <f>ROUND(E109*F109,2)</f>
        <v>0</v>
      </c>
      <c r="H109" s="162"/>
      <c r="I109" s="161">
        <f>ROUND(E109*H109,2)</f>
        <v>0</v>
      </c>
      <c r="J109" s="162"/>
      <c r="K109" s="161">
        <f>ROUND(E109*J109,2)</f>
        <v>0</v>
      </c>
      <c r="L109" s="161">
        <v>21</v>
      </c>
      <c r="M109" s="161">
        <f>G109*(1+L109/100)</f>
        <v>0</v>
      </c>
      <c r="N109" s="160">
        <v>0</v>
      </c>
      <c r="O109" s="160">
        <f>ROUND(E109*N109,2)</f>
        <v>0</v>
      </c>
      <c r="P109" s="160">
        <v>0</v>
      </c>
      <c r="Q109" s="160">
        <f>ROUND(E109*P109,2)</f>
        <v>0</v>
      </c>
      <c r="R109" s="161"/>
      <c r="S109" s="161" t="s">
        <v>145</v>
      </c>
      <c r="T109" s="161" t="s">
        <v>146</v>
      </c>
      <c r="U109" s="161">
        <v>0</v>
      </c>
      <c r="V109" s="161">
        <f>ROUND(E109*U109,2)</f>
        <v>0</v>
      </c>
      <c r="W109" s="161"/>
      <c r="X109" s="161" t="s">
        <v>147</v>
      </c>
      <c r="Y109" s="161" t="s">
        <v>148</v>
      </c>
      <c r="Z109" s="151"/>
      <c r="AA109" s="151"/>
      <c r="AB109" s="151"/>
      <c r="AC109" s="151"/>
      <c r="AD109" s="151"/>
      <c r="AE109" s="151"/>
      <c r="AF109" s="151"/>
      <c r="AG109" s="151" t="s">
        <v>186</v>
      </c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ht="13" x14ac:dyDescent="0.25">
      <c r="A110" s="167" t="s">
        <v>140</v>
      </c>
      <c r="B110" s="168" t="s">
        <v>94</v>
      </c>
      <c r="C110" s="180" t="s">
        <v>95</v>
      </c>
      <c r="D110" s="169"/>
      <c r="E110" s="170"/>
      <c r="F110" s="171"/>
      <c r="G110" s="172">
        <f>SUMIF(AG111:AG121,"&lt;&gt;NOR",G111:G121)</f>
        <v>0</v>
      </c>
      <c r="H110" s="166"/>
      <c r="I110" s="166">
        <f>SUM(I111:I121)</f>
        <v>0</v>
      </c>
      <c r="J110" s="166"/>
      <c r="K110" s="166">
        <f>SUM(K111:K121)</f>
        <v>0</v>
      </c>
      <c r="L110" s="166"/>
      <c r="M110" s="166">
        <f>SUM(M111:M121)</f>
        <v>0</v>
      </c>
      <c r="N110" s="165"/>
      <c r="O110" s="165">
        <f>SUM(O111:O121)</f>
        <v>0.17</v>
      </c>
      <c r="P110" s="165"/>
      <c r="Q110" s="165">
        <f>SUM(Q111:Q121)</f>
        <v>0</v>
      </c>
      <c r="R110" s="166"/>
      <c r="S110" s="166"/>
      <c r="T110" s="166"/>
      <c r="U110" s="166"/>
      <c r="V110" s="166">
        <f>SUM(V111:V121)</f>
        <v>11.54</v>
      </c>
      <c r="W110" s="166"/>
      <c r="X110" s="166"/>
      <c r="Y110" s="166"/>
      <c r="AG110" t="s">
        <v>141</v>
      </c>
    </row>
    <row r="111" spans="1:60" outlineLevel="1" x14ac:dyDescent="0.25">
      <c r="A111" s="185">
        <v>45</v>
      </c>
      <c r="B111" s="186" t="s">
        <v>325</v>
      </c>
      <c r="C111" s="191" t="s">
        <v>326</v>
      </c>
      <c r="D111" s="187" t="s">
        <v>209</v>
      </c>
      <c r="E111" s="188">
        <v>5</v>
      </c>
      <c r="F111" s="189"/>
      <c r="G111" s="190">
        <f t="shared" ref="G111:G121" si="7">ROUND(E111*F111,2)</f>
        <v>0</v>
      </c>
      <c r="H111" s="162"/>
      <c r="I111" s="161">
        <f t="shared" ref="I111:I121" si="8">ROUND(E111*H111,2)</f>
        <v>0</v>
      </c>
      <c r="J111" s="162"/>
      <c r="K111" s="161">
        <f t="shared" ref="K111:K121" si="9">ROUND(E111*J111,2)</f>
        <v>0</v>
      </c>
      <c r="L111" s="161">
        <v>21</v>
      </c>
      <c r="M111" s="161">
        <f t="shared" ref="M111:M121" si="10">G111*(1+L111/100)</f>
        <v>0</v>
      </c>
      <c r="N111" s="160">
        <v>0</v>
      </c>
      <c r="O111" s="160">
        <f t="shared" ref="O111:O121" si="11">ROUND(E111*N111,2)</f>
        <v>0</v>
      </c>
      <c r="P111" s="160">
        <v>0</v>
      </c>
      <c r="Q111" s="160">
        <f t="shared" ref="Q111:Q121" si="12">ROUND(E111*P111,2)</f>
        <v>0</v>
      </c>
      <c r="R111" s="161"/>
      <c r="S111" s="161" t="s">
        <v>191</v>
      </c>
      <c r="T111" s="161" t="s">
        <v>191</v>
      </c>
      <c r="U111" s="161">
        <v>1.45</v>
      </c>
      <c r="V111" s="161">
        <f t="shared" ref="V111:V121" si="13">ROUND(E111*U111,2)</f>
        <v>7.25</v>
      </c>
      <c r="W111" s="161"/>
      <c r="X111" s="161" t="s">
        <v>147</v>
      </c>
      <c r="Y111" s="161" t="s">
        <v>148</v>
      </c>
      <c r="Z111" s="151"/>
      <c r="AA111" s="151"/>
      <c r="AB111" s="151"/>
      <c r="AC111" s="151"/>
      <c r="AD111" s="151"/>
      <c r="AE111" s="151"/>
      <c r="AF111" s="151"/>
      <c r="AG111" s="151" t="s">
        <v>186</v>
      </c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1" x14ac:dyDescent="0.25">
      <c r="A112" s="185">
        <v>46</v>
      </c>
      <c r="B112" s="186" t="s">
        <v>327</v>
      </c>
      <c r="C112" s="191" t="s">
        <v>328</v>
      </c>
      <c r="D112" s="187" t="s">
        <v>209</v>
      </c>
      <c r="E112" s="188">
        <v>1</v>
      </c>
      <c r="F112" s="189"/>
      <c r="G112" s="190">
        <f t="shared" si="7"/>
        <v>0</v>
      </c>
      <c r="H112" s="162"/>
      <c r="I112" s="161">
        <f t="shared" si="8"/>
        <v>0</v>
      </c>
      <c r="J112" s="162"/>
      <c r="K112" s="161">
        <f t="shared" si="9"/>
        <v>0</v>
      </c>
      <c r="L112" s="161">
        <v>21</v>
      </c>
      <c r="M112" s="161">
        <f t="shared" si="10"/>
        <v>0</v>
      </c>
      <c r="N112" s="160">
        <v>1.7000000000000001E-2</v>
      </c>
      <c r="O112" s="160">
        <f t="shared" si="11"/>
        <v>0.02</v>
      </c>
      <c r="P112" s="160">
        <v>0</v>
      </c>
      <c r="Q112" s="160">
        <f t="shared" si="12"/>
        <v>0</v>
      </c>
      <c r="R112" s="161" t="s">
        <v>271</v>
      </c>
      <c r="S112" s="161" t="s">
        <v>191</v>
      </c>
      <c r="T112" s="161" t="s">
        <v>191</v>
      </c>
      <c r="U112" s="161">
        <v>0</v>
      </c>
      <c r="V112" s="161">
        <f t="shared" si="13"/>
        <v>0</v>
      </c>
      <c r="W112" s="161"/>
      <c r="X112" s="161" t="s">
        <v>272</v>
      </c>
      <c r="Y112" s="161" t="s">
        <v>148</v>
      </c>
      <c r="Z112" s="151"/>
      <c r="AA112" s="151"/>
      <c r="AB112" s="151"/>
      <c r="AC112" s="151"/>
      <c r="AD112" s="151"/>
      <c r="AE112" s="151"/>
      <c r="AF112" s="151"/>
      <c r="AG112" s="151" t="s">
        <v>273</v>
      </c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1" x14ac:dyDescent="0.25">
      <c r="A113" s="185">
        <v>47</v>
      </c>
      <c r="B113" s="186" t="s">
        <v>329</v>
      </c>
      <c r="C113" s="191" t="s">
        <v>330</v>
      </c>
      <c r="D113" s="187" t="s">
        <v>209</v>
      </c>
      <c r="E113" s="188">
        <v>1</v>
      </c>
      <c r="F113" s="189"/>
      <c r="G113" s="190">
        <f t="shared" si="7"/>
        <v>0</v>
      </c>
      <c r="H113" s="162"/>
      <c r="I113" s="161">
        <f t="shared" si="8"/>
        <v>0</v>
      </c>
      <c r="J113" s="162"/>
      <c r="K113" s="161">
        <f t="shared" si="9"/>
        <v>0</v>
      </c>
      <c r="L113" s="161">
        <v>21</v>
      </c>
      <c r="M113" s="161">
        <f t="shared" si="10"/>
        <v>0</v>
      </c>
      <c r="N113" s="160">
        <v>0.05</v>
      </c>
      <c r="O113" s="160">
        <f t="shared" si="11"/>
        <v>0.05</v>
      </c>
      <c r="P113" s="160">
        <v>0</v>
      </c>
      <c r="Q113" s="160">
        <f t="shared" si="12"/>
        <v>0</v>
      </c>
      <c r="R113" s="161" t="s">
        <v>271</v>
      </c>
      <c r="S113" s="161" t="s">
        <v>191</v>
      </c>
      <c r="T113" s="161" t="s">
        <v>191</v>
      </c>
      <c r="U113" s="161">
        <v>0</v>
      </c>
      <c r="V113" s="161">
        <f t="shared" si="13"/>
        <v>0</v>
      </c>
      <c r="W113" s="161"/>
      <c r="X113" s="161" t="s">
        <v>272</v>
      </c>
      <c r="Y113" s="161" t="s">
        <v>148</v>
      </c>
      <c r="Z113" s="151"/>
      <c r="AA113" s="151"/>
      <c r="AB113" s="151"/>
      <c r="AC113" s="151"/>
      <c r="AD113" s="151"/>
      <c r="AE113" s="151"/>
      <c r="AF113" s="151"/>
      <c r="AG113" s="151" t="s">
        <v>273</v>
      </c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1" x14ac:dyDescent="0.25">
      <c r="A114" s="185">
        <v>48</v>
      </c>
      <c r="B114" s="186" t="s">
        <v>331</v>
      </c>
      <c r="C114" s="191" t="s">
        <v>332</v>
      </c>
      <c r="D114" s="187" t="s">
        <v>209</v>
      </c>
      <c r="E114" s="188">
        <v>2</v>
      </c>
      <c r="F114" s="189"/>
      <c r="G114" s="190">
        <f t="shared" si="7"/>
        <v>0</v>
      </c>
      <c r="H114" s="162"/>
      <c r="I114" s="161">
        <f t="shared" si="8"/>
        <v>0</v>
      </c>
      <c r="J114" s="162"/>
      <c r="K114" s="161">
        <f t="shared" si="9"/>
        <v>0</v>
      </c>
      <c r="L114" s="161">
        <v>21</v>
      </c>
      <c r="M114" s="161">
        <f t="shared" si="10"/>
        <v>0</v>
      </c>
      <c r="N114" s="160">
        <v>0.03</v>
      </c>
      <c r="O114" s="160">
        <f t="shared" si="11"/>
        <v>0.06</v>
      </c>
      <c r="P114" s="160">
        <v>0</v>
      </c>
      <c r="Q114" s="160">
        <f t="shared" si="12"/>
        <v>0</v>
      </c>
      <c r="R114" s="161" t="s">
        <v>271</v>
      </c>
      <c r="S114" s="161" t="s">
        <v>191</v>
      </c>
      <c r="T114" s="161" t="s">
        <v>191</v>
      </c>
      <c r="U114" s="161">
        <v>0</v>
      </c>
      <c r="V114" s="161">
        <f t="shared" si="13"/>
        <v>0</v>
      </c>
      <c r="W114" s="161"/>
      <c r="X114" s="161" t="s">
        <v>272</v>
      </c>
      <c r="Y114" s="161" t="s">
        <v>148</v>
      </c>
      <c r="Z114" s="151"/>
      <c r="AA114" s="151"/>
      <c r="AB114" s="151"/>
      <c r="AC114" s="151"/>
      <c r="AD114" s="151"/>
      <c r="AE114" s="151"/>
      <c r="AF114" s="151"/>
      <c r="AG114" s="151" t="s">
        <v>273</v>
      </c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outlineLevel="1" x14ac:dyDescent="0.25">
      <c r="A115" s="185">
        <v>49</v>
      </c>
      <c r="B115" s="186" t="s">
        <v>333</v>
      </c>
      <c r="C115" s="191" t="s">
        <v>334</v>
      </c>
      <c r="D115" s="187" t="s">
        <v>209</v>
      </c>
      <c r="E115" s="188">
        <v>1</v>
      </c>
      <c r="F115" s="189"/>
      <c r="G115" s="190">
        <f t="shared" si="7"/>
        <v>0</v>
      </c>
      <c r="H115" s="162"/>
      <c r="I115" s="161">
        <f t="shared" si="8"/>
        <v>0</v>
      </c>
      <c r="J115" s="162"/>
      <c r="K115" s="161">
        <f t="shared" si="9"/>
        <v>0</v>
      </c>
      <c r="L115" s="161">
        <v>21</v>
      </c>
      <c r="M115" s="161">
        <f t="shared" si="10"/>
        <v>0</v>
      </c>
      <c r="N115" s="160">
        <v>3.7999999999999999E-2</v>
      </c>
      <c r="O115" s="160">
        <f t="shared" si="11"/>
        <v>0.04</v>
      </c>
      <c r="P115" s="160">
        <v>0</v>
      </c>
      <c r="Q115" s="160">
        <f t="shared" si="12"/>
        <v>0</v>
      </c>
      <c r="R115" s="161" t="s">
        <v>271</v>
      </c>
      <c r="S115" s="161" t="s">
        <v>191</v>
      </c>
      <c r="T115" s="161" t="s">
        <v>191</v>
      </c>
      <c r="U115" s="161">
        <v>0</v>
      </c>
      <c r="V115" s="161">
        <f t="shared" si="13"/>
        <v>0</v>
      </c>
      <c r="W115" s="161"/>
      <c r="X115" s="161" t="s">
        <v>272</v>
      </c>
      <c r="Y115" s="161" t="s">
        <v>148</v>
      </c>
      <c r="Z115" s="151"/>
      <c r="AA115" s="151"/>
      <c r="AB115" s="151"/>
      <c r="AC115" s="151"/>
      <c r="AD115" s="151"/>
      <c r="AE115" s="151"/>
      <c r="AF115" s="151"/>
      <c r="AG115" s="151" t="s">
        <v>273</v>
      </c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1" x14ac:dyDescent="0.25">
      <c r="A116" s="185">
        <v>50</v>
      </c>
      <c r="B116" s="186" t="s">
        <v>335</v>
      </c>
      <c r="C116" s="191" t="s">
        <v>336</v>
      </c>
      <c r="D116" s="187" t="s">
        <v>209</v>
      </c>
      <c r="E116" s="188">
        <v>5</v>
      </c>
      <c r="F116" s="189"/>
      <c r="G116" s="190">
        <f t="shared" si="7"/>
        <v>0</v>
      </c>
      <c r="H116" s="162"/>
      <c r="I116" s="161">
        <f t="shared" si="8"/>
        <v>0</v>
      </c>
      <c r="J116" s="162"/>
      <c r="K116" s="161">
        <f t="shared" si="9"/>
        <v>0</v>
      </c>
      <c r="L116" s="161">
        <v>21</v>
      </c>
      <c r="M116" s="161">
        <f t="shared" si="10"/>
        <v>0</v>
      </c>
      <c r="N116" s="160">
        <v>0</v>
      </c>
      <c r="O116" s="160">
        <f t="shared" si="11"/>
        <v>0</v>
      </c>
      <c r="P116" s="160">
        <v>0</v>
      </c>
      <c r="Q116" s="160">
        <f t="shared" si="12"/>
        <v>0</v>
      </c>
      <c r="R116" s="161"/>
      <c r="S116" s="161" t="s">
        <v>191</v>
      </c>
      <c r="T116" s="161" t="s">
        <v>191</v>
      </c>
      <c r="U116" s="161">
        <v>0.77500000000000002</v>
      </c>
      <c r="V116" s="161">
        <f t="shared" si="13"/>
        <v>3.88</v>
      </c>
      <c r="W116" s="161"/>
      <c r="X116" s="161" t="s">
        <v>147</v>
      </c>
      <c r="Y116" s="161" t="s">
        <v>148</v>
      </c>
      <c r="Z116" s="151"/>
      <c r="AA116" s="151"/>
      <c r="AB116" s="151"/>
      <c r="AC116" s="151"/>
      <c r="AD116" s="151"/>
      <c r="AE116" s="151"/>
      <c r="AF116" s="151"/>
      <c r="AG116" s="151" t="s">
        <v>186</v>
      </c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1" x14ac:dyDescent="0.25">
      <c r="A117" s="185">
        <v>51</v>
      </c>
      <c r="B117" s="186" t="s">
        <v>337</v>
      </c>
      <c r="C117" s="191" t="s">
        <v>338</v>
      </c>
      <c r="D117" s="187" t="s">
        <v>209</v>
      </c>
      <c r="E117" s="188">
        <v>4</v>
      </c>
      <c r="F117" s="189"/>
      <c r="G117" s="190">
        <f t="shared" si="7"/>
        <v>0</v>
      </c>
      <c r="H117" s="162"/>
      <c r="I117" s="161">
        <f t="shared" si="8"/>
        <v>0</v>
      </c>
      <c r="J117" s="162"/>
      <c r="K117" s="161">
        <f t="shared" si="9"/>
        <v>0</v>
      </c>
      <c r="L117" s="161">
        <v>21</v>
      </c>
      <c r="M117" s="161">
        <f t="shared" si="10"/>
        <v>0</v>
      </c>
      <c r="N117" s="160">
        <v>7.5000000000000002E-4</v>
      </c>
      <c r="O117" s="160">
        <f t="shared" si="11"/>
        <v>0</v>
      </c>
      <c r="P117" s="160">
        <v>0</v>
      </c>
      <c r="Q117" s="160">
        <f t="shared" si="12"/>
        <v>0</v>
      </c>
      <c r="R117" s="161"/>
      <c r="S117" s="161" t="s">
        <v>145</v>
      </c>
      <c r="T117" s="161" t="s">
        <v>339</v>
      </c>
      <c r="U117" s="161">
        <v>0</v>
      </c>
      <c r="V117" s="161">
        <f t="shared" si="13"/>
        <v>0</v>
      </c>
      <c r="W117" s="161"/>
      <c r="X117" s="161" t="s">
        <v>272</v>
      </c>
      <c r="Y117" s="161" t="s">
        <v>148</v>
      </c>
      <c r="Z117" s="151"/>
      <c r="AA117" s="151"/>
      <c r="AB117" s="151"/>
      <c r="AC117" s="151"/>
      <c r="AD117" s="151"/>
      <c r="AE117" s="151"/>
      <c r="AF117" s="151"/>
      <c r="AG117" s="151" t="s">
        <v>273</v>
      </c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outlineLevel="1" x14ac:dyDescent="0.25">
      <c r="A118" s="185">
        <v>52</v>
      </c>
      <c r="B118" s="186" t="s">
        <v>340</v>
      </c>
      <c r="C118" s="191" t="s">
        <v>341</v>
      </c>
      <c r="D118" s="187" t="s">
        <v>209</v>
      </c>
      <c r="E118" s="188">
        <v>1</v>
      </c>
      <c r="F118" s="189"/>
      <c r="G118" s="190">
        <f t="shared" si="7"/>
        <v>0</v>
      </c>
      <c r="H118" s="162"/>
      <c r="I118" s="161">
        <f t="shared" si="8"/>
        <v>0</v>
      </c>
      <c r="J118" s="162"/>
      <c r="K118" s="161">
        <f t="shared" si="9"/>
        <v>0</v>
      </c>
      <c r="L118" s="161">
        <v>21</v>
      </c>
      <c r="M118" s="161">
        <f t="shared" si="10"/>
        <v>0</v>
      </c>
      <c r="N118" s="160">
        <v>0</v>
      </c>
      <c r="O118" s="160">
        <f t="shared" si="11"/>
        <v>0</v>
      </c>
      <c r="P118" s="160">
        <v>0</v>
      </c>
      <c r="Q118" s="160">
        <f t="shared" si="12"/>
        <v>0</v>
      </c>
      <c r="R118" s="161" t="s">
        <v>271</v>
      </c>
      <c r="S118" s="161" t="s">
        <v>191</v>
      </c>
      <c r="T118" s="161" t="s">
        <v>191</v>
      </c>
      <c r="U118" s="161">
        <v>0</v>
      </c>
      <c r="V118" s="161">
        <f t="shared" si="13"/>
        <v>0</v>
      </c>
      <c r="W118" s="161"/>
      <c r="X118" s="161" t="s">
        <v>272</v>
      </c>
      <c r="Y118" s="161" t="s">
        <v>148</v>
      </c>
      <c r="Z118" s="151"/>
      <c r="AA118" s="151"/>
      <c r="AB118" s="151"/>
      <c r="AC118" s="151"/>
      <c r="AD118" s="151"/>
      <c r="AE118" s="151"/>
      <c r="AF118" s="151"/>
      <c r="AG118" s="151" t="s">
        <v>273</v>
      </c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1" x14ac:dyDescent="0.25">
      <c r="A119" s="185">
        <v>53</v>
      </c>
      <c r="B119" s="186" t="s">
        <v>342</v>
      </c>
      <c r="C119" s="191" t="s">
        <v>343</v>
      </c>
      <c r="D119" s="187" t="s">
        <v>317</v>
      </c>
      <c r="E119" s="188">
        <v>1</v>
      </c>
      <c r="F119" s="189"/>
      <c r="G119" s="190">
        <f t="shared" si="7"/>
        <v>0</v>
      </c>
      <c r="H119" s="162"/>
      <c r="I119" s="161">
        <f t="shared" si="8"/>
        <v>0</v>
      </c>
      <c r="J119" s="162"/>
      <c r="K119" s="161">
        <f t="shared" si="9"/>
        <v>0</v>
      </c>
      <c r="L119" s="161">
        <v>21</v>
      </c>
      <c r="M119" s="161">
        <f t="shared" si="10"/>
        <v>0</v>
      </c>
      <c r="N119" s="160">
        <v>0</v>
      </c>
      <c r="O119" s="160">
        <f t="shared" si="11"/>
        <v>0</v>
      </c>
      <c r="P119" s="160">
        <v>0</v>
      </c>
      <c r="Q119" s="160">
        <f t="shared" si="12"/>
        <v>0</v>
      </c>
      <c r="R119" s="161"/>
      <c r="S119" s="161" t="s">
        <v>145</v>
      </c>
      <c r="T119" s="161" t="s">
        <v>146</v>
      </c>
      <c r="U119" s="161">
        <v>0</v>
      </c>
      <c r="V119" s="161">
        <f t="shared" si="13"/>
        <v>0</v>
      </c>
      <c r="W119" s="161"/>
      <c r="X119" s="161" t="s">
        <v>147</v>
      </c>
      <c r="Y119" s="161" t="s">
        <v>148</v>
      </c>
      <c r="Z119" s="151"/>
      <c r="AA119" s="151"/>
      <c r="AB119" s="151"/>
      <c r="AC119" s="151"/>
      <c r="AD119" s="151"/>
      <c r="AE119" s="151"/>
      <c r="AF119" s="151"/>
      <c r="AG119" s="151" t="s">
        <v>186</v>
      </c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1" x14ac:dyDescent="0.25">
      <c r="A120" s="185">
        <v>54</v>
      </c>
      <c r="B120" s="186" t="s">
        <v>344</v>
      </c>
      <c r="C120" s="191" t="s">
        <v>345</v>
      </c>
      <c r="D120" s="187" t="s">
        <v>209</v>
      </c>
      <c r="E120" s="188">
        <v>1</v>
      </c>
      <c r="F120" s="189"/>
      <c r="G120" s="190">
        <f t="shared" si="7"/>
        <v>0</v>
      </c>
      <c r="H120" s="162"/>
      <c r="I120" s="161">
        <f t="shared" si="8"/>
        <v>0</v>
      </c>
      <c r="J120" s="162"/>
      <c r="K120" s="161">
        <f t="shared" si="9"/>
        <v>0</v>
      </c>
      <c r="L120" s="161">
        <v>21</v>
      </c>
      <c r="M120" s="161">
        <f t="shared" si="10"/>
        <v>0</v>
      </c>
      <c r="N120" s="160">
        <v>0</v>
      </c>
      <c r="O120" s="160">
        <f t="shared" si="11"/>
        <v>0</v>
      </c>
      <c r="P120" s="160">
        <v>0</v>
      </c>
      <c r="Q120" s="160">
        <f t="shared" si="12"/>
        <v>0</v>
      </c>
      <c r="R120" s="161"/>
      <c r="S120" s="161" t="s">
        <v>145</v>
      </c>
      <c r="T120" s="161" t="s">
        <v>146</v>
      </c>
      <c r="U120" s="161">
        <v>0</v>
      </c>
      <c r="V120" s="161">
        <f t="shared" si="13"/>
        <v>0</v>
      </c>
      <c r="W120" s="161"/>
      <c r="X120" s="161" t="s">
        <v>147</v>
      </c>
      <c r="Y120" s="161" t="s">
        <v>148</v>
      </c>
      <c r="Z120" s="151"/>
      <c r="AA120" s="151"/>
      <c r="AB120" s="151"/>
      <c r="AC120" s="151"/>
      <c r="AD120" s="151"/>
      <c r="AE120" s="151"/>
      <c r="AF120" s="151"/>
      <c r="AG120" s="151" t="s">
        <v>186</v>
      </c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1" x14ac:dyDescent="0.25">
      <c r="A121" s="185">
        <v>55</v>
      </c>
      <c r="B121" s="186" t="s">
        <v>346</v>
      </c>
      <c r="C121" s="191" t="s">
        <v>347</v>
      </c>
      <c r="D121" s="187" t="s">
        <v>321</v>
      </c>
      <c r="E121" s="188">
        <v>0.16800000000000001</v>
      </c>
      <c r="F121" s="189"/>
      <c r="G121" s="190">
        <f t="shared" si="7"/>
        <v>0</v>
      </c>
      <c r="H121" s="162"/>
      <c r="I121" s="161">
        <f t="shared" si="8"/>
        <v>0</v>
      </c>
      <c r="J121" s="162"/>
      <c r="K121" s="161">
        <f t="shared" si="9"/>
        <v>0</v>
      </c>
      <c r="L121" s="161">
        <v>21</v>
      </c>
      <c r="M121" s="161">
        <f t="shared" si="10"/>
        <v>0</v>
      </c>
      <c r="N121" s="160">
        <v>0</v>
      </c>
      <c r="O121" s="160">
        <f t="shared" si="11"/>
        <v>0</v>
      </c>
      <c r="P121" s="160">
        <v>0</v>
      </c>
      <c r="Q121" s="160">
        <f t="shared" si="12"/>
        <v>0</v>
      </c>
      <c r="R121" s="161"/>
      <c r="S121" s="161" t="s">
        <v>191</v>
      </c>
      <c r="T121" s="161" t="s">
        <v>191</v>
      </c>
      <c r="U121" s="161">
        <v>2.4209999999999998</v>
      </c>
      <c r="V121" s="161">
        <f t="shared" si="13"/>
        <v>0.41</v>
      </c>
      <c r="W121" s="161"/>
      <c r="X121" s="161" t="s">
        <v>322</v>
      </c>
      <c r="Y121" s="161" t="s">
        <v>148</v>
      </c>
      <c r="Z121" s="151"/>
      <c r="AA121" s="151"/>
      <c r="AB121" s="151"/>
      <c r="AC121" s="151"/>
      <c r="AD121" s="151"/>
      <c r="AE121" s="151"/>
      <c r="AF121" s="151"/>
      <c r="AG121" s="151" t="s">
        <v>323</v>
      </c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ht="13" x14ac:dyDescent="0.25">
      <c r="A122" s="167" t="s">
        <v>140</v>
      </c>
      <c r="B122" s="168" t="s">
        <v>96</v>
      </c>
      <c r="C122" s="180" t="s">
        <v>97</v>
      </c>
      <c r="D122" s="169"/>
      <c r="E122" s="170"/>
      <c r="F122" s="171"/>
      <c r="G122" s="172">
        <f>SUMIF(AG123:AG126,"&lt;&gt;NOR",G123:G126)</f>
        <v>0</v>
      </c>
      <c r="H122" s="166"/>
      <c r="I122" s="166">
        <f>SUM(I123:I126)</f>
        <v>0</v>
      </c>
      <c r="J122" s="166"/>
      <c r="K122" s="166">
        <f>SUM(K123:K126)</f>
        <v>0</v>
      </c>
      <c r="L122" s="166"/>
      <c r="M122" s="166">
        <f>SUM(M123:M126)</f>
        <v>0</v>
      </c>
      <c r="N122" s="165"/>
      <c r="O122" s="165">
        <f>SUM(O123:O126)</f>
        <v>0.42000000000000004</v>
      </c>
      <c r="P122" s="165"/>
      <c r="Q122" s="165">
        <f>SUM(Q123:Q126)</f>
        <v>0</v>
      </c>
      <c r="R122" s="166"/>
      <c r="S122" s="166"/>
      <c r="T122" s="166"/>
      <c r="U122" s="166"/>
      <c r="V122" s="166">
        <f>SUM(V123:V126)</f>
        <v>63.95000000000001</v>
      </c>
      <c r="W122" s="166"/>
      <c r="X122" s="166"/>
      <c r="Y122" s="166"/>
      <c r="AG122" t="s">
        <v>141</v>
      </c>
    </row>
    <row r="123" spans="1:60" outlineLevel="1" x14ac:dyDescent="0.25">
      <c r="A123" s="174">
        <v>56</v>
      </c>
      <c r="B123" s="175" t="s">
        <v>348</v>
      </c>
      <c r="C123" s="181" t="s">
        <v>349</v>
      </c>
      <c r="D123" s="176" t="s">
        <v>197</v>
      </c>
      <c r="E123" s="177">
        <v>66.680000000000007</v>
      </c>
      <c r="F123" s="178"/>
      <c r="G123" s="179">
        <f>ROUND(E123*F123,2)</f>
        <v>0</v>
      </c>
      <c r="H123" s="162"/>
      <c r="I123" s="161">
        <f>ROUND(E123*H123,2)</f>
        <v>0</v>
      </c>
      <c r="J123" s="162"/>
      <c r="K123" s="161">
        <f>ROUND(E123*J123,2)</f>
        <v>0</v>
      </c>
      <c r="L123" s="161">
        <v>21</v>
      </c>
      <c r="M123" s="161">
        <f>G123*(1+L123/100)</f>
        <v>0</v>
      </c>
      <c r="N123" s="160">
        <v>3.4199999999999999E-3</v>
      </c>
      <c r="O123" s="160">
        <f>ROUND(E123*N123,2)</f>
        <v>0.23</v>
      </c>
      <c r="P123" s="160">
        <v>0</v>
      </c>
      <c r="Q123" s="160">
        <f>ROUND(E123*P123,2)</f>
        <v>0</v>
      </c>
      <c r="R123" s="161"/>
      <c r="S123" s="161" t="s">
        <v>191</v>
      </c>
      <c r="T123" s="161" t="s">
        <v>191</v>
      </c>
      <c r="U123" s="161">
        <v>0.42</v>
      </c>
      <c r="V123" s="161">
        <f>ROUND(E123*U123,2)</f>
        <v>28.01</v>
      </c>
      <c r="W123" s="161"/>
      <c r="X123" s="161" t="s">
        <v>147</v>
      </c>
      <c r="Y123" s="161" t="s">
        <v>148</v>
      </c>
      <c r="Z123" s="151"/>
      <c r="AA123" s="151"/>
      <c r="AB123" s="151"/>
      <c r="AC123" s="151"/>
      <c r="AD123" s="151"/>
      <c r="AE123" s="151"/>
      <c r="AF123" s="151"/>
      <c r="AG123" s="151" t="s">
        <v>186</v>
      </c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outlineLevel="2" x14ac:dyDescent="0.25">
      <c r="A124" s="158"/>
      <c r="B124" s="159"/>
      <c r="C124" s="182" t="s">
        <v>350</v>
      </c>
      <c r="D124" s="163"/>
      <c r="E124" s="164">
        <v>66.680000000000007</v>
      </c>
      <c r="F124" s="161"/>
      <c r="G124" s="161"/>
      <c r="H124" s="161"/>
      <c r="I124" s="161"/>
      <c r="J124" s="161"/>
      <c r="K124" s="161"/>
      <c r="L124" s="161"/>
      <c r="M124" s="161"/>
      <c r="N124" s="160"/>
      <c r="O124" s="160"/>
      <c r="P124" s="160"/>
      <c r="Q124" s="160"/>
      <c r="R124" s="161"/>
      <c r="S124" s="161"/>
      <c r="T124" s="161"/>
      <c r="U124" s="161"/>
      <c r="V124" s="161"/>
      <c r="W124" s="161"/>
      <c r="X124" s="161"/>
      <c r="Y124" s="161"/>
      <c r="Z124" s="151"/>
      <c r="AA124" s="151"/>
      <c r="AB124" s="151"/>
      <c r="AC124" s="151"/>
      <c r="AD124" s="151"/>
      <c r="AE124" s="151"/>
      <c r="AF124" s="151"/>
      <c r="AG124" s="151" t="s">
        <v>151</v>
      </c>
      <c r="AH124" s="151">
        <v>0</v>
      </c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outlineLevel="1" x14ac:dyDescent="0.25">
      <c r="A125" s="185">
        <v>57</v>
      </c>
      <c r="B125" s="186" t="s">
        <v>351</v>
      </c>
      <c r="C125" s="191" t="s">
        <v>352</v>
      </c>
      <c r="D125" s="187" t="s">
        <v>197</v>
      </c>
      <c r="E125" s="188">
        <v>66.680000000000007</v>
      </c>
      <c r="F125" s="189"/>
      <c r="G125" s="190">
        <f>ROUND(E125*F125,2)</f>
        <v>0</v>
      </c>
      <c r="H125" s="162"/>
      <c r="I125" s="161">
        <f>ROUND(E125*H125,2)</f>
        <v>0</v>
      </c>
      <c r="J125" s="162"/>
      <c r="K125" s="161">
        <f>ROUND(E125*J125,2)</f>
        <v>0</v>
      </c>
      <c r="L125" s="161">
        <v>21</v>
      </c>
      <c r="M125" s="161">
        <f>G125*(1+L125/100)</f>
        <v>0</v>
      </c>
      <c r="N125" s="160">
        <v>2.8999999999999998E-3</v>
      </c>
      <c r="O125" s="160">
        <f>ROUND(E125*N125,2)</f>
        <v>0.19</v>
      </c>
      <c r="P125" s="160">
        <v>0</v>
      </c>
      <c r="Q125" s="160">
        <f>ROUND(E125*P125,2)</f>
        <v>0</v>
      </c>
      <c r="R125" s="161"/>
      <c r="S125" s="161" t="s">
        <v>191</v>
      </c>
      <c r="T125" s="161" t="s">
        <v>191</v>
      </c>
      <c r="U125" s="161">
        <v>0.52</v>
      </c>
      <c r="V125" s="161">
        <f>ROUND(E125*U125,2)</f>
        <v>34.67</v>
      </c>
      <c r="W125" s="161"/>
      <c r="X125" s="161" t="s">
        <v>147</v>
      </c>
      <c r="Y125" s="161" t="s">
        <v>148</v>
      </c>
      <c r="Z125" s="151"/>
      <c r="AA125" s="151"/>
      <c r="AB125" s="151"/>
      <c r="AC125" s="151"/>
      <c r="AD125" s="151"/>
      <c r="AE125" s="151"/>
      <c r="AF125" s="151"/>
      <c r="AG125" s="151" t="s">
        <v>186</v>
      </c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1" x14ac:dyDescent="0.25">
      <c r="A126" s="185">
        <v>58</v>
      </c>
      <c r="B126" s="186" t="s">
        <v>353</v>
      </c>
      <c r="C126" s="191" t="s">
        <v>354</v>
      </c>
      <c r="D126" s="187" t="s">
        <v>321</v>
      </c>
      <c r="E126" s="188">
        <v>0.42142000000000002</v>
      </c>
      <c r="F126" s="189"/>
      <c r="G126" s="190">
        <f>ROUND(E126*F126,2)</f>
        <v>0</v>
      </c>
      <c r="H126" s="162"/>
      <c r="I126" s="161">
        <f>ROUND(E126*H126,2)</f>
        <v>0</v>
      </c>
      <c r="J126" s="162"/>
      <c r="K126" s="161">
        <f>ROUND(E126*J126,2)</f>
        <v>0</v>
      </c>
      <c r="L126" s="161">
        <v>21</v>
      </c>
      <c r="M126" s="161">
        <f>G126*(1+L126/100)</f>
        <v>0</v>
      </c>
      <c r="N126" s="160">
        <v>0</v>
      </c>
      <c r="O126" s="160">
        <f>ROUND(E126*N126,2)</f>
        <v>0</v>
      </c>
      <c r="P126" s="160">
        <v>0</v>
      </c>
      <c r="Q126" s="160">
        <f>ROUND(E126*P126,2)</f>
        <v>0</v>
      </c>
      <c r="R126" s="161"/>
      <c r="S126" s="161" t="s">
        <v>191</v>
      </c>
      <c r="T126" s="161" t="s">
        <v>191</v>
      </c>
      <c r="U126" s="161">
        <v>3.0059999999999998</v>
      </c>
      <c r="V126" s="161">
        <f>ROUND(E126*U126,2)</f>
        <v>1.27</v>
      </c>
      <c r="W126" s="161"/>
      <c r="X126" s="161" t="s">
        <v>322</v>
      </c>
      <c r="Y126" s="161" t="s">
        <v>148</v>
      </c>
      <c r="Z126" s="151"/>
      <c r="AA126" s="151"/>
      <c r="AB126" s="151"/>
      <c r="AC126" s="151"/>
      <c r="AD126" s="151"/>
      <c r="AE126" s="151"/>
      <c r="AF126" s="151"/>
      <c r="AG126" s="151" t="s">
        <v>323</v>
      </c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ht="13" x14ac:dyDescent="0.25">
      <c r="A127" s="167" t="s">
        <v>140</v>
      </c>
      <c r="B127" s="168" t="s">
        <v>98</v>
      </c>
      <c r="C127" s="180" t="s">
        <v>99</v>
      </c>
      <c r="D127" s="169"/>
      <c r="E127" s="170"/>
      <c r="F127" s="171"/>
      <c r="G127" s="172">
        <f>SUMIF(AG128:AG136,"&lt;&gt;NOR",G128:G136)</f>
        <v>0</v>
      </c>
      <c r="H127" s="166"/>
      <c r="I127" s="166">
        <f>SUM(I128:I136)</f>
        <v>0</v>
      </c>
      <c r="J127" s="166"/>
      <c r="K127" s="166">
        <f>SUM(K128:K136)</f>
        <v>0</v>
      </c>
      <c r="L127" s="166"/>
      <c r="M127" s="166">
        <f>SUM(M128:M136)</f>
        <v>0</v>
      </c>
      <c r="N127" s="165"/>
      <c r="O127" s="165">
        <f>SUM(O128:O136)</f>
        <v>0</v>
      </c>
      <c r="P127" s="165"/>
      <c r="Q127" s="165">
        <f>SUM(Q128:Q136)</f>
        <v>0</v>
      </c>
      <c r="R127" s="166"/>
      <c r="S127" s="166"/>
      <c r="T127" s="166"/>
      <c r="U127" s="166"/>
      <c r="V127" s="166">
        <f>SUM(V128:V136)</f>
        <v>9.66</v>
      </c>
      <c r="W127" s="166"/>
      <c r="X127" s="166"/>
      <c r="Y127" s="166"/>
      <c r="AG127" t="s">
        <v>141</v>
      </c>
    </row>
    <row r="128" spans="1:60" ht="20" outlineLevel="1" x14ac:dyDescent="0.25">
      <c r="A128" s="185">
        <v>59</v>
      </c>
      <c r="B128" s="186" t="s">
        <v>355</v>
      </c>
      <c r="C128" s="191" t="s">
        <v>356</v>
      </c>
      <c r="D128" s="187" t="s">
        <v>209</v>
      </c>
      <c r="E128" s="188">
        <v>2</v>
      </c>
      <c r="F128" s="189"/>
      <c r="G128" s="190">
        <f t="shared" ref="G128:G133" si="14">ROUND(E128*F128,2)</f>
        <v>0</v>
      </c>
      <c r="H128" s="162"/>
      <c r="I128" s="161">
        <f t="shared" ref="I128:I133" si="15">ROUND(E128*H128,2)</f>
        <v>0</v>
      </c>
      <c r="J128" s="162"/>
      <c r="K128" s="161">
        <f t="shared" ref="K128:K133" si="16">ROUND(E128*J128,2)</f>
        <v>0</v>
      </c>
      <c r="L128" s="161">
        <v>21</v>
      </c>
      <c r="M128" s="161">
        <f t="shared" ref="M128:M133" si="17">G128*(1+L128/100)</f>
        <v>0</v>
      </c>
      <c r="N128" s="160">
        <v>0</v>
      </c>
      <c r="O128" s="160">
        <f t="shared" ref="O128:O133" si="18">ROUND(E128*N128,2)</f>
        <v>0</v>
      </c>
      <c r="P128" s="160">
        <v>0</v>
      </c>
      <c r="Q128" s="160">
        <f t="shared" ref="Q128:Q133" si="19">ROUND(E128*P128,2)</f>
        <v>0</v>
      </c>
      <c r="R128" s="161"/>
      <c r="S128" s="161" t="s">
        <v>145</v>
      </c>
      <c r="T128" s="161" t="s">
        <v>146</v>
      </c>
      <c r="U128" s="161">
        <v>0</v>
      </c>
      <c r="V128" s="161">
        <f t="shared" ref="V128:V133" si="20">ROUND(E128*U128,2)</f>
        <v>0</v>
      </c>
      <c r="W128" s="161"/>
      <c r="X128" s="161" t="s">
        <v>147</v>
      </c>
      <c r="Y128" s="161" t="s">
        <v>148</v>
      </c>
      <c r="Z128" s="151"/>
      <c r="AA128" s="151"/>
      <c r="AB128" s="151"/>
      <c r="AC128" s="151"/>
      <c r="AD128" s="151"/>
      <c r="AE128" s="151"/>
      <c r="AF128" s="151"/>
      <c r="AG128" s="151" t="s">
        <v>186</v>
      </c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ht="20" outlineLevel="1" x14ac:dyDescent="0.25">
      <c r="A129" s="185">
        <v>60</v>
      </c>
      <c r="B129" s="186" t="s">
        <v>357</v>
      </c>
      <c r="C129" s="191" t="s">
        <v>358</v>
      </c>
      <c r="D129" s="187" t="s">
        <v>209</v>
      </c>
      <c r="E129" s="188">
        <v>1</v>
      </c>
      <c r="F129" s="189"/>
      <c r="G129" s="190">
        <f t="shared" si="14"/>
        <v>0</v>
      </c>
      <c r="H129" s="162"/>
      <c r="I129" s="161">
        <f t="shared" si="15"/>
        <v>0</v>
      </c>
      <c r="J129" s="162"/>
      <c r="K129" s="161">
        <f t="shared" si="16"/>
        <v>0</v>
      </c>
      <c r="L129" s="161">
        <v>21</v>
      </c>
      <c r="M129" s="161">
        <f t="shared" si="17"/>
        <v>0</v>
      </c>
      <c r="N129" s="160">
        <v>0</v>
      </c>
      <c r="O129" s="160">
        <f t="shared" si="18"/>
        <v>0</v>
      </c>
      <c r="P129" s="160">
        <v>0</v>
      </c>
      <c r="Q129" s="160">
        <f t="shared" si="19"/>
        <v>0</v>
      </c>
      <c r="R129" s="161"/>
      <c r="S129" s="161" t="s">
        <v>145</v>
      </c>
      <c r="T129" s="161" t="s">
        <v>146</v>
      </c>
      <c r="U129" s="161">
        <v>0</v>
      </c>
      <c r="V129" s="161">
        <f t="shared" si="20"/>
        <v>0</v>
      </c>
      <c r="W129" s="161"/>
      <c r="X129" s="161" t="s">
        <v>147</v>
      </c>
      <c r="Y129" s="161" t="s">
        <v>148</v>
      </c>
      <c r="Z129" s="151"/>
      <c r="AA129" s="151"/>
      <c r="AB129" s="151"/>
      <c r="AC129" s="151"/>
      <c r="AD129" s="151"/>
      <c r="AE129" s="151"/>
      <c r="AF129" s="151"/>
      <c r="AG129" s="151" t="s">
        <v>186</v>
      </c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1" x14ac:dyDescent="0.25">
      <c r="A130" s="185">
        <v>61</v>
      </c>
      <c r="B130" s="186" t="s">
        <v>359</v>
      </c>
      <c r="C130" s="191" t="s">
        <v>360</v>
      </c>
      <c r="D130" s="187" t="s">
        <v>209</v>
      </c>
      <c r="E130" s="188">
        <v>1</v>
      </c>
      <c r="F130" s="189"/>
      <c r="G130" s="190">
        <f t="shared" si="14"/>
        <v>0</v>
      </c>
      <c r="H130" s="162"/>
      <c r="I130" s="161">
        <f t="shared" si="15"/>
        <v>0</v>
      </c>
      <c r="J130" s="162"/>
      <c r="K130" s="161">
        <f t="shared" si="16"/>
        <v>0</v>
      </c>
      <c r="L130" s="161">
        <v>21</v>
      </c>
      <c r="M130" s="161">
        <f t="shared" si="17"/>
        <v>0</v>
      </c>
      <c r="N130" s="160">
        <v>0</v>
      </c>
      <c r="O130" s="160">
        <f t="shared" si="18"/>
        <v>0</v>
      </c>
      <c r="P130" s="160">
        <v>0</v>
      </c>
      <c r="Q130" s="160">
        <f t="shared" si="19"/>
        <v>0</v>
      </c>
      <c r="R130" s="161"/>
      <c r="S130" s="161" t="s">
        <v>145</v>
      </c>
      <c r="T130" s="161" t="s">
        <v>146</v>
      </c>
      <c r="U130" s="161">
        <v>0</v>
      </c>
      <c r="V130" s="161">
        <f t="shared" si="20"/>
        <v>0</v>
      </c>
      <c r="W130" s="161"/>
      <c r="X130" s="161" t="s">
        <v>147</v>
      </c>
      <c r="Y130" s="161" t="s">
        <v>148</v>
      </c>
      <c r="Z130" s="151"/>
      <c r="AA130" s="151"/>
      <c r="AB130" s="151"/>
      <c r="AC130" s="151"/>
      <c r="AD130" s="151"/>
      <c r="AE130" s="151"/>
      <c r="AF130" s="151"/>
      <c r="AG130" s="151" t="s">
        <v>186</v>
      </c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ht="20" outlineLevel="1" x14ac:dyDescent="0.25">
      <c r="A131" s="185">
        <v>62</v>
      </c>
      <c r="B131" s="186" t="s">
        <v>666</v>
      </c>
      <c r="C131" s="191" t="s">
        <v>667</v>
      </c>
      <c r="D131" s="187" t="s">
        <v>209</v>
      </c>
      <c r="E131" s="188">
        <v>1</v>
      </c>
      <c r="F131" s="189"/>
      <c r="G131" s="190">
        <f t="shared" si="14"/>
        <v>0</v>
      </c>
      <c r="H131" s="162"/>
      <c r="I131" s="161">
        <f t="shared" si="15"/>
        <v>0</v>
      </c>
      <c r="J131" s="162"/>
      <c r="K131" s="161">
        <f t="shared" si="16"/>
        <v>0</v>
      </c>
      <c r="L131" s="161">
        <v>21</v>
      </c>
      <c r="M131" s="161">
        <f t="shared" si="17"/>
        <v>0</v>
      </c>
      <c r="N131" s="160">
        <v>0</v>
      </c>
      <c r="O131" s="160">
        <f t="shared" si="18"/>
        <v>0</v>
      </c>
      <c r="P131" s="160">
        <v>0</v>
      </c>
      <c r="Q131" s="160">
        <f t="shared" si="19"/>
        <v>0</v>
      </c>
      <c r="R131" s="161"/>
      <c r="S131" s="161" t="s">
        <v>145</v>
      </c>
      <c r="T131" s="161" t="s">
        <v>146</v>
      </c>
      <c r="U131" s="161">
        <v>0</v>
      </c>
      <c r="V131" s="161">
        <f t="shared" si="20"/>
        <v>0</v>
      </c>
      <c r="W131" s="161"/>
      <c r="X131" s="161" t="s">
        <v>147</v>
      </c>
      <c r="Y131" s="161" t="s">
        <v>148</v>
      </c>
      <c r="Z131" s="151"/>
      <c r="AA131" s="151"/>
      <c r="AB131" s="151"/>
      <c r="AC131" s="151"/>
      <c r="AD131" s="151"/>
      <c r="AE131" s="151"/>
      <c r="AF131" s="151"/>
      <c r="AG131" s="151" t="s">
        <v>186</v>
      </c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ht="20" outlineLevel="1" x14ac:dyDescent="0.25">
      <c r="A132" s="185">
        <v>63</v>
      </c>
      <c r="B132" s="186" t="s">
        <v>668</v>
      </c>
      <c r="C132" s="191" t="s">
        <v>669</v>
      </c>
      <c r="D132" s="187" t="s">
        <v>209</v>
      </c>
      <c r="E132" s="188">
        <v>1</v>
      </c>
      <c r="F132" s="189"/>
      <c r="G132" s="190">
        <f t="shared" si="14"/>
        <v>0</v>
      </c>
      <c r="H132" s="162"/>
      <c r="I132" s="161">
        <f t="shared" si="15"/>
        <v>0</v>
      </c>
      <c r="J132" s="162"/>
      <c r="K132" s="161">
        <f t="shared" si="16"/>
        <v>0</v>
      </c>
      <c r="L132" s="161">
        <v>21</v>
      </c>
      <c r="M132" s="161">
        <f t="shared" si="17"/>
        <v>0</v>
      </c>
      <c r="N132" s="160">
        <v>0</v>
      </c>
      <c r="O132" s="160">
        <f t="shared" si="18"/>
        <v>0</v>
      </c>
      <c r="P132" s="160">
        <v>0</v>
      </c>
      <c r="Q132" s="160">
        <f t="shared" si="19"/>
        <v>0</v>
      </c>
      <c r="R132" s="161"/>
      <c r="S132" s="161" t="s">
        <v>145</v>
      </c>
      <c r="T132" s="161" t="s">
        <v>146</v>
      </c>
      <c r="U132" s="161">
        <v>0</v>
      </c>
      <c r="V132" s="161">
        <f t="shared" si="20"/>
        <v>0</v>
      </c>
      <c r="W132" s="161"/>
      <c r="X132" s="161" t="s">
        <v>147</v>
      </c>
      <c r="Y132" s="161" t="s">
        <v>148</v>
      </c>
      <c r="Z132" s="151"/>
      <c r="AA132" s="151"/>
      <c r="AB132" s="151"/>
      <c r="AC132" s="151"/>
      <c r="AD132" s="151"/>
      <c r="AE132" s="151"/>
      <c r="AF132" s="151"/>
      <c r="AG132" s="151" t="s">
        <v>186</v>
      </c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1" x14ac:dyDescent="0.25">
      <c r="A133" s="174">
        <v>64</v>
      </c>
      <c r="B133" s="175" t="s">
        <v>361</v>
      </c>
      <c r="C133" s="181" t="s">
        <v>362</v>
      </c>
      <c r="D133" s="176" t="s">
        <v>257</v>
      </c>
      <c r="E133" s="177">
        <v>28.47</v>
      </c>
      <c r="F133" s="178"/>
      <c r="G133" s="179">
        <f t="shared" si="14"/>
        <v>0</v>
      </c>
      <c r="H133" s="162"/>
      <c r="I133" s="161">
        <f t="shared" si="15"/>
        <v>0</v>
      </c>
      <c r="J133" s="162"/>
      <c r="K133" s="161">
        <f t="shared" si="16"/>
        <v>0</v>
      </c>
      <c r="L133" s="161">
        <v>21</v>
      </c>
      <c r="M133" s="161">
        <f t="shared" si="17"/>
        <v>0</v>
      </c>
      <c r="N133" s="160">
        <v>0</v>
      </c>
      <c r="O133" s="160">
        <f t="shared" si="18"/>
        <v>0</v>
      </c>
      <c r="P133" s="160">
        <v>0</v>
      </c>
      <c r="Q133" s="160">
        <f t="shared" si="19"/>
        <v>0</v>
      </c>
      <c r="R133" s="161"/>
      <c r="S133" s="161" t="s">
        <v>191</v>
      </c>
      <c r="T133" s="161" t="s">
        <v>191</v>
      </c>
      <c r="U133" s="161">
        <v>0.18</v>
      </c>
      <c r="V133" s="161">
        <f t="shared" si="20"/>
        <v>5.12</v>
      </c>
      <c r="W133" s="161"/>
      <c r="X133" s="161" t="s">
        <v>147</v>
      </c>
      <c r="Y133" s="161" t="s">
        <v>148</v>
      </c>
      <c r="Z133" s="151"/>
      <c r="AA133" s="151"/>
      <c r="AB133" s="151"/>
      <c r="AC133" s="151"/>
      <c r="AD133" s="151"/>
      <c r="AE133" s="151"/>
      <c r="AF133" s="151"/>
      <c r="AG133" s="151" t="s">
        <v>186</v>
      </c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outlineLevel="2" x14ac:dyDescent="0.25">
      <c r="A134" s="158"/>
      <c r="B134" s="159"/>
      <c r="C134" s="182" t="s">
        <v>363</v>
      </c>
      <c r="D134" s="163"/>
      <c r="E134" s="164">
        <v>28.47</v>
      </c>
      <c r="F134" s="161"/>
      <c r="G134" s="161"/>
      <c r="H134" s="161"/>
      <c r="I134" s="161"/>
      <c r="J134" s="161"/>
      <c r="K134" s="161"/>
      <c r="L134" s="161"/>
      <c r="M134" s="161"/>
      <c r="N134" s="160"/>
      <c r="O134" s="160"/>
      <c r="P134" s="160"/>
      <c r="Q134" s="160"/>
      <c r="R134" s="161"/>
      <c r="S134" s="161"/>
      <c r="T134" s="161"/>
      <c r="U134" s="161"/>
      <c r="V134" s="161"/>
      <c r="W134" s="161"/>
      <c r="X134" s="161"/>
      <c r="Y134" s="161"/>
      <c r="Z134" s="151"/>
      <c r="AA134" s="151"/>
      <c r="AB134" s="151"/>
      <c r="AC134" s="151"/>
      <c r="AD134" s="151"/>
      <c r="AE134" s="151"/>
      <c r="AF134" s="151"/>
      <c r="AG134" s="151" t="s">
        <v>151</v>
      </c>
      <c r="AH134" s="151">
        <v>0</v>
      </c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outlineLevel="1" x14ac:dyDescent="0.25">
      <c r="A135" s="174">
        <v>65</v>
      </c>
      <c r="B135" s="175" t="s">
        <v>364</v>
      </c>
      <c r="C135" s="181" t="s">
        <v>365</v>
      </c>
      <c r="D135" s="176" t="s">
        <v>257</v>
      </c>
      <c r="E135" s="177">
        <v>7.1</v>
      </c>
      <c r="F135" s="178"/>
      <c r="G135" s="179">
        <f>ROUND(E135*F135,2)</f>
        <v>0</v>
      </c>
      <c r="H135" s="162"/>
      <c r="I135" s="161">
        <f>ROUND(E135*H135,2)</f>
        <v>0</v>
      </c>
      <c r="J135" s="162"/>
      <c r="K135" s="161">
        <f>ROUND(E135*J135,2)</f>
        <v>0</v>
      </c>
      <c r="L135" s="161">
        <v>21</v>
      </c>
      <c r="M135" s="161">
        <f>G135*(1+L135/100)</f>
        <v>0</v>
      </c>
      <c r="N135" s="160">
        <v>1.2E-4</v>
      </c>
      <c r="O135" s="160">
        <f>ROUND(E135*N135,2)</f>
        <v>0</v>
      </c>
      <c r="P135" s="160">
        <v>0</v>
      </c>
      <c r="Q135" s="160">
        <f>ROUND(E135*P135,2)</f>
        <v>0</v>
      </c>
      <c r="R135" s="161"/>
      <c r="S135" s="161" t="s">
        <v>191</v>
      </c>
      <c r="T135" s="161" t="s">
        <v>191</v>
      </c>
      <c r="U135" s="161">
        <v>0.64</v>
      </c>
      <c r="V135" s="161">
        <f>ROUND(E135*U135,2)</f>
        <v>4.54</v>
      </c>
      <c r="W135" s="161"/>
      <c r="X135" s="161" t="s">
        <v>147</v>
      </c>
      <c r="Y135" s="161" t="s">
        <v>148</v>
      </c>
      <c r="Z135" s="151"/>
      <c r="AA135" s="151"/>
      <c r="AB135" s="151"/>
      <c r="AC135" s="151"/>
      <c r="AD135" s="151"/>
      <c r="AE135" s="151"/>
      <c r="AF135" s="151"/>
      <c r="AG135" s="151" t="s">
        <v>186</v>
      </c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2" x14ac:dyDescent="0.25">
      <c r="A136" s="158"/>
      <c r="B136" s="159"/>
      <c r="C136" s="182" t="s">
        <v>366</v>
      </c>
      <c r="D136" s="163"/>
      <c r="E136" s="164">
        <v>7.1</v>
      </c>
      <c r="F136" s="161"/>
      <c r="G136" s="161"/>
      <c r="H136" s="161"/>
      <c r="I136" s="161"/>
      <c r="J136" s="161"/>
      <c r="K136" s="161"/>
      <c r="L136" s="161"/>
      <c r="M136" s="161"/>
      <c r="N136" s="160"/>
      <c r="O136" s="160"/>
      <c r="P136" s="160"/>
      <c r="Q136" s="160"/>
      <c r="R136" s="161"/>
      <c r="S136" s="161"/>
      <c r="T136" s="161"/>
      <c r="U136" s="161"/>
      <c r="V136" s="161"/>
      <c r="W136" s="161"/>
      <c r="X136" s="161"/>
      <c r="Y136" s="161"/>
      <c r="Z136" s="151"/>
      <c r="AA136" s="151"/>
      <c r="AB136" s="151"/>
      <c r="AC136" s="151"/>
      <c r="AD136" s="151"/>
      <c r="AE136" s="151"/>
      <c r="AF136" s="151"/>
      <c r="AG136" s="151" t="s">
        <v>151</v>
      </c>
      <c r="AH136" s="151">
        <v>0</v>
      </c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ht="13" x14ac:dyDescent="0.25">
      <c r="A137" s="167" t="s">
        <v>140</v>
      </c>
      <c r="B137" s="168" t="s">
        <v>100</v>
      </c>
      <c r="C137" s="180" t="s">
        <v>101</v>
      </c>
      <c r="D137" s="169"/>
      <c r="E137" s="170"/>
      <c r="F137" s="171"/>
      <c r="G137" s="172">
        <f>SUMIF(AG138:AG154,"&lt;&gt;NOR",G138:G154)</f>
        <v>0</v>
      </c>
      <c r="H137" s="166"/>
      <c r="I137" s="166">
        <f>SUM(I138:I154)</f>
        <v>0</v>
      </c>
      <c r="J137" s="166"/>
      <c r="K137" s="166">
        <f>SUM(K138:K154)</f>
        <v>0</v>
      </c>
      <c r="L137" s="166"/>
      <c r="M137" s="166">
        <f>SUM(M138:M154)</f>
        <v>0</v>
      </c>
      <c r="N137" s="165"/>
      <c r="O137" s="165">
        <f>SUM(O138:O154)</f>
        <v>0.63</v>
      </c>
      <c r="P137" s="165"/>
      <c r="Q137" s="165">
        <f>SUM(Q138:Q154)</f>
        <v>0</v>
      </c>
      <c r="R137" s="166"/>
      <c r="S137" s="166"/>
      <c r="T137" s="166"/>
      <c r="U137" s="166"/>
      <c r="V137" s="166">
        <f>SUM(V138:V154)</f>
        <v>25.81</v>
      </c>
      <c r="W137" s="166"/>
      <c r="X137" s="166"/>
      <c r="Y137" s="166"/>
      <c r="AG137" t="s">
        <v>141</v>
      </c>
    </row>
    <row r="138" spans="1:60" outlineLevel="1" x14ac:dyDescent="0.25">
      <c r="A138" s="174">
        <v>66</v>
      </c>
      <c r="B138" s="175" t="s">
        <v>367</v>
      </c>
      <c r="C138" s="181" t="s">
        <v>368</v>
      </c>
      <c r="D138" s="176" t="s">
        <v>197</v>
      </c>
      <c r="E138" s="177">
        <v>23.085000000000001</v>
      </c>
      <c r="F138" s="178"/>
      <c r="G138" s="179">
        <f>ROUND(E138*F138,2)</f>
        <v>0</v>
      </c>
      <c r="H138" s="162"/>
      <c r="I138" s="161">
        <f>ROUND(E138*H138,2)</f>
        <v>0</v>
      </c>
      <c r="J138" s="162"/>
      <c r="K138" s="161">
        <f>ROUND(E138*J138,2)</f>
        <v>0</v>
      </c>
      <c r="L138" s="161">
        <v>21</v>
      </c>
      <c r="M138" s="161">
        <f>G138*(1+L138/100)</f>
        <v>0</v>
      </c>
      <c r="N138" s="160">
        <v>2.1000000000000001E-4</v>
      </c>
      <c r="O138" s="160">
        <f>ROUND(E138*N138,2)</f>
        <v>0</v>
      </c>
      <c r="P138" s="160">
        <v>0</v>
      </c>
      <c r="Q138" s="160">
        <f>ROUND(E138*P138,2)</f>
        <v>0</v>
      </c>
      <c r="R138" s="161"/>
      <c r="S138" s="161" t="s">
        <v>191</v>
      </c>
      <c r="T138" s="161" t="s">
        <v>191</v>
      </c>
      <c r="U138" s="161">
        <v>0.05</v>
      </c>
      <c r="V138" s="161">
        <f>ROUND(E138*U138,2)</f>
        <v>1.1499999999999999</v>
      </c>
      <c r="W138" s="161"/>
      <c r="X138" s="161" t="s">
        <v>147</v>
      </c>
      <c r="Y138" s="161" t="s">
        <v>148</v>
      </c>
      <c r="Z138" s="151"/>
      <c r="AA138" s="151"/>
      <c r="AB138" s="151"/>
      <c r="AC138" s="151"/>
      <c r="AD138" s="151"/>
      <c r="AE138" s="151"/>
      <c r="AF138" s="151"/>
      <c r="AG138" s="151" t="s">
        <v>186</v>
      </c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2" x14ac:dyDescent="0.25">
      <c r="A139" s="158"/>
      <c r="B139" s="159"/>
      <c r="C139" s="182" t="s">
        <v>369</v>
      </c>
      <c r="D139" s="163"/>
      <c r="E139" s="164">
        <v>23.085000000000001</v>
      </c>
      <c r="F139" s="161"/>
      <c r="G139" s="161"/>
      <c r="H139" s="161"/>
      <c r="I139" s="161"/>
      <c r="J139" s="161"/>
      <c r="K139" s="161"/>
      <c r="L139" s="161"/>
      <c r="M139" s="161"/>
      <c r="N139" s="160"/>
      <c r="O139" s="160"/>
      <c r="P139" s="160"/>
      <c r="Q139" s="160"/>
      <c r="R139" s="161"/>
      <c r="S139" s="161"/>
      <c r="T139" s="161"/>
      <c r="U139" s="161"/>
      <c r="V139" s="161"/>
      <c r="W139" s="161"/>
      <c r="X139" s="161"/>
      <c r="Y139" s="161"/>
      <c r="Z139" s="151"/>
      <c r="AA139" s="151"/>
      <c r="AB139" s="151"/>
      <c r="AC139" s="151"/>
      <c r="AD139" s="151"/>
      <c r="AE139" s="151"/>
      <c r="AF139" s="151"/>
      <c r="AG139" s="151" t="s">
        <v>151</v>
      </c>
      <c r="AH139" s="151">
        <v>0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ht="20" outlineLevel="1" x14ac:dyDescent="0.25">
      <c r="A140" s="174">
        <v>67</v>
      </c>
      <c r="B140" s="175" t="s">
        <v>370</v>
      </c>
      <c r="C140" s="181" t="s">
        <v>371</v>
      </c>
      <c r="D140" s="176" t="s">
        <v>197</v>
      </c>
      <c r="E140" s="177">
        <v>20.245000000000001</v>
      </c>
      <c r="F140" s="178"/>
      <c r="G140" s="179">
        <f>ROUND(E140*F140,2)</f>
        <v>0</v>
      </c>
      <c r="H140" s="162"/>
      <c r="I140" s="161">
        <f>ROUND(E140*H140,2)</f>
        <v>0</v>
      </c>
      <c r="J140" s="162"/>
      <c r="K140" s="161">
        <f>ROUND(E140*J140,2)</f>
        <v>0</v>
      </c>
      <c r="L140" s="161">
        <v>21</v>
      </c>
      <c r="M140" s="161">
        <f>G140*(1+L140/100)</f>
        <v>0</v>
      </c>
      <c r="N140" s="160">
        <v>5.2399999999999999E-3</v>
      </c>
      <c r="O140" s="160">
        <f>ROUND(E140*N140,2)</f>
        <v>0.11</v>
      </c>
      <c r="P140" s="160">
        <v>0</v>
      </c>
      <c r="Q140" s="160">
        <f>ROUND(E140*P140,2)</f>
        <v>0</v>
      </c>
      <c r="R140" s="161"/>
      <c r="S140" s="161" t="s">
        <v>191</v>
      </c>
      <c r="T140" s="161" t="s">
        <v>191</v>
      </c>
      <c r="U140" s="161">
        <v>0.95840000000000003</v>
      </c>
      <c r="V140" s="161">
        <f>ROUND(E140*U140,2)</f>
        <v>19.399999999999999</v>
      </c>
      <c r="W140" s="161"/>
      <c r="X140" s="161" t="s">
        <v>147</v>
      </c>
      <c r="Y140" s="161" t="s">
        <v>148</v>
      </c>
      <c r="Z140" s="151"/>
      <c r="AA140" s="151"/>
      <c r="AB140" s="151"/>
      <c r="AC140" s="151"/>
      <c r="AD140" s="151"/>
      <c r="AE140" s="151"/>
      <c r="AF140" s="151"/>
      <c r="AG140" s="151" t="s">
        <v>186</v>
      </c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2" x14ac:dyDescent="0.25">
      <c r="A141" s="158"/>
      <c r="B141" s="159"/>
      <c r="C141" s="182" t="s">
        <v>372</v>
      </c>
      <c r="D141" s="163"/>
      <c r="E141" s="164"/>
      <c r="F141" s="161"/>
      <c r="G141" s="161"/>
      <c r="H141" s="161"/>
      <c r="I141" s="161"/>
      <c r="J141" s="161"/>
      <c r="K141" s="161"/>
      <c r="L141" s="161"/>
      <c r="M141" s="161"/>
      <c r="N141" s="160"/>
      <c r="O141" s="160"/>
      <c r="P141" s="160"/>
      <c r="Q141" s="160"/>
      <c r="R141" s="161"/>
      <c r="S141" s="161"/>
      <c r="T141" s="161"/>
      <c r="U141" s="161"/>
      <c r="V141" s="161"/>
      <c r="W141" s="161"/>
      <c r="X141" s="161"/>
      <c r="Y141" s="161"/>
      <c r="Z141" s="151"/>
      <c r="AA141" s="151"/>
      <c r="AB141" s="151"/>
      <c r="AC141" s="151"/>
      <c r="AD141" s="151"/>
      <c r="AE141" s="151"/>
      <c r="AF141" s="151"/>
      <c r="AG141" s="151" t="s">
        <v>151</v>
      </c>
      <c r="AH141" s="151">
        <v>0</v>
      </c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3" x14ac:dyDescent="0.25">
      <c r="A142" s="158"/>
      <c r="B142" s="159"/>
      <c r="C142" s="182" t="s">
        <v>230</v>
      </c>
      <c r="D142" s="163"/>
      <c r="E142" s="164">
        <v>14.244999999999999</v>
      </c>
      <c r="F142" s="161"/>
      <c r="G142" s="161"/>
      <c r="H142" s="161"/>
      <c r="I142" s="161"/>
      <c r="J142" s="161"/>
      <c r="K142" s="161"/>
      <c r="L142" s="161"/>
      <c r="M142" s="161"/>
      <c r="N142" s="160"/>
      <c r="O142" s="160"/>
      <c r="P142" s="160"/>
      <c r="Q142" s="160"/>
      <c r="R142" s="161"/>
      <c r="S142" s="161"/>
      <c r="T142" s="161"/>
      <c r="U142" s="161"/>
      <c r="V142" s="161"/>
      <c r="W142" s="161"/>
      <c r="X142" s="161"/>
      <c r="Y142" s="161"/>
      <c r="Z142" s="151"/>
      <c r="AA142" s="151"/>
      <c r="AB142" s="151"/>
      <c r="AC142" s="151"/>
      <c r="AD142" s="151"/>
      <c r="AE142" s="151"/>
      <c r="AF142" s="151"/>
      <c r="AG142" s="151" t="s">
        <v>151</v>
      </c>
      <c r="AH142" s="151">
        <v>0</v>
      </c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3" x14ac:dyDescent="0.25">
      <c r="A143" s="158"/>
      <c r="B143" s="159"/>
      <c r="C143" s="182" t="s">
        <v>373</v>
      </c>
      <c r="D143" s="163"/>
      <c r="E143" s="164"/>
      <c r="F143" s="161"/>
      <c r="G143" s="161"/>
      <c r="H143" s="161"/>
      <c r="I143" s="161"/>
      <c r="J143" s="161"/>
      <c r="K143" s="161"/>
      <c r="L143" s="161"/>
      <c r="M143" s="161"/>
      <c r="N143" s="160"/>
      <c r="O143" s="160"/>
      <c r="P143" s="160"/>
      <c r="Q143" s="160"/>
      <c r="R143" s="161"/>
      <c r="S143" s="161"/>
      <c r="T143" s="161"/>
      <c r="U143" s="161"/>
      <c r="V143" s="161"/>
      <c r="W143" s="161"/>
      <c r="X143" s="161"/>
      <c r="Y143" s="161"/>
      <c r="Z143" s="151"/>
      <c r="AA143" s="151"/>
      <c r="AB143" s="151"/>
      <c r="AC143" s="151"/>
      <c r="AD143" s="151"/>
      <c r="AE143" s="151"/>
      <c r="AF143" s="151"/>
      <c r="AG143" s="151" t="s">
        <v>151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3" x14ac:dyDescent="0.25">
      <c r="A144" s="158"/>
      <c r="B144" s="159"/>
      <c r="C144" s="182" t="s">
        <v>374</v>
      </c>
      <c r="D144" s="163"/>
      <c r="E144" s="164">
        <v>6</v>
      </c>
      <c r="F144" s="161"/>
      <c r="G144" s="161"/>
      <c r="H144" s="161"/>
      <c r="I144" s="161"/>
      <c r="J144" s="161"/>
      <c r="K144" s="161"/>
      <c r="L144" s="161"/>
      <c r="M144" s="161"/>
      <c r="N144" s="160"/>
      <c r="O144" s="160"/>
      <c r="P144" s="160"/>
      <c r="Q144" s="160"/>
      <c r="R144" s="161"/>
      <c r="S144" s="161"/>
      <c r="T144" s="161"/>
      <c r="U144" s="161"/>
      <c r="V144" s="161"/>
      <c r="W144" s="161"/>
      <c r="X144" s="161"/>
      <c r="Y144" s="161"/>
      <c r="Z144" s="151"/>
      <c r="AA144" s="151"/>
      <c r="AB144" s="151"/>
      <c r="AC144" s="151"/>
      <c r="AD144" s="151"/>
      <c r="AE144" s="151"/>
      <c r="AF144" s="151"/>
      <c r="AG144" s="151" t="s">
        <v>151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1" x14ac:dyDescent="0.25">
      <c r="A145" s="174">
        <v>68</v>
      </c>
      <c r="B145" s="175" t="s">
        <v>375</v>
      </c>
      <c r="C145" s="181" t="s">
        <v>376</v>
      </c>
      <c r="D145" s="176" t="s">
        <v>257</v>
      </c>
      <c r="E145" s="177">
        <v>7.1</v>
      </c>
      <c r="F145" s="178"/>
      <c r="G145" s="179">
        <f>ROUND(E145*F145,2)</f>
        <v>0</v>
      </c>
      <c r="H145" s="162"/>
      <c r="I145" s="161">
        <f>ROUND(E145*H145,2)</f>
        <v>0</v>
      </c>
      <c r="J145" s="162"/>
      <c r="K145" s="161">
        <f>ROUND(E145*J145,2)</f>
        <v>0</v>
      </c>
      <c r="L145" s="161">
        <v>21</v>
      </c>
      <c r="M145" s="161">
        <f>G145*(1+L145/100)</f>
        <v>0</v>
      </c>
      <c r="N145" s="160">
        <v>1.5100000000000001E-3</v>
      </c>
      <c r="O145" s="160">
        <f>ROUND(E145*N145,2)</f>
        <v>0.01</v>
      </c>
      <c r="P145" s="160">
        <v>0</v>
      </c>
      <c r="Q145" s="160">
        <f>ROUND(E145*P145,2)</f>
        <v>0</v>
      </c>
      <c r="R145" s="161"/>
      <c r="S145" s="161" t="s">
        <v>191</v>
      </c>
      <c r="T145" s="161" t="s">
        <v>191</v>
      </c>
      <c r="U145" s="161">
        <v>0.4</v>
      </c>
      <c r="V145" s="161">
        <f>ROUND(E145*U145,2)</f>
        <v>2.84</v>
      </c>
      <c r="W145" s="161"/>
      <c r="X145" s="161" t="s">
        <v>147</v>
      </c>
      <c r="Y145" s="161" t="s">
        <v>148</v>
      </c>
      <c r="Z145" s="151"/>
      <c r="AA145" s="151"/>
      <c r="AB145" s="151"/>
      <c r="AC145" s="151"/>
      <c r="AD145" s="151"/>
      <c r="AE145" s="151"/>
      <c r="AF145" s="151"/>
      <c r="AG145" s="151" t="s">
        <v>186</v>
      </c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2" x14ac:dyDescent="0.25">
      <c r="A146" s="158"/>
      <c r="B146" s="159"/>
      <c r="C146" s="182" t="s">
        <v>366</v>
      </c>
      <c r="D146" s="163"/>
      <c r="E146" s="164">
        <v>7.1</v>
      </c>
      <c r="F146" s="161"/>
      <c r="G146" s="161"/>
      <c r="H146" s="161"/>
      <c r="I146" s="161"/>
      <c r="J146" s="161"/>
      <c r="K146" s="161"/>
      <c r="L146" s="161"/>
      <c r="M146" s="161"/>
      <c r="N146" s="160"/>
      <c r="O146" s="160"/>
      <c r="P146" s="160"/>
      <c r="Q146" s="160"/>
      <c r="R146" s="161"/>
      <c r="S146" s="161"/>
      <c r="T146" s="161"/>
      <c r="U146" s="161"/>
      <c r="V146" s="161"/>
      <c r="W146" s="161"/>
      <c r="X146" s="161"/>
      <c r="Y146" s="161"/>
      <c r="Z146" s="151"/>
      <c r="AA146" s="151"/>
      <c r="AB146" s="151"/>
      <c r="AC146" s="151"/>
      <c r="AD146" s="151"/>
      <c r="AE146" s="151"/>
      <c r="AF146" s="151"/>
      <c r="AG146" s="151" t="s">
        <v>151</v>
      </c>
      <c r="AH146" s="151">
        <v>0</v>
      </c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1" x14ac:dyDescent="0.25">
      <c r="A147" s="174">
        <v>69</v>
      </c>
      <c r="B147" s="175" t="s">
        <v>377</v>
      </c>
      <c r="C147" s="181" t="s">
        <v>378</v>
      </c>
      <c r="D147" s="176" t="s">
        <v>197</v>
      </c>
      <c r="E147" s="177">
        <v>25.3935</v>
      </c>
      <c r="F147" s="178"/>
      <c r="G147" s="179">
        <f>ROUND(E147*F147,2)</f>
        <v>0</v>
      </c>
      <c r="H147" s="162"/>
      <c r="I147" s="161">
        <f>ROUND(E147*H147,2)</f>
        <v>0</v>
      </c>
      <c r="J147" s="162"/>
      <c r="K147" s="161">
        <f>ROUND(E147*J147,2)</f>
        <v>0</v>
      </c>
      <c r="L147" s="161">
        <v>21</v>
      </c>
      <c r="M147" s="161">
        <f>G147*(1+L147/100)</f>
        <v>0</v>
      </c>
      <c r="N147" s="160">
        <v>1.9429999999999999E-2</v>
      </c>
      <c r="O147" s="160">
        <f>ROUND(E147*N147,2)</f>
        <v>0.49</v>
      </c>
      <c r="P147" s="160">
        <v>0</v>
      </c>
      <c r="Q147" s="160">
        <f>ROUND(E147*P147,2)</f>
        <v>0</v>
      </c>
      <c r="R147" s="161"/>
      <c r="S147" s="161" t="s">
        <v>145</v>
      </c>
      <c r="T147" s="161" t="s">
        <v>146</v>
      </c>
      <c r="U147" s="161">
        <v>0</v>
      </c>
      <c r="V147" s="161">
        <f>ROUND(E147*U147,2)</f>
        <v>0</v>
      </c>
      <c r="W147" s="161"/>
      <c r="X147" s="161" t="s">
        <v>272</v>
      </c>
      <c r="Y147" s="161" t="s">
        <v>148</v>
      </c>
      <c r="Z147" s="151"/>
      <c r="AA147" s="151"/>
      <c r="AB147" s="151"/>
      <c r="AC147" s="151"/>
      <c r="AD147" s="151"/>
      <c r="AE147" s="151"/>
      <c r="AF147" s="151"/>
      <c r="AG147" s="151" t="s">
        <v>273</v>
      </c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2" x14ac:dyDescent="0.25">
      <c r="A148" s="158"/>
      <c r="B148" s="159"/>
      <c r="C148" s="182" t="s">
        <v>379</v>
      </c>
      <c r="D148" s="163"/>
      <c r="E148" s="164">
        <v>25.3935</v>
      </c>
      <c r="F148" s="161"/>
      <c r="G148" s="161"/>
      <c r="H148" s="161"/>
      <c r="I148" s="161"/>
      <c r="J148" s="161"/>
      <c r="K148" s="161"/>
      <c r="L148" s="161"/>
      <c r="M148" s="161"/>
      <c r="N148" s="160"/>
      <c r="O148" s="160"/>
      <c r="P148" s="160"/>
      <c r="Q148" s="160"/>
      <c r="R148" s="161"/>
      <c r="S148" s="161"/>
      <c r="T148" s="161"/>
      <c r="U148" s="161"/>
      <c r="V148" s="161"/>
      <c r="W148" s="161"/>
      <c r="X148" s="161"/>
      <c r="Y148" s="161"/>
      <c r="Z148" s="151"/>
      <c r="AA148" s="151"/>
      <c r="AB148" s="151"/>
      <c r="AC148" s="151"/>
      <c r="AD148" s="151"/>
      <c r="AE148" s="151"/>
      <c r="AF148" s="151"/>
      <c r="AG148" s="151" t="s">
        <v>151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1" x14ac:dyDescent="0.25">
      <c r="A149" s="185">
        <v>70</v>
      </c>
      <c r="B149" s="186" t="s">
        <v>380</v>
      </c>
      <c r="C149" s="191" t="s">
        <v>381</v>
      </c>
      <c r="D149" s="187" t="s">
        <v>197</v>
      </c>
      <c r="E149" s="188">
        <v>23.085000000000001</v>
      </c>
      <c r="F149" s="189"/>
      <c r="G149" s="190">
        <f>ROUND(E149*F149,2)</f>
        <v>0</v>
      </c>
      <c r="H149" s="162"/>
      <c r="I149" s="161">
        <f>ROUND(E149*H149,2)</f>
        <v>0</v>
      </c>
      <c r="J149" s="162"/>
      <c r="K149" s="161">
        <f>ROUND(E149*J149,2)</f>
        <v>0</v>
      </c>
      <c r="L149" s="161">
        <v>21</v>
      </c>
      <c r="M149" s="161">
        <f>G149*(1+L149/100)</f>
        <v>0</v>
      </c>
      <c r="N149" s="160">
        <v>8.9999999999999998E-4</v>
      </c>
      <c r="O149" s="160">
        <f>ROUND(E149*N149,2)</f>
        <v>0.02</v>
      </c>
      <c r="P149" s="160">
        <v>0</v>
      </c>
      <c r="Q149" s="160">
        <f>ROUND(E149*P149,2)</f>
        <v>0</v>
      </c>
      <c r="R149" s="161"/>
      <c r="S149" s="161" t="s">
        <v>191</v>
      </c>
      <c r="T149" s="161" t="s">
        <v>191</v>
      </c>
      <c r="U149" s="161">
        <v>0</v>
      </c>
      <c r="V149" s="161">
        <f>ROUND(E149*U149,2)</f>
        <v>0</v>
      </c>
      <c r="W149" s="161"/>
      <c r="X149" s="161" t="s">
        <v>147</v>
      </c>
      <c r="Y149" s="161" t="s">
        <v>148</v>
      </c>
      <c r="Z149" s="151"/>
      <c r="AA149" s="151"/>
      <c r="AB149" s="151"/>
      <c r="AC149" s="151"/>
      <c r="AD149" s="151"/>
      <c r="AE149" s="151"/>
      <c r="AF149" s="151"/>
      <c r="AG149" s="151" t="s">
        <v>186</v>
      </c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1" x14ac:dyDescent="0.25">
      <c r="A150" s="174">
        <v>71</v>
      </c>
      <c r="B150" s="175" t="s">
        <v>382</v>
      </c>
      <c r="C150" s="181" t="s">
        <v>383</v>
      </c>
      <c r="D150" s="176" t="s">
        <v>257</v>
      </c>
      <c r="E150" s="177">
        <v>7.1</v>
      </c>
      <c r="F150" s="178"/>
      <c r="G150" s="179">
        <f>ROUND(E150*F150,2)</f>
        <v>0</v>
      </c>
      <c r="H150" s="162"/>
      <c r="I150" s="161">
        <f>ROUND(E150*H150,2)</f>
        <v>0</v>
      </c>
      <c r="J150" s="162"/>
      <c r="K150" s="161">
        <f>ROUND(E150*J150,2)</f>
        <v>0</v>
      </c>
      <c r="L150" s="161">
        <v>21</v>
      </c>
      <c r="M150" s="161">
        <f>G150*(1+L150/100)</f>
        <v>0</v>
      </c>
      <c r="N150" s="160">
        <v>1E-4</v>
      </c>
      <c r="O150" s="160">
        <f>ROUND(E150*N150,2)</f>
        <v>0</v>
      </c>
      <c r="P150" s="160">
        <v>0</v>
      </c>
      <c r="Q150" s="160">
        <f>ROUND(E150*P150,2)</f>
        <v>0</v>
      </c>
      <c r="R150" s="161"/>
      <c r="S150" s="161" t="s">
        <v>191</v>
      </c>
      <c r="T150" s="161" t="s">
        <v>191</v>
      </c>
      <c r="U150" s="161">
        <v>0.12</v>
      </c>
      <c r="V150" s="161">
        <f>ROUND(E150*U150,2)</f>
        <v>0.85</v>
      </c>
      <c r="W150" s="161"/>
      <c r="X150" s="161" t="s">
        <v>147</v>
      </c>
      <c r="Y150" s="161" t="s">
        <v>148</v>
      </c>
      <c r="Z150" s="151"/>
      <c r="AA150" s="151"/>
      <c r="AB150" s="151"/>
      <c r="AC150" s="151"/>
      <c r="AD150" s="151"/>
      <c r="AE150" s="151"/>
      <c r="AF150" s="151"/>
      <c r="AG150" s="151" t="s">
        <v>186</v>
      </c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2" x14ac:dyDescent="0.25">
      <c r="A151" s="158"/>
      <c r="B151" s="159"/>
      <c r="C151" s="182" t="s">
        <v>384</v>
      </c>
      <c r="D151" s="163"/>
      <c r="E151" s="164">
        <v>7.1</v>
      </c>
      <c r="F151" s="161"/>
      <c r="G151" s="161"/>
      <c r="H151" s="161"/>
      <c r="I151" s="161"/>
      <c r="J151" s="161"/>
      <c r="K151" s="161"/>
      <c r="L151" s="161"/>
      <c r="M151" s="161"/>
      <c r="N151" s="160"/>
      <c r="O151" s="160"/>
      <c r="P151" s="160"/>
      <c r="Q151" s="160"/>
      <c r="R151" s="161"/>
      <c r="S151" s="161"/>
      <c r="T151" s="161"/>
      <c r="U151" s="161"/>
      <c r="V151" s="161"/>
      <c r="W151" s="161"/>
      <c r="X151" s="161"/>
      <c r="Y151" s="161"/>
      <c r="Z151" s="151"/>
      <c r="AA151" s="151"/>
      <c r="AB151" s="151"/>
      <c r="AC151" s="151"/>
      <c r="AD151" s="151"/>
      <c r="AE151" s="151"/>
      <c r="AF151" s="151"/>
      <c r="AG151" s="151" t="s">
        <v>151</v>
      </c>
      <c r="AH151" s="151">
        <v>0</v>
      </c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1" x14ac:dyDescent="0.25">
      <c r="A152" s="174">
        <v>72</v>
      </c>
      <c r="B152" s="175" t="s">
        <v>385</v>
      </c>
      <c r="C152" s="181" t="s">
        <v>386</v>
      </c>
      <c r="D152" s="176" t="s">
        <v>257</v>
      </c>
      <c r="E152" s="177">
        <v>10.9</v>
      </c>
      <c r="F152" s="178"/>
      <c r="G152" s="179">
        <f>ROUND(E152*F152,2)</f>
        <v>0</v>
      </c>
      <c r="H152" s="162"/>
      <c r="I152" s="161">
        <f>ROUND(E152*H152,2)</f>
        <v>0</v>
      </c>
      <c r="J152" s="162"/>
      <c r="K152" s="161">
        <f>ROUND(E152*J152,2)</f>
        <v>0</v>
      </c>
      <c r="L152" s="161">
        <v>21</v>
      </c>
      <c r="M152" s="161">
        <f>G152*(1+L152/100)</f>
        <v>0</v>
      </c>
      <c r="N152" s="160">
        <v>4.0000000000000003E-5</v>
      </c>
      <c r="O152" s="160">
        <f>ROUND(E152*N152,2)</f>
        <v>0</v>
      </c>
      <c r="P152" s="160">
        <v>0</v>
      </c>
      <c r="Q152" s="160">
        <f>ROUND(E152*P152,2)</f>
        <v>0</v>
      </c>
      <c r="R152" s="161"/>
      <c r="S152" s="161" t="s">
        <v>191</v>
      </c>
      <c r="T152" s="161" t="s">
        <v>339</v>
      </c>
      <c r="U152" s="161">
        <v>7.0000000000000007E-2</v>
      </c>
      <c r="V152" s="161">
        <f>ROUND(E152*U152,2)</f>
        <v>0.76</v>
      </c>
      <c r="W152" s="161"/>
      <c r="X152" s="161" t="s">
        <v>147</v>
      </c>
      <c r="Y152" s="161" t="s">
        <v>148</v>
      </c>
      <c r="Z152" s="151"/>
      <c r="AA152" s="151"/>
      <c r="AB152" s="151"/>
      <c r="AC152" s="151"/>
      <c r="AD152" s="151"/>
      <c r="AE152" s="151"/>
      <c r="AF152" s="151"/>
      <c r="AG152" s="151" t="s">
        <v>186</v>
      </c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2" x14ac:dyDescent="0.25">
      <c r="A153" s="158"/>
      <c r="B153" s="159"/>
      <c r="C153" s="182" t="s">
        <v>387</v>
      </c>
      <c r="D153" s="163"/>
      <c r="E153" s="164">
        <v>10.9</v>
      </c>
      <c r="F153" s="161"/>
      <c r="G153" s="161"/>
      <c r="H153" s="161"/>
      <c r="I153" s="161"/>
      <c r="J153" s="161"/>
      <c r="K153" s="161"/>
      <c r="L153" s="161"/>
      <c r="M153" s="161"/>
      <c r="N153" s="160"/>
      <c r="O153" s="160"/>
      <c r="P153" s="160"/>
      <c r="Q153" s="160"/>
      <c r="R153" s="161"/>
      <c r="S153" s="161"/>
      <c r="T153" s="161"/>
      <c r="U153" s="161"/>
      <c r="V153" s="161"/>
      <c r="W153" s="161"/>
      <c r="X153" s="161"/>
      <c r="Y153" s="161"/>
      <c r="Z153" s="151"/>
      <c r="AA153" s="151"/>
      <c r="AB153" s="151"/>
      <c r="AC153" s="151"/>
      <c r="AD153" s="151"/>
      <c r="AE153" s="151"/>
      <c r="AF153" s="151"/>
      <c r="AG153" s="151" t="s">
        <v>151</v>
      </c>
      <c r="AH153" s="151">
        <v>0</v>
      </c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1" x14ac:dyDescent="0.25">
      <c r="A154" s="185">
        <v>73</v>
      </c>
      <c r="B154" s="186" t="s">
        <v>388</v>
      </c>
      <c r="C154" s="191" t="s">
        <v>389</v>
      </c>
      <c r="D154" s="187" t="s">
        <v>321</v>
      </c>
      <c r="E154" s="188">
        <v>0.63697000000000004</v>
      </c>
      <c r="F154" s="189"/>
      <c r="G154" s="190">
        <f>ROUND(E154*F154,2)</f>
        <v>0</v>
      </c>
      <c r="H154" s="162"/>
      <c r="I154" s="161">
        <f>ROUND(E154*H154,2)</f>
        <v>0</v>
      </c>
      <c r="J154" s="162"/>
      <c r="K154" s="161">
        <f>ROUND(E154*J154,2)</f>
        <v>0</v>
      </c>
      <c r="L154" s="161">
        <v>21</v>
      </c>
      <c r="M154" s="161">
        <f>G154*(1+L154/100)</f>
        <v>0</v>
      </c>
      <c r="N154" s="160">
        <v>0</v>
      </c>
      <c r="O154" s="160">
        <f>ROUND(E154*N154,2)</f>
        <v>0</v>
      </c>
      <c r="P154" s="160">
        <v>0</v>
      </c>
      <c r="Q154" s="160">
        <f>ROUND(E154*P154,2)</f>
        <v>0</v>
      </c>
      <c r="R154" s="161"/>
      <c r="S154" s="161" t="s">
        <v>191</v>
      </c>
      <c r="T154" s="161" t="s">
        <v>191</v>
      </c>
      <c r="U154" s="161">
        <v>1.2649999999999999</v>
      </c>
      <c r="V154" s="161">
        <f>ROUND(E154*U154,2)</f>
        <v>0.81</v>
      </c>
      <c r="W154" s="161"/>
      <c r="X154" s="161" t="s">
        <v>322</v>
      </c>
      <c r="Y154" s="161" t="s">
        <v>148</v>
      </c>
      <c r="Z154" s="151"/>
      <c r="AA154" s="151"/>
      <c r="AB154" s="151"/>
      <c r="AC154" s="151"/>
      <c r="AD154" s="151"/>
      <c r="AE154" s="151"/>
      <c r="AF154" s="151"/>
      <c r="AG154" s="151" t="s">
        <v>323</v>
      </c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ht="13" x14ac:dyDescent="0.25">
      <c r="A155" s="167" t="s">
        <v>140</v>
      </c>
      <c r="B155" s="168" t="s">
        <v>102</v>
      </c>
      <c r="C155" s="180" t="s">
        <v>103</v>
      </c>
      <c r="D155" s="169"/>
      <c r="E155" s="170"/>
      <c r="F155" s="171"/>
      <c r="G155" s="172">
        <f>SUMIF(AG156:AG156,"&lt;&gt;NOR",G156:G156)</f>
        <v>0</v>
      </c>
      <c r="H155" s="166"/>
      <c r="I155" s="166">
        <f>SUM(I156:I156)</f>
        <v>0</v>
      </c>
      <c r="J155" s="166"/>
      <c r="K155" s="166">
        <f>SUM(K156:K156)</f>
        <v>0</v>
      </c>
      <c r="L155" s="166"/>
      <c r="M155" s="166">
        <f>SUM(M156:M156)</f>
        <v>0</v>
      </c>
      <c r="N155" s="165"/>
      <c r="O155" s="165">
        <f>SUM(O156:O156)</f>
        <v>0</v>
      </c>
      <c r="P155" s="165"/>
      <c r="Q155" s="165">
        <f>SUM(Q156:Q156)</f>
        <v>0</v>
      </c>
      <c r="R155" s="166"/>
      <c r="S155" s="166"/>
      <c r="T155" s="166"/>
      <c r="U155" s="166"/>
      <c r="V155" s="166">
        <f>SUM(V156:V156)</f>
        <v>0</v>
      </c>
      <c r="W155" s="166"/>
      <c r="X155" s="166"/>
      <c r="Y155" s="166"/>
      <c r="AG155" t="s">
        <v>141</v>
      </c>
    </row>
    <row r="156" spans="1:60" outlineLevel="1" x14ac:dyDescent="0.25">
      <c r="A156" s="185">
        <v>74</v>
      </c>
      <c r="B156" s="186" t="s">
        <v>390</v>
      </c>
      <c r="C156" s="191" t="s">
        <v>391</v>
      </c>
      <c r="D156" s="187" t="s">
        <v>209</v>
      </c>
      <c r="E156" s="188">
        <v>5</v>
      </c>
      <c r="F156" s="189"/>
      <c r="G156" s="190">
        <f>ROUND(E156*F156,2)</f>
        <v>0</v>
      </c>
      <c r="H156" s="162"/>
      <c r="I156" s="161">
        <f>ROUND(E156*H156,2)</f>
        <v>0</v>
      </c>
      <c r="J156" s="162"/>
      <c r="K156" s="161">
        <f>ROUND(E156*J156,2)</f>
        <v>0</v>
      </c>
      <c r="L156" s="161">
        <v>21</v>
      </c>
      <c r="M156" s="161">
        <f>G156*(1+L156/100)</f>
        <v>0</v>
      </c>
      <c r="N156" s="160">
        <v>0</v>
      </c>
      <c r="O156" s="160">
        <f>ROUND(E156*N156,2)</f>
        <v>0</v>
      </c>
      <c r="P156" s="160">
        <v>0</v>
      </c>
      <c r="Q156" s="160">
        <f>ROUND(E156*P156,2)</f>
        <v>0</v>
      </c>
      <c r="R156" s="161"/>
      <c r="S156" s="161" t="s">
        <v>145</v>
      </c>
      <c r="T156" s="161" t="s">
        <v>146</v>
      </c>
      <c r="U156" s="161">
        <v>0</v>
      </c>
      <c r="V156" s="161">
        <f>ROUND(E156*U156,2)</f>
        <v>0</v>
      </c>
      <c r="W156" s="161"/>
      <c r="X156" s="161" t="s">
        <v>147</v>
      </c>
      <c r="Y156" s="161" t="s">
        <v>148</v>
      </c>
      <c r="Z156" s="151"/>
      <c r="AA156" s="151"/>
      <c r="AB156" s="151"/>
      <c r="AC156" s="151"/>
      <c r="AD156" s="151"/>
      <c r="AE156" s="151"/>
      <c r="AF156" s="151"/>
      <c r="AG156" s="151" t="s">
        <v>186</v>
      </c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ht="13" x14ac:dyDescent="0.25">
      <c r="A157" s="167" t="s">
        <v>140</v>
      </c>
      <c r="B157" s="168" t="s">
        <v>104</v>
      </c>
      <c r="C157" s="180" t="s">
        <v>105</v>
      </c>
      <c r="D157" s="169"/>
      <c r="E157" s="170"/>
      <c r="F157" s="171"/>
      <c r="G157" s="172">
        <f>SUMIF(AG158:AG167,"&lt;&gt;NOR",G158:G167)</f>
        <v>0</v>
      </c>
      <c r="H157" s="166"/>
      <c r="I157" s="166">
        <f>SUM(I158:I167)</f>
        <v>0</v>
      </c>
      <c r="J157" s="166"/>
      <c r="K157" s="166">
        <f>SUM(K158:K167)</f>
        <v>0</v>
      </c>
      <c r="L157" s="166"/>
      <c r="M157" s="166">
        <f>SUM(M158:M167)</f>
        <v>0</v>
      </c>
      <c r="N157" s="165"/>
      <c r="O157" s="165">
        <f>SUM(O158:O167)</f>
        <v>0.03</v>
      </c>
      <c r="P157" s="165"/>
      <c r="Q157" s="165">
        <f>SUM(Q158:Q167)</f>
        <v>0</v>
      </c>
      <c r="R157" s="166"/>
      <c r="S157" s="166"/>
      <c r="T157" s="166"/>
      <c r="U157" s="166"/>
      <c r="V157" s="166">
        <f>SUM(V158:V167)</f>
        <v>20.9</v>
      </c>
      <c r="W157" s="166"/>
      <c r="X157" s="166"/>
      <c r="Y157" s="166"/>
      <c r="AG157" t="s">
        <v>141</v>
      </c>
    </row>
    <row r="158" spans="1:60" outlineLevel="1" x14ac:dyDescent="0.25">
      <c r="A158" s="185">
        <v>75</v>
      </c>
      <c r="B158" s="186" t="s">
        <v>392</v>
      </c>
      <c r="C158" s="191" t="s">
        <v>393</v>
      </c>
      <c r="D158" s="187" t="s">
        <v>197</v>
      </c>
      <c r="E158" s="188">
        <v>155.4905</v>
      </c>
      <c r="F158" s="189"/>
      <c r="G158" s="190">
        <f>ROUND(E158*F158,2)</f>
        <v>0</v>
      </c>
      <c r="H158" s="162"/>
      <c r="I158" s="161">
        <f>ROUND(E158*H158,2)</f>
        <v>0</v>
      </c>
      <c r="J158" s="162"/>
      <c r="K158" s="161">
        <f>ROUND(E158*J158,2)</f>
        <v>0</v>
      </c>
      <c r="L158" s="161">
        <v>21</v>
      </c>
      <c r="M158" s="161">
        <f>G158*(1+L158/100)</f>
        <v>0</v>
      </c>
      <c r="N158" s="160">
        <v>6.9999999999999994E-5</v>
      </c>
      <c r="O158" s="160">
        <f>ROUND(E158*N158,2)</f>
        <v>0.01</v>
      </c>
      <c r="P158" s="160">
        <v>0</v>
      </c>
      <c r="Q158" s="160">
        <f>ROUND(E158*P158,2)</f>
        <v>0</v>
      </c>
      <c r="R158" s="161"/>
      <c r="S158" s="161" t="s">
        <v>191</v>
      </c>
      <c r="T158" s="161" t="s">
        <v>191</v>
      </c>
      <c r="U158" s="161">
        <v>3.2480000000000002E-2</v>
      </c>
      <c r="V158" s="161">
        <f>ROUND(E158*U158,2)</f>
        <v>5.05</v>
      </c>
      <c r="W158" s="161"/>
      <c r="X158" s="161" t="s">
        <v>147</v>
      </c>
      <c r="Y158" s="161" t="s">
        <v>148</v>
      </c>
      <c r="Z158" s="151"/>
      <c r="AA158" s="151"/>
      <c r="AB158" s="151"/>
      <c r="AC158" s="151"/>
      <c r="AD158" s="151"/>
      <c r="AE158" s="151"/>
      <c r="AF158" s="151"/>
      <c r="AG158" s="151" t="s">
        <v>186</v>
      </c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1" x14ac:dyDescent="0.25">
      <c r="A159" s="174">
        <v>76</v>
      </c>
      <c r="B159" s="175" t="s">
        <v>394</v>
      </c>
      <c r="C159" s="181" t="s">
        <v>395</v>
      </c>
      <c r="D159" s="176" t="s">
        <v>197</v>
      </c>
      <c r="E159" s="177">
        <v>155.4905</v>
      </c>
      <c r="F159" s="178"/>
      <c r="G159" s="179">
        <f>ROUND(E159*F159,2)</f>
        <v>0</v>
      </c>
      <c r="H159" s="162"/>
      <c r="I159" s="161">
        <f>ROUND(E159*H159,2)</f>
        <v>0</v>
      </c>
      <c r="J159" s="162"/>
      <c r="K159" s="161">
        <f>ROUND(E159*J159,2)</f>
        <v>0</v>
      </c>
      <c r="L159" s="161">
        <v>21</v>
      </c>
      <c r="M159" s="161">
        <f>G159*(1+L159/100)</f>
        <v>0</v>
      </c>
      <c r="N159" s="160">
        <v>1.3999999999999999E-4</v>
      </c>
      <c r="O159" s="160">
        <f>ROUND(E159*N159,2)</f>
        <v>0.02</v>
      </c>
      <c r="P159" s="160">
        <v>0</v>
      </c>
      <c r="Q159" s="160">
        <f>ROUND(E159*P159,2)</f>
        <v>0</v>
      </c>
      <c r="R159" s="161"/>
      <c r="S159" s="161" t="s">
        <v>191</v>
      </c>
      <c r="T159" s="161" t="s">
        <v>191</v>
      </c>
      <c r="U159" s="161">
        <v>0.10191</v>
      </c>
      <c r="V159" s="161">
        <f>ROUND(E159*U159,2)</f>
        <v>15.85</v>
      </c>
      <c r="W159" s="161"/>
      <c r="X159" s="161" t="s">
        <v>147</v>
      </c>
      <c r="Y159" s="161" t="s">
        <v>148</v>
      </c>
      <c r="Z159" s="151"/>
      <c r="AA159" s="151"/>
      <c r="AB159" s="151"/>
      <c r="AC159" s="151"/>
      <c r="AD159" s="151"/>
      <c r="AE159" s="151"/>
      <c r="AF159" s="151"/>
      <c r="AG159" s="151" t="s">
        <v>186</v>
      </c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2" x14ac:dyDescent="0.25">
      <c r="A160" s="158"/>
      <c r="B160" s="159"/>
      <c r="C160" s="182" t="s">
        <v>192</v>
      </c>
      <c r="D160" s="163"/>
      <c r="E160" s="164"/>
      <c r="F160" s="161"/>
      <c r="G160" s="161"/>
      <c r="H160" s="161"/>
      <c r="I160" s="161"/>
      <c r="J160" s="161"/>
      <c r="K160" s="161"/>
      <c r="L160" s="161"/>
      <c r="M160" s="161"/>
      <c r="N160" s="160"/>
      <c r="O160" s="160"/>
      <c r="P160" s="160"/>
      <c r="Q160" s="160"/>
      <c r="R160" s="161"/>
      <c r="S160" s="161"/>
      <c r="T160" s="161"/>
      <c r="U160" s="161"/>
      <c r="V160" s="161"/>
      <c r="W160" s="161"/>
      <c r="X160" s="161"/>
      <c r="Y160" s="161"/>
      <c r="Z160" s="151"/>
      <c r="AA160" s="151"/>
      <c r="AB160" s="151"/>
      <c r="AC160" s="151"/>
      <c r="AD160" s="151"/>
      <c r="AE160" s="151"/>
      <c r="AF160" s="151"/>
      <c r="AG160" s="151" t="s">
        <v>151</v>
      </c>
      <c r="AH160" s="151">
        <v>0</v>
      </c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3" x14ac:dyDescent="0.25">
      <c r="A161" s="158"/>
      <c r="B161" s="159"/>
      <c r="C161" s="182" t="s">
        <v>396</v>
      </c>
      <c r="D161" s="163"/>
      <c r="E161" s="164">
        <v>50.96</v>
      </c>
      <c r="F161" s="161"/>
      <c r="G161" s="161"/>
      <c r="H161" s="161"/>
      <c r="I161" s="161"/>
      <c r="J161" s="161"/>
      <c r="K161" s="161"/>
      <c r="L161" s="161"/>
      <c r="M161" s="161"/>
      <c r="N161" s="160"/>
      <c r="O161" s="160"/>
      <c r="P161" s="160"/>
      <c r="Q161" s="160"/>
      <c r="R161" s="161"/>
      <c r="S161" s="161"/>
      <c r="T161" s="161"/>
      <c r="U161" s="161"/>
      <c r="V161" s="161"/>
      <c r="W161" s="161"/>
      <c r="X161" s="161"/>
      <c r="Y161" s="161"/>
      <c r="Z161" s="151"/>
      <c r="AA161" s="151"/>
      <c r="AB161" s="151"/>
      <c r="AC161" s="151"/>
      <c r="AD161" s="151"/>
      <c r="AE161" s="151"/>
      <c r="AF161" s="151"/>
      <c r="AG161" s="151" t="s">
        <v>151</v>
      </c>
      <c r="AH161" s="151">
        <v>0</v>
      </c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3" x14ac:dyDescent="0.25">
      <c r="A162" s="158"/>
      <c r="B162" s="159"/>
      <c r="C162" s="182" t="s">
        <v>397</v>
      </c>
      <c r="D162" s="163"/>
      <c r="E162" s="164">
        <v>52.52</v>
      </c>
      <c r="F162" s="161"/>
      <c r="G162" s="161"/>
      <c r="H162" s="161"/>
      <c r="I162" s="161"/>
      <c r="J162" s="161"/>
      <c r="K162" s="161"/>
      <c r="L162" s="161"/>
      <c r="M162" s="161"/>
      <c r="N162" s="160"/>
      <c r="O162" s="160"/>
      <c r="P162" s="160"/>
      <c r="Q162" s="160"/>
      <c r="R162" s="161"/>
      <c r="S162" s="161"/>
      <c r="T162" s="161"/>
      <c r="U162" s="161"/>
      <c r="V162" s="161"/>
      <c r="W162" s="161"/>
      <c r="X162" s="161"/>
      <c r="Y162" s="161"/>
      <c r="Z162" s="151"/>
      <c r="AA162" s="151"/>
      <c r="AB162" s="151"/>
      <c r="AC162" s="151"/>
      <c r="AD162" s="151"/>
      <c r="AE162" s="151"/>
      <c r="AF162" s="151"/>
      <c r="AG162" s="151" t="s">
        <v>151</v>
      </c>
      <c r="AH162" s="151">
        <v>0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3" x14ac:dyDescent="0.25">
      <c r="A163" s="158"/>
      <c r="B163" s="159"/>
      <c r="C163" s="182" t="s">
        <v>398</v>
      </c>
      <c r="D163" s="163"/>
      <c r="E163" s="164">
        <v>-19.802499999999998</v>
      </c>
      <c r="F163" s="161"/>
      <c r="G163" s="161"/>
      <c r="H163" s="161"/>
      <c r="I163" s="161"/>
      <c r="J163" s="161"/>
      <c r="K163" s="161"/>
      <c r="L163" s="161"/>
      <c r="M163" s="161"/>
      <c r="N163" s="160"/>
      <c r="O163" s="160"/>
      <c r="P163" s="160"/>
      <c r="Q163" s="160"/>
      <c r="R163" s="161"/>
      <c r="S163" s="161"/>
      <c r="T163" s="161"/>
      <c r="U163" s="161"/>
      <c r="V163" s="161"/>
      <c r="W163" s="161"/>
      <c r="X163" s="161"/>
      <c r="Y163" s="161"/>
      <c r="Z163" s="151"/>
      <c r="AA163" s="151"/>
      <c r="AB163" s="151"/>
      <c r="AC163" s="151"/>
      <c r="AD163" s="151"/>
      <c r="AE163" s="151"/>
      <c r="AF163" s="151"/>
      <c r="AG163" s="151" t="s">
        <v>151</v>
      </c>
      <c r="AH163" s="151">
        <v>0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3" x14ac:dyDescent="0.25">
      <c r="A164" s="158"/>
      <c r="B164" s="159"/>
      <c r="C164" s="182" t="s">
        <v>399</v>
      </c>
      <c r="D164" s="163"/>
      <c r="E164" s="164">
        <v>5.94</v>
      </c>
      <c r="F164" s="161"/>
      <c r="G164" s="161"/>
      <c r="H164" s="161"/>
      <c r="I164" s="161"/>
      <c r="J164" s="161"/>
      <c r="K164" s="161"/>
      <c r="L164" s="161"/>
      <c r="M164" s="161"/>
      <c r="N164" s="160"/>
      <c r="O164" s="160"/>
      <c r="P164" s="160"/>
      <c r="Q164" s="160"/>
      <c r="R164" s="161"/>
      <c r="S164" s="161"/>
      <c r="T164" s="161"/>
      <c r="U164" s="161"/>
      <c r="V164" s="161"/>
      <c r="W164" s="161"/>
      <c r="X164" s="161"/>
      <c r="Y164" s="161"/>
      <c r="Z164" s="151"/>
      <c r="AA164" s="151"/>
      <c r="AB164" s="151"/>
      <c r="AC164" s="151"/>
      <c r="AD164" s="151"/>
      <c r="AE164" s="151"/>
      <c r="AF164" s="151"/>
      <c r="AG164" s="151" t="s">
        <v>151</v>
      </c>
      <c r="AH164" s="151">
        <v>0</v>
      </c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ht="20" outlineLevel="3" x14ac:dyDescent="0.25">
      <c r="A165" s="158"/>
      <c r="B165" s="159"/>
      <c r="C165" s="182" t="s">
        <v>400</v>
      </c>
      <c r="D165" s="163"/>
      <c r="E165" s="164">
        <v>55.68</v>
      </c>
      <c r="F165" s="161"/>
      <c r="G165" s="161"/>
      <c r="H165" s="161"/>
      <c r="I165" s="161"/>
      <c r="J165" s="161"/>
      <c r="K165" s="161"/>
      <c r="L165" s="161"/>
      <c r="M165" s="161"/>
      <c r="N165" s="160"/>
      <c r="O165" s="160"/>
      <c r="P165" s="160"/>
      <c r="Q165" s="160"/>
      <c r="R165" s="161"/>
      <c r="S165" s="161"/>
      <c r="T165" s="161"/>
      <c r="U165" s="161"/>
      <c r="V165" s="161"/>
      <c r="W165" s="161"/>
      <c r="X165" s="161"/>
      <c r="Y165" s="161"/>
      <c r="Z165" s="151"/>
      <c r="AA165" s="151"/>
      <c r="AB165" s="151"/>
      <c r="AC165" s="151"/>
      <c r="AD165" s="151"/>
      <c r="AE165" s="151"/>
      <c r="AF165" s="151"/>
      <c r="AG165" s="151" t="s">
        <v>151</v>
      </c>
      <c r="AH165" s="151">
        <v>0</v>
      </c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3" x14ac:dyDescent="0.25">
      <c r="A166" s="158"/>
      <c r="B166" s="159"/>
      <c r="C166" s="182" t="s">
        <v>239</v>
      </c>
      <c r="D166" s="163"/>
      <c r="E166" s="164">
        <v>0.76800000000000002</v>
      </c>
      <c r="F166" s="161"/>
      <c r="G166" s="161"/>
      <c r="H166" s="161"/>
      <c r="I166" s="161"/>
      <c r="J166" s="161"/>
      <c r="K166" s="161"/>
      <c r="L166" s="161"/>
      <c r="M166" s="161"/>
      <c r="N166" s="160"/>
      <c r="O166" s="160"/>
      <c r="P166" s="160"/>
      <c r="Q166" s="160"/>
      <c r="R166" s="161"/>
      <c r="S166" s="161"/>
      <c r="T166" s="161"/>
      <c r="U166" s="161"/>
      <c r="V166" s="161"/>
      <c r="W166" s="161"/>
      <c r="X166" s="161"/>
      <c r="Y166" s="161"/>
      <c r="Z166" s="151"/>
      <c r="AA166" s="151"/>
      <c r="AB166" s="151"/>
      <c r="AC166" s="151"/>
      <c r="AD166" s="151"/>
      <c r="AE166" s="151"/>
      <c r="AF166" s="151"/>
      <c r="AG166" s="151" t="s">
        <v>151</v>
      </c>
      <c r="AH166" s="151">
        <v>0</v>
      </c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3" x14ac:dyDescent="0.25">
      <c r="A167" s="158"/>
      <c r="B167" s="159"/>
      <c r="C167" s="182" t="s">
        <v>236</v>
      </c>
      <c r="D167" s="163"/>
      <c r="E167" s="164">
        <v>9.4250000000000007</v>
      </c>
      <c r="F167" s="161"/>
      <c r="G167" s="161"/>
      <c r="H167" s="161"/>
      <c r="I167" s="161"/>
      <c r="J167" s="161"/>
      <c r="K167" s="161"/>
      <c r="L167" s="161"/>
      <c r="M167" s="161"/>
      <c r="N167" s="160"/>
      <c r="O167" s="160"/>
      <c r="P167" s="160"/>
      <c r="Q167" s="160"/>
      <c r="R167" s="161"/>
      <c r="S167" s="161"/>
      <c r="T167" s="161"/>
      <c r="U167" s="161"/>
      <c r="V167" s="161"/>
      <c r="W167" s="161"/>
      <c r="X167" s="161"/>
      <c r="Y167" s="161"/>
      <c r="Z167" s="151"/>
      <c r="AA167" s="151"/>
      <c r="AB167" s="151"/>
      <c r="AC167" s="151"/>
      <c r="AD167" s="151"/>
      <c r="AE167" s="151"/>
      <c r="AF167" s="151"/>
      <c r="AG167" s="151" t="s">
        <v>151</v>
      </c>
      <c r="AH167" s="151">
        <v>0</v>
      </c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ht="13" x14ac:dyDescent="0.25">
      <c r="A168" s="167" t="s">
        <v>140</v>
      </c>
      <c r="B168" s="168" t="s">
        <v>109</v>
      </c>
      <c r="C168" s="180" t="s">
        <v>110</v>
      </c>
      <c r="D168" s="169"/>
      <c r="E168" s="170"/>
      <c r="F168" s="171"/>
      <c r="G168" s="172">
        <f>SUMIF(AG169:AG174,"&lt;&gt;NOR",G169:G174)</f>
        <v>0</v>
      </c>
      <c r="H168" s="166"/>
      <c r="I168" s="166">
        <f>SUM(I169:I174)</f>
        <v>0</v>
      </c>
      <c r="J168" s="166"/>
      <c r="K168" s="166">
        <f>SUM(K169:K174)</f>
        <v>0</v>
      </c>
      <c r="L168" s="166"/>
      <c r="M168" s="166">
        <f>SUM(M169:M174)</f>
        <v>0</v>
      </c>
      <c r="N168" s="165"/>
      <c r="O168" s="165">
        <f>SUM(O169:O174)</f>
        <v>0</v>
      </c>
      <c r="P168" s="165"/>
      <c r="Q168" s="165">
        <f>SUM(Q169:Q174)</f>
        <v>0</v>
      </c>
      <c r="R168" s="166"/>
      <c r="S168" s="166"/>
      <c r="T168" s="166"/>
      <c r="U168" s="166"/>
      <c r="V168" s="166">
        <f>SUM(V169:V174)</f>
        <v>3.07</v>
      </c>
      <c r="W168" s="166"/>
      <c r="X168" s="166"/>
      <c r="Y168" s="166"/>
      <c r="AG168" t="s">
        <v>141</v>
      </c>
    </row>
    <row r="169" spans="1:60" outlineLevel="1" x14ac:dyDescent="0.25">
      <c r="A169" s="185">
        <v>77</v>
      </c>
      <c r="B169" s="186" t="s">
        <v>401</v>
      </c>
      <c r="C169" s="191" t="s">
        <v>402</v>
      </c>
      <c r="D169" s="187" t="s">
        <v>321</v>
      </c>
      <c r="E169" s="188">
        <v>1.8729199999999999</v>
      </c>
      <c r="F169" s="189"/>
      <c r="G169" s="190">
        <f t="shared" ref="G169:G174" si="21">ROUND(E169*F169,2)</f>
        <v>0</v>
      </c>
      <c r="H169" s="162"/>
      <c r="I169" s="161">
        <f t="shared" ref="I169:I174" si="22">ROUND(E169*H169,2)</f>
        <v>0</v>
      </c>
      <c r="J169" s="162"/>
      <c r="K169" s="161">
        <f t="shared" ref="K169:K174" si="23">ROUND(E169*J169,2)</f>
        <v>0</v>
      </c>
      <c r="L169" s="161">
        <v>21</v>
      </c>
      <c r="M169" s="161">
        <f t="shared" ref="M169:M174" si="24">G169*(1+L169/100)</f>
        <v>0</v>
      </c>
      <c r="N169" s="160">
        <v>0</v>
      </c>
      <c r="O169" s="160">
        <f t="shared" ref="O169:O174" si="25">ROUND(E169*N169,2)</f>
        <v>0</v>
      </c>
      <c r="P169" s="160">
        <v>0</v>
      </c>
      <c r="Q169" s="160">
        <f t="shared" ref="Q169:Q174" si="26">ROUND(E169*P169,2)</f>
        <v>0</v>
      </c>
      <c r="R169" s="161"/>
      <c r="S169" s="161" t="s">
        <v>191</v>
      </c>
      <c r="T169" s="161" t="s">
        <v>191</v>
      </c>
      <c r="U169" s="161">
        <v>0.94199999999999995</v>
      </c>
      <c r="V169" s="161">
        <f t="shared" ref="V169:V174" si="27">ROUND(E169*U169,2)</f>
        <v>1.76</v>
      </c>
      <c r="W169" s="161"/>
      <c r="X169" s="161" t="s">
        <v>403</v>
      </c>
      <c r="Y169" s="161" t="s">
        <v>148</v>
      </c>
      <c r="Z169" s="151"/>
      <c r="AA169" s="151"/>
      <c r="AB169" s="151"/>
      <c r="AC169" s="151"/>
      <c r="AD169" s="151"/>
      <c r="AE169" s="151"/>
      <c r="AF169" s="151"/>
      <c r="AG169" s="151" t="s">
        <v>404</v>
      </c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1" x14ac:dyDescent="0.25">
      <c r="A170" s="185">
        <v>78</v>
      </c>
      <c r="B170" s="186" t="s">
        <v>405</v>
      </c>
      <c r="C170" s="191" t="s">
        <v>406</v>
      </c>
      <c r="D170" s="187" t="s">
        <v>321</v>
      </c>
      <c r="E170" s="188">
        <v>3.7458499999999999</v>
      </c>
      <c r="F170" s="189"/>
      <c r="G170" s="190">
        <f t="shared" si="21"/>
        <v>0</v>
      </c>
      <c r="H170" s="162"/>
      <c r="I170" s="161">
        <f t="shared" si="22"/>
        <v>0</v>
      </c>
      <c r="J170" s="162"/>
      <c r="K170" s="161">
        <f t="shared" si="23"/>
        <v>0</v>
      </c>
      <c r="L170" s="161">
        <v>21</v>
      </c>
      <c r="M170" s="161">
        <f t="shared" si="24"/>
        <v>0</v>
      </c>
      <c r="N170" s="160">
        <v>0</v>
      </c>
      <c r="O170" s="160">
        <f t="shared" si="25"/>
        <v>0</v>
      </c>
      <c r="P170" s="160">
        <v>0</v>
      </c>
      <c r="Q170" s="160">
        <f t="shared" si="26"/>
        <v>0</v>
      </c>
      <c r="R170" s="161"/>
      <c r="S170" s="161" t="s">
        <v>191</v>
      </c>
      <c r="T170" s="161" t="s">
        <v>191</v>
      </c>
      <c r="U170" s="161">
        <v>0.105</v>
      </c>
      <c r="V170" s="161">
        <f t="shared" si="27"/>
        <v>0.39</v>
      </c>
      <c r="W170" s="161"/>
      <c r="X170" s="161" t="s">
        <v>403</v>
      </c>
      <c r="Y170" s="161" t="s">
        <v>148</v>
      </c>
      <c r="Z170" s="151"/>
      <c r="AA170" s="151"/>
      <c r="AB170" s="151"/>
      <c r="AC170" s="151"/>
      <c r="AD170" s="151"/>
      <c r="AE170" s="151"/>
      <c r="AF170" s="151"/>
      <c r="AG170" s="151" t="s">
        <v>404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outlineLevel="1" x14ac:dyDescent="0.25">
      <c r="A171" s="185">
        <v>79</v>
      </c>
      <c r="B171" s="186" t="s">
        <v>407</v>
      </c>
      <c r="C171" s="191" t="s">
        <v>408</v>
      </c>
      <c r="D171" s="187" t="s">
        <v>321</v>
      </c>
      <c r="E171" s="188">
        <v>1.8729199999999999</v>
      </c>
      <c r="F171" s="189"/>
      <c r="G171" s="190">
        <f t="shared" si="21"/>
        <v>0</v>
      </c>
      <c r="H171" s="162"/>
      <c r="I171" s="161">
        <f t="shared" si="22"/>
        <v>0</v>
      </c>
      <c r="J171" s="162"/>
      <c r="K171" s="161">
        <f t="shared" si="23"/>
        <v>0</v>
      </c>
      <c r="L171" s="161">
        <v>21</v>
      </c>
      <c r="M171" s="161">
        <f t="shared" si="24"/>
        <v>0</v>
      </c>
      <c r="N171" s="160">
        <v>0</v>
      </c>
      <c r="O171" s="160">
        <f t="shared" si="25"/>
        <v>0</v>
      </c>
      <c r="P171" s="160">
        <v>0</v>
      </c>
      <c r="Q171" s="160">
        <f t="shared" si="26"/>
        <v>0</v>
      </c>
      <c r="R171" s="161"/>
      <c r="S171" s="161" t="s">
        <v>191</v>
      </c>
      <c r="T171" s="161" t="s">
        <v>191</v>
      </c>
      <c r="U171" s="161">
        <v>0.49</v>
      </c>
      <c r="V171" s="161">
        <f t="shared" si="27"/>
        <v>0.92</v>
      </c>
      <c r="W171" s="161"/>
      <c r="X171" s="161" t="s">
        <v>403</v>
      </c>
      <c r="Y171" s="161" t="s">
        <v>148</v>
      </c>
      <c r="Z171" s="151"/>
      <c r="AA171" s="151"/>
      <c r="AB171" s="151"/>
      <c r="AC171" s="151"/>
      <c r="AD171" s="151"/>
      <c r="AE171" s="151"/>
      <c r="AF171" s="151"/>
      <c r="AG171" s="151" t="s">
        <v>404</v>
      </c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1" x14ac:dyDescent="0.25">
      <c r="A172" s="185">
        <v>80</v>
      </c>
      <c r="B172" s="186" t="s">
        <v>409</v>
      </c>
      <c r="C172" s="191" t="s">
        <v>410</v>
      </c>
      <c r="D172" s="187" t="s">
        <v>321</v>
      </c>
      <c r="E172" s="188">
        <v>16.856310000000001</v>
      </c>
      <c r="F172" s="189"/>
      <c r="G172" s="190">
        <f t="shared" si="21"/>
        <v>0</v>
      </c>
      <c r="H172" s="162"/>
      <c r="I172" s="161">
        <f t="shared" si="22"/>
        <v>0</v>
      </c>
      <c r="J172" s="162"/>
      <c r="K172" s="161">
        <f t="shared" si="23"/>
        <v>0</v>
      </c>
      <c r="L172" s="161">
        <v>21</v>
      </c>
      <c r="M172" s="161">
        <f t="shared" si="24"/>
        <v>0</v>
      </c>
      <c r="N172" s="160">
        <v>0</v>
      </c>
      <c r="O172" s="160">
        <f t="shared" si="25"/>
        <v>0</v>
      </c>
      <c r="P172" s="160">
        <v>0</v>
      </c>
      <c r="Q172" s="160">
        <f t="shared" si="26"/>
        <v>0</v>
      </c>
      <c r="R172" s="161"/>
      <c r="S172" s="161" t="s">
        <v>191</v>
      </c>
      <c r="T172" s="161" t="s">
        <v>191</v>
      </c>
      <c r="U172" s="161">
        <v>0</v>
      </c>
      <c r="V172" s="161">
        <f t="shared" si="27"/>
        <v>0</v>
      </c>
      <c r="W172" s="161"/>
      <c r="X172" s="161" t="s">
        <v>403</v>
      </c>
      <c r="Y172" s="161" t="s">
        <v>148</v>
      </c>
      <c r="Z172" s="151"/>
      <c r="AA172" s="151"/>
      <c r="AB172" s="151"/>
      <c r="AC172" s="151"/>
      <c r="AD172" s="151"/>
      <c r="AE172" s="151"/>
      <c r="AF172" s="151"/>
      <c r="AG172" s="151" t="s">
        <v>404</v>
      </c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1" x14ac:dyDescent="0.25">
      <c r="A173" s="185">
        <v>81</v>
      </c>
      <c r="B173" s="186" t="s">
        <v>411</v>
      </c>
      <c r="C173" s="191" t="s">
        <v>412</v>
      </c>
      <c r="D173" s="187" t="s">
        <v>321</v>
      </c>
      <c r="E173" s="188">
        <v>1.35792</v>
      </c>
      <c r="F173" s="189"/>
      <c r="G173" s="190">
        <f t="shared" si="21"/>
        <v>0</v>
      </c>
      <c r="H173" s="162"/>
      <c r="I173" s="161">
        <f t="shared" si="22"/>
        <v>0</v>
      </c>
      <c r="J173" s="162"/>
      <c r="K173" s="161">
        <f t="shared" si="23"/>
        <v>0</v>
      </c>
      <c r="L173" s="161">
        <v>21</v>
      </c>
      <c r="M173" s="161">
        <f t="shared" si="24"/>
        <v>0</v>
      </c>
      <c r="N173" s="160">
        <v>0</v>
      </c>
      <c r="O173" s="160">
        <f t="shared" si="25"/>
        <v>0</v>
      </c>
      <c r="P173" s="160">
        <v>0</v>
      </c>
      <c r="Q173" s="160">
        <f t="shared" si="26"/>
        <v>0</v>
      </c>
      <c r="R173" s="161"/>
      <c r="S173" s="161" t="s">
        <v>191</v>
      </c>
      <c r="T173" s="161" t="s">
        <v>191</v>
      </c>
      <c r="U173" s="161">
        <v>0</v>
      </c>
      <c r="V173" s="161">
        <f t="shared" si="27"/>
        <v>0</v>
      </c>
      <c r="W173" s="161"/>
      <c r="X173" s="161" t="s">
        <v>147</v>
      </c>
      <c r="Y173" s="161" t="s">
        <v>148</v>
      </c>
      <c r="Z173" s="151"/>
      <c r="AA173" s="151"/>
      <c r="AB173" s="151"/>
      <c r="AC173" s="151"/>
      <c r="AD173" s="151"/>
      <c r="AE173" s="151"/>
      <c r="AF173" s="151"/>
      <c r="AG173" s="151" t="s">
        <v>186</v>
      </c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1" x14ac:dyDescent="0.25">
      <c r="A174" s="174">
        <v>82</v>
      </c>
      <c r="B174" s="175" t="s">
        <v>413</v>
      </c>
      <c r="C174" s="181" t="s">
        <v>414</v>
      </c>
      <c r="D174" s="176" t="s">
        <v>321</v>
      </c>
      <c r="E174" s="177">
        <v>0.51500000000000001</v>
      </c>
      <c r="F174" s="178"/>
      <c r="G174" s="179">
        <f t="shared" si="21"/>
        <v>0</v>
      </c>
      <c r="H174" s="162"/>
      <c r="I174" s="161">
        <f t="shared" si="22"/>
        <v>0</v>
      </c>
      <c r="J174" s="162"/>
      <c r="K174" s="161">
        <f t="shared" si="23"/>
        <v>0</v>
      </c>
      <c r="L174" s="161">
        <v>21</v>
      </c>
      <c r="M174" s="161">
        <f t="shared" si="24"/>
        <v>0</v>
      </c>
      <c r="N174" s="160">
        <v>0</v>
      </c>
      <c r="O174" s="160">
        <f t="shared" si="25"/>
        <v>0</v>
      </c>
      <c r="P174" s="160">
        <v>0</v>
      </c>
      <c r="Q174" s="160">
        <f t="shared" si="26"/>
        <v>0</v>
      </c>
      <c r="R174" s="161"/>
      <c r="S174" s="161" t="s">
        <v>191</v>
      </c>
      <c r="T174" s="161" t="s">
        <v>191</v>
      </c>
      <c r="U174" s="161">
        <v>0</v>
      </c>
      <c r="V174" s="161">
        <f t="shared" si="27"/>
        <v>0</v>
      </c>
      <c r="W174" s="161"/>
      <c r="X174" s="161" t="s">
        <v>147</v>
      </c>
      <c r="Y174" s="161" t="s">
        <v>148</v>
      </c>
      <c r="Z174" s="151"/>
      <c r="AA174" s="151"/>
      <c r="AB174" s="151"/>
      <c r="AC174" s="151"/>
      <c r="AD174" s="151"/>
      <c r="AE174" s="151"/>
      <c r="AF174" s="151"/>
      <c r="AG174" s="151" t="s">
        <v>186</v>
      </c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x14ac:dyDescent="0.25">
      <c r="A175" s="3"/>
      <c r="B175" s="4"/>
      <c r="C175" s="183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AE175">
        <v>12</v>
      </c>
      <c r="AF175">
        <v>21</v>
      </c>
      <c r="AG175" t="s">
        <v>126</v>
      </c>
    </row>
    <row r="176" spans="1:60" ht="13" x14ac:dyDescent="0.25">
      <c r="A176" s="154"/>
      <c r="B176" s="155" t="s">
        <v>31</v>
      </c>
      <c r="C176" s="184"/>
      <c r="D176" s="156"/>
      <c r="E176" s="157"/>
      <c r="F176" s="157"/>
      <c r="G176" s="173">
        <f>G8+G13+G24+G59+G64+G74+G76+G86+G88+G106+G108+G110+G122+G127+G137+G155+G157+G168</f>
        <v>0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AE176">
        <f>SUMIF(L7:L174,AE175,G7:G174)</f>
        <v>0</v>
      </c>
      <c r="AF176">
        <f>SUMIF(L7:L174,AF175,G7:G174)</f>
        <v>0</v>
      </c>
      <c r="AG176" t="s">
        <v>187</v>
      </c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FCDF-1041-4971-855A-89DCA69AF54A}">
  <sheetPr>
    <outlinePr summaryBelow="0"/>
  </sheetPr>
  <dimension ref="A1:BH4990"/>
  <sheetViews>
    <sheetView tabSelected="1" workbookViewId="0">
      <pane ySplit="7" topLeftCell="A8" activePane="bottomLeft" state="frozen"/>
      <selection activeCell="C2" sqref="C2:G2"/>
      <selection pane="bottomLeft" activeCell="AV28" sqref="AV28"/>
    </sheetView>
  </sheetViews>
  <sheetFormatPr defaultRowHeight="12.5" outlineLevelRow="1" x14ac:dyDescent="0.25"/>
  <cols>
    <col min="1" max="1" width="3.453125" customWidth="1"/>
    <col min="2" max="2" width="12.54296875" style="124" customWidth="1"/>
    <col min="3" max="3" width="38.26953125" style="124" customWidth="1"/>
    <col min="4" max="4" width="4.81640625" customWidth="1"/>
    <col min="5" max="5" width="10.54296875" customWidth="1"/>
    <col min="6" max="6" width="9.81640625" customWidth="1"/>
    <col min="7" max="7" width="12.7265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5">
      <c r="A1" s="247" t="s">
        <v>7</v>
      </c>
      <c r="B1" s="247"/>
      <c r="C1" s="247"/>
      <c r="D1" s="247"/>
      <c r="E1" s="247"/>
      <c r="F1" s="247"/>
      <c r="G1" s="247"/>
      <c r="AG1" t="s">
        <v>114</v>
      </c>
    </row>
    <row r="2" spans="1:60" ht="25" customHeight="1" x14ac:dyDescent="0.25">
      <c r="A2" s="143" t="s">
        <v>8</v>
      </c>
      <c r="B2" s="49" t="s">
        <v>44</v>
      </c>
      <c r="C2" s="248" t="s">
        <v>671</v>
      </c>
      <c r="D2" s="249"/>
      <c r="E2" s="249"/>
      <c r="F2" s="249"/>
      <c r="G2" s="250"/>
      <c r="AG2" t="s">
        <v>115</v>
      </c>
    </row>
    <row r="3" spans="1:60" ht="25" customHeight="1" x14ac:dyDescent="0.25">
      <c r="A3" s="143" t="s">
        <v>9</v>
      </c>
      <c r="B3" s="49" t="s">
        <v>46</v>
      </c>
      <c r="C3" s="248" t="s">
        <v>47</v>
      </c>
      <c r="D3" s="249"/>
      <c r="E3" s="249"/>
      <c r="F3" s="249"/>
      <c r="G3" s="250"/>
      <c r="AC3" s="124" t="s">
        <v>115</v>
      </c>
      <c r="AG3" t="s">
        <v>116</v>
      </c>
    </row>
    <row r="4" spans="1:60" ht="25" customHeight="1" x14ac:dyDescent="0.25">
      <c r="A4" s="144" t="s">
        <v>10</v>
      </c>
      <c r="B4" s="145" t="s">
        <v>52</v>
      </c>
      <c r="C4" s="251" t="s">
        <v>53</v>
      </c>
      <c r="D4" s="252"/>
      <c r="E4" s="252"/>
      <c r="F4" s="252"/>
      <c r="G4" s="253"/>
      <c r="AG4" t="s">
        <v>117</v>
      </c>
    </row>
    <row r="5" spans="1:60" x14ac:dyDescent="0.25">
      <c r="D5" s="10"/>
    </row>
    <row r="6" spans="1:60" ht="37.5" x14ac:dyDescent="0.25">
      <c r="A6" s="147" t="s">
        <v>118</v>
      </c>
      <c r="B6" s="149" t="s">
        <v>119</v>
      </c>
      <c r="C6" s="149" t="s">
        <v>120</v>
      </c>
      <c r="D6" s="148" t="s">
        <v>121</v>
      </c>
      <c r="E6" s="147" t="s">
        <v>122</v>
      </c>
      <c r="F6" s="146" t="s">
        <v>123</v>
      </c>
      <c r="G6" s="147" t="s">
        <v>31</v>
      </c>
      <c r="H6" s="150" t="s">
        <v>32</v>
      </c>
      <c r="I6" s="150" t="s">
        <v>124</v>
      </c>
      <c r="J6" s="150" t="s">
        <v>33</v>
      </c>
      <c r="K6" s="150" t="s">
        <v>125</v>
      </c>
      <c r="L6" s="150" t="s">
        <v>126</v>
      </c>
      <c r="M6" s="150" t="s">
        <v>127</v>
      </c>
      <c r="N6" s="150" t="s">
        <v>128</v>
      </c>
      <c r="O6" s="150" t="s">
        <v>129</v>
      </c>
      <c r="P6" s="150" t="s">
        <v>130</v>
      </c>
      <c r="Q6" s="150" t="s">
        <v>131</v>
      </c>
      <c r="R6" s="150" t="s">
        <v>132</v>
      </c>
      <c r="S6" s="150" t="s">
        <v>133</v>
      </c>
      <c r="T6" s="150" t="s">
        <v>134</v>
      </c>
      <c r="U6" s="150" t="s">
        <v>135</v>
      </c>
      <c r="V6" s="150" t="s">
        <v>136</v>
      </c>
      <c r="W6" s="150" t="s">
        <v>137</v>
      </c>
      <c r="X6" s="150" t="s">
        <v>138</v>
      </c>
      <c r="Y6" s="150" t="s">
        <v>139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ht="13" x14ac:dyDescent="0.25">
      <c r="A8" s="167" t="s">
        <v>140</v>
      </c>
      <c r="B8" s="168" t="s">
        <v>46</v>
      </c>
      <c r="C8" s="180" t="s">
        <v>82</v>
      </c>
      <c r="D8" s="169"/>
      <c r="E8" s="170"/>
      <c r="F8" s="171"/>
      <c r="G8" s="172">
        <f>SUMIF(AG9:AG31,"&lt;&gt;NOR",G9:G31)</f>
        <v>0</v>
      </c>
      <c r="H8" s="166"/>
      <c r="I8" s="166">
        <f>SUM(I9:I31)</f>
        <v>0</v>
      </c>
      <c r="J8" s="166"/>
      <c r="K8" s="166">
        <f>SUM(K9:K31)</f>
        <v>0</v>
      </c>
      <c r="L8" s="166"/>
      <c r="M8" s="166">
        <f>SUM(M9:M31)</f>
        <v>0</v>
      </c>
      <c r="N8" s="165"/>
      <c r="O8" s="165">
        <f>SUM(O9:O31)</f>
        <v>0</v>
      </c>
      <c r="P8" s="165"/>
      <c r="Q8" s="165">
        <f>SUM(Q9:Q31)</f>
        <v>0</v>
      </c>
      <c r="R8" s="166"/>
      <c r="S8" s="166"/>
      <c r="T8" s="166"/>
      <c r="U8" s="166"/>
      <c r="V8" s="166">
        <f>SUM(V9:V31)</f>
        <v>0</v>
      </c>
      <c r="W8" s="166"/>
      <c r="X8" s="166"/>
      <c r="Y8" s="166"/>
      <c r="AG8" t="s">
        <v>141</v>
      </c>
    </row>
    <row r="9" spans="1:60" outlineLevel="1" x14ac:dyDescent="0.25">
      <c r="A9" s="185">
        <v>1</v>
      </c>
      <c r="B9" s="186" t="s">
        <v>415</v>
      </c>
      <c r="C9" s="191" t="s">
        <v>416</v>
      </c>
      <c r="D9" s="187" t="s">
        <v>257</v>
      </c>
      <c r="E9" s="188">
        <v>30</v>
      </c>
      <c r="F9" s="189"/>
      <c r="G9" s="190">
        <f t="shared" ref="G9:G31" si="0">ROUND(E9*F9,2)</f>
        <v>0</v>
      </c>
      <c r="H9" s="162"/>
      <c r="I9" s="161">
        <f t="shared" ref="I9:I31" si="1">ROUND(E9*H9,2)</f>
        <v>0</v>
      </c>
      <c r="J9" s="162"/>
      <c r="K9" s="161">
        <f t="shared" ref="K9:K31" si="2">ROUND(E9*J9,2)</f>
        <v>0</v>
      </c>
      <c r="L9" s="161">
        <v>21</v>
      </c>
      <c r="M9" s="161">
        <f t="shared" ref="M9:M31" si="3">G9*(1+L9/100)</f>
        <v>0</v>
      </c>
      <c r="N9" s="160">
        <v>0</v>
      </c>
      <c r="O9" s="160">
        <f t="shared" ref="O9:O31" si="4">ROUND(E9*N9,2)</f>
        <v>0</v>
      </c>
      <c r="P9" s="160">
        <v>0</v>
      </c>
      <c r="Q9" s="160">
        <f t="shared" ref="Q9:Q31" si="5">ROUND(E9*P9,2)</f>
        <v>0</v>
      </c>
      <c r="R9" s="161"/>
      <c r="S9" s="161" t="s">
        <v>145</v>
      </c>
      <c r="T9" s="161" t="s">
        <v>146</v>
      </c>
      <c r="U9" s="161">
        <v>0</v>
      </c>
      <c r="V9" s="161">
        <f t="shared" ref="V9:V31" si="6">ROUND(E9*U9,2)</f>
        <v>0</v>
      </c>
      <c r="W9" s="161"/>
      <c r="X9" s="161" t="s">
        <v>272</v>
      </c>
      <c r="Y9" s="161" t="s">
        <v>148</v>
      </c>
      <c r="Z9" s="151"/>
      <c r="AA9" s="151"/>
      <c r="AB9" s="151"/>
      <c r="AC9" s="151"/>
      <c r="AD9" s="151"/>
      <c r="AE9" s="151"/>
      <c r="AF9" s="151"/>
      <c r="AG9" s="151" t="s">
        <v>417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5">
      <c r="A10" s="185">
        <v>2</v>
      </c>
      <c r="B10" s="186" t="s">
        <v>418</v>
      </c>
      <c r="C10" s="191" t="s">
        <v>419</v>
      </c>
      <c r="D10" s="187" t="s">
        <v>257</v>
      </c>
      <c r="E10" s="188">
        <v>10</v>
      </c>
      <c r="F10" s="189"/>
      <c r="G10" s="190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1"/>
      <c r="S10" s="161" t="s">
        <v>145</v>
      </c>
      <c r="T10" s="161" t="s">
        <v>146</v>
      </c>
      <c r="U10" s="161">
        <v>0</v>
      </c>
      <c r="V10" s="161">
        <f t="shared" si="6"/>
        <v>0</v>
      </c>
      <c r="W10" s="161"/>
      <c r="X10" s="161" t="s">
        <v>272</v>
      </c>
      <c r="Y10" s="161" t="s">
        <v>148</v>
      </c>
      <c r="Z10" s="151"/>
      <c r="AA10" s="151"/>
      <c r="AB10" s="151"/>
      <c r="AC10" s="151"/>
      <c r="AD10" s="151"/>
      <c r="AE10" s="151"/>
      <c r="AF10" s="151"/>
      <c r="AG10" s="151" t="s">
        <v>417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5">
      <c r="A11" s="185">
        <v>3</v>
      </c>
      <c r="B11" s="186" t="s">
        <v>420</v>
      </c>
      <c r="C11" s="191" t="s">
        <v>421</v>
      </c>
      <c r="D11" s="187" t="s">
        <v>257</v>
      </c>
      <c r="E11" s="188">
        <v>14</v>
      </c>
      <c r="F11" s="189"/>
      <c r="G11" s="190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1"/>
      <c r="S11" s="161" t="s">
        <v>145</v>
      </c>
      <c r="T11" s="161" t="s">
        <v>146</v>
      </c>
      <c r="U11" s="161">
        <v>0</v>
      </c>
      <c r="V11" s="161">
        <f t="shared" si="6"/>
        <v>0</v>
      </c>
      <c r="W11" s="161"/>
      <c r="X11" s="161" t="s">
        <v>272</v>
      </c>
      <c r="Y11" s="161" t="s">
        <v>148</v>
      </c>
      <c r="Z11" s="151"/>
      <c r="AA11" s="151"/>
      <c r="AB11" s="151"/>
      <c r="AC11" s="151"/>
      <c r="AD11" s="151"/>
      <c r="AE11" s="151"/>
      <c r="AF11" s="151"/>
      <c r="AG11" s="151" t="s">
        <v>417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5">
      <c r="A12" s="185">
        <v>4</v>
      </c>
      <c r="B12" s="186" t="s">
        <v>422</v>
      </c>
      <c r="C12" s="191" t="s">
        <v>423</v>
      </c>
      <c r="D12" s="187" t="s">
        <v>257</v>
      </c>
      <c r="E12" s="188">
        <v>16</v>
      </c>
      <c r="F12" s="189"/>
      <c r="G12" s="190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1"/>
      <c r="S12" s="161" t="s">
        <v>145</v>
      </c>
      <c r="T12" s="161" t="s">
        <v>146</v>
      </c>
      <c r="U12" s="161">
        <v>0</v>
      </c>
      <c r="V12" s="161">
        <f t="shared" si="6"/>
        <v>0</v>
      </c>
      <c r="W12" s="161"/>
      <c r="X12" s="161" t="s">
        <v>272</v>
      </c>
      <c r="Y12" s="161" t="s">
        <v>148</v>
      </c>
      <c r="Z12" s="151"/>
      <c r="AA12" s="151"/>
      <c r="AB12" s="151"/>
      <c r="AC12" s="151"/>
      <c r="AD12" s="151"/>
      <c r="AE12" s="151"/>
      <c r="AF12" s="151"/>
      <c r="AG12" s="151" t="s">
        <v>417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5">
      <c r="A13" s="185">
        <v>5</v>
      </c>
      <c r="B13" s="186" t="s">
        <v>424</v>
      </c>
      <c r="C13" s="191" t="s">
        <v>425</v>
      </c>
      <c r="D13" s="187" t="s">
        <v>257</v>
      </c>
      <c r="E13" s="188">
        <v>24</v>
      </c>
      <c r="F13" s="189"/>
      <c r="G13" s="190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145</v>
      </c>
      <c r="T13" s="161" t="s">
        <v>146</v>
      </c>
      <c r="U13" s="161">
        <v>0</v>
      </c>
      <c r="V13" s="161">
        <f t="shared" si="6"/>
        <v>0</v>
      </c>
      <c r="W13" s="161"/>
      <c r="X13" s="161" t="s">
        <v>272</v>
      </c>
      <c r="Y13" s="161" t="s">
        <v>148</v>
      </c>
      <c r="Z13" s="151"/>
      <c r="AA13" s="151"/>
      <c r="AB13" s="151"/>
      <c r="AC13" s="151"/>
      <c r="AD13" s="151"/>
      <c r="AE13" s="151"/>
      <c r="AF13" s="151"/>
      <c r="AG13" s="151" t="s">
        <v>417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5">
      <c r="A14" s="185">
        <v>6</v>
      </c>
      <c r="B14" s="186" t="s">
        <v>426</v>
      </c>
      <c r="C14" s="191" t="s">
        <v>427</v>
      </c>
      <c r="D14" s="187" t="s">
        <v>317</v>
      </c>
      <c r="E14" s="188">
        <v>1</v>
      </c>
      <c r="F14" s="189"/>
      <c r="G14" s="190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145</v>
      </c>
      <c r="T14" s="161" t="s">
        <v>146</v>
      </c>
      <c r="U14" s="161">
        <v>0</v>
      </c>
      <c r="V14" s="161">
        <f t="shared" si="6"/>
        <v>0</v>
      </c>
      <c r="W14" s="161"/>
      <c r="X14" s="161" t="s">
        <v>272</v>
      </c>
      <c r="Y14" s="161" t="s">
        <v>148</v>
      </c>
      <c r="Z14" s="151"/>
      <c r="AA14" s="151"/>
      <c r="AB14" s="151"/>
      <c r="AC14" s="151"/>
      <c r="AD14" s="151"/>
      <c r="AE14" s="151"/>
      <c r="AF14" s="151"/>
      <c r="AG14" s="151" t="s">
        <v>417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5">
      <c r="A15" s="185">
        <v>7</v>
      </c>
      <c r="B15" s="186" t="s">
        <v>428</v>
      </c>
      <c r="C15" s="191" t="s">
        <v>429</v>
      </c>
      <c r="D15" s="187" t="s">
        <v>257</v>
      </c>
      <c r="E15" s="188">
        <v>30</v>
      </c>
      <c r="F15" s="189"/>
      <c r="G15" s="190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145</v>
      </c>
      <c r="T15" s="161" t="s">
        <v>146</v>
      </c>
      <c r="U15" s="161">
        <v>0</v>
      </c>
      <c r="V15" s="161">
        <f t="shared" si="6"/>
        <v>0</v>
      </c>
      <c r="W15" s="161"/>
      <c r="X15" s="161" t="s">
        <v>272</v>
      </c>
      <c r="Y15" s="161" t="s">
        <v>148</v>
      </c>
      <c r="Z15" s="151"/>
      <c r="AA15" s="151"/>
      <c r="AB15" s="151"/>
      <c r="AC15" s="151"/>
      <c r="AD15" s="151"/>
      <c r="AE15" s="151"/>
      <c r="AF15" s="151"/>
      <c r="AG15" s="151" t="s">
        <v>417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5">
      <c r="A16" s="185">
        <v>8</v>
      </c>
      <c r="B16" s="186" t="s">
        <v>430</v>
      </c>
      <c r="C16" s="191" t="s">
        <v>431</v>
      </c>
      <c r="D16" s="187" t="s">
        <v>257</v>
      </c>
      <c r="E16" s="188">
        <v>10</v>
      </c>
      <c r="F16" s="189"/>
      <c r="G16" s="190">
        <f t="shared" si="0"/>
        <v>0</v>
      </c>
      <c r="H16" s="162"/>
      <c r="I16" s="161">
        <f t="shared" si="1"/>
        <v>0</v>
      </c>
      <c r="J16" s="162"/>
      <c r="K16" s="161">
        <f t="shared" si="2"/>
        <v>0</v>
      </c>
      <c r="L16" s="161">
        <v>21</v>
      </c>
      <c r="M16" s="161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1"/>
      <c r="S16" s="161" t="s">
        <v>145</v>
      </c>
      <c r="T16" s="161" t="s">
        <v>146</v>
      </c>
      <c r="U16" s="161">
        <v>0</v>
      </c>
      <c r="V16" s="161">
        <f t="shared" si="6"/>
        <v>0</v>
      </c>
      <c r="W16" s="161"/>
      <c r="X16" s="161" t="s">
        <v>272</v>
      </c>
      <c r="Y16" s="161" t="s">
        <v>148</v>
      </c>
      <c r="Z16" s="151"/>
      <c r="AA16" s="151"/>
      <c r="AB16" s="151"/>
      <c r="AC16" s="151"/>
      <c r="AD16" s="151"/>
      <c r="AE16" s="151"/>
      <c r="AF16" s="151"/>
      <c r="AG16" s="151" t="s">
        <v>417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5">
      <c r="A17" s="185">
        <v>9</v>
      </c>
      <c r="B17" s="186" t="s">
        <v>432</v>
      </c>
      <c r="C17" s="191" t="s">
        <v>433</v>
      </c>
      <c r="D17" s="187" t="s">
        <v>257</v>
      </c>
      <c r="E17" s="188">
        <v>14</v>
      </c>
      <c r="F17" s="189"/>
      <c r="G17" s="190">
        <f t="shared" si="0"/>
        <v>0</v>
      </c>
      <c r="H17" s="162"/>
      <c r="I17" s="161">
        <f t="shared" si="1"/>
        <v>0</v>
      </c>
      <c r="J17" s="162"/>
      <c r="K17" s="161">
        <f t="shared" si="2"/>
        <v>0</v>
      </c>
      <c r="L17" s="161">
        <v>21</v>
      </c>
      <c r="M17" s="161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1"/>
      <c r="S17" s="161" t="s">
        <v>145</v>
      </c>
      <c r="T17" s="161" t="s">
        <v>146</v>
      </c>
      <c r="U17" s="161">
        <v>0</v>
      </c>
      <c r="V17" s="161">
        <f t="shared" si="6"/>
        <v>0</v>
      </c>
      <c r="W17" s="161"/>
      <c r="X17" s="161" t="s">
        <v>272</v>
      </c>
      <c r="Y17" s="161" t="s">
        <v>148</v>
      </c>
      <c r="Z17" s="151"/>
      <c r="AA17" s="151"/>
      <c r="AB17" s="151"/>
      <c r="AC17" s="151"/>
      <c r="AD17" s="151"/>
      <c r="AE17" s="151"/>
      <c r="AF17" s="151"/>
      <c r="AG17" s="151" t="s">
        <v>417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5">
      <c r="A18" s="185">
        <v>10</v>
      </c>
      <c r="B18" s="186" t="s">
        <v>434</v>
      </c>
      <c r="C18" s="191" t="s">
        <v>435</v>
      </c>
      <c r="D18" s="187" t="s">
        <v>257</v>
      </c>
      <c r="E18" s="188">
        <v>16</v>
      </c>
      <c r="F18" s="189"/>
      <c r="G18" s="190">
        <f t="shared" si="0"/>
        <v>0</v>
      </c>
      <c r="H18" s="162"/>
      <c r="I18" s="161">
        <f t="shared" si="1"/>
        <v>0</v>
      </c>
      <c r="J18" s="162"/>
      <c r="K18" s="161">
        <f t="shared" si="2"/>
        <v>0</v>
      </c>
      <c r="L18" s="161">
        <v>21</v>
      </c>
      <c r="M18" s="161">
        <f t="shared" si="3"/>
        <v>0</v>
      </c>
      <c r="N18" s="160">
        <v>0</v>
      </c>
      <c r="O18" s="160">
        <f t="shared" si="4"/>
        <v>0</v>
      </c>
      <c r="P18" s="160">
        <v>0</v>
      </c>
      <c r="Q18" s="160">
        <f t="shared" si="5"/>
        <v>0</v>
      </c>
      <c r="R18" s="161"/>
      <c r="S18" s="161" t="s">
        <v>145</v>
      </c>
      <c r="T18" s="161" t="s">
        <v>146</v>
      </c>
      <c r="U18" s="161">
        <v>0</v>
      </c>
      <c r="V18" s="161">
        <f t="shared" si="6"/>
        <v>0</v>
      </c>
      <c r="W18" s="161"/>
      <c r="X18" s="161" t="s">
        <v>272</v>
      </c>
      <c r="Y18" s="161" t="s">
        <v>148</v>
      </c>
      <c r="Z18" s="151"/>
      <c r="AA18" s="151"/>
      <c r="AB18" s="151"/>
      <c r="AC18" s="151"/>
      <c r="AD18" s="151"/>
      <c r="AE18" s="151"/>
      <c r="AF18" s="151"/>
      <c r="AG18" s="151" t="s">
        <v>417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5">
      <c r="A19" s="185">
        <v>11</v>
      </c>
      <c r="B19" s="186" t="s">
        <v>436</v>
      </c>
      <c r="C19" s="191" t="s">
        <v>437</v>
      </c>
      <c r="D19" s="187" t="s">
        <v>257</v>
      </c>
      <c r="E19" s="188">
        <v>24</v>
      </c>
      <c r="F19" s="189"/>
      <c r="G19" s="190">
        <f t="shared" si="0"/>
        <v>0</v>
      </c>
      <c r="H19" s="162"/>
      <c r="I19" s="161">
        <f t="shared" si="1"/>
        <v>0</v>
      </c>
      <c r="J19" s="162"/>
      <c r="K19" s="161">
        <f t="shared" si="2"/>
        <v>0</v>
      </c>
      <c r="L19" s="161">
        <v>21</v>
      </c>
      <c r="M19" s="161">
        <f t="shared" si="3"/>
        <v>0</v>
      </c>
      <c r="N19" s="160">
        <v>0</v>
      </c>
      <c r="O19" s="160">
        <f t="shared" si="4"/>
        <v>0</v>
      </c>
      <c r="P19" s="160">
        <v>0</v>
      </c>
      <c r="Q19" s="160">
        <f t="shared" si="5"/>
        <v>0</v>
      </c>
      <c r="R19" s="161"/>
      <c r="S19" s="161" t="s">
        <v>145</v>
      </c>
      <c r="T19" s="161" t="s">
        <v>146</v>
      </c>
      <c r="U19" s="161">
        <v>0</v>
      </c>
      <c r="V19" s="161">
        <f t="shared" si="6"/>
        <v>0</v>
      </c>
      <c r="W19" s="161"/>
      <c r="X19" s="161" t="s">
        <v>272</v>
      </c>
      <c r="Y19" s="161" t="s">
        <v>148</v>
      </c>
      <c r="Z19" s="151"/>
      <c r="AA19" s="151"/>
      <c r="AB19" s="151"/>
      <c r="AC19" s="151"/>
      <c r="AD19" s="151"/>
      <c r="AE19" s="151"/>
      <c r="AF19" s="151"/>
      <c r="AG19" s="151" t="s">
        <v>417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5">
      <c r="A20" s="185">
        <v>12</v>
      </c>
      <c r="B20" s="186" t="s">
        <v>438</v>
      </c>
      <c r="C20" s="191" t="s">
        <v>439</v>
      </c>
      <c r="D20" s="187" t="s">
        <v>257</v>
      </c>
      <c r="E20" s="188">
        <v>7</v>
      </c>
      <c r="F20" s="189"/>
      <c r="G20" s="190">
        <f t="shared" si="0"/>
        <v>0</v>
      </c>
      <c r="H20" s="162"/>
      <c r="I20" s="161">
        <f t="shared" si="1"/>
        <v>0</v>
      </c>
      <c r="J20" s="162"/>
      <c r="K20" s="161">
        <f t="shared" si="2"/>
        <v>0</v>
      </c>
      <c r="L20" s="161">
        <v>21</v>
      </c>
      <c r="M20" s="161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1"/>
      <c r="S20" s="161" t="s">
        <v>145</v>
      </c>
      <c r="T20" s="161" t="s">
        <v>146</v>
      </c>
      <c r="U20" s="161">
        <v>0</v>
      </c>
      <c r="V20" s="161">
        <f t="shared" si="6"/>
        <v>0</v>
      </c>
      <c r="W20" s="161"/>
      <c r="X20" s="161" t="s">
        <v>147</v>
      </c>
      <c r="Y20" s="161" t="s">
        <v>148</v>
      </c>
      <c r="Z20" s="151"/>
      <c r="AA20" s="151"/>
      <c r="AB20" s="151"/>
      <c r="AC20" s="151"/>
      <c r="AD20" s="151"/>
      <c r="AE20" s="151"/>
      <c r="AF20" s="151"/>
      <c r="AG20" s="151" t="s">
        <v>440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5">
      <c r="A21" s="185">
        <v>13</v>
      </c>
      <c r="B21" s="186" t="s">
        <v>441</v>
      </c>
      <c r="C21" s="191" t="s">
        <v>442</v>
      </c>
      <c r="D21" s="187" t="s">
        <v>257</v>
      </c>
      <c r="E21" s="188">
        <v>14</v>
      </c>
      <c r="F21" s="189"/>
      <c r="G21" s="190">
        <f t="shared" si="0"/>
        <v>0</v>
      </c>
      <c r="H21" s="162"/>
      <c r="I21" s="161">
        <f t="shared" si="1"/>
        <v>0</v>
      </c>
      <c r="J21" s="162"/>
      <c r="K21" s="161">
        <f t="shared" si="2"/>
        <v>0</v>
      </c>
      <c r="L21" s="161">
        <v>21</v>
      </c>
      <c r="M21" s="161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1"/>
      <c r="S21" s="161" t="s">
        <v>145</v>
      </c>
      <c r="T21" s="161" t="s">
        <v>146</v>
      </c>
      <c r="U21" s="161">
        <v>0</v>
      </c>
      <c r="V21" s="161">
        <f t="shared" si="6"/>
        <v>0</v>
      </c>
      <c r="W21" s="161"/>
      <c r="X21" s="161" t="s">
        <v>147</v>
      </c>
      <c r="Y21" s="161" t="s">
        <v>148</v>
      </c>
      <c r="Z21" s="151"/>
      <c r="AA21" s="151"/>
      <c r="AB21" s="151"/>
      <c r="AC21" s="151"/>
      <c r="AD21" s="151"/>
      <c r="AE21" s="151"/>
      <c r="AF21" s="151"/>
      <c r="AG21" s="151" t="s">
        <v>440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5">
      <c r="A22" s="185">
        <v>14</v>
      </c>
      <c r="B22" s="186" t="s">
        <v>443</v>
      </c>
      <c r="C22" s="191" t="s">
        <v>444</v>
      </c>
      <c r="D22" s="187" t="s">
        <v>257</v>
      </c>
      <c r="E22" s="188">
        <v>16</v>
      </c>
      <c r="F22" s="189"/>
      <c r="G22" s="190">
        <f t="shared" si="0"/>
        <v>0</v>
      </c>
      <c r="H22" s="162"/>
      <c r="I22" s="161">
        <f t="shared" si="1"/>
        <v>0</v>
      </c>
      <c r="J22" s="162"/>
      <c r="K22" s="161">
        <f t="shared" si="2"/>
        <v>0</v>
      </c>
      <c r="L22" s="161">
        <v>21</v>
      </c>
      <c r="M22" s="161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1"/>
      <c r="S22" s="161" t="s">
        <v>145</v>
      </c>
      <c r="T22" s="161" t="s">
        <v>146</v>
      </c>
      <c r="U22" s="161">
        <v>0</v>
      </c>
      <c r="V22" s="161">
        <f t="shared" si="6"/>
        <v>0</v>
      </c>
      <c r="W22" s="161"/>
      <c r="X22" s="161" t="s">
        <v>147</v>
      </c>
      <c r="Y22" s="161" t="s">
        <v>148</v>
      </c>
      <c r="Z22" s="151"/>
      <c r="AA22" s="151"/>
      <c r="AB22" s="151"/>
      <c r="AC22" s="151"/>
      <c r="AD22" s="151"/>
      <c r="AE22" s="151"/>
      <c r="AF22" s="151"/>
      <c r="AG22" s="151" t="s">
        <v>440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5">
      <c r="A23" s="185">
        <v>15</v>
      </c>
      <c r="B23" s="186" t="s">
        <v>445</v>
      </c>
      <c r="C23" s="191" t="s">
        <v>446</v>
      </c>
      <c r="D23" s="187" t="s">
        <v>257</v>
      </c>
      <c r="E23" s="188">
        <v>24</v>
      </c>
      <c r="F23" s="189"/>
      <c r="G23" s="190">
        <f t="shared" si="0"/>
        <v>0</v>
      </c>
      <c r="H23" s="162"/>
      <c r="I23" s="161">
        <f t="shared" si="1"/>
        <v>0</v>
      </c>
      <c r="J23" s="162"/>
      <c r="K23" s="161">
        <f t="shared" si="2"/>
        <v>0</v>
      </c>
      <c r="L23" s="161">
        <v>21</v>
      </c>
      <c r="M23" s="161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1"/>
      <c r="S23" s="161" t="s">
        <v>145</v>
      </c>
      <c r="T23" s="161" t="s">
        <v>146</v>
      </c>
      <c r="U23" s="161">
        <v>0</v>
      </c>
      <c r="V23" s="161">
        <f t="shared" si="6"/>
        <v>0</v>
      </c>
      <c r="W23" s="161"/>
      <c r="X23" s="161" t="s">
        <v>147</v>
      </c>
      <c r="Y23" s="161" t="s">
        <v>148</v>
      </c>
      <c r="Z23" s="151"/>
      <c r="AA23" s="151"/>
      <c r="AB23" s="151"/>
      <c r="AC23" s="151"/>
      <c r="AD23" s="151"/>
      <c r="AE23" s="151"/>
      <c r="AF23" s="151"/>
      <c r="AG23" s="151" t="s">
        <v>440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5">
      <c r="A24" s="185">
        <v>16</v>
      </c>
      <c r="B24" s="186" t="s">
        <v>447</v>
      </c>
      <c r="C24" s="191" t="s">
        <v>448</v>
      </c>
      <c r="D24" s="187" t="s">
        <v>317</v>
      </c>
      <c r="E24" s="188">
        <v>1</v>
      </c>
      <c r="F24" s="189"/>
      <c r="G24" s="190">
        <f t="shared" si="0"/>
        <v>0</v>
      </c>
      <c r="H24" s="162"/>
      <c r="I24" s="161">
        <f t="shared" si="1"/>
        <v>0</v>
      </c>
      <c r="J24" s="162"/>
      <c r="K24" s="161">
        <f t="shared" si="2"/>
        <v>0</v>
      </c>
      <c r="L24" s="161">
        <v>21</v>
      </c>
      <c r="M24" s="161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1"/>
      <c r="S24" s="161" t="s">
        <v>145</v>
      </c>
      <c r="T24" s="161" t="s">
        <v>146</v>
      </c>
      <c r="U24" s="161">
        <v>0</v>
      </c>
      <c r="V24" s="161">
        <f t="shared" si="6"/>
        <v>0</v>
      </c>
      <c r="W24" s="161"/>
      <c r="X24" s="161" t="s">
        <v>272</v>
      </c>
      <c r="Y24" s="161" t="s">
        <v>148</v>
      </c>
      <c r="Z24" s="151"/>
      <c r="AA24" s="151"/>
      <c r="AB24" s="151"/>
      <c r="AC24" s="151"/>
      <c r="AD24" s="151"/>
      <c r="AE24" s="151"/>
      <c r="AF24" s="151"/>
      <c r="AG24" s="151" t="s">
        <v>417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5">
      <c r="A25" s="185">
        <v>17</v>
      </c>
      <c r="B25" s="186" t="s">
        <v>449</v>
      </c>
      <c r="C25" s="191" t="s">
        <v>450</v>
      </c>
      <c r="D25" s="187" t="s">
        <v>451</v>
      </c>
      <c r="E25" s="188">
        <v>2</v>
      </c>
      <c r="F25" s="189"/>
      <c r="G25" s="190">
        <f t="shared" si="0"/>
        <v>0</v>
      </c>
      <c r="H25" s="162"/>
      <c r="I25" s="161">
        <f t="shared" si="1"/>
        <v>0</v>
      </c>
      <c r="J25" s="162"/>
      <c r="K25" s="161">
        <f t="shared" si="2"/>
        <v>0</v>
      </c>
      <c r="L25" s="161">
        <v>21</v>
      </c>
      <c r="M25" s="161">
        <f t="shared" si="3"/>
        <v>0</v>
      </c>
      <c r="N25" s="160">
        <v>0</v>
      </c>
      <c r="O25" s="160">
        <f t="shared" si="4"/>
        <v>0</v>
      </c>
      <c r="P25" s="160">
        <v>0</v>
      </c>
      <c r="Q25" s="160">
        <f t="shared" si="5"/>
        <v>0</v>
      </c>
      <c r="R25" s="161"/>
      <c r="S25" s="161" t="s">
        <v>145</v>
      </c>
      <c r="T25" s="161" t="s">
        <v>146</v>
      </c>
      <c r="U25" s="161">
        <v>0</v>
      </c>
      <c r="V25" s="161">
        <f t="shared" si="6"/>
        <v>0</v>
      </c>
      <c r="W25" s="161"/>
      <c r="X25" s="161" t="s">
        <v>272</v>
      </c>
      <c r="Y25" s="161" t="s">
        <v>148</v>
      </c>
      <c r="Z25" s="151"/>
      <c r="AA25" s="151"/>
      <c r="AB25" s="151"/>
      <c r="AC25" s="151"/>
      <c r="AD25" s="151"/>
      <c r="AE25" s="151"/>
      <c r="AF25" s="151"/>
      <c r="AG25" s="151" t="s">
        <v>417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5">
      <c r="A26" s="185">
        <v>18</v>
      </c>
      <c r="B26" s="186" t="s">
        <v>452</v>
      </c>
      <c r="C26" s="191" t="s">
        <v>453</v>
      </c>
      <c r="D26" s="187" t="s">
        <v>451</v>
      </c>
      <c r="E26" s="188">
        <v>2</v>
      </c>
      <c r="F26" s="189"/>
      <c r="G26" s="190">
        <f t="shared" si="0"/>
        <v>0</v>
      </c>
      <c r="H26" s="162"/>
      <c r="I26" s="161">
        <f t="shared" si="1"/>
        <v>0</v>
      </c>
      <c r="J26" s="162"/>
      <c r="K26" s="161">
        <f t="shared" si="2"/>
        <v>0</v>
      </c>
      <c r="L26" s="161">
        <v>21</v>
      </c>
      <c r="M26" s="161">
        <f t="shared" si="3"/>
        <v>0</v>
      </c>
      <c r="N26" s="160">
        <v>0</v>
      </c>
      <c r="O26" s="160">
        <f t="shared" si="4"/>
        <v>0</v>
      </c>
      <c r="P26" s="160">
        <v>0</v>
      </c>
      <c r="Q26" s="160">
        <f t="shared" si="5"/>
        <v>0</v>
      </c>
      <c r="R26" s="161"/>
      <c r="S26" s="161" t="s">
        <v>145</v>
      </c>
      <c r="T26" s="161" t="s">
        <v>146</v>
      </c>
      <c r="U26" s="161">
        <v>0</v>
      </c>
      <c r="V26" s="161">
        <f t="shared" si="6"/>
        <v>0</v>
      </c>
      <c r="W26" s="161"/>
      <c r="X26" s="161" t="s">
        <v>272</v>
      </c>
      <c r="Y26" s="161" t="s">
        <v>148</v>
      </c>
      <c r="Z26" s="151"/>
      <c r="AA26" s="151"/>
      <c r="AB26" s="151"/>
      <c r="AC26" s="151"/>
      <c r="AD26" s="151"/>
      <c r="AE26" s="151"/>
      <c r="AF26" s="151"/>
      <c r="AG26" s="151" t="s">
        <v>417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5">
      <c r="A27" s="185">
        <v>19</v>
      </c>
      <c r="B27" s="186" t="s">
        <v>454</v>
      </c>
      <c r="C27" s="191" t="s">
        <v>455</v>
      </c>
      <c r="D27" s="187" t="s">
        <v>451</v>
      </c>
      <c r="E27" s="188">
        <v>2</v>
      </c>
      <c r="F27" s="189"/>
      <c r="G27" s="190">
        <f t="shared" si="0"/>
        <v>0</v>
      </c>
      <c r="H27" s="162"/>
      <c r="I27" s="161">
        <f t="shared" si="1"/>
        <v>0</v>
      </c>
      <c r="J27" s="162"/>
      <c r="K27" s="161">
        <f t="shared" si="2"/>
        <v>0</v>
      </c>
      <c r="L27" s="161">
        <v>21</v>
      </c>
      <c r="M27" s="161">
        <f t="shared" si="3"/>
        <v>0</v>
      </c>
      <c r="N27" s="160">
        <v>0</v>
      </c>
      <c r="O27" s="160">
        <f t="shared" si="4"/>
        <v>0</v>
      </c>
      <c r="P27" s="160">
        <v>0</v>
      </c>
      <c r="Q27" s="160">
        <f t="shared" si="5"/>
        <v>0</v>
      </c>
      <c r="R27" s="161"/>
      <c r="S27" s="161" t="s">
        <v>145</v>
      </c>
      <c r="T27" s="161" t="s">
        <v>146</v>
      </c>
      <c r="U27" s="161">
        <v>0</v>
      </c>
      <c r="V27" s="161">
        <f t="shared" si="6"/>
        <v>0</v>
      </c>
      <c r="W27" s="161"/>
      <c r="X27" s="161" t="s">
        <v>272</v>
      </c>
      <c r="Y27" s="161" t="s">
        <v>148</v>
      </c>
      <c r="Z27" s="151"/>
      <c r="AA27" s="151"/>
      <c r="AB27" s="151"/>
      <c r="AC27" s="151"/>
      <c r="AD27" s="151"/>
      <c r="AE27" s="151"/>
      <c r="AF27" s="151"/>
      <c r="AG27" s="151" t="s">
        <v>417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5">
      <c r="A28" s="185">
        <v>20</v>
      </c>
      <c r="B28" s="186" t="s">
        <v>456</v>
      </c>
      <c r="C28" s="191" t="s">
        <v>457</v>
      </c>
      <c r="D28" s="187" t="s">
        <v>451</v>
      </c>
      <c r="E28" s="188">
        <v>1</v>
      </c>
      <c r="F28" s="189"/>
      <c r="G28" s="190">
        <f t="shared" si="0"/>
        <v>0</v>
      </c>
      <c r="H28" s="162"/>
      <c r="I28" s="161">
        <f t="shared" si="1"/>
        <v>0</v>
      </c>
      <c r="J28" s="162"/>
      <c r="K28" s="161">
        <f t="shared" si="2"/>
        <v>0</v>
      </c>
      <c r="L28" s="161">
        <v>21</v>
      </c>
      <c r="M28" s="161">
        <f t="shared" si="3"/>
        <v>0</v>
      </c>
      <c r="N28" s="160">
        <v>0</v>
      </c>
      <c r="O28" s="160">
        <f t="shared" si="4"/>
        <v>0</v>
      </c>
      <c r="P28" s="160">
        <v>0</v>
      </c>
      <c r="Q28" s="160">
        <f t="shared" si="5"/>
        <v>0</v>
      </c>
      <c r="R28" s="161"/>
      <c r="S28" s="161" t="s">
        <v>145</v>
      </c>
      <c r="T28" s="161" t="s">
        <v>146</v>
      </c>
      <c r="U28" s="161">
        <v>0</v>
      </c>
      <c r="V28" s="161">
        <f t="shared" si="6"/>
        <v>0</v>
      </c>
      <c r="W28" s="161"/>
      <c r="X28" s="161" t="s">
        <v>272</v>
      </c>
      <c r="Y28" s="161" t="s">
        <v>148</v>
      </c>
      <c r="Z28" s="151"/>
      <c r="AA28" s="151"/>
      <c r="AB28" s="151"/>
      <c r="AC28" s="151"/>
      <c r="AD28" s="151"/>
      <c r="AE28" s="151"/>
      <c r="AF28" s="151"/>
      <c r="AG28" s="151" t="s">
        <v>417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5">
      <c r="A29" s="185">
        <v>21</v>
      </c>
      <c r="B29" s="186" t="s">
        <v>458</v>
      </c>
      <c r="C29" s="191" t="s">
        <v>459</v>
      </c>
      <c r="D29" s="187" t="s">
        <v>451</v>
      </c>
      <c r="E29" s="188">
        <v>1</v>
      </c>
      <c r="F29" s="189"/>
      <c r="G29" s="190">
        <f t="shared" si="0"/>
        <v>0</v>
      </c>
      <c r="H29" s="162"/>
      <c r="I29" s="161">
        <f t="shared" si="1"/>
        <v>0</v>
      </c>
      <c r="J29" s="162"/>
      <c r="K29" s="161">
        <f t="shared" si="2"/>
        <v>0</v>
      </c>
      <c r="L29" s="161">
        <v>21</v>
      </c>
      <c r="M29" s="161">
        <f t="shared" si="3"/>
        <v>0</v>
      </c>
      <c r="N29" s="160">
        <v>0</v>
      </c>
      <c r="O29" s="160">
        <f t="shared" si="4"/>
        <v>0</v>
      </c>
      <c r="P29" s="160">
        <v>0</v>
      </c>
      <c r="Q29" s="160">
        <f t="shared" si="5"/>
        <v>0</v>
      </c>
      <c r="R29" s="161"/>
      <c r="S29" s="161" t="s">
        <v>145</v>
      </c>
      <c r="T29" s="161" t="s">
        <v>146</v>
      </c>
      <c r="U29" s="161">
        <v>0</v>
      </c>
      <c r="V29" s="161">
        <f t="shared" si="6"/>
        <v>0</v>
      </c>
      <c r="W29" s="161"/>
      <c r="X29" s="161" t="s">
        <v>272</v>
      </c>
      <c r="Y29" s="161" t="s">
        <v>148</v>
      </c>
      <c r="Z29" s="151"/>
      <c r="AA29" s="151"/>
      <c r="AB29" s="151"/>
      <c r="AC29" s="151"/>
      <c r="AD29" s="151"/>
      <c r="AE29" s="151"/>
      <c r="AF29" s="151"/>
      <c r="AG29" s="151" t="s">
        <v>417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5">
      <c r="A30" s="185">
        <v>22</v>
      </c>
      <c r="B30" s="186" t="s">
        <v>460</v>
      </c>
      <c r="C30" s="191" t="s">
        <v>461</v>
      </c>
      <c r="D30" s="187" t="s">
        <v>451</v>
      </c>
      <c r="E30" s="188">
        <v>8</v>
      </c>
      <c r="F30" s="189"/>
      <c r="G30" s="190">
        <f t="shared" si="0"/>
        <v>0</v>
      </c>
      <c r="H30" s="162"/>
      <c r="I30" s="161">
        <f t="shared" si="1"/>
        <v>0</v>
      </c>
      <c r="J30" s="162"/>
      <c r="K30" s="161">
        <f t="shared" si="2"/>
        <v>0</v>
      </c>
      <c r="L30" s="161">
        <v>21</v>
      </c>
      <c r="M30" s="161">
        <f t="shared" si="3"/>
        <v>0</v>
      </c>
      <c r="N30" s="160">
        <v>0</v>
      </c>
      <c r="O30" s="160">
        <f t="shared" si="4"/>
        <v>0</v>
      </c>
      <c r="P30" s="160">
        <v>0</v>
      </c>
      <c r="Q30" s="160">
        <f t="shared" si="5"/>
        <v>0</v>
      </c>
      <c r="R30" s="161"/>
      <c r="S30" s="161" t="s">
        <v>145</v>
      </c>
      <c r="T30" s="161" t="s">
        <v>146</v>
      </c>
      <c r="U30" s="161">
        <v>0</v>
      </c>
      <c r="V30" s="161">
        <f t="shared" si="6"/>
        <v>0</v>
      </c>
      <c r="W30" s="161"/>
      <c r="X30" s="161" t="s">
        <v>272</v>
      </c>
      <c r="Y30" s="161" t="s">
        <v>148</v>
      </c>
      <c r="Z30" s="151"/>
      <c r="AA30" s="151"/>
      <c r="AB30" s="151"/>
      <c r="AC30" s="151"/>
      <c r="AD30" s="151"/>
      <c r="AE30" s="151"/>
      <c r="AF30" s="151"/>
      <c r="AG30" s="151" t="s">
        <v>417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5">
      <c r="A31" s="185">
        <v>23</v>
      </c>
      <c r="B31" s="186" t="s">
        <v>462</v>
      </c>
      <c r="C31" s="191" t="s">
        <v>463</v>
      </c>
      <c r="D31" s="187" t="s">
        <v>451</v>
      </c>
      <c r="E31" s="188">
        <v>1</v>
      </c>
      <c r="F31" s="189"/>
      <c r="G31" s="190">
        <f t="shared" si="0"/>
        <v>0</v>
      </c>
      <c r="H31" s="162"/>
      <c r="I31" s="161">
        <f t="shared" si="1"/>
        <v>0</v>
      </c>
      <c r="J31" s="162"/>
      <c r="K31" s="161">
        <f t="shared" si="2"/>
        <v>0</v>
      </c>
      <c r="L31" s="161">
        <v>21</v>
      </c>
      <c r="M31" s="161">
        <f t="shared" si="3"/>
        <v>0</v>
      </c>
      <c r="N31" s="160">
        <v>0</v>
      </c>
      <c r="O31" s="160">
        <f t="shared" si="4"/>
        <v>0</v>
      </c>
      <c r="P31" s="160">
        <v>0</v>
      </c>
      <c r="Q31" s="160">
        <f t="shared" si="5"/>
        <v>0</v>
      </c>
      <c r="R31" s="161"/>
      <c r="S31" s="161" t="s">
        <v>145</v>
      </c>
      <c r="T31" s="161" t="s">
        <v>146</v>
      </c>
      <c r="U31" s="161">
        <v>0</v>
      </c>
      <c r="V31" s="161">
        <f t="shared" si="6"/>
        <v>0</v>
      </c>
      <c r="W31" s="161"/>
      <c r="X31" s="161" t="s">
        <v>272</v>
      </c>
      <c r="Y31" s="161" t="s">
        <v>148</v>
      </c>
      <c r="Z31" s="151"/>
      <c r="AA31" s="151"/>
      <c r="AB31" s="151"/>
      <c r="AC31" s="151"/>
      <c r="AD31" s="151"/>
      <c r="AE31" s="151"/>
      <c r="AF31" s="151"/>
      <c r="AG31" s="151" t="s">
        <v>417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ht="13" x14ac:dyDescent="0.25">
      <c r="A32" s="167" t="s">
        <v>140</v>
      </c>
      <c r="B32" s="168" t="s">
        <v>83</v>
      </c>
      <c r="C32" s="180" t="s">
        <v>84</v>
      </c>
      <c r="D32" s="169"/>
      <c r="E32" s="170"/>
      <c r="F32" s="171"/>
      <c r="G32" s="172">
        <f>SUMIF(AG33:AG38,"&lt;&gt;NOR",G33:G38)</f>
        <v>0</v>
      </c>
      <c r="H32" s="166"/>
      <c r="I32" s="166">
        <f>SUM(I33:I38)</f>
        <v>0</v>
      </c>
      <c r="J32" s="166"/>
      <c r="K32" s="166">
        <f>SUM(K33:K38)</f>
        <v>0</v>
      </c>
      <c r="L32" s="166"/>
      <c r="M32" s="166">
        <f>SUM(M33:M38)</f>
        <v>0</v>
      </c>
      <c r="N32" s="165"/>
      <c r="O32" s="165">
        <f>SUM(O33:O38)</f>
        <v>0</v>
      </c>
      <c r="P32" s="165"/>
      <c r="Q32" s="165">
        <f>SUM(Q33:Q38)</f>
        <v>0</v>
      </c>
      <c r="R32" s="166"/>
      <c r="S32" s="166"/>
      <c r="T32" s="166"/>
      <c r="U32" s="166"/>
      <c r="V32" s="166">
        <f>SUM(V33:V38)</f>
        <v>0</v>
      </c>
      <c r="W32" s="166"/>
      <c r="X32" s="166"/>
      <c r="Y32" s="166"/>
      <c r="AG32" t="s">
        <v>141</v>
      </c>
    </row>
    <row r="33" spans="1:60" outlineLevel="1" x14ac:dyDescent="0.25">
      <c r="A33" s="185">
        <v>24</v>
      </c>
      <c r="B33" s="186" t="s">
        <v>464</v>
      </c>
      <c r="C33" s="191" t="s">
        <v>465</v>
      </c>
      <c r="D33" s="187" t="s">
        <v>257</v>
      </c>
      <c r="E33" s="188">
        <v>10</v>
      </c>
      <c r="F33" s="189"/>
      <c r="G33" s="190">
        <f t="shared" ref="G33:G38" si="7">ROUND(E33*F33,2)</f>
        <v>0</v>
      </c>
      <c r="H33" s="162"/>
      <c r="I33" s="161">
        <f t="shared" ref="I33:I38" si="8">ROUND(E33*H33,2)</f>
        <v>0</v>
      </c>
      <c r="J33" s="162"/>
      <c r="K33" s="161">
        <f t="shared" ref="K33:K38" si="9">ROUND(E33*J33,2)</f>
        <v>0</v>
      </c>
      <c r="L33" s="161">
        <v>21</v>
      </c>
      <c r="M33" s="161">
        <f t="shared" ref="M33:M38" si="10">G33*(1+L33/100)</f>
        <v>0</v>
      </c>
      <c r="N33" s="160">
        <v>0</v>
      </c>
      <c r="O33" s="160">
        <f t="shared" ref="O33:O38" si="11">ROUND(E33*N33,2)</f>
        <v>0</v>
      </c>
      <c r="P33" s="160">
        <v>0</v>
      </c>
      <c r="Q33" s="160">
        <f t="shared" ref="Q33:Q38" si="12">ROUND(E33*P33,2)</f>
        <v>0</v>
      </c>
      <c r="R33" s="161"/>
      <c r="S33" s="161" t="s">
        <v>145</v>
      </c>
      <c r="T33" s="161" t="s">
        <v>146</v>
      </c>
      <c r="U33" s="161">
        <v>0</v>
      </c>
      <c r="V33" s="161">
        <f t="shared" ref="V33:V38" si="13">ROUND(E33*U33,2)</f>
        <v>0</v>
      </c>
      <c r="W33" s="161"/>
      <c r="X33" s="161" t="s">
        <v>272</v>
      </c>
      <c r="Y33" s="161" t="s">
        <v>148</v>
      </c>
      <c r="Z33" s="151"/>
      <c r="AA33" s="151"/>
      <c r="AB33" s="151"/>
      <c r="AC33" s="151"/>
      <c r="AD33" s="151"/>
      <c r="AE33" s="151"/>
      <c r="AF33" s="151"/>
      <c r="AG33" s="151" t="s">
        <v>417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5">
      <c r="A34" s="185">
        <v>25</v>
      </c>
      <c r="B34" s="186" t="s">
        <v>466</v>
      </c>
      <c r="C34" s="191" t="s">
        <v>467</v>
      </c>
      <c r="D34" s="187" t="s">
        <v>257</v>
      </c>
      <c r="E34" s="188">
        <v>27</v>
      </c>
      <c r="F34" s="189"/>
      <c r="G34" s="190">
        <f t="shared" si="7"/>
        <v>0</v>
      </c>
      <c r="H34" s="162"/>
      <c r="I34" s="161">
        <f t="shared" si="8"/>
        <v>0</v>
      </c>
      <c r="J34" s="162"/>
      <c r="K34" s="161">
        <f t="shared" si="9"/>
        <v>0</v>
      </c>
      <c r="L34" s="161">
        <v>21</v>
      </c>
      <c r="M34" s="161">
        <f t="shared" si="10"/>
        <v>0</v>
      </c>
      <c r="N34" s="160">
        <v>0</v>
      </c>
      <c r="O34" s="160">
        <f t="shared" si="11"/>
        <v>0</v>
      </c>
      <c r="P34" s="160">
        <v>0</v>
      </c>
      <c r="Q34" s="160">
        <f t="shared" si="12"/>
        <v>0</v>
      </c>
      <c r="R34" s="161"/>
      <c r="S34" s="161" t="s">
        <v>145</v>
      </c>
      <c r="T34" s="161" t="s">
        <v>146</v>
      </c>
      <c r="U34" s="161">
        <v>0</v>
      </c>
      <c r="V34" s="161">
        <f t="shared" si="13"/>
        <v>0</v>
      </c>
      <c r="W34" s="161"/>
      <c r="X34" s="161" t="s">
        <v>272</v>
      </c>
      <c r="Y34" s="161" t="s">
        <v>148</v>
      </c>
      <c r="Z34" s="151"/>
      <c r="AA34" s="151"/>
      <c r="AB34" s="151"/>
      <c r="AC34" s="151"/>
      <c r="AD34" s="151"/>
      <c r="AE34" s="151"/>
      <c r="AF34" s="151"/>
      <c r="AG34" s="151" t="s">
        <v>417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5">
      <c r="A35" s="185">
        <v>26</v>
      </c>
      <c r="B35" s="186" t="s">
        <v>468</v>
      </c>
      <c r="C35" s="191" t="s">
        <v>469</v>
      </c>
      <c r="D35" s="187" t="s">
        <v>257</v>
      </c>
      <c r="E35" s="188">
        <v>10</v>
      </c>
      <c r="F35" s="189"/>
      <c r="G35" s="190">
        <f t="shared" si="7"/>
        <v>0</v>
      </c>
      <c r="H35" s="162"/>
      <c r="I35" s="161">
        <f t="shared" si="8"/>
        <v>0</v>
      </c>
      <c r="J35" s="162"/>
      <c r="K35" s="161">
        <f t="shared" si="9"/>
        <v>0</v>
      </c>
      <c r="L35" s="161">
        <v>21</v>
      </c>
      <c r="M35" s="161">
        <f t="shared" si="10"/>
        <v>0</v>
      </c>
      <c r="N35" s="160">
        <v>0</v>
      </c>
      <c r="O35" s="160">
        <f t="shared" si="11"/>
        <v>0</v>
      </c>
      <c r="P35" s="160">
        <v>0</v>
      </c>
      <c r="Q35" s="160">
        <f t="shared" si="12"/>
        <v>0</v>
      </c>
      <c r="R35" s="161"/>
      <c r="S35" s="161" t="s">
        <v>145</v>
      </c>
      <c r="T35" s="161" t="s">
        <v>146</v>
      </c>
      <c r="U35" s="161">
        <v>0</v>
      </c>
      <c r="V35" s="161">
        <f t="shared" si="13"/>
        <v>0</v>
      </c>
      <c r="W35" s="161"/>
      <c r="X35" s="161" t="s">
        <v>272</v>
      </c>
      <c r="Y35" s="161" t="s">
        <v>148</v>
      </c>
      <c r="Z35" s="151"/>
      <c r="AA35" s="151"/>
      <c r="AB35" s="151"/>
      <c r="AC35" s="151"/>
      <c r="AD35" s="151"/>
      <c r="AE35" s="151"/>
      <c r="AF35" s="151"/>
      <c r="AG35" s="151" t="s">
        <v>417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5">
      <c r="A36" s="185">
        <v>27</v>
      </c>
      <c r="B36" s="186" t="s">
        <v>470</v>
      </c>
      <c r="C36" s="191" t="s">
        <v>471</v>
      </c>
      <c r="D36" s="187" t="s">
        <v>317</v>
      </c>
      <c r="E36" s="188">
        <v>1</v>
      </c>
      <c r="F36" s="189"/>
      <c r="G36" s="190">
        <f t="shared" si="7"/>
        <v>0</v>
      </c>
      <c r="H36" s="162"/>
      <c r="I36" s="161">
        <f t="shared" si="8"/>
        <v>0</v>
      </c>
      <c r="J36" s="162"/>
      <c r="K36" s="161">
        <f t="shared" si="9"/>
        <v>0</v>
      </c>
      <c r="L36" s="161">
        <v>21</v>
      </c>
      <c r="M36" s="161">
        <f t="shared" si="10"/>
        <v>0</v>
      </c>
      <c r="N36" s="160">
        <v>0</v>
      </c>
      <c r="O36" s="160">
        <f t="shared" si="11"/>
        <v>0</v>
      </c>
      <c r="P36" s="160">
        <v>0</v>
      </c>
      <c r="Q36" s="160">
        <f t="shared" si="12"/>
        <v>0</v>
      </c>
      <c r="R36" s="161"/>
      <c r="S36" s="161" t="s">
        <v>145</v>
      </c>
      <c r="T36" s="161" t="s">
        <v>146</v>
      </c>
      <c r="U36" s="161">
        <v>0</v>
      </c>
      <c r="V36" s="161">
        <f t="shared" si="13"/>
        <v>0</v>
      </c>
      <c r="W36" s="161"/>
      <c r="X36" s="161" t="s">
        <v>272</v>
      </c>
      <c r="Y36" s="161" t="s">
        <v>148</v>
      </c>
      <c r="Z36" s="151"/>
      <c r="AA36" s="151"/>
      <c r="AB36" s="151"/>
      <c r="AC36" s="151"/>
      <c r="AD36" s="151"/>
      <c r="AE36" s="151"/>
      <c r="AF36" s="151"/>
      <c r="AG36" s="151" t="s">
        <v>417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5">
      <c r="A37" s="185">
        <v>28</v>
      </c>
      <c r="B37" s="186" t="s">
        <v>472</v>
      </c>
      <c r="C37" s="191" t="s">
        <v>448</v>
      </c>
      <c r="D37" s="187" t="s">
        <v>317</v>
      </c>
      <c r="E37" s="188">
        <v>1</v>
      </c>
      <c r="F37" s="189"/>
      <c r="G37" s="190">
        <f t="shared" si="7"/>
        <v>0</v>
      </c>
      <c r="H37" s="162"/>
      <c r="I37" s="161">
        <f t="shared" si="8"/>
        <v>0</v>
      </c>
      <c r="J37" s="162"/>
      <c r="K37" s="161">
        <f t="shared" si="9"/>
        <v>0</v>
      </c>
      <c r="L37" s="161">
        <v>21</v>
      </c>
      <c r="M37" s="161">
        <f t="shared" si="10"/>
        <v>0</v>
      </c>
      <c r="N37" s="160">
        <v>0</v>
      </c>
      <c r="O37" s="160">
        <f t="shared" si="11"/>
        <v>0</v>
      </c>
      <c r="P37" s="160">
        <v>0</v>
      </c>
      <c r="Q37" s="160">
        <f t="shared" si="12"/>
        <v>0</v>
      </c>
      <c r="R37" s="161"/>
      <c r="S37" s="161" t="s">
        <v>145</v>
      </c>
      <c r="T37" s="161" t="s">
        <v>146</v>
      </c>
      <c r="U37" s="161">
        <v>0</v>
      </c>
      <c r="V37" s="161">
        <f t="shared" si="13"/>
        <v>0</v>
      </c>
      <c r="W37" s="161"/>
      <c r="X37" s="161" t="s">
        <v>272</v>
      </c>
      <c r="Y37" s="161" t="s">
        <v>148</v>
      </c>
      <c r="Z37" s="151"/>
      <c r="AA37" s="151"/>
      <c r="AB37" s="151"/>
      <c r="AC37" s="151"/>
      <c r="AD37" s="151"/>
      <c r="AE37" s="151"/>
      <c r="AF37" s="151"/>
      <c r="AG37" s="151" t="s">
        <v>417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5">
      <c r="A38" s="185">
        <v>29</v>
      </c>
      <c r="B38" s="186" t="s">
        <v>473</v>
      </c>
      <c r="C38" s="191" t="s">
        <v>474</v>
      </c>
      <c r="D38" s="187" t="s">
        <v>451</v>
      </c>
      <c r="E38" s="188">
        <v>1</v>
      </c>
      <c r="F38" s="189"/>
      <c r="G38" s="190">
        <f t="shared" si="7"/>
        <v>0</v>
      </c>
      <c r="H38" s="162"/>
      <c r="I38" s="161">
        <f t="shared" si="8"/>
        <v>0</v>
      </c>
      <c r="J38" s="162"/>
      <c r="K38" s="161">
        <f t="shared" si="9"/>
        <v>0</v>
      </c>
      <c r="L38" s="161">
        <v>21</v>
      </c>
      <c r="M38" s="161">
        <f t="shared" si="10"/>
        <v>0</v>
      </c>
      <c r="N38" s="160">
        <v>0</v>
      </c>
      <c r="O38" s="160">
        <f t="shared" si="11"/>
        <v>0</v>
      </c>
      <c r="P38" s="160">
        <v>0</v>
      </c>
      <c r="Q38" s="160">
        <f t="shared" si="12"/>
        <v>0</v>
      </c>
      <c r="R38" s="161"/>
      <c r="S38" s="161" t="s">
        <v>145</v>
      </c>
      <c r="T38" s="161" t="s">
        <v>146</v>
      </c>
      <c r="U38" s="161">
        <v>0</v>
      </c>
      <c r="V38" s="161">
        <f t="shared" si="13"/>
        <v>0</v>
      </c>
      <c r="W38" s="161"/>
      <c r="X38" s="161" t="s">
        <v>272</v>
      </c>
      <c r="Y38" s="161" t="s">
        <v>148</v>
      </c>
      <c r="Z38" s="151"/>
      <c r="AA38" s="151"/>
      <c r="AB38" s="151"/>
      <c r="AC38" s="151"/>
      <c r="AD38" s="151"/>
      <c r="AE38" s="151"/>
      <c r="AF38" s="151"/>
      <c r="AG38" s="151" t="s">
        <v>417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ht="13" x14ac:dyDescent="0.25">
      <c r="A39" s="167" t="s">
        <v>140</v>
      </c>
      <c r="B39" s="168" t="s">
        <v>85</v>
      </c>
      <c r="C39" s="180" t="s">
        <v>86</v>
      </c>
      <c r="D39" s="169"/>
      <c r="E39" s="170"/>
      <c r="F39" s="171"/>
      <c r="G39" s="172">
        <f>SUMIF(AG40:AG47,"&lt;&gt;NOR",G40:G47)</f>
        <v>0</v>
      </c>
      <c r="H39" s="166"/>
      <c r="I39" s="166">
        <f>SUM(I40:I47)</f>
        <v>0</v>
      </c>
      <c r="J39" s="166"/>
      <c r="K39" s="166">
        <f>SUM(K40:K47)</f>
        <v>0</v>
      </c>
      <c r="L39" s="166"/>
      <c r="M39" s="166">
        <f>SUM(M40:M47)</f>
        <v>0</v>
      </c>
      <c r="N39" s="165"/>
      <c r="O39" s="165">
        <f>SUM(O40:O47)</f>
        <v>0</v>
      </c>
      <c r="P39" s="165"/>
      <c r="Q39" s="165">
        <f>SUM(Q40:Q47)</f>
        <v>0</v>
      </c>
      <c r="R39" s="166"/>
      <c r="S39" s="166"/>
      <c r="T39" s="166"/>
      <c r="U39" s="166"/>
      <c r="V39" s="166">
        <f>SUM(V40:V47)</f>
        <v>0</v>
      </c>
      <c r="W39" s="166"/>
      <c r="X39" s="166"/>
      <c r="Y39" s="166"/>
      <c r="AG39" t="s">
        <v>141</v>
      </c>
    </row>
    <row r="40" spans="1:60" outlineLevel="1" x14ac:dyDescent="0.25">
      <c r="A40" s="185">
        <v>30</v>
      </c>
      <c r="B40" s="186" t="s">
        <v>475</v>
      </c>
      <c r="C40" s="191" t="s">
        <v>476</v>
      </c>
      <c r="D40" s="187" t="s">
        <v>317</v>
      </c>
      <c r="E40" s="188">
        <v>1</v>
      </c>
      <c r="F40" s="189"/>
      <c r="G40" s="190">
        <f t="shared" ref="G40:G47" si="14">ROUND(E40*F40,2)</f>
        <v>0</v>
      </c>
      <c r="H40" s="162"/>
      <c r="I40" s="161">
        <f t="shared" ref="I40:I47" si="15">ROUND(E40*H40,2)</f>
        <v>0</v>
      </c>
      <c r="J40" s="162"/>
      <c r="K40" s="161">
        <f t="shared" ref="K40:K47" si="16">ROUND(E40*J40,2)</f>
        <v>0</v>
      </c>
      <c r="L40" s="161">
        <v>21</v>
      </c>
      <c r="M40" s="161">
        <f t="shared" ref="M40:M47" si="17">G40*(1+L40/100)</f>
        <v>0</v>
      </c>
      <c r="N40" s="160">
        <v>0</v>
      </c>
      <c r="O40" s="160">
        <f t="shared" ref="O40:O47" si="18">ROUND(E40*N40,2)</f>
        <v>0</v>
      </c>
      <c r="P40" s="160">
        <v>0</v>
      </c>
      <c r="Q40" s="160">
        <f t="shared" ref="Q40:Q47" si="19">ROUND(E40*P40,2)</f>
        <v>0</v>
      </c>
      <c r="R40" s="161"/>
      <c r="S40" s="161" t="s">
        <v>145</v>
      </c>
      <c r="T40" s="161" t="s">
        <v>146</v>
      </c>
      <c r="U40" s="161">
        <v>0</v>
      </c>
      <c r="V40" s="161">
        <f t="shared" ref="V40:V47" si="20">ROUND(E40*U40,2)</f>
        <v>0</v>
      </c>
      <c r="W40" s="161"/>
      <c r="X40" s="161" t="s">
        <v>272</v>
      </c>
      <c r="Y40" s="161" t="s">
        <v>148</v>
      </c>
      <c r="Z40" s="151"/>
      <c r="AA40" s="151"/>
      <c r="AB40" s="151"/>
      <c r="AC40" s="151"/>
      <c r="AD40" s="151"/>
      <c r="AE40" s="151"/>
      <c r="AF40" s="151"/>
      <c r="AG40" s="151" t="s">
        <v>417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5">
      <c r="A41" s="185">
        <v>31</v>
      </c>
      <c r="B41" s="186" t="s">
        <v>477</v>
      </c>
      <c r="C41" s="191" t="s">
        <v>478</v>
      </c>
      <c r="D41" s="187" t="s">
        <v>317</v>
      </c>
      <c r="E41" s="188">
        <v>1</v>
      </c>
      <c r="F41" s="189"/>
      <c r="G41" s="190">
        <f t="shared" si="14"/>
        <v>0</v>
      </c>
      <c r="H41" s="162"/>
      <c r="I41" s="161">
        <f t="shared" si="15"/>
        <v>0</v>
      </c>
      <c r="J41" s="162"/>
      <c r="K41" s="161">
        <f t="shared" si="16"/>
        <v>0</v>
      </c>
      <c r="L41" s="161">
        <v>21</v>
      </c>
      <c r="M41" s="161">
        <f t="shared" si="17"/>
        <v>0</v>
      </c>
      <c r="N41" s="160">
        <v>0</v>
      </c>
      <c r="O41" s="160">
        <f t="shared" si="18"/>
        <v>0</v>
      </c>
      <c r="P41" s="160">
        <v>0</v>
      </c>
      <c r="Q41" s="160">
        <f t="shared" si="19"/>
        <v>0</v>
      </c>
      <c r="R41" s="161"/>
      <c r="S41" s="161" t="s">
        <v>145</v>
      </c>
      <c r="T41" s="161" t="s">
        <v>146</v>
      </c>
      <c r="U41" s="161">
        <v>0</v>
      </c>
      <c r="V41" s="161">
        <f t="shared" si="20"/>
        <v>0</v>
      </c>
      <c r="W41" s="161"/>
      <c r="X41" s="161" t="s">
        <v>272</v>
      </c>
      <c r="Y41" s="161" t="s">
        <v>148</v>
      </c>
      <c r="Z41" s="151"/>
      <c r="AA41" s="151"/>
      <c r="AB41" s="151"/>
      <c r="AC41" s="151"/>
      <c r="AD41" s="151"/>
      <c r="AE41" s="151"/>
      <c r="AF41" s="151"/>
      <c r="AG41" s="151" t="s">
        <v>417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5">
      <c r="A42" s="185">
        <v>32</v>
      </c>
      <c r="B42" s="186" t="s">
        <v>479</v>
      </c>
      <c r="C42" s="191" t="s">
        <v>480</v>
      </c>
      <c r="D42" s="187" t="s">
        <v>451</v>
      </c>
      <c r="E42" s="188">
        <v>3</v>
      </c>
      <c r="F42" s="189"/>
      <c r="G42" s="190">
        <f t="shared" si="14"/>
        <v>0</v>
      </c>
      <c r="H42" s="162"/>
      <c r="I42" s="161">
        <f t="shared" si="15"/>
        <v>0</v>
      </c>
      <c r="J42" s="162"/>
      <c r="K42" s="161">
        <f t="shared" si="16"/>
        <v>0</v>
      </c>
      <c r="L42" s="161">
        <v>21</v>
      </c>
      <c r="M42" s="161">
        <f t="shared" si="17"/>
        <v>0</v>
      </c>
      <c r="N42" s="160">
        <v>0</v>
      </c>
      <c r="O42" s="160">
        <f t="shared" si="18"/>
        <v>0</v>
      </c>
      <c r="P42" s="160">
        <v>0</v>
      </c>
      <c r="Q42" s="160">
        <f t="shared" si="19"/>
        <v>0</v>
      </c>
      <c r="R42" s="161"/>
      <c r="S42" s="161" t="s">
        <v>145</v>
      </c>
      <c r="T42" s="161" t="s">
        <v>146</v>
      </c>
      <c r="U42" s="161">
        <v>0</v>
      </c>
      <c r="V42" s="161">
        <f t="shared" si="20"/>
        <v>0</v>
      </c>
      <c r="W42" s="161"/>
      <c r="X42" s="161" t="s">
        <v>272</v>
      </c>
      <c r="Y42" s="161" t="s">
        <v>148</v>
      </c>
      <c r="Z42" s="151"/>
      <c r="AA42" s="151"/>
      <c r="AB42" s="151"/>
      <c r="AC42" s="151"/>
      <c r="AD42" s="151"/>
      <c r="AE42" s="151"/>
      <c r="AF42" s="151"/>
      <c r="AG42" s="151" t="s">
        <v>417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5">
      <c r="A43" s="185">
        <v>33</v>
      </c>
      <c r="B43" s="186" t="s">
        <v>481</v>
      </c>
      <c r="C43" s="191" t="s">
        <v>482</v>
      </c>
      <c r="D43" s="187" t="s">
        <v>451</v>
      </c>
      <c r="E43" s="188">
        <v>3</v>
      </c>
      <c r="F43" s="189"/>
      <c r="G43" s="190">
        <f t="shared" si="14"/>
        <v>0</v>
      </c>
      <c r="H43" s="162"/>
      <c r="I43" s="161">
        <f t="shared" si="15"/>
        <v>0</v>
      </c>
      <c r="J43" s="162"/>
      <c r="K43" s="161">
        <f t="shared" si="16"/>
        <v>0</v>
      </c>
      <c r="L43" s="161">
        <v>21</v>
      </c>
      <c r="M43" s="161">
        <f t="shared" si="17"/>
        <v>0</v>
      </c>
      <c r="N43" s="160">
        <v>0</v>
      </c>
      <c r="O43" s="160">
        <f t="shared" si="18"/>
        <v>0</v>
      </c>
      <c r="P43" s="160">
        <v>0</v>
      </c>
      <c r="Q43" s="160">
        <f t="shared" si="19"/>
        <v>0</v>
      </c>
      <c r="R43" s="161"/>
      <c r="S43" s="161" t="s">
        <v>145</v>
      </c>
      <c r="T43" s="161" t="s">
        <v>146</v>
      </c>
      <c r="U43" s="161">
        <v>0</v>
      </c>
      <c r="V43" s="161">
        <f t="shared" si="20"/>
        <v>0</v>
      </c>
      <c r="W43" s="161"/>
      <c r="X43" s="161" t="s">
        <v>272</v>
      </c>
      <c r="Y43" s="161" t="s">
        <v>148</v>
      </c>
      <c r="Z43" s="151"/>
      <c r="AA43" s="151"/>
      <c r="AB43" s="151"/>
      <c r="AC43" s="151"/>
      <c r="AD43" s="151"/>
      <c r="AE43" s="151"/>
      <c r="AF43" s="151"/>
      <c r="AG43" s="151" t="s">
        <v>417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5">
      <c r="A44" s="185">
        <v>34</v>
      </c>
      <c r="B44" s="186" t="s">
        <v>483</v>
      </c>
      <c r="C44" s="191" t="s">
        <v>484</v>
      </c>
      <c r="D44" s="187" t="s">
        <v>451</v>
      </c>
      <c r="E44" s="188">
        <v>3</v>
      </c>
      <c r="F44" s="189"/>
      <c r="G44" s="190">
        <f t="shared" si="14"/>
        <v>0</v>
      </c>
      <c r="H44" s="162"/>
      <c r="I44" s="161">
        <f t="shared" si="15"/>
        <v>0</v>
      </c>
      <c r="J44" s="162"/>
      <c r="K44" s="161">
        <f t="shared" si="16"/>
        <v>0</v>
      </c>
      <c r="L44" s="161">
        <v>21</v>
      </c>
      <c r="M44" s="161">
        <f t="shared" si="17"/>
        <v>0</v>
      </c>
      <c r="N44" s="160">
        <v>0</v>
      </c>
      <c r="O44" s="160">
        <f t="shared" si="18"/>
        <v>0</v>
      </c>
      <c r="P44" s="160">
        <v>0</v>
      </c>
      <c r="Q44" s="160">
        <f t="shared" si="19"/>
        <v>0</v>
      </c>
      <c r="R44" s="161"/>
      <c r="S44" s="161" t="s">
        <v>145</v>
      </c>
      <c r="T44" s="161" t="s">
        <v>146</v>
      </c>
      <c r="U44" s="161">
        <v>0</v>
      </c>
      <c r="V44" s="161">
        <f t="shared" si="20"/>
        <v>0</v>
      </c>
      <c r="W44" s="161"/>
      <c r="X44" s="161" t="s">
        <v>272</v>
      </c>
      <c r="Y44" s="161" t="s">
        <v>148</v>
      </c>
      <c r="Z44" s="151"/>
      <c r="AA44" s="151"/>
      <c r="AB44" s="151"/>
      <c r="AC44" s="151"/>
      <c r="AD44" s="151"/>
      <c r="AE44" s="151"/>
      <c r="AF44" s="151"/>
      <c r="AG44" s="151" t="s">
        <v>417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5">
      <c r="A45" s="185">
        <v>35</v>
      </c>
      <c r="B45" s="186" t="s">
        <v>485</v>
      </c>
      <c r="C45" s="191" t="s">
        <v>486</v>
      </c>
      <c r="D45" s="187" t="s">
        <v>451</v>
      </c>
      <c r="E45" s="188">
        <v>1</v>
      </c>
      <c r="F45" s="189"/>
      <c r="G45" s="190">
        <f t="shared" si="14"/>
        <v>0</v>
      </c>
      <c r="H45" s="162"/>
      <c r="I45" s="161">
        <f t="shared" si="15"/>
        <v>0</v>
      </c>
      <c r="J45" s="162"/>
      <c r="K45" s="161">
        <f t="shared" si="16"/>
        <v>0</v>
      </c>
      <c r="L45" s="161">
        <v>21</v>
      </c>
      <c r="M45" s="161">
        <f t="shared" si="17"/>
        <v>0</v>
      </c>
      <c r="N45" s="160">
        <v>0</v>
      </c>
      <c r="O45" s="160">
        <f t="shared" si="18"/>
        <v>0</v>
      </c>
      <c r="P45" s="160">
        <v>0</v>
      </c>
      <c r="Q45" s="160">
        <f t="shared" si="19"/>
        <v>0</v>
      </c>
      <c r="R45" s="161"/>
      <c r="S45" s="161" t="s">
        <v>145</v>
      </c>
      <c r="T45" s="161" t="s">
        <v>146</v>
      </c>
      <c r="U45" s="161">
        <v>0</v>
      </c>
      <c r="V45" s="161">
        <f t="shared" si="20"/>
        <v>0</v>
      </c>
      <c r="W45" s="161"/>
      <c r="X45" s="161" t="s">
        <v>272</v>
      </c>
      <c r="Y45" s="161" t="s">
        <v>148</v>
      </c>
      <c r="Z45" s="151"/>
      <c r="AA45" s="151"/>
      <c r="AB45" s="151"/>
      <c r="AC45" s="151"/>
      <c r="AD45" s="151"/>
      <c r="AE45" s="151"/>
      <c r="AF45" s="151"/>
      <c r="AG45" s="151" t="s">
        <v>417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5">
      <c r="A46" s="185">
        <v>36</v>
      </c>
      <c r="B46" s="186" t="s">
        <v>487</v>
      </c>
      <c r="C46" s="191" t="s">
        <v>488</v>
      </c>
      <c r="D46" s="187" t="s">
        <v>451</v>
      </c>
      <c r="E46" s="188">
        <v>1</v>
      </c>
      <c r="F46" s="189"/>
      <c r="G46" s="190">
        <f t="shared" si="14"/>
        <v>0</v>
      </c>
      <c r="H46" s="162"/>
      <c r="I46" s="161">
        <f t="shared" si="15"/>
        <v>0</v>
      </c>
      <c r="J46" s="162"/>
      <c r="K46" s="161">
        <f t="shared" si="16"/>
        <v>0</v>
      </c>
      <c r="L46" s="161">
        <v>21</v>
      </c>
      <c r="M46" s="161">
        <f t="shared" si="17"/>
        <v>0</v>
      </c>
      <c r="N46" s="160">
        <v>0</v>
      </c>
      <c r="O46" s="160">
        <f t="shared" si="18"/>
        <v>0</v>
      </c>
      <c r="P46" s="160">
        <v>0</v>
      </c>
      <c r="Q46" s="160">
        <f t="shared" si="19"/>
        <v>0</v>
      </c>
      <c r="R46" s="161"/>
      <c r="S46" s="161" t="s">
        <v>145</v>
      </c>
      <c r="T46" s="161" t="s">
        <v>146</v>
      </c>
      <c r="U46" s="161">
        <v>0</v>
      </c>
      <c r="V46" s="161">
        <f t="shared" si="20"/>
        <v>0</v>
      </c>
      <c r="W46" s="161"/>
      <c r="X46" s="161" t="s">
        <v>272</v>
      </c>
      <c r="Y46" s="161" t="s">
        <v>148</v>
      </c>
      <c r="Z46" s="151"/>
      <c r="AA46" s="151"/>
      <c r="AB46" s="151"/>
      <c r="AC46" s="151"/>
      <c r="AD46" s="151"/>
      <c r="AE46" s="151"/>
      <c r="AF46" s="151"/>
      <c r="AG46" s="151" t="s">
        <v>417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5">
      <c r="A47" s="185">
        <v>37</v>
      </c>
      <c r="B47" s="186" t="s">
        <v>489</v>
      </c>
      <c r="C47" s="191" t="s">
        <v>490</v>
      </c>
      <c r="D47" s="187" t="s">
        <v>451</v>
      </c>
      <c r="E47" s="188">
        <v>1</v>
      </c>
      <c r="F47" s="189"/>
      <c r="G47" s="190">
        <f t="shared" si="14"/>
        <v>0</v>
      </c>
      <c r="H47" s="162"/>
      <c r="I47" s="161">
        <f t="shared" si="15"/>
        <v>0</v>
      </c>
      <c r="J47" s="162"/>
      <c r="K47" s="161">
        <f t="shared" si="16"/>
        <v>0</v>
      </c>
      <c r="L47" s="161">
        <v>21</v>
      </c>
      <c r="M47" s="161">
        <f t="shared" si="17"/>
        <v>0</v>
      </c>
      <c r="N47" s="160">
        <v>0</v>
      </c>
      <c r="O47" s="160">
        <f t="shared" si="18"/>
        <v>0</v>
      </c>
      <c r="P47" s="160">
        <v>0</v>
      </c>
      <c r="Q47" s="160">
        <f t="shared" si="19"/>
        <v>0</v>
      </c>
      <c r="R47" s="161"/>
      <c r="S47" s="161" t="s">
        <v>145</v>
      </c>
      <c r="T47" s="161" t="s">
        <v>146</v>
      </c>
      <c r="U47" s="161">
        <v>0</v>
      </c>
      <c r="V47" s="161">
        <f t="shared" si="20"/>
        <v>0</v>
      </c>
      <c r="W47" s="161"/>
      <c r="X47" s="161" t="s">
        <v>272</v>
      </c>
      <c r="Y47" s="161" t="s">
        <v>148</v>
      </c>
      <c r="Z47" s="151"/>
      <c r="AA47" s="151"/>
      <c r="AB47" s="151"/>
      <c r="AC47" s="151"/>
      <c r="AD47" s="151"/>
      <c r="AE47" s="151"/>
      <c r="AF47" s="151"/>
      <c r="AG47" s="151" t="s">
        <v>417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ht="13" x14ac:dyDescent="0.25">
      <c r="A48" s="167" t="s">
        <v>140</v>
      </c>
      <c r="B48" s="168" t="s">
        <v>87</v>
      </c>
      <c r="C48" s="180" t="s">
        <v>88</v>
      </c>
      <c r="D48" s="169"/>
      <c r="E48" s="170"/>
      <c r="F48" s="171"/>
      <c r="G48" s="172">
        <f>SUMIF(AG49:AG49,"&lt;&gt;NOR",G49:G49)</f>
        <v>0</v>
      </c>
      <c r="H48" s="166"/>
      <c r="I48" s="166">
        <f>SUM(I49:I49)</f>
        <v>0</v>
      </c>
      <c r="J48" s="166"/>
      <c r="K48" s="166">
        <f>SUM(K49:K49)</f>
        <v>0</v>
      </c>
      <c r="L48" s="166"/>
      <c r="M48" s="166">
        <f>SUM(M49:M49)</f>
        <v>0</v>
      </c>
      <c r="N48" s="165"/>
      <c r="O48" s="165">
        <f>SUM(O49:O49)</f>
        <v>0</v>
      </c>
      <c r="P48" s="165"/>
      <c r="Q48" s="165">
        <f>SUM(Q49:Q49)</f>
        <v>0</v>
      </c>
      <c r="R48" s="166"/>
      <c r="S48" s="166"/>
      <c r="T48" s="166"/>
      <c r="U48" s="166"/>
      <c r="V48" s="166">
        <f>SUM(V49:V49)</f>
        <v>0</v>
      </c>
      <c r="W48" s="166"/>
      <c r="X48" s="166"/>
      <c r="Y48" s="166"/>
      <c r="AG48" t="s">
        <v>141</v>
      </c>
    </row>
    <row r="49" spans="1:60" outlineLevel="1" x14ac:dyDescent="0.25">
      <c r="A49" s="185">
        <v>38</v>
      </c>
      <c r="B49" s="186" t="s">
        <v>491</v>
      </c>
      <c r="C49" s="191" t="s">
        <v>492</v>
      </c>
      <c r="D49" s="187" t="s">
        <v>451</v>
      </c>
      <c r="E49" s="188">
        <v>3</v>
      </c>
      <c r="F49" s="189"/>
      <c r="G49" s="190">
        <f>ROUND(E49*F49,2)</f>
        <v>0</v>
      </c>
      <c r="H49" s="162"/>
      <c r="I49" s="161">
        <f>ROUND(E49*H49,2)</f>
        <v>0</v>
      </c>
      <c r="J49" s="162"/>
      <c r="K49" s="161">
        <f>ROUND(E49*J49,2)</f>
        <v>0</v>
      </c>
      <c r="L49" s="161">
        <v>21</v>
      </c>
      <c r="M49" s="161">
        <f>G49*(1+L49/100)</f>
        <v>0</v>
      </c>
      <c r="N49" s="160">
        <v>0</v>
      </c>
      <c r="O49" s="160">
        <f>ROUND(E49*N49,2)</f>
        <v>0</v>
      </c>
      <c r="P49" s="160">
        <v>0</v>
      </c>
      <c r="Q49" s="160">
        <f>ROUND(E49*P49,2)</f>
        <v>0</v>
      </c>
      <c r="R49" s="161"/>
      <c r="S49" s="161" t="s">
        <v>145</v>
      </c>
      <c r="T49" s="161" t="s">
        <v>146</v>
      </c>
      <c r="U49" s="161">
        <v>0</v>
      </c>
      <c r="V49" s="161">
        <f>ROUND(E49*U49,2)</f>
        <v>0</v>
      </c>
      <c r="W49" s="161"/>
      <c r="X49" s="161" t="s">
        <v>272</v>
      </c>
      <c r="Y49" s="161" t="s">
        <v>148</v>
      </c>
      <c r="Z49" s="151"/>
      <c r="AA49" s="151"/>
      <c r="AB49" s="151"/>
      <c r="AC49" s="151"/>
      <c r="AD49" s="151"/>
      <c r="AE49" s="151"/>
      <c r="AF49" s="151"/>
      <c r="AG49" s="151" t="s">
        <v>417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ht="13" x14ac:dyDescent="0.25">
      <c r="A50" s="167" t="s">
        <v>140</v>
      </c>
      <c r="B50" s="168" t="s">
        <v>89</v>
      </c>
      <c r="C50" s="180" t="s">
        <v>90</v>
      </c>
      <c r="D50" s="169"/>
      <c r="E50" s="170"/>
      <c r="F50" s="171"/>
      <c r="G50" s="172">
        <f>SUMIF(AG51:AG53,"&lt;&gt;NOR",G51:G53)</f>
        <v>0</v>
      </c>
      <c r="H50" s="166"/>
      <c r="I50" s="166">
        <f>SUM(I51:I53)</f>
        <v>0</v>
      </c>
      <c r="J50" s="166"/>
      <c r="K50" s="166">
        <f>SUM(K51:K53)</f>
        <v>0</v>
      </c>
      <c r="L50" s="166"/>
      <c r="M50" s="166">
        <f>SUM(M51:M53)</f>
        <v>0</v>
      </c>
      <c r="N50" s="165"/>
      <c r="O50" s="165">
        <f>SUM(O51:O53)</f>
        <v>0</v>
      </c>
      <c r="P50" s="165"/>
      <c r="Q50" s="165">
        <f>SUM(Q51:Q53)</f>
        <v>0</v>
      </c>
      <c r="R50" s="166"/>
      <c r="S50" s="166"/>
      <c r="T50" s="166"/>
      <c r="U50" s="166"/>
      <c r="V50" s="166">
        <f>SUM(V51:V53)</f>
        <v>0</v>
      </c>
      <c r="W50" s="166"/>
      <c r="X50" s="166"/>
      <c r="Y50" s="166"/>
      <c r="AG50" t="s">
        <v>141</v>
      </c>
    </row>
    <row r="51" spans="1:60" outlineLevel="1" x14ac:dyDescent="0.25">
      <c r="A51" s="185">
        <v>39</v>
      </c>
      <c r="B51" s="186" t="s">
        <v>493</v>
      </c>
      <c r="C51" s="191" t="s">
        <v>494</v>
      </c>
      <c r="D51" s="187" t="s">
        <v>317</v>
      </c>
      <c r="E51" s="188">
        <v>1</v>
      </c>
      <c r="F51" s="189"/>
      <c r="G51" s="190">
        <f>ROUND(E51*F51,2)</f>
        <v>0</v>
      </c>
      <c r="H51" s="162"/>
      <c r="I51" s="161">
        <f>ROUND(E51*H51,2)</f>
        <v>0</v>
      </c>
      <c r="J51" s="162"/>
      <c r="K51" s="161">
        <f>ROUND(E51*J51,2)</f>
        <v>0</v>
      </c>
      <c r="L51" s="161">
        <v>21</v>
      </c>
      <c r="M51" s="161">
        <f>G51*(1+L51/100)</f>
        <v>0</v>
      </c>
      <c r="N51" s="160">
        <v>0</v>
      </c>
      <c r="O51" s="160">
        <f>ROUND(E51*N51,2)</f>
        <v>0</v>
      </c>
      <c r="P51" s="160">
        <v>0</v>
      </c>
      <c r="Q51" s="160">
        <f>ROUND(E51*P51,2)</f>
        <v>0</v>
      </c>
      <c r="R51" s="161"/>
      <c r="S51" s="161" t="s">
        <v>145</v>
      </c>
      <c r="T51" s="161" t="s">
        <v>146</v>
      </c>
      <c r="U51" s="161">
        <v>0</v>
      </c>
      <c r="V51" s="161">
        <f>ROUND(E51*U51,2)</f>
        <v>0</v>
      </c>
      <c r="W51" s="161"/>
      <c r="X51" s="161" t="s">
        <v>272</v>
      </c>
      <c r="Y51" s="161" t="s">
        <v>148</v>
      </c>
      <c r="Z51" s="151"/>
      <c r="AA51" s="151"/>
      <c r="AB51" s="151"/>
      <c r="AC51" s="151"/>
      <c r="AD51" s="151"/>
      <c r="AE51" s="151"/>
      <c r="AF51" s="151"/>
      <c r="AG51" s="151" t="s">
        <v>417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ht="20" outlineLevel="1" x14ac:dyDescent="0.25">
      <c r="A52" s="185">
        <v>40</v>
      </c>
      <c r="B52" s="186" t="s">
        <v>495</v>
      </c>
      <c r="C52" s="191" t="s">
        <v>496</v>
      </c>
      <c r="D52" s="187" t="s">
        <v>497</v>
      </c>
      <c r="E52" s="188">
        <v>30</v>
      </c>
      <c r="F52" s="189"/>
      <c r="G52" s="190">
        <f>ROUND(E52*F52,2)</f>
        <v>0</v>
      </c>
      <c r="H52" s="162"/>
      <c r="I52" s="161">
        <f>ROUND(E52*H52,2)</f>
        <v>0</v>
      </c>
      <c r="J52" s="162"/>
      <c r="K52" s="161">
        <f>ROUND(E52*J52,2)</f>
        <v>0</v>
      </c>
      <c r="L52" s="161">
        <v>21</v>
      </c>
      <c r="M52" s="161">
        <f>G52*(1+L52/100)</f>
        <v>0</v>
      </c>
      <c r="N52" s="160">
        <v>0</v>
      </c>
      <c r="O52" s="160">
        <f>ROUND(E52*N52,2)</f>
        <v>0</v>
      </c>
      <c r="P52" s="160">
        <v>0</v>
      </c>
      <c r="Q52" s="160">
        <f>ROUND(E52*P52,2)</f>
        <v>0</v>
      </c>
      <c r="R52" s="161"/>
      <c r="S52" s="161" t="s">
        <v>145</v>
      </c>
      <c r="T52" s="161" t="s">
        <v>146</v>
      </c>
      <c r="U52" s="161">
        <v>0</v>
      </c>
      <c r="V52" s="161">
        <f>ROUND(E52*U52,2)</f>
        <v>0</v>
      </c>
      <c r="W52" s="161"/>
      <c r="X52" s="161" t="s">
        <v>147</v>
      </c>
      <c r="Y52" s="161" t="s">
        <v>148</v>
      </c>
      <c r="Z52" s="151"/>
      <c r="AA52" s="151"/>
      <c r="AB52" s="151"/>
      <c r="AC52" s="151"/>
      <c r="AD52" s="151"/>
      <c r="AE52" s="151"/>
      <c r="AF52" s="151"/>
      <c r="AG52" s="151" t="s">
        <v>498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5">
      <c r="A53" s="174">
        <v>41</v>
      </c>
      <c r="B53" s="175" t="s">
        <v>499</v>
      </c>
      <c r="C53" s="181" t="s">
        <v>322</v>
      </c>
      <c r="D53" s="176" t="s">
        <v>317</v>
      </c>
      <c r="E53" s="177">
        <v>1</v>
      </c>
      <c r="F53" s="178"/>
      <c r="G53" s="179">
        <f>ROUND(E53*F53,2)</f>
        <v>0</v>
      </c>
      <c r="H53" s="162"/>
      <c r="I53" s="161">
        <f>ROUND(E53*H53,2)</f>
        <v>0</v>
      </c>
      <c r="J53" s="162"/>
      <c r="K53" s="161">
        <f>ROUND(E53*J53,2)</f>
        <v>0</v>
      </c>
      <c r="L53" s="161">
        <v>21</v>
      </c>
      <c r="M53" s="161">
        <f>G53*(1+L53/100)</f>
        <v>0</v>
      </c>
      <c r="N53" s="160">
        <v>0</v>
      </c>
      <c r="O53" s="160">
        <f>ROUND(E53*N53,2)</f>
        <v>0</v>
      </c>
      <c r="P53" s="160">
        <v>0</v>
      </c>
      <c r="Q53" s="160">
        <f>ROUND(E53*P53,2)</f>
        <v>0</v>
      </c>
      <c r="R53" s="161"/>
      <c r="S53" s="161" t="s">
        <v>145</v>
      </c>
      <c r="T53" s="161" t="s">
        <v>146</v>
      </c>
      <c r="U53" s="161">
        <v>0</v>
      </c>
      <c r="V53" s="161">
        <f>ROUND(E53*U53,2)</f>
        <v>0</v>
      </c>
      <c r="W53" s="161"/>
      <c r="X53" s="161" t="s">
        <v>147</v>
      </c>
      <c r="Y53" s="161" t="s">
        <v>148</v>
      </c>
      <c r="Z53" s="151"/>
      <c r="AA53" s="151"/>
      <c r="AB53" s="151"/>
      <c r="AC53" s="151"/>
      <c r="AD53" s="151"/>
      <c r="AE53" s="151"/>
      <c r="AF53" s="151"/>
      <c r="AG53" s="151" t="s">
        <v>498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hidden="1" x14ac:dyDescent="0.25">
      <c r="A54" s="3"/>
      <c r="B54" s="4"/>
      <c r="C54" s="183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AE54">
        <v>12</v>
      </c>
      <c r="AF54">
        <v>21</v>
      </c>
      <c r="AG54" t="s">
        <v>126</v>
      </c>
    </row>
    <row r="55" spans="1:60" ht="13" x14ac:dyDescent="0.25">
      <c r="A55" s="154"/>
      <c r="B55" s="155" t="s">
        <v>31</v>
      </c>
      <c r="C55" s="184"/>
      <c r="D55" s="156"/>
      <c r="E55" s="157"/>
      <c r="F55" s="157"/>
      <c r="G55" s="173">
        <f>G8+G32+G39+G48+G50</f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E55">
        <f>SUMIF(L7:L53,AE54,G7:G53)</f>
        <v>0</v>
      </c>
      <c r="AF55">
        <f>SUMIF(L7:L53,AF54,G7:G53)</f>
        <v>0</v>
      </c>
      <c r="AG55" t="s">
        <v>187</v>
      </c>
    </row>
    <row r="56" spans="1:60" x14ac:dyDescent="0.25">
      <c r="D56" s="10"/>
    </row>
    <row r="57" spans="1:60" x14ac:dyDescent="0.25">
      <c r="D57" s="10"/>
    </row>
    <row r="58" spans="1:60" x14ac:dyDescent="0.25">
      <c r="D58" s="10"/>
    </row>
    <row r="59" spans="1:60" x14ac:dyDescent="0.25">
      <c r="D59" s="10"/>
    </row>
    <row r="60" spans="1:60" x14ac:dyDescent="0.25">
      <c r="D60" s="10"/>
    </row>
    <row r="61" spans="1:60" x14ac:dyDescent="0.25">
      <c r="D61" s="10"/>
    </row>
    <row r="62" spans="1:60" x14ac:dyDescent="0.25">
      <c r="D62" s="10"/>
    </row>
    <row r="63" spans="1:60" x14ac:dyDescent="0.25">
      <c r="D63" s="10"/>
    </row>
    <row r="64" spans="1:60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3:4" x14ac:dyDescent="0.25">
      <c r="D97" s="10"/>
    </row>
    <row r="98" spans="3:4" x14ac:dyDescent="0.25">
      <c r="D98" s="10"/>
    </row>
    <row r="99" spans="3:4" x14ac:dyDescent="0.25">
      <c r="D99" s="10"/>
    </row>
    <row r="100" spans="3:4" x14ac:dyDescent="0.25">
      <c r="D100" s="10"/>
    </row>
    <row r="101" spans="3:4" x14ac:dyDescent="0.25">
      <c r="D101" s="10"/>
    </row>
    <row r="102" spans="3:4" x14ac:dyDescent="0.25">
      <c r="D102" s="10"/>
    </row>
    <row r="103" spans="3:4" x14ac:dyDescent="0.25">
      <c r="D103" s="10"/>
    </row>
    <row r="104" spans="3:4" x14ac:dyDescent="0.25">
      <c r="D104" s="10"/>
    </row>
    <row r="105" spans="3:4" x14ac:dyDescent="0.25">
      <c r="D105" s="10"/>
    </row>
    <row r="106" spans="3:4" x14ac:dyDescent="0.25">
      <c r="D106" s="10"/>
    </row>
    <row r="107" spans="3:4" x14ac:dyDescent="0.25">
      <c r="D107" s="10"/>
    </row>
    <row r="108" spans="3:4" x14ac:dyDescent="0.25">
      <c r="D108" s="10"/>
    </row>
    <row r="109" spans="3:4" x14ac:dyDescent="0.25">
      <c r="C109" s="124" t="s">
        <v>670</v>
      </c>
      <c r="D109" s="10"/>
    </row>
    <row r="110" spans="3:4" x14ac:dyDescent="0.25">
      <c r="D110" s="10"/>
    </row>
    <row r="111" spans="3:4" x14ac:dyDescent="0.25">
      <c r="D111" s="10"/>
    </row>
    <row r="112" spans="3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1701-E195-4BE3-A970-AA8179CF59E3}">
  <sheetPr>
    <outlinePr summaryBelow="0"/>
  </sheetPr>
  <dimension ref="A1:BH4990"/>
  <sheetViews>
    <sheetView tabSelected="1" workbookViewId="0">
      <pane ySplit="7" topLeftCell="A8" activePane="bottomLeft" state="frozen"/>
      <selection activeCell="AV28" sqref="AV28"/>
      <selection pane="bottomLeft" activeCell="AV28" sqref="AV28"/>
    </sheetView>
  </sheetViews>
  <sheetFormatPr defaultRowHeight="12.5" outlineLevelRow="1" x14ac:dyDescent="0.25"/>
  <cols>
    <col min="1" max="1" width="3.453125" customWidth="1"/>
    <col min="2" max="2" width="12.54296875" style="124" customWidth="1"/>
    <col min="3" max="3" width="38.26953125" style="124" customWidth="1"/>
    <col min="4" max="4" width="4.81640625" customWidth="1"/>
    <col min="5" max="5" width="10.54296875" customWidth="1"/>
    <col min="6" max="6" width="9.81640625" customWidth="1"/>
    <col min="7" max="7" width="12.7265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5">
      <c r="A1" s="247" t="s">
        <v>7</v>
      </c>
      <c r="B1" s="247"/>
      <c r="C1" s="247"/>
      <c r="D1" s="247"/>
      <c r="E1" s="247"/>
      <c r="F1" s="247"/>
      <c r="G1" s="247"/>
      <c r="AG1" t="s">
        <v>114</v>
      </c>
    </row>
    <row r="2" spans="1:60" ht="25" customHeight="1" x14ac:dyDescent="0.25">
      <c r="A2" s="143" t="s">
        <v>8</v>
      </c>
      <c r="B2" s="49" t="s">
        <v>44</v>
      </c>
      <c r="C2" s="248" t="s">
        <v>671</v>
      </c>
      <c r="D2" s="249"/>
      <c r="E2" s="249"/>
      <c r="F2" s="249"/>
      <c r="G2" s="250"/>
      <c r="AG2" t="s">
        <v>115</v>
      </c>
    </row>
    <row r="3" spans="1:60" ht="25" customHeight="1" x14ac:dyDescent="0.25">
      <c r="A3" s="143" t="s">
        <v>9</v>
      </c>
      <c r="B3" s="49" t="s">
        <v>46</v>
      </c>
      <c r="C3" s="248" t="s">
        <v>47</v>
      </c>
      <c r="D3" s="249"/>
      <c r="E3" s="249"/>
      <c r="F3" s="249"/>
      <c r="G3" s="250"/>
      <c r="AC3" s="124" t="s">
        <v>115</v>
      </c>
      <c r="AG3" t="s">
        <v>116</v>
      </c>
    </row>
    <row r="4" spans="1:60" ht="25" customHeight="1" x14ac:dyDescent="0.25">
      <c r="A4" s="144" t="s">
        <v>10</v>
      </c>
      <c r="B4" s="145" t="s">
        <v>54</v>
      </c>
      <c r="C4" s="251" t="s">
        <v>55</v>
      </c>
      <c r="D4" s="252"/>
      <c r="E4" s="252"/>
      <c r="F4" s="252"/>
      <c r="G4" s="253"/>
      <c r="AG4" t="s">
        <v>117</v>
      </c>
    </row>
    <row r="5" spans="1:60" x14ac:dyDescent="0.25">
      <c r="D5" s="10"/>
    </row>
    <row r="6" spans="1:60" ht="37.5" x14ac:dyDescent="0.25">
      <c r="A6" s="147" t="s">
        <v>118</v>
      </c>
      <c r="B6" s="149" t="s">
        <v>119</v>
      </c>
      <c r="C6" s="149" t="s">
        <v>120</v>
      </c>
      <c r="D6" s="148" t="s">
        <v>121</v>
      </c>
      <c r="E6" s="147" t="s">
        <v>122</v>
      </c>
      <c r="F6" s="146" t="s">
        <v>123</v>
      </c>
      <c r="G6" s="147" t="s">
        <v>31</v>
      </c>
      <c r="H6" s="150" t="s">
        <v>32</v>
      </c>
      <c r="I6" s="150" t="s">
        <v>124</v>
      </c>
      <c r="J6" s="150" t="s">
        <v>33</v>
      </c>
      <c r="K6" s="150" t="s">
        <v>125</v>
      </c>
      <c r="L6" s="150" t="s">
        <v>126</v>
      </c>
      <c r="M6" s="150" t="s">
        <v>127</v>
      </c>
      <c r="N6" s="150" t="s">
        <v>128</v>
      </c>
      <c r="O6" s="150" t="s">
        <v>129</v>
      </c>
      <c r="P6" s="150" t="s">
        <v>130</v>
      </c>
      <c r="Q6" s="150" t="s">
        <v>131</v>
      </c>
      <c r="R6" s="150" t="s">
        <v>132</v>
      </c>
      <c r="S6" s="150" t="s">
        <v>133</v>
      </c>
      <c r="T6" s="150" t="s">
        <v>134</v>
      </c>
      <c r="U6" s="150" t="s">
        <v>135</v>
      </c>
      <c r="V6" s="150" t="s">
        <v>136</v>
      </c>
      <c r="W6" s="150" t="s">
        <v>137</v>
      </c>
      <c r="X6" s="150" t="s">
        <v>138</v>
      </c>
      <c r="Y6" s="150" t="s">
        <v>139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ht="13" x14ac:dyDescent="0.25">
      <c r="A8" s="167" t="s">
        <v>140</v>
      </c>
      <c r="B8" s="168" t="s">
        <v>93</v>
      </c>
      <c r="C8" s="180" t="s">
        <v>55</v>
      </c>
      <c r="D8" s="169"/>
      <c r="E8" s="170"/>
      <c r="F8" s="171"/>
      <c r="G8" s="172">
        <f>SUMIF(AG9:AG24,"&lt;&gt;NOR",G9:G24)</f>
        <v>0</v>
      </c>
      <c r="H8" s="166"/>
      <c r="I8" s="166">
        <f>SUM(I9:I24)</f>
        <v>0</v>
      </c>
      <c r="J8" s="166"/>
      <c r="K8" s="166">
        <f>SUM(K9:K24)</f>
        <v>0</v>
      </c>
      <c r="L8" s="166"/>
      <c r="M8" s="166">
        <f>SUM(M9:M24)</f>
        <v>0</v>
      </c>
      <c r="N8" s="165"/>
      <c r="O8" s="165">
        <f>SUM(O9:O24)</f>
        <v>0</v>
      </c>
      <c r="P8" s="165"/>
      <c r="Q8" s="165">
        <f>SUM(Q9:Q24)</f>
        <v>0</v>
      </c>
      <c r="R8" s="166"/>
      <c r="S8" s="166"/>
      <c r="T8" s="166"/>
      <c r="U8" s="166"/>
      <c r="V8" s="166">
        <f>SUM(V9:V24)</f>
        <v>0</v>
      </c>
      <c r="W8" s="166"/>
      <c r="X8" s="166"/>
      <c r="Y8" s="166"/>
      <c r="AG8" t="s">
        <v>141</v>
      </c>
    </row>
    <row r="9" spans="1:60" outlineLevel="1" x14ac:dyDescent="0.25">
      <c r="A9" s="185">
        <v>1</v>
      </c>
      <c r="B9" s="186" t="s">
        <v>500</v>
      </c>
      <c r="C9" s="191" t="s">
        <v>501</v>
      </c>
      <c r="D9" s="187" t="s">
        <v>257</v>
      </c>
      <c r="E9" s="188">
        <v>28</v>
      </c>
      <c r="F9" s="189"/>
      <c r="G9" s="190">
        <f t="shared" ref="G9:G24" si="0">ROUND(E9*F9,2)</f>
        <v>0</v>
      </c>
      <c r="H9" s="162"/>
      <c r="I9" s="161">
        <f t="shared" ref="I9:I24" si="1">ROUND(E9*H9,2)</f>
        <v>0</v>
      </c>
      <c r="J9" s="162"/>
      <c r="K9" s="161">
        <f t="shared" ref="K9:K24" si="2">ROUND(E9*J9,2)</f>
        <v>0</v>
      </c>
      <c r="L9" s="161">
        <v>21</v>
      </c>
      <c r="M9" s="161">
        <f t="shared" ref="M9:M24" si="3">G9*(1+L9/100)</f>
        <v>0</v>
      </c>
      <c r="N9" s="160">
        <v>0</v>
      </c>
      <c r="O9" s="160">
        <f t="shared" ref="O9:O24" si="4">ROUND(E9*N9,2)</f>
        <v>0</v>
      </c>
      <c r="P9" s="160">
        <v>0</v>
      </c>
      <c r="Q9" s="160">
        <f t="shared" ref="Q9:Q24" si="5">ROUND(E9*P9,2)</f>
        <v>0</v>
      </c>
      <c r="R9" s="161"/>
      <c r="S9" s="161" t="s">
        <v>145</v>
      </c>
      <c r="T9" s="161" t="s">
        <v>146</v>
      </c>
      <c r="U9" s="161">
        <v>0</v>
      </c>
      <c r="V9" s="161">
        <f t="shared" ref="V9:V24" si="6">ROUND(E9*U9,2)</f>
        <v>0</v>
      </c>
      <c r="W9" s="161"/>
      <c r="X9" s="161" t="s">
        <v>272</v>
      </c>
      <c r="Y9" s="161" t="s">
        <v>148</v>
      </c>
      <c r="Z9" s="151"/>
      <c r="AA9" s="151"/>
      <c r="AB9" s="151"/>
      <c r="AC9" s="151"/>
      <c r="AD9" s="151"/>
      <c r="AE9" s="151"/>
      <c r="AF9" s="151"/>
      <c r="AG9" s="151" t="s">
        <v>417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5">
      <c r="A10" s="185">
        <v>2</v>
      </c>
      <c r="B10" s="186" t="s">
        <v>502</v>
      </c>
      <c r="C10" s="191" t="s">
        <v>503</v>
      </c>
      <c r="D10" s="187" t="s">
        <v>257</v>
      </c>
      <c r="E10" s="188">
        <v>48</v>
      </c>
      <c r="F10" s="189"/>
      <c r="G10" s="190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1"/>
      <c r="S10" s="161" t="s">
        <v>145</v>
      </c>
      <c r="T10" s="161" t="s">
        <v>146</v>
      </c>
      <c r="U10" s="161">
        <v>0</v>
      </c>
      <c r="V10" s="161">
        <f t="shared" si="6"/>
        <v>0</v>
      </c>
      <c r="W10" s="161"/>
      <c r="X10" s="161" t="s">
        <v>272</v>
      </c>
      <c r="Y10" s="161" t="s">
        <v>148</v>
      </c>
      <c r="Z10" s="151"/>
      <c r="AA10" s="151"/>
      <c r="AB10" s="151"/>
      <c r="AC10" s="151"/>
      <c r="AD10" s="151"/>
      <c r="AE10" s="151"/>
      <c r="AF10" s="151"/>
      <c r="AG10" s="151" t="s">
        <v>417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5">
      <c r="A11" s="185">
        <v>3</v>
      </c>
      <c r="B11" s="186" t="s">
        <v>504</v>
      </c>
      <c r="C11" s="191" t="s">
        <v>505</v>
      </c>
      <c r="D11" s="187" t="s">
        <v>185</v>
      </c>
      <c r="E11" s="188">
        <v>1</v>
      </c>
      <c r="F11" s="189"/>
      <c r="G11" s="190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1"/>
      <c r="S11" s="161" t="s">
        <v>145</v>
      </c>
      <c r="T11" s="161" t="s">
        <v>146</v>
      </c>
      <c r="U11" s="161">
        <v>0</v>
      </c>
      <c r="V11" s="161">
        <f t="shared" si="6"/>
        <v>0</v>
      </c>
      <c r="W11" s="161"/>
      <c r="X11" s="161" t="s">
        <v>147</v>
      </c>
      <c r="Y11" s="161" t="s">
        <v>148</v>
      </c>
      <c r="Z11" s="151"/>
      <c r="AA11" s="151"/>
      <c r="AB11" s="151"/>
      <c r="AC11" s="151"/>
      <c r="AD11" s="151"/>
      <c r="AE11" s="151"/>
      <c r="AF11" s="151"/>
      <c r="AG11" s="151" t="s">
        <v>186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5">
      <c r="A12" s="185">
        <v>4</v>
      </c>
      <c r="B12" s="186" t="s">
        <v>506</v>
      </c>
      <c r="C12" s="191" t="s">
        <v>507</v>
      </c>
      <c r="D12" s="187" t="s">
        <v>257</v>
      </c>
      <c r="E12" s="188">
        <v>48</v>
      </c>
      <c r="F12" s="189"/>
      <c r="G12" s="190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1"/>
      <c r="S12" s="161" t="s">
        <v>145</v>
      </c>
      <c r="T12" s="161" t="s">
        <v>146</v>
      </c>
      <c r="U12" s="161">
        <v>0</v>
      </c>
      <c r="V12" s="161">
        <f t="shared" si="6"/>
        <v>0</v>
      </c>
      <c r="W12" s="161"/>
      <c r="X12" s="161" t="s">
        <v>272</v>
      </c>
      <c r="Y12" s="161" t="s">
        <v>148</v>
      </c>
      <c r="Z12" s="151"/>
      <c r="AA12" s="151"/>
      <c r="AB12" s="151"/>
      <c r="AC12" s="151"/>
      <c r="AD12" s="151"/>
      <c r="AE12" s="151"/>
      <c r="AF12" s="151"/>
      <c r="AG12" s="151" t="s">
        <v>417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5">
      <c r="A13" s="185">
        <v>5</v>
      </c>
      <c r="B13" s="186" t="s">
        <v>508</v>
      </c>
      <c r="C13" s="191" t="s">
        <v>509</v>
      </c>
      <c r="D13" s="187" t="s">
        <v>257</v>
      </c>
      <c r="E13" s="188">
        <v>28</v>
      </c>
      <c r="F13" s="189"/>
      <c r="G13" s="190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145</v>
      </c>
      <c r="T13" s="161" t="s">
        <v>146</v>
      </c>
      <c r="U13" s="161">
        <v>0</v>
      </c>
      <c r="V13" s="161">
        <f t="shared" si="6"/>
        <v>0</v>
      </c>
      <c r="W13" s="161"/>
      <c r="X13" s="161" t="s">
        <v>272</v>
      </c>
      <c r="Y13" s="161" t="s">
        <v>148</v>
      </c>
      <c r="Z13" s="151"/>
      <c r="AA13" s="151"/>
      <c r="AB13" s="151"/>
      <c r="AC13" s="151"/>
      <c r="AD13" s="151"/>
      <c r="AE13" s="151"/>
      <c r="AF13" s="151"/>
      <c r="AG13" s="151" t="s">
        <v>417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5">
      <c r="A14" s="185">
        <v>6</v>
      </c>
      <c r="B14" s="186" t="s">
        <v>510</v>
      </c>
      <c r="C14" s="191" t="s">
        <v>511</v>
      </c>
      <c r="D14" s="187" t="s">
        <v>451</v>
      </c>
      <c r="E14" s="188">
        <v>8</v>
      </c>
      <c r="F14" s="189"/>
      <c r="G14" s="190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145</v>
      </c>
      <c r="T14" s="161" t="s">
        <v>146</v>
      </c>
      <c r="U14" s="161">
        <v>0</v>
      </c>
      <c r="V14" s="161">
        <f t="shared" si="6"/>
        <v>0</v>
      </c>
      <c r="W14" s="161"/>
      <c r="X14" s="161" t="s">
        <v>272</v>
      </c>
      <c r="Y14" s="161" t="s">
        <v>148</v>
      </c>
      <c r="Z14" s="151"/>
      <c r="AA14" s="151"/>
      <c r="AB14" s="151"/>
      <c r="AC14" s="151"/>
      <c r="AD14" s="151"/>
      <c r="AE14" s="151"/>
      <c r="AF14" s="151"/>
      <c r="AG14" s="151" t="s">
        <v>417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5">
      <c r="A15" s="185">
        <v>7</v>
      </c>
      <c r="B15" s="186" t="s">
        <v>512</v>
      </c>
      <c r="C15" s="191" t="s">
        <v>513</v>
      </c>
      <c r="D15" s="187" t="s">
        <v>451</v>
      </c>
      <c r="E15" s="188">
        <v>4</v>
      </c>
      <c r="F15" s="189"/>
      <c r="G15" s="190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145</v>
      </c>
      <c r="T15" s="161" t="s">
        <v>146</v>
      </c>
      <c r="U15" s="161">
        <v>0</v>
      </c>
      <c r="V15" s="161">
        <f t="shared" si="6"/>
        <v>0</v>
      </c>
      <c r="W15" s="161"/>
      <c r="X15" s="161" t="s">
        <v>272</v>
      </c>
      <c r="Y15" s="161" t="s">
        <v>148</v>
      </c>
      <c r="Z15" s="151"/>
      <c r="AA15" s="151"/>
      <c r="AB15" s="151"/>
      <c r="AC15" s="151"/>
      <c r="AD15" s="151"/>
      <c r="AE15" s="151"/>
      <c r="AF15" s="151"/>
      <c r="AG15" s="151" t="s">
        <v>417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5">
      <c r="A16" s="185">
        <v>8</v>
      </c>
      <c r="B16" s="186" t="s">
        <v>514</v>
      </c>
      <c r="C16" s="191" t="s">
        <v>515</v>
      </c>
      <c r="D16" s="187" t="s">
        <v>451</v>
      </c>
      <c r="E16" s="188">
        <v>4</v>
      </c>
      <c r="F16" s="189"/>
      <c r="G16" s="190">
        <f t="shared" si="0"/>
        <v>0</v>
      </c>
      <c r="H16" s="162"/>
      <c r="I16" s="161">
        <f t="shared" si="1"/>
        <v>0</v>
      </c>
      <c r="J16" s="162"/>
      <c r="K16" s="161">
        <f t="shared" si="2"/>
        <v>0</v>
      </c>
      <c r="L16" s="161">
        <v>21</v>
      </c>
      <c r="M16" s="161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1"/>
      <c r="S16" s="161" t="s">
        <v>145</v>
      </c>
      <c r="T16" s="161" t="s">
        <v>146</v>
      </c>
      <c r="U16" s="161">
        <v>0</v>
      </c>
      <c r="V16" s="161">
        <f t="shared" si="6"/>
        <v>0</v>
      </c>
      <c r="W16" s="161"/>
      <c r="X16" s="161" t="s">
        <v>272</v>
      </c>
      <c r="Y16" s="161" t="s">
        <v>148</v>
      </c>
      <c r="Z16" s="151"/>
      <c r="AA16" s="151"/>
      <c r="AB16" s="151"/>
      <c r="AC16" s="151"/>
      <c r="AD16" s="151"/>
      <c r="AE16" s="151"/>
      <c r="AF16" s="151"/>
      <c r="AG16" s="151" t="s">
        <v>417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5">
      <c r="A17" s="185">
        <v>9</v>
      </c>
      <c r="B17" s="186" t="s">
        <v>516</v>
      </c>
      <c r="C17" s="191" t="s">
        <v>517</v>
      </c>
      <c r="D17" s="187" t="s">
        <v>451</v>
      </c>
      <c r="E17" s="188">
        <v>1</v>
      </c>
      <c r="F17" s="189"/>
      <c r="G17" s="190">
        <f t="shared" si="0"/>
        <v>0</v>
      </c>
      <c r="H17" s="162"/>
      <c r="I17" s="161">
        <f t="shared" si="1"/>
        <v>0</v>
      </c>
      <c r="J17" s="162"/>
      <c r="K17" s="161">
        <f t="shared" si="2"/>
        <v>0</v>
      </c>
      <c r="L17" s="161">
        <v>21</v>
      </c>
      <c r="M17" s="161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1"/>
      <c r="S17" s="161" t="s">
        <v>145</v>
      </c>
      <c r="T17" s="161" t="s">
        <v>146</v>
      </c>
      <c r="U17" s="161">
        <v>0</v>
      </c>
      <c r="V17" s="161">
        <f t="shared" si="6"/>
        <v>0</v>
      </c>
      <c r="W17" s="161"/>
      <c r="X17" s="161" t="s">
        <v>272</v>
      </c>
      <c r="Y17" s="161" t="s">
        <v>148</v>
      </c>
      <c r="Z17" s="151"/>
      <c r="AA17" s="151"/>
      <c r="AB17" s="151"/>
      <c r="AC17" s="151"/>
      <c r="AD17" s="151"/>
      <c r="AE17" s="151"/>
      <c r="AF17" s="151"/>
      <c r="AG17" s="151" t="s">
        <v>417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5">
      <c r="A18" s="185">
        <v>10</v>
      </c>
      <c r="B18" s="186" t="s">
        <v>518</v>
      </c>
      <c r="C18" s="191" t="s">
        <v>519</v>
      </c>
      <c r="D18" s="187" t="s">
        <v>451</v>
      </c>
      <c r="E18" s="188">
        <v>2</v>
      </c>
      <c r="F18" s="189"/>
      <c r="G18" s="190">
        <f t="shared" si="0"/>
        <v>0</v>
      </c>
      <c r="H18" s="162"/>
      <c r="I18" s="161">
        <f t="shared" si="1"/>
        <v>0</v>
      </c>
      <c r="J18" s="162"/>
      <c r="K18" s="161">
        <f t="shared" si="2"/>
        <v>0</v>
      </c>
      <c r="L18" s="161">
        <v>21</v>
      </c>
      <c r="M18" s="161">
        <f t="shared" si="3"/>
        <v>0</v>
      </c>
      <c r="N18" s="160">
        <v>0</v>
      </c>
      <c r="O18" s="160">
        <f t="shared" si="4"/>
        <v>0</v>
      </c>
      <c r="P18" s="160">
        <v>0</v>
      </c>
      <c r="Q18" s="160">
        <f t="shared" si="5"/>
        <v>0</v>
      </c>
      <c r="R18" s="161"/>
      <c r="S18" s="161" t="s">
        <v>145</v>
      </c>
      <c r="T18" s="161" t="s">
        <v>146</v>
      </c>
      <c r="U18" s="161">
        <v>0</v>
      </c>
      <c r="V18" s="161">
        <f t="shared" si="6"/>
        <v>0</v>
      </c>
      <c r="W18" s="161"/>
      <c r="X18" s="161" t="s">
        <v>147</v>
      </c>
      <c r="Y18" s="161" t="s">
        <v>148</v>
      </c>
      <c r="Z18" s="151"/>
      <c r="AA18" s="151"/>
      <c r="AB18" s="151"/>
      <c r="AC18" s="151"/>
      <c r="AD18" s="151"/>
      <c r="AE18" s="151"/>
      <c r="AF18" s="151"/>
      <c r="AG18" s="151" t="s">
        <v>440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5">
      <c r="A19" s="185">
        <v>11</v>
      </c>
      <c r="B19" s="186" t="s">
        <v>520</v>
      </c>
      <c r="C19" s="191" t="s">
        <v>521</v>
      </c>
      <c r="D19" s="187" t="s">
        <v>451</v>
      </c>
      <c r="E19" s="188">
        <v>1</v>
      </c>
      <c r="F19" s="189"/>
      <c r="G19" s="190">
        <f t="shared" si="0"/>
        <v>0</v>
      </c>
      <c r="H19" s="162"/>
      <c r="I19" s="161">
        <f t="shared" si="1"/>
        <v>0</v>
      </c>
      <c r="J19" s="162"/>
      <c r="K19" s="161">
        <f t="shared" si="2"/>
        <v>0</v>
      </c>
      <c r="L19" s="161">
        <v>21</v>
      </c>
      <c r="M19" s="161">
        <f t="shared" si="3"/>
        <v>0</v>
      </c>
      <c r="N19" s="160">
        <v>0</v>
      </c>
      <c r="O19" s="160">
        <f t="shared" si="4"/>
        <v>0</v>
      </c>
      <c r="P19" s="160">
        <v>0</v>
      </c>
      <c r="Q19" s="160">
        <f t="shared" si="5"/>
        <v>0</v>
      </c>
      <c r="R19" s="161"/>
      <c r="S19" s="161" t="s">
        <v>145</v>
      </c>
      <c r="T19" s="161" t="s">
        <v>146</v>
      </c>
      <c r="U19" s="161">
        <v>0</v>
      </c>
      <c r="V19" s="161">
        <f t="shared" si="6"/>
        <v>0</v>
      </c>
      <c r="W19" s="161"/>
      <c r="X19" s="161" t="s">
        <v>147</v>
      </c>
      <c r="Y19" s="161" t="s">
        <v>148</v>
      </c>
      <c r="Z19" s="151"/>
      <c r="AA19" s="151"/>
      <c r="AB19" s="151"/>
      <c r="AC19" s="151"/>
      <c r="AD19" s="151"/>
      <c r="AE19" s="151"/>
      <c r="AF19" s="151"/>
      <c r="AG19" s="151" t="s">
        <v>440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5">
      <c r="A20" s="185">
        <v>12</v>
      </c>
      <c r="B20" s="186" t="s">
        <v>522</v>
      </c>
      <c r="C20" s="191" t="s">
        <v>523</v>
      </c>
      <c r="D20" s="187" t="s">
        <v>317</v>
      </c>
      <c r="E20" s="188">
        <v>1</v>
      </c>
      <c r="F20" s="189"/>
      <c r="G20" s="190">
        <f t="shared" si="0"/>
        <v>0</v>
      </c>
      <c r="H20" s="162"/>
      <c r="I20" s="161">
        <f t="shared" si="1"/>
        <v>0</v>
      </c>
      <c r="J20" s="162"/>
      <c r="K20" s="161">
        <f t="shared" si="2"/>
        <v>0</v>
      </c>
      <c r="L20" s="161">
        <v>21</v>
      </c>
      <c r="M20" s="161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1"/>
      <c r="S20" s="161" t="s">
        <v>145</v>
      </c>
      <c r="T20" s="161" t="s">
        <v>146</v>
      </c>
      <c r="U20" s="161">
        <v>0</v>
      </c>
      <c r="V20" s="161">
        <f t="shared" si="6"/>
        <v>0</v>
      </c>
      <c r="W20" s="161"/>
      <c r="X20" s="161" t="s">
        <v>272</v>
      </c>
      <c r="Y20" s="161" t="s">
        <v>148</v>
      </c>
      <c r="Z20" s="151"/>
      <c r="AA20" s="151"/>
      <c r="AB20" s="151"/>
      <c r="AC20" s="151"/>
      <c r="AD20" s="151"/>
      <c r="AE20" s="151"/>
      <c r="AF20" s="151"/>
      <c r="AG20" s="151" t="s">
        <v>417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ht="20" outlineLevel="1" x14ac:dyDescent="0.25">
      <c r="A21" s="185">
        <v>13</v>
      </c>
      <c r="B21" s="186" t="s">
        <v>524</v>
      </c>
      <c r="C21" s="191" t="s">
        <v>525</v>
      </c>
      <c r="D21" s="187" t="s">
        <v>317</v>
      </c>
      <c r="E21" s="188">
        <v>1</v>
      </c>
      <c r="F21" s="189"/>
      <c r="G21" s="190">
        <f t="shared" si="0"/>
        <v>0</v>
      </c>
      <c r="H21" s="162"/>
      <c r="I21" s="161">
        <f t="shared" si="1"/>
        <v>0</v>
      </c>
      <c r="J21" s="162"/>
      <c r="K21" s="161">
        <f t="shared" si="2"/>
        <v>0</v>
      </c>
      <c r="L21" s="161">
        <v>21</v>
      </c>
      <c r="M21" s="161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1"/>
      <c r="S21" s="161" t="s">
        <v>145</v>
      </c>
      <c r="T21" s="161" t="s">
        <v>146</v>
      </c>
      <c r="U21" s="161">
        <v>0</v>
      </c>
      <c r="V21" s="161">
        <f t="shared" si="6"/>
        <v>0</v>
      </c>
      <c r="W21" s="161"/>
      <c r="X21" s="161" t="s">
        <v>272</v>
      </c>
      <c r="Y21" s="161" t="s">
        <v>148</v>
      </c>
      <c r="Z21" s="151"/>
      <c r="AA21" s="151"/>
      <c r="AB21" s="151"/>
      <c r="AC21" s="151"/>
      <c r="AD21" s="151"/>
      <c r="AE21" s="151"/>
      <c r="AF21" s="151"/>
      <c r="AG21" s="151" t="s">
        <v>417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5">
      <c r="A22" s="185">
        <v>14</v>
      </c>
      <c r="B22" s="186" t="s">
        <v>526</v>
      </c>
      <c r="C22" s="191" t="s">
        <v>494</v>
      </c>
      <c r="D22" s="187" t="s">
        <v>317</v>
      </c>
      <c r="E22" s="188">
        <v>1</v>
      </c>
      <c r="F22" s="189"/>
      <c r="G22" s="190">
        <f t="shared" si="0"/>
        <v>0</v>
      </c>
      <c r="H22" s="162"/>
      <c r="I22" s="161">
        <f t="shared" si="1"/>
        <v>0</v>
      </c>
      <c r="J22" s="162"/>
      <c r="K22" s="161">
        <f t="shared" si="2"/>
        <v>0</v>
      </c>
      <c r="L22" s="161">
        <v>21</v>
      </c>
      <c r="M22" s="161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1"/>
      <c r="S22" s="161" t="s">
        <v>145</v>
      </c>
      <c r="T22" s="161" t="s">
        <v>146</v>
      </c>
      <c r="U22" s="161">
        <v>0</v>
      </c>
      <c r="V22" s="161">
        <f t="shared" si="6"/>
        <v>0</v>
      </c>
      <c r="W22" s="161"/>
      <c r="X22" s="161" t="s">
        <v>272</v>
      </c>
      <c r="Y22" s="161" t="s">
        <v>148</v>
      </c>
      <c r="Z22" s="151"/>
      <c r="AA22" s="151"/>
      <c r="AB22" s="151"/>
      <c r="AC22" s="151"/>
      <c r="AD22" s="151"/>
      <c r="AE22" s="151"/>
      <c r="AF22" s="151"/>
      <c r="AG22" s="151" t="s">
        <v>417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5">
      <c r="A23" s="185">
        <v>15</v>
      </c>
      <c r="B23" s="186" t="s">
        <v>527</v>
      </c>
      <c r="C23" s="191" t="s">
        <v>528</v>
      </c>
      <c r="D23" s="187" t="s">
        <v>497</v>
      </c>
      <c r="E23" s="188">
        <v>10</v>
      </c>
      <c r="F23" s="189"/>
      <c r="G23" s="190">
        <f t="shared" si="0"/>
        <v>0</v>
      </c>
      <c r="H23" s="162"/>
      <c r="I23" s="161">
        <f t="shared" si="1"/>
        <v>0</v>
      </c>
      <c r="J23" s="162"/>
      <c r="K23" s="161">
        <f t="shared" si="2"/>
        <v>0</v>
      </c>
      <c r="L23" s="161">
        <v>21</v>
      </c>
      <c r="M23" s="161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1"/>
      <c r="S23" s="161" t="s">
        <v>145</v>
      </c>
      <c r="T23" s="161" t="s">
        <v>146</v>
      </c>
      <c r="U23" s="161">
        <v>0</v>
      </c>
      <c r="V23" s="161">
        <f t="shared" si="6"/>
        <v>0</v>
      </c>
      <c r="W23" s="161"/>
      <c r="X23" s="161" t="s">
        <v>147</v>
      </c>
      <c r="Y23" s="161" t="s">
        <v>148</v>
      </c>
      <c r="Z23" s="151"/>
      <c r="AA23" s="151"/>
      <c r="AB23" s="151"/>
      <c r="AC23" s="151"/>
      <c r="AD23" s="151"/>
      <c r="AE23" s="151"/>
      <c r="AF23" s="151"/>
      <c r="AG23" s="151" t="s">
        <v>440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5">
      <c r="A24" s="174">
        <v>16</v>
      </c>
      <c r="B24" s="175" t="s">
        <v>529</v>
      </c>
      <c r="C24" s="181" t="s">
        <v>322</v>
      </c>
      <c r="D24" s="176" t="s">
        <v>317</v>
      </c>
      <c r="E24" s="177">
        <v>1</v>
      </c>
      <c r="F24" s="178"/>
      <c r="G24" s="179">
        <f t="shared" si="0"/>
        <v>0</v>
      </c>
      <c r="H24" s="162"/>
      <c r="I24" s="161">
        <f t="shared" si="1"/>
        <v>0</v>
      </c>
      <c r="J24" s="162"/>
      <c r="K24" s="161">
        <f t="shared" si="2"/>
        <v>0</v>
      </c>
      <c r="L24" s="161">
        <v>21</v>
      </c>
      <c r="M24" s="161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1"/>
      <c r="S24" s="161" t="s">
        <v>145</v>
      </c>
      <c r="T24" s="161" t="s">
        <v>146</v>
      </c>
      <c r="U24" s="161">
        <v>0</v>
      </c>
      <c r="V24" s="161">
        <f t="shared" si="6"/>
        <v>0</v>
      </c>
      <c r="W24" s="161"/>
      <c r="X24" s="161" t="s">
        <v>147</v>
      </c>
      <c r="Y24" s="161" t="s">
        <v>148</v>
      </c>
      <c r="Z24" s="151"/>
      <c r="AA24" s="151"/>
      <c r="AB24" s="151"/>
      <c r="AC24" s="151"/>
      <c r="AD24" s="151"/>
      <c r="AE24" s="151"/>
      <c r="AF24" s="151"/>
      <c r="AG24" s="151" t="s">
        <v>440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x14ac:dyDescent="0.25">
      <c r="A25" s="3"/>
      <c r="B25" s="4"/>
      <c r="C25" s="183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126</v>
      </c>
    </row>
    <row r="26" spans="1:60" ht="13" x14ac:dyDescent="0.25">
      <c r="A26" s="154"/>
      <c r="B26" s="155" t="s">
        <v>31</v>
      </c>
      <c r="C26" s="184"/>
      <c r="D26" s="156"/>
      <c r="E26" s="157"/>
      <c r="F26" s="157"/>
      <c r="G26" s="173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187</v>
      </c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3:4" x14ac:dyDescent="0.25">
      <c r="D97" s="10"/>
    </row>
    <row r="98" spans="3:4" x14ac:dyDescent="0.25">
      <c r="D98" s="10"/>
    </row>
    <row r="99" spans="3:4" x14ac:dyDescent="0.25">
      <c r="D99" s="10"/>
    </row>
    <row r="100" spans="3:4" x14ac:dyDescent="0.25">
      <c r="D100" s="10"/>
    </row>
    <row r="101" spans="3:4" x14ac:dyDescent="0.25">
      <c r="D101" s="10"/>
    </row>
    <row r="102" spans="3:4" x14ac:dyDescent="0.25">
      <c r="D102" s="10"/>
    </row>
    <row r="103" spans="3:4" x14ac:dyDescent="0.25">
      <c r="D103" s="10"/>
    </row>
    <row r="104" spans="3:4" x14ac:dyDescent="0.25">
      <c r="D104" s="10"/>
    </row>
    <row r="105" spans="3:4" x14ac:dyDescent="0.25">
      <c r="D105" s="10"/>
    </row>
    <row r="106" spans="3:4" x14ac:dyDescent="0.25">
      <c r="D106" s="10"/>
    </row>
    <row r="107" spans="3:4" x14ac:dyDescent="0.25">
      <c r="D107" s="10"/>
    </row>
    <row r="108" spans="3:4" x14ac:dyDescent="0.25">
      <c r="D108" s="10"/>
    </row>
    <row r="109" spans="3:4" x14ac:dyDescent="0.25">
      <c r="C109" s="124" t="s">
        <v>670</v>
      </c>
      <c r="D109" s="10"/>
    </row>
    <row r="110" spans="3:4" x14ac:dyDescent="0.25">
      <c r="D110" s="10"/>
    </row>
    <row r="111" spans="3:4" x14ac:dyDescent="0.25">
      <c r="D111" s="10"/>
    </row>
    <row r="112" spans="3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E431-4F49-4F28-B0BB-0762CB536987}">
  <sheetPr>
    <outlinePr summaryBelow="0"/>
  </sheetPr>
  <dimension ref="A1:BH4990"/>
  <sheetViews>
    <sheetView tabSelected="1" workbookViewId="0">
      <pane ySplit="7" topLeftCell="A8" activePane="bottomLeft" state="frozen"/>
      <selection activeCell="AV28" sqref="AV28"/>
      <selection pane="bottomLeft" activeCell="AV28" sqref="AV28"/>
    </sheetView>
  </sheetViews>
  <sheetFormatPr defaultRowHeight="12.5" outlineLevelRow="1" x14ac:dyDescent="0.25"/>
  <cols>
    <col min="1" max="1" width="3.453125" customWidth="1"/>
    <col min="2" max="2" width="12.54296875" style="124" customWidth="1"/>
    <col min="3" max="3" width="38.26953125" style="124" customWidth="1"/>
    <col min="4" max="4" width="4.81640625" customWidth="1"/>
    <col min="5" max="5" width="10.54296875" customWidth="1"/>
    <col min="6" max="6" width="9.81640625" customWidth="1"/>
    <col min="7" max="7" width="12.7265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5">
      <c r="A1" s="247" t="s">
        <v>7</v>
      </c>
      <c r="B1" s="247"/>
      <c r="C1" s="247"/>
      <c r="D1" s="247"/>
      <c r="E1" s="247"/>
      <c r="F1" s="247"/>
      <c r="G1" s="247"/>
      <c r="AG1" t="s">
        <v>114</v>
      </c>
    </row>
    <row r="2" spans="1:60" ht="25" customHeight="1" x14ac:dyDescent="0.25">
      <c r="A2" s="143" t="s">
        <v>8</v>
      </c>
      <c r="B2" s="49" t="s">
        <v>44</v>
      </c>
      <c r="C2" s="248" t="s">
        <v>671</v>
      </c>
      <c r="D2" s="249"/>
      <c r="E2" s="249"/>
      <c r="F2" s="249"/>
      <c r="G2" s="250"/>
      <c r="AG2" t="s">
        <v>115</v>
      </c>
    </row>
    <row r="3" spans="1:60" ht="25" customHeight="1" x14ac:dyDescent="0.25">
      <c r="A3" s="143" t="s">
        <v>9</v>
      </c>
      <c r="B3" s="49" t="s">
        <v>46</v>
      </c>
      <c r="C3" s="248" t="s">
        <v>47</v>
      </c>
      <c r="D3" s="249"/>
      <c r="E3" s="249"/>
      <c r="F3" s="249"/>
      <c r="G3" s="250"/>
      <c r="AC3" s="124" t="s">
        <v>115</v>
      </c>
      <c r="AG3" t="s">
        <v>116</v>
      </c>
    </row>
    <row r="4" spans="1:60" ht="25" customHeight="1" x14ac:dyDescent="0.25">
      <c r="A4" s="144" t="s">
        <v>10</v>
      </c>
      <c r="B4" s="145" t="s">
        <v>56</v>
      </c>
      <c r="C4" s="251" t="s">
        <v>57</v>
      </c>
      <c r="D4" s="252"/>
      <c r="E4" s="252"/>
      <c r="F4" s="252"/>
      <c r="G4" s="253"/>
      <c r="AG4" t="s">
        <v>117</v>
      </c>
    </row>
    <row r="5" spans="1:60" x14ac:dyDescent="0.25">
      <c r="D5" s="10"/>
    </row>
    <row r="6" spans="1:60" ht="37.5" x14ac:dyDescent="0.25">
      <c r="A6" s="147" t="s">
        <v>118</v>
      </c>
      <c r="B6" s="149" t="s">
        <v>119</v>
      </c>
      <c r="C6" s="149" t="s">
        <v>120</v>
      </c>
      <c r="D6" s="148" t="s">
        <v>121</v>
      </c>
      <c r="E6" s="147" t="s">
        <v>122</v>
      </c>
      <c r="F6" s="146" t="s">
        <v>123</v>
      </c>
      <c r="G6" s="147" t="s">
        <v>31</v>
      </c>
      <c r="H6" s="150" t="s">
        <v>32</v>
      </c>
      <c r="I6" s="150" t="s">
        <v>124</v>
      </c>
      <c r="J6" s="150" t="s">
        <v>33</v>
      </c>
      <c r="K6" s="150" t="s">
        <v>125</v>
      </c>
      <c r="L6" s="150" t="s">
        <v>126</v>
      </c>
      <c r="M6" s="150" t="s">
        <v>127</v>
      </c>
      <c r="N6" s="150" t="s">
        <v>128</v>
      </c>
      <c r="O6" s="150" t="s">
        <v>129</v>
      </c>
      <c r="P6" s="150" t="s">
        <v>130</v>
      </c>
      <c r="Q6" s="150" t="s">
        <v>131</v>
      </c>
      <c r="R6" s="150" t="s">
        <v>132</v>
      </c>
      <c r="S6" s="150" t="s">
        <v>133</v>
      </c>
      <c r="T6" s="150" t="s">
        <v>134</v>
      </c>
      <c r="U6" s="150" t="s">
        <v>135</v>
      </c>
      <c r="V6" s="150" t="s">
        <v>136</v>
      </c>
      <c r="W6" s="150" t="s">
        <v>137</v>
      </c>
      <c r="X6" s="150" t="s">
        <v>138</v>
      </c>
      <c r="Y6" s="150" t="s">
        <v>139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ht="13" x14ac:dyDescent="0.25">
      <c r="A8" s="167" t="s">
        <v>140</v>
      </c>
      <c r="B8" s="168" t="s">
        <v>106</v>
      </c>
      <c r="C8" s="180" t="s">
        <v>107</v>
      </c>
      <c r="D8" s="169"/>
      <c r="E8" s="170"/>
      <c r="F8" s="171"/>
      <c r="G8" s="172">
        <f>SUMIF(AG9:AG72,"&lt;&gt;NOR",G9:G72)</f>
        <v>0</v>
      </c>
      <c r="H8" s="166"/>
      <c r="I8" s="166">
        <f>SUM(I9:I72)</f>
        <v>0</v>
      </c>
      <c r="J8" s="166"/>
      <c r="K8" s="166">
        <f>SUM(K9:K72)</f>
        <v>0</v>
      </c>
      <c r="L8" s="166"/>
      <c r="M8" s="166">
        <f>SUM(M9:M72)</f>
        <v>0</v>
      </c>
      <c r="N8" s="165"/>
      <c r="O8" s="165">
        <f>SUM(O9:O72)</f>
        <v>0</v>
      </c>
      <c r="P8" s="165"/>
      <c r="Q8" s="165">
        <f>SUM(Q9:Q72)</f>
        <v>0</v>
      </c>
      <c r="R8" s="166"/>
      <c r="S8" s="166"/>
      <c r="T8" s="166"/>
      <c r="U8" s="166"/>
      <c r="V8" s="166">
        <f>SUM(V9:V72)</f>
        <v>0</v>
      </c>
      <c r="W8" s="166"/>
      <c r="X8" s="166"/>
      <c r="Y8" s="166"/>
      <c r="AG8" t="s">
        <v>141</v>
      </c>
    </row>
    <row r="9" spans="1:60" outlineLevel="1" x14ac:dyDescent="0.25">
      <c r="A9" s="185">
        <v>1</v>
      </c>
      <c r="B9" s="186" t="s">
        <v>530</v>
      </c>
      <c r="C9" s="191" t="s">
        <v>531</v>
      </c>
      <c r="D9" s="187" t="s">
        <v>317</v>
      </c>
      <c r="E9" s="188">
        <v>1</v>
      </c>
      <c r="F9" s="189"/>
      <c r="G9" s="190">
        <f t="shared" ref="G9:G40" si="0">ROUND(E9*F9,2)</f>
        <v>0</v>
      </c>
      <c r="H9" s="162"/>
      <c r="I9" s="161">
        <f t="shared" ref="I9:I40" si="1">ROUND(E9*H9,2)</f>
        <v>0</v>
      </c>
      <c r="J9" s="162"/>
      <c r="K9" s="161">
        <f t="shared" ref="K9:K40" si="2">ROUND(E9*J9,2)</f>
        <v>0</v>
      </c>
      <c r="L9" s="161">
        <v>21</v>
      </c>
      <c r="M9" s="161">
        <f t="shared" ref="M9:M40" si="3">G9*(1+L9/100)</f>
        <v>0</v>
      </c>
      <c r="N9" s="160">
        <v>0</v>
      </c>
      <c r="O9" s="160">
        <f t="shared" ref="O9:O40" si="4">ROUND(E9*N9,2)</f>
        <v>0</v>
      </c>
      <c r="P9" s="160">
        <v>0</v>
      </c>
      <c r="Q9" s="160">
        <f t="shared" ref="Q9:Q40" si="5">ROUND(E9*P9,2)</f>
        <v>0</v>
      </c>
      <c r="R9" s="161"/>
      <c r="S9" s="161" t="s">
        <v>145</v>
      </c>
      <c r="T9" s="161" t="s">
        <v>146</v>
      </c>
      <c r="U9" s="161">
        <v>0</v>
      </c>
      <c r="V9" s="161">
        <f t="shared" ref="V9:V40" si="6">ROUND(E9*U9,2)</f>
        <v>0</v>
      </c>
      <c r="W9" s="161"/>
      <c r="X9" s="161" t="s">
        <v>147</v>
      </c>
      <c r="Y9" s="161" t="s">
        <v>148</v>
      </c>
      <c r="Z9" s="151"/>
      <c r="AA9" s="151"/>
      <c r="AB9" s="151"/>
      <c r="AC9" s="151"/>
      <c r="AD9" s="151"/>
      <c r="AE9" s="151"/>
      <c r="AF9" s="151"/>
      <c r="AG9" s="151" t="s">
        <v>440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5">
      <c r="A10" s="185">
        <v>2</v>
      </c>
      <c r="B10" s="186" t="s">
        <v>532</v>
      </c>
      <c r="C10" s="191" t="s">
        <v>533</v>
      </c>
      <c r="D10" s="187" t="s">
        <v>451</v>
      </c>
      <c r="E10" s="188">
        <v>1</v>
      </c>
      <c r="F10" s="189"/>
      <c r="G10" s="190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1"/>
      <c r="S10" s="161" t="s">
        <v>145</v>
      </c>
      <c r="T10" s="161" t="s">
        <v>146</v>
      </c>
      <c r="U10" s="161">
        <v>0</v>
      </c>
      <c r="V10" s="161">
        <f t="shared" si="6"/>
        <v>0</v>
      </c>
      <c r="W10" s="161"/>
      <c r="X10" s="161" t="s">
        <v>147</v>
      </c>
      <c r="Y10" s="161" t="s">
        <v>148</v>
      </c>
      <c r="Z10" s="151"/>
      <c r="AA10" s="151"/>
      <c r="AB10" s="151"/>
      <c r="AC10" s="151"/>
      <c r="AD10" s="151"/>
      <c r="AE10" s="151"/>
      <c r="AF10" s="151"/>
      <c r="AG10" s="151" t="s">
        <v>440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5">
      <c r="A11" s="185">
        <v>3</v>
      </c>
      <c r="B11" s="186" t="s">
        <v>534</v>
      </c>
      <c r="C11" s="191" t="s">
        <v>535</v>
      </c>
      <c r="D11" s="187" t="s">
        <v>451</v>
      </c>
      <c r="E11" s="188">
        <v>1</v>
      </c>
      <c r="F11" s="189"/>
      <c r="G11" s="190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1"/>
      <c r="S11" s="161" t="s">
        <v>145</v>
      </c>
      <c r="T11" s="161" t="s">
        <v>146</v>
      </c>
      <c r="U11" s="161">
        <v>0</v>
      </c>
      <c r="V11" s="161">
        <f t="shared" si="6"/>
        <v>0</v>
      </c>
      <c r="W11" s="161"/>
      <c r="X11" s="161" t="s">
        <v>147</v>
      </c>
      <c r="Y11" s="161" t="s">
        <v>148</v>
      </c>
      <c r="Z11" s="151"/>
      <c r="AA11" s="151"/>
      <c r="AB11" s="151"/>
      <c r="AC11" s="151"/>
      <c r="AD11" s="151"/>
      <c r="AE11" s="151"/>
      <c r="AF11" s="151"/>
      <c r="AG11" s="151" t="s">
        <v>440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ht="20" outlineLevel="1" x14ac:dyDescent="0.25">
      <c r="A12" s="185">
        <v>4</v>
      </c>
      <c r="B12" s="186" t="s">
        <v>536</v>
      </c>
      <c r="C12" s="191" t="s">
        <v>537</v>
      </c>
      <c r="D12" s="187" t="s">
        <v>451</v>
      </c>
      <c r="E12" s="188">
        <v>1</v>
      </c>
      <c r="F12" s="189"/>
      <c r="G12" s="190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1"/>
      <c r="S12" s="161" t="s">
        <v>145</v>
      </c>
      <c r="T12" s="161" t="s">
        <v>146</v>
      </c>
      <c r="U12" s="161">
        <v>0</v>
      </c>
      <c r="V12" s="161">
        <f t="shared" si="6"/>
        <v>0</v>
      </c>
      <c r="W12" s="161"/>
      <c r="X12" s="161" t="s">
        <v>147</v>
      </c>
      <c r="Y12" s="161" t="s">
        <v>148</v>
      </c>
      <c r="Z12" s="151"/>
      <c r="AA12" s="151"/>
      <c r="AB12" s="151"/>
      <c r="AC12" s="151"/>
      <c r="AD12" s="151"/>
      <c r="AE12" s="151"/>
      <c r="AF12" s="151"/>
      <c r="AG12" s="151" t="s">
        <v>440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ht="20" outlineLevel="1" x14ac:dyDescent="0.25">
      <c r="A13" s="185">
        <v>5</v>
      </c>
      <c r="B13" s="186" t="s">
        <v>538</v>
      </c>
      <c r="C13" s="191" t="s">
        <v>539</v>
      </c>
      <c r="D13" s="187" t="s">
        <v>451</v>
      </c>
      <c r="E13" s="188">
        <v>1</v>
      </c>
      <c r="F13" s="189"/>
      <c r="G13" s="190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145</v>
      </c>
      <c r="T13" s="161" t="s">
        <v>146</v>
      </c>
      <c r="U13" s="161">
        <v>0</v>
      </c>
      <c r="V13" s="161">
        <f t="shared" si="6"/>
        <v>0</v>
      </c>
      <c r="W13" s="161"/>
      <c r="X13" s="161" t="s">
        <v>147</v>
      </c>
      <c r="Y13" s="161" t="s">
        <v>148</v>
      </c>
      <c r="Z13" s="151"/>
      <c r="AA13" s="151"/>
      <c r="AB13" s="151"/>
      <c r="AC13" s="151"/>
      <c r="AD13" s="151"/>
      <c r="AE13" s="151"/>
      <c r="AF13" s="151"/>
      <c r="AG13" s="151" t="s">
        <v>440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ht="20" outlineLevel="1" x14ac:dyDescent="0.25">
      <c r="A14" s="185">
        <v>6</v>
      </c>
      <c r="B14" s="186" t="s">
        <v>540</v>
      </c>
      <c r="C14" s="191" t="s">
        <v>541</v>
      </c>
      <c r="D14" s="187" t="s">
        <v>451</v>
      </c>
      <c r="E14" s="188">
        <v>1</v>
      </c>
      <c r="F14" s="189"/>
      <c r="G14" s="190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145</v>
      </c>
      <c r="T14" s="161" t="s">
        <v>146</v>
      </c>
      <c r="U14" s="161">
        <v>0</v>
      </c>
      <c r="V14" s="161">
        <f t="shared" si="6"/>
        <v>0</v>
      </c>
      <c r="W14" s="161"/>
      <c r="X14" s="161" t="s">
        <v>147</v>
      </c>
      <c r="Y14" s="161" t="s">
        <v>148</v>
      </c>
      <c r="Z14" s="151"/>
      <c r="AA14" s="151"/>
      <c r="AB14" s="151"/>
      <c r="AC14" s="151"/>
      <c r="AD14" s="151"/>
      <c r="AE14" s="151"/>
      <c r="AF14" s="151"/>
      <c r="AG14" s="151" t="s">
        <v>440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ht="20" outlineLevel="1" x14ac:dyDescent="0.25">
      <c r="A15" s="185">
        <v>7</v>
      </c>
      <c r="B15" s="186" t="s">
        <v>542</v>
      </c>
      <c r="C15" s="191" t="s">
        <v>543</v>
      </c>
      <c r="D15" s="187" t="s">
        <v>451</v>
      </c>
      <c r="E15" s="188">
        <v>9</v>
      </c>
      <c r="F15" s="189"/>
      <c r="G15" s="190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145</v>
      </c>
      <c r="T15" s="161" t="s">
        <v>146</v>
      </c>
      <c r="U15" s="161">
        <v>0</v>
      </c>
      <c r="V15" s="161">
        <f t="shared" si="6"/>
        <v>0</v>
      </c>
      <c r="W15" s="161"/>
      <c r="X15" s="161" t="s">
        <v>147</v>
      </c>
      <c r="Y15" s="161" t="s">
        <v>148</v>
      </c>
      <c r="Z15" s="151"/>
      <c r="AA15" s="151"/>
      <c r="AB15" s="151"/>
      <c r="AC15" s="151"/>
      <c r="AD15" s="151"/>
      <c r="AE15" s="151"/>
      <c r="AF15" s="151"/>
      <c r="AG15" s="151" t="s">
        <v>440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ht="20" outlineLevel="1" x14ac:dyDescent="0.25">
      <c r="A16" s="185">
        <v>8</v>
      </c>
      <c r="B16" s="186" t="s">
        <v>544</v>
      </c>
      <c r="C16" s="191" t="s">
        <v>545</v>
      </c>
      <c r="D16" s="187" t="s">
        <v>451</v>
      </c>
      <c r="E16" s="188">
        <v>1</v>
      </c>
      <c r="F16" s="189"/>
      <c r="G16" s="190">
        <f t="shared" si="0"/>
        <v>0</v>
      </c>
      <c r="H16" s="162"/>
      <c r="I16" s="161">
        <f t="shared" si="1"/>
        <v>0</v>
      </c>
      <c r="J16" s="162"/>
      <c r="K16" s="161">
        <f t="shared" si="2"/>
        <v>0</v>
      </c>
      <c r="L16" s="161">
        <v>21</v>
      </c>
      <c r="M16" s="161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1"/>
      <c r="S16" s="161" t="s">
        <v>145</v>
      </c>
      <c r="T16" s="161" t="s">
        <v>146</v>
      </c>
      <c r="U16" s="161">
        <v>0</v>
      </c>
      <c r="V16" s="161">
        <f t="shared" si="6"/>
        <v>0</v>
      </c>
      <c r="W16" s="161"/>
      <c r="X16" s="161" t="s">
        <v>147</v>
      </c>
      <c r="Y16" s="161" t="s">
        <v>148</v>
      </c>
      <c r="Z16" s="151"/>
      <c r="AA16" s="151"/>
      <c r="AB16" s="151"/>
      <c r="AC16" s="151"/>
      <c r="AD16" s="151"/>
      <c r="AE16" s="151"/>
      <c r="AF16" s="151"/>
      <c r="AG16" s="151" t="s">
        <v>440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5">
      <c r="A17" s="185">
        <v>9</v>
      </c>
      <c r="B17" s="186" t="s">
        <v>546</v>
      </c>
      <c r="C17" s="191" t="s">
        <v>547</v>
      </c>
      <c r="D17" s="187" t="s">
        <v>451</v>
      </c>
      <c r="E17" s="188">
        <v>16</v>
      </c>
      <c r="F17" s="189"/>
      <c r="G17" s="190">
        <f t="shared" si="0"/>
        <v>0</v>
      </c>
      <c r="H17" s="162"/>
      <c r="I17" s="161">
        <f t="shared" si="1"/>
        <v>0</v>
      </c>
      <c r="J17" s="162"/>
      <c r="K17" s="161">
        <f t="shared" si="2"/>
        <v>0</v>
      </c>
      <c r="L17" s="161">
        <v>21</v>
      </c>
      <c r="M17" s="161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1"/>
      <c r="S17" s="161" t="s">
        <v>145</v>
      </c>
      <c r="T17" s="161" t="s">
        <v>146</v>
      </c>
      <c r="U17" s="161">
        <v>0</v>
      </c>
      <c r="V17" s="161">
        <f t="shared" si="6"/>
        <v>0</v>
      </c>
      <c r="W17" s="161"/>
      <c r="X17" s="161" t="s">
        <v>147</v>
      </c>
      <c r="Y17" s="161" t="s">
        <v>148</v>
      </c>
      <c r="Z17" s="151"/>
      <c r="AA17" s="151"/>
      <c r="AB17" s="151"/>
      <c r="AC17" s="151"/>
      <c r="AD17" s="151"/>
      <c r="AE17" s="151"/>
      <c r="AF17" s="151"/>
      <c r="AG17" s="151" t="s">
        <v>440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5">
      <c r="A18" s="185">
        <v>10</v>
      </c>
      <c r="B18" s="186" t="s">
        <v>548</v>
      </c>
      <c r="C18" s="191" t="s">
        <v>549</v>
      </c>
      <c r="D18" s="187" t="s">
        <v>451</v>
      </c>
      <c r="E18" s="188">
        <v>16</v>
      </c>
      <c r="F18" s="189"/>
      <c r="G18" s="190">
        <f t="shared" si="0"/>
        <v>0</v>
      </c>
      <c r="H18" s="162"/>
      <c r="I18" s="161">
        <f t="shared" si="1"/>
        <v>0</v>
      </c>
      <c r="J18" s="162"/>
      <c r="K18" s="161">
        <f t="shared" si="2"/>
        <v>0</v>
      </c>
      <c r="L18" s="161">
        <v>21</v>
      </c>
      <c r="M18" s="161">
        <f t="shared" si="3"/>
        <v>0</v>
      </c>
      <c r="N18" s="160">
        <v>0</v>
      </c>
      <c r="O18" s="160">
        <f t="shared" si="4"/>
        <v>0</v>
      </c>
      <c r="P18" s="160">
        <v>0</v>
      </c>
      <c r="Q18" s="160">
        <f t="shared" si="5"/>
        <v>0</v>
      </c>
      <c r="R18" s="161"/>
      <c r="S18" s="161" t="s">
        <v>145</v>
      </c>
      <c r="T18" s="161" t="s">
        <v>146</v>
      </c>
      <c r="U18" s="161">
        <v>0</v>
      </c>
      <c r="V18" s="161">
        <f t="shared" si="6"/>
        <v>0</v>
      </c>
      <c r="W18" s="161"/>
      <c r="X18" s="161" t="s">
        <v>147</v>
      </c>
      <c r="Y18" s="161" t="s">
        <v>148</v>
      </c>
      <c r="Z18" s="151"/>
      <c r="AA18" s="151"/>
      <c r="AB18" s="151"/>
      <c r="AC18" s="151"/>
      <c r="AD18" s="151"/>
      <c r="AE18" s="151"/>
      <c r="AF18" s="151"/>
      <c r="AG18" s="151" t="s">
        <v>440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5">
      <c r="A19" s="185">
        <v>11</v>
      </c>
      <c r="B19" s="186" t="s">
        <v>550</v>
      </c>
      <c r="C19" s="191" t="s">
        <v>551</v>
      </c>
      <c r="D19" s="187" t="s">
        <v>257</v>
      </c>
      <c r="E19" s="188">
        <v>16</v>
      </c>
      <c r="F19" s="189"/>
      <c r="G19" s="190">
        <f t="shared" si="0"/>
        <v>0</v>
      </c>
      <c r="H19" s="162"/>
      <c r="I19" s="161">
        <f t="shared" si="1"/>
        <v>0</v>
      </c>
      <c r="J19" s="162"/>
      <c r="K19" s="161">
        <f t="shared" si="2"/>
        <v>0</v>
      </c>
      <c r="L19" s="161">
        <v>21</v>
      </c>
      <c r="M19" s="161">
        <f t="shared" si="3"/>
        <v>0</v>
      </c>
      <c r="N19" s="160">
        <v>0</v>
      </c>
      <c r="O19" s="160">
        <f t="shared" si="4"/>
        <v>0</v>
      </c>
      <c r="P19" s="160">
        <v>0</v>
      </c>
      <c r="Q19" s="160">
        <f t="shared" si="5"/>
        <v>0</v>
      </c>
      <c r="R19" s="161"/>
      <c r="S19" s="161" t="s">
        <v>145</v>
      </c>
      <c r="T19" s="161" t="s">
        <v>146</v>
      </c>
      <c r="U19" s="161">
        <v>0</v>
      </c>
      <c r="V19" s="161">
        <f t="shared" si="6"/>
        <v>0</v>
      </c>
      <c r="W19" s="161"/>
      <c r="X19" s="161" t="s">
        <v>147</v>
      </c>
      <c r="Y19" s="161" t="s">
        <v>148</v>
      </c>
      <c r="Z19" s="151"/>
      <c r="AA19" s="151"/>
      <c r="AB19" s="151"/>
      <c r="AC19" s="151"/>
      <c r="AD19" s="151"/>
      <c r="AE19" s="151"/>
      <c r="AF19" s="151"/>
      <c r="AG19" s="151" t="s">
        <v>440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5">
      <c r="A20" s="185">
        <v>12</v>
      </c>
      <c r="B20" s="186" t="s">
        <v>552</v>
      </c>
      <c r="C20" s="191" t="s">
        <v>553</v>
      </c>
      <c r="D20" s="187" t="s">
        <v>317</v>
      </c>
      <c r="E20" s="188">
        <v>1</v>
      </c>
      <c r="F20" s="189"/>
      <c r="G20" s="190">
        <f t="shared" si="0"/>
        <v>0</v>
      </c>
      <c r="H20" s="162"/>
      <c r="I20" s="161">
        <f t="shared" si="1"/>
        <v>0</v>
      </c>
      <c r="J20" s="162"/>
      <c r="K20" s="161">
        <f t="shared" si="2"/>
        <v>0</v>
      </c>
      <c r="L20" s="161">
        <v>21</v>
      </c>
      <c r="M20" s="161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1"/>
      <c r="S20" s="161" t="s">
        <v>145</v>
      </c>
      <c r="T20" s="161" t="s">
        <v>146</v>
      </c>
      <c r="U20" s="161">
        <v>0</v>
      </c>
      <c r="V20" s="161">
        <f t="shared" si="6"/>
        <v>0</v>
      </c>
      <c r="W20" s="161"/>
      <c r="X20" s="161" t="s">
        <v>147</v>
      </c>
      <c r="Y20" s="161" t="s">
        <v>148</v>
      </c>
      <c r="Z20" s="151"/>
      <c r="AA20" s="151"/>
      <c r="AB20" s="151"/>
      <c r="AC20" s="151"/>
      <c r="AD20" s="151"/>
      <c r="AE20" s="151"/>
      <c r="AF20" s="151"/>
      <c r="AG20" s="151" t="s">
        <v>440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5">
      <c r="A21" s="185">
        <v>13</v>
      </c>
      <c r="B21" s="186" t="s">
        <v>554</v>
      </c>
      <c r="C21" s="191" t="s">
        <v>555</v>
      </c>
      <c r="D21" s="187" t="s">
        <v>257</v>
      </c>
      <c r="E21" s="188">
        <v>10</v>
      </c>
      <c r="F21" s="189"/>
      <c r="G21" s="190">
        <f t="shared" si="0"/>
        <v>0</v>
      </c>
      <c r="H21" s="162"/>
      <c r="I21" s="161">
        <f t="shared" si="1"/>
        <v>0</v>
      </c>
      <c r="J21" s="162"/>
      <c r="K21" s="161">
        <f t="shared" si="2"/>
        <v>0</v>
      </c>
      <c r="L21" s="161">
        <v>21</v>
      </c>
      <c r="M21" s="161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1"/>
      <c r="S21" s="161" t="s">
        <v>145</v>
      </c>
      <c r="T21" s="161" t="s">
        <v>146</v>
      </c>
      <c r="U21" s="161">
        <v>0</v>
      </c>
      <c r="V21" s="161">
        <f t="shared" si="6"/>
        <v>0</v>
      </c>
      <c r="W21" s="161"/>
      <c r="X21" s="161" t="s">
        <v>147</v>
      </c>
      <c r="Y21" s="161" t="s">
        <v>148</v>
      </c>
      <c r="Z21" s="151"/>
      <c r="AA21" s="151"/>
      <c r="AB21" s="151"/>
      <c r="AC21" s="151"/>
      <c r="AD21" s="151"/>
      <c r="AE21" s="151"/>
      <c r="AF21" s="151"/>
      <c r="AG21" s="151" t="s">
        <v>440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5">
      <c r="A22" s="185">
        <v>14</v>
      </c>
      <c r="B22" s="186" t="s">
        <v>556</v>
      </c>
      <c r="C22" s="191" t="s">
        <v>557</v>
      </c>
      <c r="D22" s="187" t="s">
        <v>451</v>
      </c>
      <c r="E22" s="188">
        <v>8</v>
      </c>
      <c r="F22" s="189"/>
      <c r="G22" s="190">
        <f t="shared" si="0"/>
        <v>0</v>
      </c>
      <c r="H22" s="162"/>
      <c r="I22" s="161">
        <f t="shared" si="1"/>
        <v>0</v>
      </c>
      <c r="J22" s="162"/>
      <c r="K22" s="161">
        <f t="shared" si="2"/>
        <v>0</v>
      </c>
      <c r="L22" s="161">
        <v>21</v>
      </c>
      <c r="M22" s="161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1"/>
      <c r="S22" s="161" t="s">
        <v>145</v>
      </c>
      <c r="T22" s="161" t="s">
        <v>146</v>
      </c>
      <c r="U22" s="161">
        <v>0</v>
      </c>
      <c r="V22" s="161">
        <f t="shared" si="6"/>
        <v>0</v>
      </c>
      <c r="W22" s="161"/>
      <c r="X22" s="161" t="s">
        <v>147</v>
      </c>
      <c r="Y22" s="161" t="s">
        <v>148</v>
      </c>
      <c r="Z22" s="151"/>
      <c r="AA22" s="151"/>
      <c r="AB22" s="151"/>
      <c r="AC22" s="151"/>
      <c r="AD22" s="151"/>
      <c r="AE22" s="151"/>
      <c r="AF22" s="151"/>
      <c r="AG22" s="151" t="s">
        <v>440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5">
      <c r="A23" s="185">
        <v>15</v>
      </c>
      <c r="B23" s="186" t="s">
        <v>558</v>
      </c>
      <c r="C23" s="191" t="s">
        <v>559</v>
      </c>
      <c r="D23" s="187" t="s">
        <v>257</v>
      </c>
      <c r="E23" s="188">
        <v>14</v>
      </c>
      <c r="F23" s="189"/>
      <c r="G23" s="190">
        <f t="shared" si="0"/>
        <v>0</v>
      </c>
      <c r="H23" s="162"/>
      <c r="I23" s="161">
        <f t="shared" si="1"/>
        <v>0</v>
      </c>
      <c r="J23" s="162"/>
      <c r="K23" s="161">
        <f t="shared" si="2"/>
        <v>0</v>
      </c>
      <c r="L23" s="161">
        <v>21</v>
      </c>
      <c r="M23" s="161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1"/>
      <c r="S23" s="161" t="s">
        <v>145</v>
      </c>
      <c r="T23" s="161" t="s">
        <v>146</v>
      </c>
      <c r="U23" s="161">
        <v>0</v>
      </c>
      <c r="V23" s="161">
        <f t="shared" si="6"/>
        <v>0</v>
      </c>
      <c r="W23" s="161"/>
      <c r="X23" s="161" t="s">
        <v>147</v>
      </c>
      <c r="Y23" s="161" t="s">
        <v>148</v>
      </c>
      <c r="Z23" s="151"/>
      <c r="AA23" s="151"/>
      <c r="AB23" s="151"/>
      <c r="AC23" s="151"/>
      <c r="AD23" s="151"/>
      <c r="AE23" s="151"/>
      <c r="AF23" s="151"/>
      <c r="AG23" s="151" t="s">
        <v>440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5">
      <c r="A24" s="185">
        <v>16</v>
      </c>
      <c r="B24" s="186" t="s">
        <v>560</v>
      </c>
      <c r="C24" s="191" t="s">
        <v>561</v>
      </c>
      <c r="D24" s="187" t="s">
        <v>257</v>
      </c>
      <c r="E24" s="188">
        <v>210</v>
      </c>
      <c r="F24" s="189"/>
      <c r="G24" s="190">
        <f t="shared" si="0"/>
        <v>0</v>
      </c>
      <c r="H24" s="162"/>
      <c r="I24" s="161">
        <f t="shared" si="1"/>
        <v>0</v>
      </c>
      <c r="J24" s="162"/>
      <c r="K24" s="161">
        <f t="shared" si="2"/>
        <v>0</v>
      </c>
      <c r="L24" s="161">
        <v>21</v>
      </c>
      <c r="M24" s="161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1"/>
      <c r="S24" s="161" t="s">
        <v>145</v>
      </c>
      <c r="T24" s="161" t="s">
        <v>146</v>
      </c>
      <c r="U24" s="161">
        <v>0</v>
      </c>
      <c r="V24" s="161">
        <f t="shared" si="6"/>
        <v>0</v>
      </c>
      <c r="W24" s="161"/>
      <c r="X24" s="161" t="s">
        <v>147</v>
      </c>
      <c r="Y24" s="161" t="s">
        <v>148</v>
      </c>
      <c r="Z24" s="151"/>
      <c r="AA24" s="151"/>
      <c r="AB24" s="151"/>
      <c r="AC24" s="151"/>
      <c r="AD24" s="151"/>
      <c r="AE24" s="151"/>
      <c r="AF24" s="151"/>
      <c r="AG24" s="151" t="s">
        <v>440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5">
      <c r="A25" s="185">
        <v>17</v>
      </c>
      <c r="B25" s="186" t="s">
        <v>562</v>
      </c>
      <c r="C25" s="191" t="s">
        <v>563</v>
      </c>
      <c r="D25" s="187" t="s">
        <v>257</v>
      </c>
      <c r="E25" s="188">
        <v>16</v>
      </c>
      <c r="F25" s="189"/>
      <c r="G25" s="190">
        <f t="shared" si="0"/>
        <v>0</v>
      </c>
      <c r="H25" s="162"/>
      <c r="I25" s="161">
        <f t="shared" si="1"/>
        <v>0</v>
      </c>
      <c r="J25" s="162"/>
      <c r="K25" s="161">
        <f t="shared" si="2"/>
        <v>0</v>
      </c>
      <c r="L25" s="161">
        <v>21</v>
      </c>
      <c r="M25" s="161">
        <f t="shared" si="3"/>
        <v>0</v>
      </c>
      <c r="N25" s="160">
        <v>0</v>
      </c>
      <c r="O25" s="160">
        <f t="shared" si="4"/>
        <v>0</v>
      </c>
      <c r="P25" s="160">
        <v>0</v>
      </c>
      <c r="Q25" s="160">
        <f t="shared" si="5"/>
        <v>0</v>
      </c>
      <c r="R25" s="161"/>
      <c r="S25" s="161" t="s">
        <v>145</v>
      </c>
      <c r="T25" s="161" t="s">
        <v>146</v>
      </c>
      <c r="U25" s="161">
        <v>0</v>
      </c>
      <c r="V25" s="161">
        <f t="shared" si="6"/>
        <v>0</v>
      </c>
      <c r="W25" s="161"/>
      <c r="X25" s="161" t="s">
        <v>147</v>
      </c>
      <c r="Y25" s="161" t="s">
        <v>148</v>
      </c>
      <c r="Z25" s="151"/>
      <c r="AA25" s="151"/>
      <c r="AB25" s="151"/>
      <c r="AC25" s="151"/>
      <c r="AD25" s="151"/>
      <c r="AE25" s="151"/>
      <c r="AF25" s="151"/>
      <c r="AG25" s="151" t="s">
        <v>440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5">
      <c r="A26" s="185">
        <v>18</v>
      </c>
      <c r="B26" s="186" t="s">
        <v>564</v>
      </c>
      <c r="C26" s="191" t="s">
        <v>565</v>
      </c>
      <c r="D26" s="187" t="s">
        <v>257</v>
      </c>
      <c r="E26" s="188">
        <v>25</v>
      </c>
      <c r="F26" s="189"/>
      <c r="G26" s="190">
        <f t="shared" si="0"/>
        <v>0</v>
      </c>
      <c r="H26" s="162"/>
      <c r="I26" s="161">
        <f t="shared" si="1"/>
        <v>0</v>
      </c>
      <c r="J26" s="162"/>
      <c r="K26" s="161">
        <f t="shared" si="2"/>
        <v>0</v>
      </c>
      <c r="L26" s="161">
        <v>21</v>
      </c>
      <c r="M26" s="161">
        <f t="shared" si="3"/>
        <v>0</v>
      </c>
      <c r="N26" s="160">
        <v>0</v>
      </c>
      <c r="O26" s="160">
        <f t="shared" si="4"/>
        <v>0</v>
      </c>
      <c r="P26" s="160">
        <v>0</v>
      </c>
      <c r="Q26" s="160">
        <f t="shared" si="5"/>
        <v>0</v>
      </c>
      <c r="R26" s="161"/>
      <c r="S26" s="161" t="s">
        <v>145</v>
      </c>
      <c r="T26" s="161" t="s">
        <v>146</v>
      </c>
      <c r="U26" s="161">
        <v>0</v>
      </c>
      <c r="V26" s="161">
        <f t="shared" si="6"/>
        <v>0</v>
      </c>
      <c r="W26" s="161"/>
      <c r="X26" s="161" t="s">
        <v>147</v>
      </c>
      <c r="Y26" s="161" t="s">
        <v>148</v>
      </c>
      <c r="Z26" s="151"/>
      <c r="AA26" s="151"/>
      <c r="AB26" s="151"/>
      <c r="AC26" s="151"/>
      <c r="AD26" s="151"/>
      <c r="AE26" s="151"/>
      <c r="AF26" s="151"/>
      <c r="AG26" s="151" t="s">
        <v>440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5">
      <c r="A27" s="185">
        <v>19</v>
      </c>
      <c r="B27" s="186" t="s">
        <v>566</v>
      </c>
      <c r="C27" s="191" t="s">
        <v>567</v>
      </c>
      <c r="D27" s="187" t="s">
        <v>451</v>
      </c>
      <c r="E27" s="188">
        <v>4</v>
      </c>
      <c r="F27" s="189"/>
      <c r="G27" s="190">
        <f t="shared" si="0"/>
        <v>0</v>
      </c>
      <c r="H27" s="162"/>
      <c r="I27" s="161">
        <f t="shared" si="1"/>
        <v>0</v>
      </c>
      <c r="J27" s="162"/>
      <c r="K27" s="161">
        <f t="shared" si="2"/>
        <v>0</v>
      </c>
      <c r="L27" s="161">
        <v>21</v>
      </c>
      <c r="M27" s="161">
        <f t="shared" si="3"/>
        <v>0</v>
      </c>
      <c r="N27" s="160">
        <v>0</v>
      </c>
      <c r="O27" s="160">
        <f t="shared" si="4"/>
        <v>0</v>
      </c>
      <c r="P27" s="160">
        <v>0</v>
      </c>
      <c r="Q27" s="160">
        <f t="shared" si="5"/>
        <v>0</v>
      </c>
      <c r="R27" s="161"/>
      <c r="S27" s="161" t="s">
        <v>145</v>
      </c>
      <c r="T27" s="161" t="s">
        <v>146</v>
      </c>
      <c r="U27" s="161">
        <v>0</v>
      </c>
      <c r="V27" s="161">
        <f t="shared" si="6"/>
        <v>0</v>
      </c>
      <c r="W27" s="161"/>
      <c r="X27" s="161" t="s">
        <v>147</v>
      </c>
      <c r="Y27" s="161" t="s">
        <v>148</v>
      </c>
      <c r="Z27" s="151"/>
      <c r="AA27" s="151"/>
      <c r="AB27" s="151"/>
      <c r="AC27" s="151"/>
      <c r="AD27" s="151"/>
      <c r="AE27" s="151"/>
      <c r="AF27" s="151"/>
      <c r="AG27" s="151" t="s">
        <v>440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5">
      <c r="A28" s="185">
        <v>20</v>
      </c>
      <c r="B28" s="186" t="s">
        <v>568</v>
      </c>
      <c r="C28" s="191" t="s">
        <v>569</v>
      </c>
      <c r="D28" s="187" t="s">
        <v>451</v>
      </c>
      <c r="E28" s="188">
        <v>3</v>
      </c>
      <c r="F28" s="189"/>
      <c r="G28" s="190">
        <f t="shared" si="0"/>
        <v>0</v>
      </c>
      <c r="H28" s="162"/>
      <c r="I28" s="161">
        <f t="shared" si="1"/>
        <v>0</v>
      </c>
      <c r="J28" s="162"/>
      <c r="K28" s="161">
        <f t="shared" si="2"/>
        <v>0</v>
      </c>
      <c r="L28" s="161">
        <v>21</v>
      </c>
      <c r="M28" s="161">
        <f t="shared" si="3"/>
        <v>0</v>
      </c>
      <c r="N28" s="160">
        <v>0</v>
      </c>
      <c r="O28" s="160">
        <f t="shared" si="4"/>
        <v>0</v>
      </c>
      <c r="P28" s="160">
        <v>0</v>
      </c>
      <c r="Q28" s="160">
        <f t="shared" si="5"/>
        <v>0</v>
      </c>
      <c r="R28" s="161"/>
      <c r="S28" s="161" t="s">
        <v>145</v>
      </c>
      <c r="T28" s="161" t="s">
        <v>146</v>
      </c>
      <c r="U28" s="161">
        <v>0</v>
      </c>
      <c r="V28" s="161">
        <f t="shared" si="6"/>
        <v>0</v>
      </c>
      <c r="W28" s="161"/>
      <c r="X28" s="161" t="s">
        <v>147</v>
      </c>
      <c r="Y28" s="161" t="s">
        <v>148</v>
      </c>
      <c r="Z28" s="151"/>
      <c r="AA28" s="151"/>
      <c r="AB28" s="151"/>
      <c r="AC28" s="151"/>
      <c r="AD28" s="151"/>
      <c r="AE28" s="151"/>
      <c r="AF28" s="151"/>
      <c r="AG28" s="151" t="s">
        <v>440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5">
      <c r="A29" s="185">
        <v>21</v>
      </c>
      <c r="B29" s="186" t="s">
        <v>570</v>
      </c>
      <c r="C29" s="191" t="s">
        <v>571</v>
      </c>
      <c r="D29" s="187" t="s">
        <v>451</v>
      </c>
      <c r="E29" s="188">
        <v>4</v>
      </c>
      <c r="F29" s="189"/>
      <c r="G29" s="190">
        <f t="shared" si="0"/>
        <v>0</v>
      </c>
      <c r="H29" s="162"/>
      <c r="I29" s="161">
        <f t="shared" si="1"/>
        <v>0</v>
      </c>
      <c r="J29" s="162"/>
      <c r="K29" s="161">
        <f t="shared" si="2"/>
        <v>0</v>
      </c>
      <c r="L29" s="161">
        <v>21</v>
      </c>
      <c r="M29" s="161">
        <f t="shared" si="3"/>
        <v>0</v>
      </c>
      <c r="N29" s="160">
        <v>0</v>
      </c>
      <c r="O29" s="160">
        <f t="shared" si="4"/>
        <v>0</v>
      </c>
      <c r="P29" s="160">
        <v>0</v>
      </c>
      <c r="Q29" s="160">
        <f t="shared" si="5"/>
        <v>0</v>
      </c>
      <c r="R29" s="161"/>
      <c r="S29" s="161" t="s">
        <v>145</v>
      </c>
      <c r="T29" s="161" t="s">
        <v>146</v>
      </c>
      <c r="U29" s="161">
        <v>0</v>
      </c>
      <c r="V29" s="161">
        <f t="shared" si="6"/>
        <v>0</v>
      </c>
      <c r="W29" s="161"/>
      <c r="X29" s="161" t="s">
        <v>147</v>
      </c>
      <c r="Y29" s="161" t="s">
        <v>148</v>
      </c>
      <c r="Z29" s="151"/>
      <c r="AA29" s="151"/>
      <c r="AB29" s="151"/>
      <c r="AC29" s="151"/>
      <c r="AD29" s="151"/>
      <c r="AE29" s="151"/>
      <c r="AF29" s="151"/>
      <c r="AG29" s="151" t="s">
        <v>440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5">
      <c r="A30" s="185">
        <v>22</v>
      </c>
      <c r="B30" s="186" t="s">
        <v>572</v>
      </c>
      <c r="C30" s="191" t="s">
        <v>573</v>
      </c>
      <c r="D30" s="187" t="s">
        <v>451</v>
      </c>
      <c r="E30" s="188">
        <v>1</v>
      </c>
      <c r="F30" s="189"/>
      <c r="G30" s="190">
        <f t="shared" si="0"/>
        <v>0</v>
      </c>
      <c r="H30" s="162"/>
      <c r="I30" s="161">
        <f t="shared" si="1"/>
        <v>0</v>
      </c>
      <c r="J30" s="162"/>
      <c r="K30" s="161">
        <f t="shared" si="2"/>
        <v>0</v>
      </c>
      <c r="L30" s="161">
        <v>21</v>
      </c>
      <c r="M30" s="161">
        <f t="shared" si="3"/>
        <v>0</v>
      </c>
      <c r="N30" s="160">
        <v>0</v>
      </c>
      <c r="O30" s="160">
        <f t="shared" si="4"/>
        <v>0</v>
      </c>
      <c r="P30" s="160">
        <v>0</v>
      </c>
      <c r="Q30" s="160">
        <f t="shared" si="5"/>
        <v>0</v>
      </c>
      <c r="R30" s="161"/>
      <c r="S30" s="161" t="s">
        <v>145</v>
      </c>
      <c r="T30" s="161" t="s">
        <v>146</v>
      </c>
      <c r="U30" s="161">
        <v>0</v>
      </c>
      <c r="V30" s="161">
        <f t="shared" si="6"/>
        <v>0</v>
      </c>
      <c r="W30" s="161"/>
      <c r="X30" s="161" t="s">
        <v>147</v>
      </c>
      <c r="Y30" s="161" t="s">
        <v>148</v>
      </c>
      <c r="Z30" s="151"/>
      <c r="AA30" s="151"/>
      <c r="AB30" s="151"/>
      <c r="AC30" s="151"/>
      <c r="AD30" s="151"/>
      <c r="AE30" s="151"/>
      <c r="AF30" s="151"/>
      <c r="AG30" s="151" t="s">
        <v>440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5">
      <c r="A31" s="185">
        <v>23</v>
      </c>
      <c r="B31" s="186" t="s">
        <v>574</v>
      </c>
      <c r="C31" s="191" t="s">
        <v>575</v>
      </c>
      <c r="D31" s="187" t="s">
        <v>451</v>
      </c>
      <c r="E31" s="188">
        <v>1</v>
      </c>
      <c r="F31" s="189"/>
      <c r="G31" s="190">
        <f t="shared" si="0"/>
        <v>0</v>
      </c>
      <c r="H31" s="162"/>
      <c r="I31" s="161">
        <f t="shared" si="1"/>
        <v>0</v>
      </c>
      <c r="J31" s="162"/>
      <c r="K31" s="161">
        <f t="shared" si="2"/>
        <v>0</v>
      </c>
      <c r="L31" s="161">
        <v>21</v>
      </c>
      <c r="M31" s="161">
        <f t="shared" si="3"/>
        <v>0</v>
      </c>
      <c r="N31" s="160">
        <v>0</v>
      </c>
      <c r="O31" s="160">
        <f t="shared" si="4"/>
        <v>0</v>
      </c>
      <c r="P31" s="160">
        <v>0</v>
      </c>
      <c r="Q31" s="160">
        <f t="shared" si="5"/>
        <v>0</v>
      </c>
      <c r="R31" s="161"/>
      <c r="S31" s="161" t="s">
        <v>145</v>
      </c>
      <c r="T31" s="161" t="s">
        <v>146</v>
      </c>
      <c r="U31" s="161">
        <v>0</v>
      </c>
      <c r="V31" s="161">
        <f t="shared" si="6"/>
        <v>0</v>
      </c>
      <c r="W31" s="161"/>
      <c r="X31" s="161" t="s">
        <v>147</v>
      </c>
      <c r="Y31" s="161" t="s">
        <v>148</v>
      </c>
      <c r="Z31" s="151"/>
      <c r="AA31" s="151"/>
      <c r="AB31" s="151"/>
      <c r="AC31" s="151"/>
      <c r="AD31" s="151"/>
      <c r="AE31" s="151"/>
      <c r="AF31" s="151"/>
      <c r="AG31" s="151" t="s">
        <v>440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5">
      <c r="A32" s="185">
        <v>24</v>
      </c>
      <c r="B32" s="186" t="s">
        <v>576</v>
      </c>
      <c r="C32" s="191" t="s">
        <v>577</v>
      </c>
      <c r="D32" s="187" t="s">
        <v>451</v>
      </c>
      <c r="E32" s="188">
        <v>1</v>
      </c>
      <c r="F32" s="189"/>
      <c r="G32" s="190">
        <f t="shared" si="0"/>
        <v>0</v>
      </c>
      <c r="H32" s="162"/>
      <c r="I32" s="161">
        <f t="shared" si="1"/>
        <v>0</v>
      </c>
      <c r="J32" s="162"/>
      <c r="K32" s="161">
        <f t="shared" si="2"/>
        <v>0</v>
      </c>
      <c r="L32" s="161">
        <v>21</v>
      </c>
      <c r="M32" s="161">
        <f t="shared" si="3"/>
        <v>0</v>
      </c>
      <c r="N32" s="160">
        <v>0</v>
      </c>
      <c r="O32" s="160">
        <f t="shared" si="4"/>
        <v>0</v>
      </c>
      <c r="P32" s="160">
        <v>0</v>
      </c>
      <c r="Q32" s="160">
        <f t="shared" si="5"/>
        <v>0</v>
      </c>
      <c r="R32" s="161"/>
      <c r="S32" s="161" t="s">
        <v>145</v>
      </c>
      <c r="T32" s="161" t="s">
        <v>146</v>
      </c>
      <c r="U32" s="161">
        <v>0</v>
      </c>
      <c r="V32" s="161">
        <f t="shared" si="6"/>
        <v>0</v>
      </c>
      <c r="W32" s="161"/>
      <c r="X32" s="161" t="s">
        <v>147</v>
      </c>
      <c r="Y32" s="161" t="s">
        <v>148</v>
      </c>
      <c r="Z32" s="151"/>
      <c r="AA32" s="151"/>
      <c r="AB32" s="151"/>
      <c r="AC32" s="151"/>
      <c r="AD32" s="151"/>
      <c r="AE32" s="151"/>
      <c r="AF32" s="151"/>
      <c r="AG32" s="151" t="s">
        <v>440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5">
      <c r="A33" s="185">
        <v>25</v>
      </c>
      <c r="B33" s="186" t="s">
        <v>578</v>
      </c>
      <c r="C33" s="191" t="s">
        <v>579</v>
      </c>
      <c r="D33" s="187" t="s">
        <v>257</v>
      </c>
      <c r="E33" s="188">
        <v>3</v>
      </c>
      <c r="F33" s="189"/>
      <c r="G33" s="190">
        <f t="shared" si="0"/>
        <v>0</v>
      </c>
      <c r="H33" s="162"/>
      <c r="I33" s="161">
        <f t="shared" si="1"/>
        <v>0</v>
      </c>
      <c r="J33" s="162"/>
      <c r="K33" s="161">
        <f t="shared" si="2"/>
        <v>0</v>
      </c>
      <c r="L33" s="161">
        <v>21</v>
      </c>
      <c r="M33" s="161">
        <f t="shared" si="3"/>
        <v>0</v>
      </c>
      <c r="N33" s="160">
        <v>0</v>
      </c>
      <c r="O33" s="160">
        <f t="shared" si="4"/>
        <v>0</v>
      </c>
      <c r="P33" s="160">
        <v>0</v>
      </c>
      <c r="Q33" s="160">
        <f t="shared" si="5"/>
        <v>0</v>
      </c>
      <c r="R33" s="161"/>
      <c r="S33" s="161" t="s">
        <v>145</v>
      </c>
      <c r="T33" s="161" t="s">
        <v>146</v>
      </c>
      <c r="U33" s="161">
        <v>0</v>
      </c>
      <c r="V33" s="161">
        <f t="shared" si="6"/>
        <v>0</v>
      </c>
      <c r="W33" s="161"/>
      <c r="X33" s="161" t="s">
        <v>147</v>
      </c>
      <c r="Y33" s="161" t="s">
        <v>148</v>
      </c>
      <c r="Z33" s="151"/>
      <c r="AA33" s="151"/>
      <c r="AB33" s="151"/>
      <c r="AC33" s="151"/>
      <c r="AD33" s="151"/>
      <c r="AE33" s="151"/>
      <c r="AF33" s="151"/>
      <c r="AG33" s="151" t="s">
        <v>440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5">
      <c r="A34" s="185">
        <v>26</v>
      </c>
      <c r="B34" s="186" t="s">
        <v>580</v>
      </c>
      <c r="C34" s="191" t="s">
        <v>581</v>
      </c>
      <c r="D34" s="187" t="s">
        <v>451</v>
      </c>
      <c r="E34" s="188">
        <v>12</v>
      </c>
      <c r="F34" s="189"/>
      <c r="G34" s="190">
        <f t="shared" si="0"/>
        <v>0</v>
      </c>
      <c r="H34" s="162"/>
      <c r="I34" s="161">
        <f t="shared" si="1"/>
        <v>0</v>
      </c>
      <c r="J34" s="162"/>
      <c r="K34" s="161">
        <f t="shared" si="2"/>
        <v>0</v>
      </c>
      <c r="L34" s="161">
        <v>21</v>
      </c>
      <c r="M34" s="161">
        <f t="shared" si="3"/>
        <v>0</v>
      </c>
      <c r="N34" s="160">
        <v>0</v>
      </c>
      <c r="O34" s="160">
        <f t="shared" si="4"/>
        <v>0</v>
      </c>
      <c r="P34" s="160">
        <v>0</v>
      </c>
      <c r="Q34" s="160">
        <f t="shared" si="5"/>
        <v>0</v>
      </c>
      <c r="R34" s="161"/>
      <c r="S34" s="161" t="s">
        <v>145</v>
      </c>
      <c r="T34" s="161" t="s">
        <v>146</v>
      </c>
      <c r="U34" s="161">
        <v>0</v>
      </c>
      <c r="V34" s="161">
        <f t="shared" si="6"/>
        <v>0</v>
      </c>
      <c r="W34" s="161"/>
      <c r="X34" s="161" t="s">
        <v>147</v>
      </c>
      <c r="Y34" s="161" t="s">
        <v>148</v>
      </c>
      <c r="Z34" s="151"/>
      <c r="AA34" s="151"/>
      <c r="AB34" s="151"/>
      <c r="AC34" s="151"/>
      <c r="AD34" s="151"/>
      <c r="AE34" s="151"/>
      <c r="AF34" s="151"/>
      <c r="AG34" s="151" t="s">
        <v>440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5">
      <c r="A35" s="185">
        <v>27</v>
      </c>
      <c r="B35" s="186" t="s">
        <v>582</v>
      </c>
      <c r="C35" s="191" t="s">
        <v>583</v>
      </c>
      <c r="D35" s="187" t="s">
        <v>451</v>
      </c>
      <c r="E35" s="188">
        <v>27</v>
      </c>
      <c r="F35" s="189"/>
      <c r="G35" s="190">
        <f t="shared" si="0"/>
        <v>0</v>
      </c>
      <c r="H35" s="162"/>
      <c r="I35" s="161">
        <f t="shared" si="1"/>
        <v>0</v>
      </c>
      <c r="J35" s="162"/>
      <c r="K35" s="161">
        <f t="shared" si="2"/>
        <v>0</v>
      </c>
      <c r="L35" s="161">
        <v>21</v>
      </c>
      <c r="M35" s="161">
        <f t="shared" si="3"/>
        <v>0</v>
      </c>
      <c r="N35" s="160">
        <v>0</v>
      </c>
      <c r="O35" s="160">
        <f t="shared" si="4"/>
        <v>0</v>
      </c>
      <c r="P35" s="160">
        <v>0</v>
      </c>
      <c r="Q35" s="160">
        <f t="shared" si="5"/>
        <v>0</v>
      </c>
      <c r="R35" s="161"/>
      <c r="S35" s="161" t="s">
        <v>145</v>
      </c>
      <c r="T35" s="161" t="s">
        <v>146</v>
      </c>
      <c r="U35" s="161">
        <v>0</v>
      </c>
      <c r="V35" s="161">
        <f t="shared" si="6"/>
        <v>0</v>
      </c>
      <c r="W35" s="161"/>
      <c r="X35" s="161" t="s">
        <v>147</v>
      </c>
      <c r="Y35" s="161" t="s">
        <v>148</v>
      </c>
      <c r="Z35" s="151"/>
      <c r="AA35" s="151"/>
      <c r="AB35" s="151"/>
      <c r="AC35" s="151"/>
      <c r="AD35" s="151"/>
      <c r="AE35" s="151"/>
      <c r="AF35" s="151"/>
      <c r="AG35" s="151" t="s">
        <v>440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5">
      <c r="A36" s="185">
        <v>28</v>
      </c>
      <c r="B36" s="186" t="s">
        <v>584</v>
      </c>
      <c r="C36" s="191" t="s">
        <v>585</v>
      </c>
      <c r="D36" s="187" t="s">
        <v>451</v>
      </c>
      <c r="E36" s="188">
        <v>11</v>
      </c>
      <c r="F36" s="189"/>
      <c r="G36" s="190">
        <f t="shared" si="0"/>
        <v>0</v>
      </c>
      <c r="H36" s="162"/>
      <c r="I36" s="161">
        <f t="shared" si="1"/>
        <v>0</v>
      </c>
      <c r="J36" s="162"/>
      <c r="K36" s="161">
        <f t="shared" si="2"/>
        <v>0</v>
      </c>
      <c r="L36" s="161">
        <v>21</v>
      </c>
      <c r="M36" s="161">
        <f t="shared" si="3"/>
        <v>0</v>
      </c>
      <c r="N36" s="160">
        <v>0</v>
      </c>
      <c r="O36" s="160">
        <f t="shared" si="4"/>
        <v>0</v>
      </c>
      <c r="P36" s="160">
        <v>0</v>
      </c>
      <c r="Q36" s="160">
        <f t="shared" si="5"/>
        <v>0</v>
      </c>
      <c r="R36" s="161"/>
      <c r="S36" s="161" t="s">
        <v>145</v>
      </c>
      <c r="T36" s="161" t="s">
        <v>146</v>
      </c>
      <c r="U36" s="161">
        <v>0</v>
      </c>
      <c r="V36" s="161">
        <f t="shared" si="6"/>
        <v>0</v>
      </c>
      <c r="W36" s="161"/>
      <c r="X36" s="161" t="s">
        <v>147</v>
      </c>
      <c r="Y36" s="161" t="s">
        <v>148</v>
      </c>
      <c r="Z36" s="151"/>
      <c r="AA36" s="151"/>
      <c r="AB36" s="151"/>
      <c r="AC36" s="151"/>
      <c r="AD36" s="151"/>
      <c r="AE36" s="151"/>
      <c r="AF36" s="151"/>
      <c r="AG36" s="151" t="s">
        <v>440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ht="20" outlineLevel="1" x14ac:dyDescent="0.25">
      <c r="A37" s="185">
        <v>29</v>
      </c>
      <c r="B37" s="186" t="s">
        <v>586</v>
      </c>
      <c r="C37" s="191" t="s">
        <v>587</v>
      </c>
      <c r="D37" s="187" t="s">
        <v>451</v>
      </c>
      <c r="E37" s="188">
        <v>11</v>
      </c>
      <c r="F37" s="189"/>
      <c r="G37" s="190">
        <f t="shared" si="0"/>
        <v>0</v>
      </c>
      <c r="H37" s="162"/>
      <c r="I37" s="161">
        <f t="shared" si="1"/>
        <v>0</v>
      </c>
      <c r="J37" s="162"/>
      <c r="K37" s="161">
        <f t="shared" si="2"/>
        <v>0</v>
      </c>
      <c r="L37" s="161">
        <v>21</v>
      </c>
      <c r="M37" s="161">
        <f t="shared" si="3"/>
        <v>0</v>
      </c>
      <c r="N37" s="160">
        <v>0</v>
      </c>
      <c r="O37" s="160">
        <f t="shared" si="4"/>
        <v>0</v>
      </c>
      <c r="P37" s="160">
        <v>0</v>
      </c>
      <c r="Q37" s="160">
        <f t="shared" si="5"/>
        <v>0</v>
      </c>
      <c r="R37" s="161"/>
      <c r="S37" s="161" t="s">
        <v>145</v>
      </c>
      <c r="T37" s="161" t="s">
        <v>146</v>
      </c>
      <c r="U37" s="161">
        <v>0</v>
      </c>
      <c r="V37" s="161">
        <f t="shared" si="6"/>
        <v>0</v>
      </c>
      <c r="W37" s="161"/>
      <c r="X37" s="161" t="s">
        <v>147</v>
      </c>
      <c r="Y37" s="161" t="s">
        <v>148</v>
      </c>
      <c r="Z37" s="151"/>
      <c r="AA37" s="151"/>
      <c r="AB37" s="151"/>
      <c r="AC37" s="151"/>
      <c r="AD37" s="151"/>
      <c r="AE37" s="151"/>
      <c r="AF37" s="151"/>
      <c r="AG37" s="151" t="s">
        <v>440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ht="20" outlineLevel="1" x14ac:dyDescent="0.25">
      <c r="A38" s="185">
        <v>30</v>
      </c>
      <c r="B38" s="186" t="s">
        <v>588</v>
      </c>
      <c r="C38" s="191" t="s">
        <v>589</v>
      </c>
      <c r="D38" s="187" t="s">
        <v>451</v>
      </c>
      <c r="E38" s="188">
        <v>10</v>
      </c>
      <c r="F38" s="189"/>
      <c r="G38" s="190">
        <f t="shared" si="0"/>
        <v>0</v>
      </c>
      <c r="H38" s="162"/>
      <c r="I38" s="161">
        <f t="shared" si="1"/>
        <v>0</v>
      </c>
      <c r="J38" s="162"/>
      <c r="K38" s="161">
        <f t="shared" si="2"/>
        <v>0</v>
      </c>
      <c r="L38" s="161">
        <v>21</v>
      </c>
      <c r="M38" s="161">
        <f t="shared" si="3"/>
        <v>0</v>
      </c>
      <c r="N38" s="160">
        <v>0</v>
      </c>
      <c r="O38" s="160">
        <f t="shared" si="4"/>
        <v>0</v>
      </c>
      <c r="P38" s="160">
        <v>0</v>
      </c>
      <c r="Q38" s="160">
        <f t="shared" si="5"/>
        <v>0</v>
      </c>
      <c r="R38" s="161"/>
      <c r="S38" s="161" t="s">
        <v>145</v>
      </c>
      <c r="T38" s="161" t="s">
        <v>146</v>
      </c>
      <c r="U38" s="161">
        <v>0</v>
      </c>
      <c r="V38" s="161">
        <f t="shared" si="6"/>
        <v>0</v>
      </c>
      <c r="W38" s="161"/>
      <c r="X38" s="161" t="s">
        <v>147</v>
      </c>
      <c r="Y38" s="161" t="s">
        <v>148</v>
      </c>
      <c r="Z38" s="151"/>
      <c r="AA38" s="151"/>
      <c r="AB38" s="151"/>
      <c r="AC38" s="151"/>
      <c r="AD38" s="151"/>
      <c r="AE38" s="151"/>
      <c r="AF38" s="151"/>
      <c r="AG38" s="151" t="s">
        <v>440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5">
      <c r="A39" s="185">
        <v>31</v>
      </c>
      <c r="B39" s="186" t="s">
        <v>590</v>
      </c>
      <c r="C39" s="191" t="s">
        <v>591</v>
      </c>
      <c r="D39" s="187" t="s">
        <v>451</v>
      </c>
      <c r="E39" s="188">
        <v>1</v>
      </c>
      <c r="F39" s="189"/>
      <c r="G39" s="190">
        <f t="shared" si="0"/>
        <v>0</v>
      </c>
      <c r="H39" s="162"/>
      <c r="I39" s="161">
        <f t="shared" si="1"/>
        <v>0</v>
      </c>
      <c r="J39" s="162"/>
      <c r="K39" s="161">
        <f t="shared" si="2"/>
        <v>0</v>
      </c>
      <c r="L39" s="161">
        <v>21</v>
      </c>
      <c r="M39" s="161">
        <f t="shared" si="3"/>
        <v>0</v>
      </c>
      <c r="N39" s="160">
        <v>0</v>
      </c>
      <c r="O39" s="160">
        <f t="shared" si="4"/>
        <v>0</v>
      </c>
      <c r="P39" s="160">
        <v>0</v>
      </c>
      <c r="Q39" s="160">
        <f t="shared" si="5"/>
        <v>0</v>
      </c>
      <c r="R39" s="161"/>
      <c r="S39" s="161" t="s">
        <v>145</v>
      </c>
      <c r="T39" s="161" t="s">
        <v>146</v>
      </c>
      <c r="U39" s="161">
        <v>0</v>
      </c>
      <c r="V39" s="161">
        <f t="shared" si="6"/>
        <v>0</v>
      </c>
      <c r="W39" s="161"/>
      <c r="X39" s="161" t="s">
        <v>147</v>
      </c>
      <c r="Y39" s="161" t="s">
        <v>148</v>
      </c>
      <c r="Z39" s="151"/>
      <c r="AA39" s="151"/>
      <c r="AB39" s="151"/>
      <c r="AC39" s="151"/>
      <c r="AD39" s="151"/>
      <c r="AE39" s="151"/>
      <c r="AF39" s="151"/>
      <c r="AG39" s="151" t="s">
        <v>440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ht="20" outlineLevel="1" x14ac:dyDescent="0.25">
      <c r="A40" s="185">
        <v>32</v>
      </c>
      <c r="B40" s="186" t="s">
        <v>592</v>
      </c>
      <c r="C40" s="191" t="s">
        <v>593</v>
      </c>
      <c r="D40" s="187" t="s">
        <v>451</v>
      </c>
      <c r="E40" s="188">
        <v>39</v>
      </c>
      <c r="F40" s="189"/>
      <c r="G40" s="190">
        <f t="shared" si="0"/>
        <v>0</v>
      </c>
      <c r="H40" s="162"/>
      <c r="I40" s="161">
        <f t="shared" si="1"/>
        <v>0</v>
      </c>
      <c r="J40" s="162"/>
      <c r="K40" s="161">
        <f t="shared" si="2"/>
        <v>0</v>
      </c>
      <c r="L40" s="161">
        <v>21</v>
      </c>
      <c r="M40" s="161">
        <f t="shared" si="3"/>
        <v>0</v>
      </c>
      <c r="N40" s="160">
        <v>0</v>
      </c>
      <c r="O40" s="160">
        <f t="shared" si="4"/>
        <v>0</v>
      </c>
      <c r="P40" s="160">
        <v>0</v>
      </c>
      <c r="Q40" s="160">
        <f t="shared" si="5"/>
        <v>0</v>
      </c>
      <c r="R40" s="161"/>
      <c r="S40" s="161" t="s">
        <v>145</v>
      </c>
      <c r="T40" s="161" t="s">
        <v>146</v>
      </c>
      <c r="U40" s="161">
        <v>0</v>
      </c>
      <c r="V40" s="161">
        <f t="shared" si="6"/>
        <v>0</v>
      </c>
      <c r="W40" s="161"/>
      <c r="X40" s="161" t="s">
        <v>147</v>
      </c>
      <c r="Y40" s="161" t="s">
        <v>148</v>
      </c>
      <c r="Z40" s="151"/>
      <c r="AA40" s="151"/>
      <c r="AB40" s="151"/>
      <c r="AC40" s="151"/>
      <c r="AD40" s="151"/>
      <c r="AE40" s="151"/>
      <c r="AF40" s="151"/>
      <c r="AG40" s="151" t="s">
        <v>440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5">
      <c r="A41" s="185">
        <v>33</v>
      </c>
      <c r="B41" s="186" t="s">
        <v>594</v>
      </c>
      <c r="C41" s="191" t="s">
        <v>595</v>
      </c>
      <c r="D41" s="187" t="s">
        <v>451</v>
      </c>
      <c r="E41" s="188">
        <v>2</v>
      </c>
      <c r="F41" s="189"/>
      <c r="G41" s="190">
        <f t="shared" ref="G41:G72" si="7">ROUND(E41*F41,2)</f>
        <v>0</v>
      </c>
      <c r="H41" s="162"/>
      <c r="I41" s="161">
        <f t="shared" ref="I41:I72" si="8">ROUND(E41*H41,2)</f>
        <v>0</v>
      </c>
      <c r="J41" s="162"/>
      <c r="K41" s="161">
        <f t="shared" ref="K41:K72" si="9">ROUND(E41*J41,2)</f>
        <v>0</v>
      </c>
      <c r="L41" s="161">
        <v>21</v>
      </c>
      <c r="M41" s="161">
        <f t="shared" ref="M41:M72" si="10">G41*(1+L41/100)</f>
        <v>0</v>
      </c>
      <c r="N41" s="160">
        <v>0</v>
      </c>
      <c r="O41" s="160">
        <f t="shared" ref="O41:O72" si="11">ROUND(E41*N41,2)</f>
        <v>0</v>
      </c>
      <c r="P41" s="160">
        <v>0</v>
      </c>
      <c r="Q41" s="160">
        <f t="shared" ref="Q41:Q72" si="12">ROUND(E41*P41,2)</f>
        <v>0</v>
      </c>
      <c r="R41" s="161"/>
      <c r="S41" s="161" t="s">
        <v>145</v>
      </c>
      <c r="T41" s="161" t="s">
        <v>146</v>
      </c>
      <c r="U41" s="161">
        <v>0</v>
      </c>
      <c r="V41" s="161">
        <f t="shared" ref="V41:V72" si="13">ROUND(E41*U41,2)</f>
        <v>0</v>
      </c>
      <c r="W41" s="161"/>
      <c r="X41" s="161" t="s">
        <v>147</v>
      </c>
      <c r="Y41" s="161" t="s">
        <v>148</v>
      </c>
      <c r="Z41" s="151"/>
      <c r="AA41" s="151"/>
      <c r="AB41" s="151"/>
      <c r="AC41" s="151"/>
      <c r="AD41" s="151"/>
      <c r="AE41" s="151"/>
      <c r="AF41" s="151"/>
      <c r="AG41" s="151" t="s">
        <v>440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5">
      <c r="A42" s="185">
        <v>34</v>
      </c>
      <c r="B42" s="186" t="s">
        <v>596</v>
      </c>
      <c r="C42" s="191" t="s">
        <v>597</v>
      </c>
      <c r="D42" s="187" t="s">
        <v>451</v>
      </c>
      <c r="E42" s="188">
        <v>2</v>
      </c>
      <c r="F42" s="189"/>
      <c r="G42" s="190">
        <f t="shared" si="7"/>
        <v>0</v>
      </c>
      <c r="H42" s="162"/>
      <c r="I42" s="161">
        <f t="shared" si="8"/>
        <v>0</v>
      </c>
      <c r="J42" s="162"/>
      <c r="K42" s="161">
        <f t="shared" si="9"/>
        <v>0</v>
      </c>
      <c r="L42" s="161">
        <v>21</v>
      </c>
      <c r="M42" s="161">
        <f t="shared" si="10"/>
        <v>0</v>
      </c>
      <c r="N42" s="160">
        <v>0</v>
      </c>
      <c r="O42" s="160">
        <f t="shared" si="11"/>
        <v>0</v>
      </c>
      <c r="P42" s="160">
        <v>0</v>
      </c>
      <c r="Q42" s="160">
        <f t="shared" si="12"/>
        <v>0</v>
      </c>
      <c r="R42" s="161"/>
      <c r="S42" s="161" t="s">
        <v>145</v>
      </c>
      <c r="T42" s="161" t="s">
        <v>146</v>
      </c>
      <c r="U42" s="161">
        <v>0</v>
      </c>
      <c r="V42" s="161">
        <f t="shared" si="13"/>
        <v>0</v>
      </c>
      <c r="W42" s="161"/>
      <c r="X42" s="161" t="s">
        <v>147</v>
      </c>
      <c r="Y42" s="161" t="s">
        <v>148</v>
      </c>
      <c r="Z42" s="151"/>
      <c r="AA42" s="151"/>
      <c r="AB42" s="151"/>
      <c r="AC42" s="151"/>
      <c r="AD42" s="151"/>
      <c r="AE42" s="151"/>
      <c r="AF42" s="151"/>
      <c r="AG42" s="151" t="s">
        <v>440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5">
      <c r="A43" s="185">
        <v>35</v>
      </c>
      <c r="B43" s="186" t="s">
        <v>598</v>
      </c>
      <c r="C43" s="191" t="s">
        <v>599</v>
      </c>
      <c r="D43" s="187" t="s">
        <v>451</v>
      </c>
      <c r="E43" s="188">
        <v>9</v>
      </c>
      <c r="F43" s="189"/>
      <c r="G43" s="190">
        <f t="shared" si="7"/>
        <v>0</v>
      </c>
      <c r="H43" s="162"/>
      <c r="I43" s="161">
        <f t="shared" si="8"/>
        <v>0</v>
      </c>
      <c r="J43" s="162"/>
      <c r="K43" s="161">
        <f t="shared" si="9"/>
        <v>0</v>
      </c>
      <c r="L43" s="161">
        <v>21</v>
      </c>
      <c r="M43" s="161">
        <f t="shared" si="10"/>
        <v>0</v>
      </c>
      <c r="N43" s="160">
        <v>0</v>
      </c>
      <c r="O43" s="160">
        <f t="shared" si="11"/>
        <v>0</v>
      </c>
      <c r="P43" s="160">
        <v>0</v>
      </c>
      <c r="Q43" s="160">
        <f t="shared" si="12"/>
        <v>0</v>
      </c>
      <c r="R43" s="161"/>
      <c r="S43" s="161" t="s">
        <v>145</v>
      </c>
      <c r="T43" s="161" t="s">
        <v>146</v>
      </c>
      <c r="U43" s="161">
        <v>0</v>
      </c>
      <c r="V43" s="161">
        <f t="shared" si="13"/>
        <v>0</v>
      </c>
      <c r="W43" s="161"/>
      <c r="X43" s="161" t="s">
        <v>147</v>
      </c>
      <c r="Y43" s="161" t="s">
        <v>148</v>
      </c>
      <c r="Z43" s="151"/>
      <c r="AA43" s="151"/>
      <c r="AB43" s="151"/>
      <c r="AC43" s="151"/>
      <c r="AD43" s="151"/>
      <c r="AE43" s="151"/>
      <c r="AF43" s="151"/>
      <c r="AG43" s="151" t="s">
        <v>440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5">
      <c r="A44" s="185">
        <v>36</v>
      </c>
      <c r="B44" s="186" t="s">
        <v>600</v>
      </c>
      <c r="C44" s="191" t="s">
        <v>601</v>
      </c>
      <c r="D44" s="187" t="s">
        <v>257</v>
      </c>
      <c r="E44" s="188">
        <v>240</v>
      </c>
      <c r="F44" s="189"/>
      <c r="G44" s="190">
        <f t="shared" si="7"/>
        <v>0</v>
      </c>
      <c r="H44" s="162"/>
      <c r="I44" s="161">
        <f t="shared" si="8"/>
        <v>0</v>
      </c>
      <c r="J44" s="162"/>
      <c r="K44" s="161">
        <f t="shared" si="9"/>
        <v>0</v>
      </c>
      <c r="L44" s="161">
        <v>21</v>
      </c>
      <c r="M44" s="161">
        <f t="shared" si="10"/>
        <v>0</v>
      </c>
      <c r="N44" s="160">
        <v>0</v>
      </c>
      <c r="O44" s="160">
        <f t="shared" si="11"/>
        <v>0</v>
      </c>
      <c r="P44" s="160">
        <v>0</v>
      </c>
      <c r="Q44" s="160">
        <f t="shared" si="12"/>
        <v>0</v>
      </c>
      <c r="R44" s="161"/>
      <c r="S44" s="161" t="s">
        <v>145</v>
      </c>
      <c r="T44" s="161" t="s">
        <v>146</v>
      </c>
      <c r="U44" s="161">
        <v>0</v>
      </c>
      <c r="V44" s="161">
        <f t="shared" si="13"/>
        <v>0</v>
      </c>
      <c r="W44" s="161"/>
      <c r="X44" s="161" t="s">
        <v>147</v>
      </c>
      <c r="Y44" s="161" t="s">
        <v>148</v>
      </c>
      <c r="Z44" s="151"/>
      <c r="AA44" s="151"/>
      <c r="AB44" s="151"/>
      <c r="AC44" s="151"/>
      <c r="AD44" s="151"/>
      <c r="AE44" s="151"/>
      <c r="AF44" s="151"/>
      <c r="AG44" s="151" t="s">
        <v>440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5">
      <c r="A45" s="185">
        <v>37</v>
      </c>
      <c r="B45" s="186" t="s">
        <v>602</v>
      </c>
      <c r="C45" s="191" t="s">
        <v>603</v>
      </c>
      <c r="D45" s="187" t="s">
        <v>257</v>
      </c>
      <c r="E45" s="188">
        <v>25</v>
      </c>
      <c r="F45" s="189"/>
      <c r="G45" s="190">
        <f t="shared" si="7"/>
        <v>0</v>
      </c>
      <c r="H45" s="162"/>
      <c r="I45" s="161">
        <f t="shared" si="8"/>
        <v>0</v>
      </c>
      <c r="J45" s="162"/>
      <c r="K45" s="161">
        <f t="shared" si="9"/>
        <v>0</v>
      </c>
      <c r="L45" s="161">
        <v>21</v>
      </c>
      <c r="M45" s="161">
        <f t="shared" si="10"/>
        <v>0</v>
      </c>
      <c r="N45" s="160">
        <v>0</v>
      </c>
      <c r="O45" s="160">
        <f t="shared" si="11"/>
        <v>0</v>
      </c>
      <c r="P45" s="160">
        <v>0</v>
      </c>
      <c r="Q45" s="160">
        <f t="shared" si="12"/>
        <v>0</v>
      </c>
      <c r="R45" s="161"/>
      <c r="S45" s="161" t="s">
        <v>145</v>
      </c>
      <c r="T45" s="161" t="s">
        <v>146</v>
      </c>
      <c r="U45" s="161">
        <v>0</v>
      </c>
      <c r="V45" s="161">
        <f t="shared" si="13"/>
        <v>0</v>
      </c>
      <c r="W45" s="161"/>
      <c r="X45" s="161" t="s">
        <v>147</v>
      </c>
      <c r="Y45" s="161" t="s">
        <v>148</v>
      </c>
      <c r="Z45" s="151"/>
      <c r="AA45" s="151"/>
      <c r="AB45" s="151"/>
      <c r="AC45" s="151"/>
      <c r="AD45" s="151"/>
      <c r="AE45" s="151"/>
      <c r="AF45" s="151"/>
      <c r="AG45" s="151" t="s">
        <v>440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5">
      <c r="A46" s="185">
        <v>38</v>
      </c>
      <c r="B46" s="186" t="s">
        <v>604</v>
      </c>
      <c r="C46" s="191" t="s">
        <v>605</v>
      </c>
      <c r="D46" s="187" t="s">
        <v>257</v>
      </c>
      <c r="E46" s="188">
        <v>12</v>
      </c>
      <c r="F46" s="189"/>
      <c r="G46" s="190">
        <f t="shared" si="7"/>
        <v>0</v>
      </c>
      <c r="H46" s="162"/>
      <c r="I46" s="161">
        <f t="shared" si="8"/>
        <v>0</v>
      </c>
      <c r="J46" s="162"/>
      <c r="K46" s="161">
        <f t="shared" si="9"/>
        <v>0</v>
      </c>
      <c r="L46" s="161">
        <v>21</v>
      </c>
      <c r="M46" s="161">
        <f t="shared" si="10"/>
        <v>0</v>
      </c>
      <c r="N46" s="160">
        <v>0</v>
      </c>
      <c r="O46" s="160">
        <f t="shared" si="11"/>
        <v>0</v>
      </c>
      <c r="P46" s="160">
        <v>0</v>
      </c>
      <c r="Q46" s="160">
        <f t="shared" si="12"/>
        <v>0</v>
      </c>
      <c r="R46" s="161"/>
      <c r="S46" s="161" t="s">
        <v>145</v>
      </c>
      <c r="T46" s="161" t="s">
        <v>146</v>
      </c>
      <c r="U46" s="161">
        <v>0</v>
      </c>
      <c r="V46" s="161">
        <f t="shared" si="13"/>
        <v>0</v>
      </c>
      <c r="W46" s="161"/>
      <c r="X46" s="161" t="s">
        <v>147</v>
      </c>
      <c r="Y46" s="161" t="s">
        <v>148</v>
      </c>
      <c r="Z46" s="151"/>
      <c r="AA46" s="151"/>
      <c r="AB46" s="151"/>
      <c r="AC46" s="151"/>
      <c r="AD46" s="151"/>
      <c r="AE46" s="151"/>
      <c r="AF46" s="151"/>
      <c r="AG46" s="151" t="s">
        <v>440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5">
      <c r="A47" s="185">
        <v>39</v>
      </c>
      <c r="B47" s="186" t="s">
        <v>606</v>
      </c>
      <c r="C47" s="191" t="s">
        <v>607</v>
      </c>
      <c r="D47" s="187" t="s">
        <v>257</v>
      </c>
      <c r="E47" s="188">
        <v>25</v>
      </c>
      <c r="F47" s="189"/>
      <c r="G47" s="190">
        <f t="shared" si="7"/>
        <v>0</v>
      </c>
      <c r="H47" s="162"/>
      <c r="I47" s="161">
        <f t="shared" si="8"/>
        <v>0</v>
      </c>
      <c r="J47" s="162"/>
      <c r="K47" s="161">
        <f t="shared" si="9"/>
        <v>0</v>
      </c>
      <c r="L47" s="161">
        <v>21</v>
      </c>
      <c r="M47" s="161">
        <f t="shared" si="10"/>
        <v>0</v>
      </c>
      <c r="N47" s="160">
        <v>0</v>
      </c>
      <c r="O47" s="160">
        <f t="shared" si="11"/>
        <v>0</v>
      </c>
      <c r="P47" s="160">
        <v>0</v>
      </c>
      <c r="Q47" s="160">
        <f t="shared" si="12"/>
        <v>0</v>
      </c>
      <c r="R47" s="161"/>
      <c r="S47" s="161" t="s">
        <v>145</v>
      </c>
      <c r="T47" s="161" t="s">
        <v>146</v>
      </c>
      <c r="U47" s="161">
        <v>0</v>
      </c>
      <c r="V47" s="161">
        <f t="shared" si="13"/>
        <v>0</v>
      </c>
      <c r="W47" s="161"/>
      <c r="X47" s="161" t="s">
        <v>147</v>
      </c>
      <c r="Y47" s="161" t="s">
        <v>148</v>
      </c>
      <c r="Z47" s="151"/>
      <c r="AA47" s="151"/>
      <c r="AB47" s="151"/>
      <c r="AC47" s="151"/>
      <c r="AD47" s="151"/>
      <c r="AE47" s="151"/>
      <c r="AF47" s="151"/>
      <c r="AG47" s="151" t="s">
        <v>440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ht="20" outlineLevel="1" x14ac:dyDescent="0.25">
      <c r="A48" s="185">
        <v>40</v>
      </c>
      <c r="B48" s="186" t="s">
        <v>608</v>
      </c>
      <c r="C48" s="191" t="s">
        <v>609</v>
      </c>
      <c r="D48" s="187" t="s">
        <v>257</v>
      </c>
      <c r="E48" s="188">
        <v>6</v>
      </c>
      <c r="F48" s="189"/>
      <c r="G48" s="190">
        <f t="shared" si="7"/>
        <v>0</v>
      </c>
      <c r="H48" s="162"/>
      <c r="I48" s="161">
        <f t="shared" si="8"/>
        <v>0</v>
      </c>
      <c r="J48" s="162"/>
      <c r="K48" s="161">
        <f t="shared" si="9"/>
        <v>0</v>
      </c>
      <c r="L48" s="161">
        <v>21</v>
      </c>
      <c r="M48" s="161">
        <f t="shared" si="10"/>
        <v>0</v>
      </c>
      <c r="N48" s="160">
        <v>0</v>
      </c>
      <c r="O48" s="160">
        <f t="shared" si="11"/>
        <v>0</v>
      </c>
      <c r="P48" s="160">
        <v>0</v>
      </c>
      <c r="Q48" s="160">
        <f t="shared" si="12"/>
        <v>0</v>
      </c>
      <c r="R48" s="161"/>
      <c r="S48" s="161" t="s">
        <v>145</v>
      </c>
      <c r="T48" s="161" t="s">
        <v>146</v>
      </c>
      <c r="U48" s="161">
        <v>0</v>
      </c>
      <c r="V48" s="161">
        <f t="shared" si="13"/>
        <v>0</v>
      </c>
      <c r="W48" s="161"/>
      <c r="X48" s="161" t="s">
        <v>147</v>
      </c>
      <c r="Y48" s="161" t="s">
        <v>148</v>
      </c>
      <c r="Z48" s="151"/>
      <c r="AA48" s="151"/>
      <c r="AB48" s="151"/>
      <c r="AC48" s="151"/>
      <c r="AD48" s="151"/>
      <c r="AE48" s="151"/>
      <c r="AF48" s="151"/>
      <c r="AG48" s="151" t="s">
        <v>440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ht="20" outlineLevel="1" x14ac:dyDescent="0.25">
      <c r="A49" s="185">
        <v>41</v>
      </c>
      <c r="B49" s="186" t="s">
        <v>610</v>
      </c>
      <c r="C49" s="191" t="s">
        <v>611</v>
      </c>
      <c r="D49" s="187" t="s">
        <v>257</v>
      </c>
      <c r="E49" s="188">
        <v>25</v>
      </c>
      <c r="F49" s="189"/>
      <c r="G49" s="190">
        <f t="shared" si="7"/>
        <v>0</v>
      </c>
      <c r="H49" s="162"/>
      <c r="I49" s="161">
        <f t="shared" si="8"/>
        <v>0</v>
      </c>
      <c r="J49" s="162"/>
      <c r="K49" s="161">
        <f t="shared" si="9"/>
        <v>0</v>
      </c>
      <c r="L49" s="161">
        <v>21</v>
      </c>
      <c r="M49" s="161">
        <f t="shared" si="10"/>
        <v>0</v>
      </c>
      <c r="N49" s="160">
        <v>0</v>
      </c>
      <c r="O49" s="160">
        <f t="shared" si="11"/>
        <v>0</v>
      </c>
      <c r="P49" s="160">
        <v>0</v>
      </c>
      <c r="Q49" s="160">
        <f t="shared" si="12"/>
        <v>0</v>
      </c>
      <c r="R49" s="161"/>
      <c r="S49" s="161" t="s">
        <v>145</v>
      </c>
      <c r="T49" s="161" t="s">
        <v>146</v>
      </c>
      <c r="U49" s="161">
        <v>0</v>
      </c>
      <c r="V49" s="161">
        <f t="shared" si="13"/>
        <v>0</v>
      </c>
      <c r="W49" s="161"/>
      <c r="X49" s="161" t="s">
        <v>147</v>
      </c>
      <c r="Y49" s="161" t="s">
        <v>148</v>
      </c>
      <c r="Z49" s="151"/>
      <c r="AA49" s="151"/>
      <c r="AB49" s="151"/>
      <c r="AC49" s="151"/>
      <c r="AD49" s="151"/>
      <c r="AE49" s="151"/>
      <c r="AF49" s="151"/>
      <c r="AG49" s="151" t="s">
        <v>440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5">
      <c r="A50" s="185">
        <v>42</v>
      </c>
      <c r="B50" s="186" t="s">
        <v>612</v>
      </c>
      <c r="C50" s="191" t="s">
        <v>613</v>
      </c>
      <c r="D50" s="187" t="s">
        <v>317</v>
      </c>
      <c r="E50" s="188">
        <v>1</v>
      </c>
      <c r="F50" s="189"/>
      <c r="G50" s="190">
        <f t="shared" si="7"/>
        <v>0</v>
      </c>
      <c r="H50" s="162"/>
      <c r="I50" s="161">
        <f t="shared" si="8"/>
        <v>0</v>
      </c>
      <c r="J50" s="162"/>
      <c r="K50" s="161">
        <f t="shared" si="9"/>
        <v>0</v>
      </c>
      <c r="L50" s="161">
        <v>21</v>
      </c>
      <c r="M50" s="161">
        <f t="shared" si="10"/>
        <v>0</v>
      </c>
      <c r="N50" s="160">
        <v>0</v>
      </c>
      <c r="O50" s="160">
        <f t="shared" si="11"/>
        <v>0</v>
      </c>
      <c r="P50" s="160">
        <v>0</v>
      </c>
      <c r="Q50" s="160">
        <f t="shared" si="12"/>
        <v>0</v>
      </c>
      <c r="R50" s="161"/>
      <c r="S50" s="161" t="s">
        <v>145</v>
      </c>
      <c r="T50" s="161" t="s">
        <v>146</v>
      </c>
      <c r="U50" s="161">
        <v>0</v>
      </c>
      <c r="V50" s="161">
        <f t="shared" si="13"/>
        <v>0</v>
      </c>
      <c r="W50" s="161"/>
      <c r="X50" s="161" t="s">
        <v>147</v>
      </c>
      <c r="Y50" s="161" t="s">
        <v>148</v>
      </c>
      <c r="Z50" s="151"/>
      <c r="AA50" s="151"/>
      <c r="AB50" s="151"/>
      <c r="AC50" s="151"/>
      <c r="AD50" s="151"/>
      <c r="AE50" s="151"/>
      <c r="AF50" s="151"/>
      <c r="AG50" s="151" t="s">
        <v>440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5">
      <c r="A51" s="185">
        <v>43</v>
      </c>
      <c r="B51" s="186" t="s">
        <v>614</v>
      </c>
      <c r="C51" s="191" t="s">
        <v>615</v>
      </c>
      <c r="D51" s="187" t="s">
        <v>451</v>
      </c>
      <c r="E51" s="188">
        <v>1</v>
      </c>
      <c r="F51" s="189"/>
      <c r="G51" s="190">
        <f t="shared" si="7"/>
        <v>0</v>
      </c>
      <c r="H51" s="162"/>
      <c r="I51" s="161">
        <f t="shared" si="8"/>
        <v>0</v>
      </c>
      <c r="J51" s="162"/>
      <c r="K51" s="161">
        <f t="shared" si="9"/>
        <v>0</v>
      </c>
      <c r="L51" s="161">
        <v>21</v>
      </c>
      <c r="M51" s="161">
        <f t="shared" si="10"/>
        <v>0</v>
      </c>
      <c r="N51" s="160">
        <v>0</v>
      </c>
      <c r="O51" s="160">
        <f t="shared" si="11"/>
        <v>0</v>
      </c>
      <c r="P51" s="160">
        <v>0</v>
      </c>
      <c r="Q51" s="160">
        <f t="shared" si="12"/>
        <v>0</v>
      </c>
      <c r="R51" s="161"/>
      <c r="S51" s="161" t="s">
        <v>145</v>
      </c>
      <c r="T51" s="161" t="s">
        <v>146</v>
      </c>
      <c r="U51" s="161">
        <v>0</v>
      </c>
      <c r="V51" s="161">
        <f t="shared" si="13"/>
        <v>0</v>
      </c>
      <c r="W51" s="161"/>
      <c r="X51" s="161" t="s">
        <v>147</v>
      </c>
      <c r="Y51" s="161" t="s">
        <v>148</v>
      </c>
      <c r="Z51" s="151"/>
      <c r="AA51" s="151"/>
      <c r="AB51" s="151"/>
      <c r="AC51" s="151"/>
      <c r="AD51" s="151"/>
      <c r="AE51" s="151"/>
      <c r="AF51" s="151"/>
      <c r="AG51" s="151" t="s">
        <v>440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5">
      <c r="A52" s="185">
        <v>44</v>
      </c>
      <c r="B52" s="186" t="s">
        <v>616</v>
      </c>
      <c r="C52" s="191" t="s">
        <v>617</v>
      </c>
      <c r="D52" s="187" t="s">
        <v>451</v>
      </c>
      <c r="E52" s="188">
        <v>2</v>
      </c>
      <c r="F52" s="189"/>
      <c r="G52" s="190">
        <f t="shared" si="7"/>
        <v>0</v>
      </c>
      <c r="H52" s="162"/>
      <c r="I52" s="161">
        <f t="shared" si="8"/>
        <v>0</v>
      </c>
      <c r="J52" s="162"/>
      <c r="K52" s="161">
        <f t="shared" si="9"/>
        <v>0</v>
      </c>
      <c r="L52" s="161">
        <v>21</v>
      </c>
      <c r="M52" s="161">
        <f t="shared" si="10"/>
        <v>0</v>
      </c>
      <c r="N52" s="160">
        <v>0</v>
      </c>
      <c r="O52" s="160">
        <f t="shared" si="11"/>
        <v>0</v>
      </c>
      <c r="P52" s="160">
        <v>0</v>
      </c>
      <c r="Q52" s="160">
        <f t="shared" si="12"/>
        <v>0</v>
      </c>
      <c r="R52" s="161"/>
      <c r="S52" s="161" t="s">
        <v>145</v>
      </c>
      <c r="T52" s="161" t="s">
        <v>146</v>
      </c>
      <c r="U52" s="161">
        <v>0</v>
      </c>
      <c r="V52" s="161">
        <f t="shared" si="13"/>
        <v>0</v>
      </c>
      <c r="W52" s="161"/>
      <c r="X52" s="161" t="s">
        <v>147</v>
      </c>
      <c r="Y52" s="161" t="s">
        <v>148</v>
      </c>
      <c r="Z52" s="151"/>
      <c r="AA52" s="151"/>
      <c r="AB52" s="151"/>
      <c r="AC52" s="151"/>
      <c r="AD52" s="151"/>
      <c r="AE52" s="151"/>
      <c r="AF52" s="151"/>
      <c r="AG52" s="151" t="s">
        <v>440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ht="20" outlineLevel="1" x14ac:dyDescent="0.25">
      <c r="A53" s="185">
        <v>45</v>
      </c>
      <c r="B53" s="186" t="s">
        <v>618</v>
      </c>
      <c r="C53" s="191" t="s">
        <v>619</v>
      </c>
      <c r="D53" s="187" t="s">
        <v>451</v>
      </c>
      <c r="E53" s="188">
        <v>39</v>
      </c>
      <c r="F53" s="189"/>
      <c r="G53" s="190">
        <f t="shared" si="7"/>
        <v>0</v>
      </c>
      <c r="H53" s="162"/>
      <c r="I53" s="161">
        <f t="shared" si="8"/>
        <v>0</v>
      </c>
      <c r="J53" s="162"/>
      <c r="K53" s="161">
        <f t="shared" si="9"/>
        <v>0</v>
      </c>
      <c r="L53" s="161">
        <v>21</v>
      </c>
      <c r="M53" s="161">
        <f t="shared" si="10"/>
        <v>0</v>
      </c>
      <c r="N53" s="160">
        <v>0</v>
      </c>
      <c r="O53" s="160">
        <f t="shared" si="11"/>
        <v>0</v>
      </c>
      <c r="P53" s="160">
        <v>0</v>
      </c>
      <c r="Q53" s="160">
        <f t="shared" si="12"/>
        <v>0</v>
      </c>
      <c r="R53" s="161"/>
      <c r="S53" s="161" t="s">
        <v>145</v>
      </c>
      <c r="T53" s="161" t="s">
        <v>146</v>
      </c>
      <c r="U53" s="161">
        <v>0</v>
      </c>
      <c r="V53" s="161">
        <f t="shared" si="13"/>
        <v>0</v>
      </c>
      <c r="W53" s="161"/>
      <c r="X53" s="161" t="s">
        <v>272</v>
      </c>
      <c r="Y53" s="161" t="s">
        <v>148</v>
      </c>
      <c r="Z53" s="151"/>
      <c r="AA53" s="151"/>
      <c r="AB53" s="151"/>
      <c r="AC53" s="151"/>
      <c r="AD53" s="151"/>
      <c r="AE53" s="151"/>
      <c r="AF53" s="151"/>
      <c r="AG53" s="151" t="s">
        <v>417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ht="20" outlineLevel="1" x14ac:dyDescent="0.25">
      <c r="A54" s="185">
        <v>46</v>
      </c>
      <c r="B54" s="186" t="s">
        <v>620</v>
      </c>
      <c r="C54" s="191" t="s">
        <v>621</v>
      </c>
      <c r="D54" s="187" t="s">
        <v>257</v>
      </c>
      <c r="E54" s="188">
        <v>86</v>
      </c>
      <c r="F54" s="189"/>
      <c r="G54" s="190">
        <f t="shared" si="7"/>
        <v>0</v>
      </c>
      <c r="H54" s="162"/>
      <c r="I54" s="161">
        <f t="shared" si="8"/>
        <v>0</v>
      </c>
      <c r="J54" s="162"/>
      <c r="K54" s="161">
        <f t="shared" si="9"/>
        <v>0</v>
      </c>
      <c r="L54" s="161">
        <v>21</v>
      </c>
      <c r="M54" s="161">
        <f t="shared" si="10"/>
        <v>0</v>
      </c>
      <c r="N54" s="160">
        <v>0</v>
      </c>
      <c r="O54" s="160">
        <f t="shared" si="11"/>
        <v>0</v>
      </c>
      <c r="P54" s="160">
        <v>0</v>
      </c>
      <c r="Q54" s="160">
        <f t="shared" si="12"/>
        <v>0</v>
      </c>
      <c r="R54" s="161"/>
      <c r="S54" s="161" t="s">
        <v>145</v>
      </c>
      <c r="T54" s="161" t="s">
        <v>146</v>
      </c>
      <c r="U54" s="161">
        <v>0</v>
      </c>
      <c r="V54" s="161">
        <f t="shared" si="13"/>
        <v>0</v>
      </c>
      <c r="W54" s="161"/>
      <c r="X54" s="161" t="s">
        <v>272</v>
      </c>
      <c r="Y54" s="161" t="s">
        <v>148</v>
      </c>
      <c r="Z54" s="151"/>
      <c r="AA54" s="151"/>
      <c r="AB54" s="151"/>
      <c r="AC54" s="151"/>
      <c r="AD54" s="151"/>
      <c r="AE54" s="151"/>
      <c r="AF54" s="151"/>
      <c r="AG54" s="151" t="s">
        <v>417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5">
      <c r="A55" s="185">
        <v>47</v>
      </c>
      <c r="B55" s="186" t="s">
        <v>622</v>
      </c>
      <c r="C55" s="191" t="s">
        <v>623</v>
      </c>
      <c r="D55" s="187" t="s">
        <v>197</v>
      </c>
      <c r="E55" s="188">
        <v>6.5</v>
      </c>
      <c r="F55" s="189"/>
      <c r="G55" s="190">
        <f t="shared" si="7"/>
        <v>0</v>
      </c>
      <c r="H55" s="162"/>
      <c r="I55" s="161">
        <f t="shared" si="8"/>
        <v>0</v>
      </c>
      <c r="J55" s="162"/>
      <c r="K55" s="161">
        <f t="shared" si="9"/>
        <v>0</v>
      </c>
      <c r="L55" s="161">
        <v>21</v>
      </c>
      <c r="M55" s="161">
        <f t="shared" si="10"/>
        <v>0</v>
      </c>
      <c r="N55" s="160">
        <v>0</v>
      </c>
      <c r="O55" s="160">
        <f t="shared" si="11"/>
        <v>0</v>
      </c>
      <c r="P55" s="160">
        <v>0</v>
      </c>
      <c r="Q55" s="160">
        <f t="shared" si="12"/>
        <v>0</v>
      </c>
      <c r="R55" s="161"/>
      <c r="S55" s="161" t="s">
        <v>145</v>
      </c>
      <c r="T55" s="161" t="s">
        <v>146</v>
      </c>
      <c r="U55" s="161">
        <v>0</v>
      </c>
      <c r="V55" s="161">
        <f t="shared" si="13"/>
        <v>0</v>
      </c>
      <c r="W55" s="161"/>
      <c r="X55" s="161" t="s">
        <v>272</v>
      </c>
      <c r="Y55" s="161" t="s">
        <v>148</v>
      </c>
      <c r="Z55" s="151"/>
      <c r="AA55" s="151"/>
      <c r="AB55" s="151"/>
      <c r="AC55" s="151"/>
      <c r="AD55" s="151"/>
      <c r="AE55" s="151"/>
      <c r="AF55" s="151"/>
      <c r="AG55" s="151" t="s">
        <v>417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5">
      <c r="A56" s="185">
        <v>48</v>
      </c>
      <c r="B56" s="186" t="s">
        <v>624</v>
      </c>
      <c r="C56" s="191" t="s">
        <v>625</v>
      </c>
      <c r="D56" s="187" t="s">
        <v>451</v>
      </c>
      <c r="E56" s="188">
        <v>1</v>
      </c>
      <c r="F56" s="189"/>
      <c r="G56" s="190">
        <f t="shared" si="7"/>
        <v>0</v>
      </c>
      <c r="H56" s="162"/>
      <c r="I56" s="161">
        <f t="shared" si="8"/>
        <v>0</v>
      </c>
      <c r="J56" s="162"/>
      <c r="K56" s="161">
        <f t="shared" si="9"/>
        <v>0</v>
      </c>
      <c r="L56" s="161">
        <v>21</v>
      </c>
      <c r="M56" s="161">
        <f t="shared" si="10"/>
        <v>0</v>
      </c>
      <c r="N56" s="160">
        <v>0</v>
      </c>
      <c r="O56" s="160">
        <f t="shared" si="11"/>
        <v>0</v>
      </c>
      <c r="P56" s="160">
        <v>0</v>
      </c>
      <c r="Q56" s="160">
        <f t="shared" si="12"/>
        <v>0</v>
      </c>
      <c r="R56" s="161"/>
      <c r="S56" s="161" t="s">
        <v>145</v>
      </c>
      <c r="T56" s="161" t="s">
        <v>146</v>
      </c>
      <c r="U56" s="161">
        <v>0</v>
      </c>
      <c r="V56" s="161">
        <f t="shared" si="13"/>
        <v>0</v>
      </c>
      <c r="W56" s="161"/>
      <c r="X56" s="161" t="s">
        <v>147</v>
      </c>
      <c r="Y56" s="161" t="s">
        <v>148</v>
      </c>
      <c r="Z56" s="151"/>
      <c r="AA56" s="151"/>
      <c r="AB56" s="151"/>
      <c r="AC56" s="151"/>
      <c r="AD56" s="151"/>
      <c r="AE56" s="151"/>
      <c r="AF56" s="151"/>
      <c r="AG56" s="151" t="s">
        <v>440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5">
      <c r="A57" s="185">
        <v>49</v>
      </c>
      <c r="B57" s="186" t="s">
        <v>626</v>
      </c>
      <c r="C57" s="191" t="s">
        <v>627</v>
      </c>
      <c r="D57" s="187" t="s">
        <v>628</v>
      </c>
      <c r="E57" s="188">
        <v>2</v>
      </c>
      <c r="F57" s="189"/>
      <c r="G57" s="190">
        <f t="shared" si="7"/>
        <v>0</v>
      </c>
      <c r="H57" s="162"/>
      <c r="I57" s="161">
        <f t="shared" si="8"/>
        <v>0</v>
      </c>
      <c r="J57" s="162"/>
      <c r="K57" s="161">
        <f t="shared" si="9"/>
        <v>0</v>
      </c>
      <c r="L57" s="161">
        <v>21</v>
      </c>
      <c r="M57" s="161">
        <f t="shared" si="10"/>
        <v>0</v>
      </c>
      <c r="N57" s="160">
        <v>0</v>
      </c>
      <c r="O57" s="160">
        <f t="shared" si="11"/>
        <v>0</v>
      </c>
      <c r="P57" s="160">
        <v>0</v>
      </c>
      <c r="Q57" s="160">
        <f t="shared" si="12"/>
        <v>0</v>
      </c>
      <c r="R57" s="161"/>
      <c r="S57" s="161" t="s">
        <v>145</v>
      </c>
      <c r="T57" s="161" t="s">
        <v>146</v>
      </c>
      <c r="U57" s="161">
        <v>0</v>
      </c>
      <c r="V57" s="161">
        <f t="shared" si="13"/>
        <v>0</v>
      </c>
      <c r="W57" s="161"/>
      <c r="X57" s="161" t="s">
        <v>147</v>
      </c>
      <c r="Y57" s="161" t="s">
        <v>148</v>
      </c>
      <c r="Z57" s="151"/>
      <c r="AA57" s="151"/>
      <c r="AB57" s="151"/>
      <c r="AC57" s="151"/>
      <c r="AD57" s="151"/>
      <c r="AE57" s="151"/>
      <c r="AF57" s="151"/>
      <c r="AG57" s="151" t="s">
        <v>440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5">
      <c r="A58" s="185">
        <v>50</v>
      </c>
      <c r="B58" s="186" t="s">
        <v>629</v>
      </c>
      <c r="C58" s="191" t="s">
        <v>630</v>
      </c>
      <c r="D58" s="187" t="s">
        <v>628</v>
      </c>
      <c r="E58" s="188">
        <v>1</v>
      </c>
      <c r="F58" s="189"/>
      <c r="G58" s="190">
        <f t="shared" si="7"/>
        <v>0</v>
      </c>
      <c r="H58" s="162"/>
      <c r="I58" s="161">
        <f t="shared" si="8"/>
        <v>0</v>
      </c>
      <c r="J58" s="162"/>
      <c r="K58" s="161">
        <f t="shared" si="9"/>
        <v>0</v>
      </c>
      <c r="L58" s="161">
        <v>21</v>
      </c>
      <c r="M58" s="161">
        <f t="shared" si="10"/>
        <v>0</v>
      </c>
      <c r="N58" s="160">
        <v>0</v>
      </c>
      <c r="O58" s="160">
        <f t="shared" si="11"/>
        <v>0</v>
      </c>
      <c r="P58" s="160">
        <v>0</v>
      </c>
      <c r="Q58" s="160">
        <f t="shared" si="12"/>
        <v>0</v>
      </c>
      <c r="R58" s="161"/>
      <c r="S58" s="161" t="s">
        <v>145</v>
      </c>
      <c r="T58" s="161" t="s">
        <v>146</v>
      </c>
      <c r="U58" s="161">
        <v>0</v>
      </c>
      <c r="V58" s="161">
        <f t="shared" si="13"/>
        <v>0</v>
      </c>
      <c r="W58" s="161"/>
      <c r="X58" s="161" t="s">
        <v>147</v>
      </c>
      <c r="Y58" s="161" t="s">
        <v>148</v>
      </c>
      <c r="Z58" s="151"/>
      <c r="AA58" s="151"/>
      <c r="AB58" s="151"/>
      <c r="AC58" s="151"/>
      <c r="AD58" s="151"/>
      <c r="AE58" s="151"/>
      <c r="AF58" s="151"/>
      <c r="AG58" s="151" t="s">
        <v>440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5">
      <c r="A59" s="185">
        <v>51</v>
      </c>
      <c r="B59" s="186" t="s">
        <v>631</v>
      </c>
      <c r="C59" s="191" t="s">
        <v>632</v>
      </c>
      <c r="D59" s="187" t="s">
        <v>628</v>
      </c>
      <c r="E59" s="188">
        <v>2</v>
      </c>
      <c r="F59" s="189"/>
      <c r="G59" s="190">
        <f t="shared" si="7"/>
        <v>0</v>
      </c>
      <c r="H59" s="162"/>
      <c r="I59" s="161">
        <f t="shared" si="8"/>
        <v>0</v>
      </c>
      <c r="J59" s="162"/>
      <c r="K59" s="161">
        <f t="shared" si="9"/>
        <v>0</v>
      </c>
      <c r="L59" s="161">
        <v>21</v>
      </c>
      <c r="M59" s="161">
        <f t="shared" si="10"/>
        <v>0</v>
      </c>
      <c r="N59" s="160">
        <v>0</v>
      </c>
      <c r="O59" s="160">
        <f t="shared" si="11"/>
        <v>0</v>
      </c>
      <c r="P59" s="160">
        <v>0</v>
      </c>
      <c r="Q59" s="160">
        <f t="shared" si="12"/>
        <v>0</v>
      </c>
      <c r="R59" s="161"/>
      <c r="S59" s="161" t="s">
        <v>145</v>
      </c>
      <c r="T59" s="161" t="s">
        <v>146</v>
      </c>
      <c r="U59" s="161">
        <v>0</v>
      </c>
      <c r="V59" s="161">
        <f t="shared" si="13"/>
        <v>0</v>
      </c>
      <c r="W59" s="161"/>
      <c r="X59" s="161" t="s">
        <v>147</v>
      </c>
      <c r="Y59" s="161" t="s">
        <v>148</v>
      </c>
      <c r="Z59" s="151"/>
      <c r="AA59" s="151"/>
      <c r="AB59" s="151"/>
      <c r="AC59" s="151"/>
      <c r="AD59" s="151"/>
      <c r="AE59" s="151"/>
      <c r="AF59" s="151"/>
      <c r="AG59" s="151" t="s">
        <v>440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5">
      <c r="A60" s="185">
        <v>52</v>
      </c>
      <c r="B60" s="186" t="s">
        <v>633</v>
      </c>
      <c r="C60" s="191" t="s">
        <v>634</v>
      </c>
      <c r="D60" s="187" t="s">
        <v>628</v>
      </c>
      <c r="E60" s="188">
        <v>10</v>
      </c>
      <c r="F60" s="189"/>
      <c r="G60" s="190">
        <f t="shared" si="7"/>
        <v>0</v>
      </c>
      <c r="H60" s="162"/>
      <c r="I60" s="161">
        <f t="shared" si="8"/>
        <v>0</v>
      </c>
      <c r="J60" s="162"/>
      <c r="K60" s="161">
        <f t="shared" si="9"/>
        <v>0</v>
      </c>
      <c r="L60" s="161">
        <v>21</v>
      </c>
      <c r="M60" s="161">
        <f t="shared" si="10"/>
        <v>0</v>
      </c>
      <c r="N60" s="160">
        <v>0</v>
      </c>
      <c r="O60" s="160">
        <f t="shared" si="11"/>
        <v>0</v>
      </c>
      <c r="P60" s="160">
        <v>0</v>
      </c>
      <c r="Q60" s="160">
        <f t="shared" si="12"/>
        <v>0</v>
      </c>
      <c r="R60" s="161"/>
      <c r="S60" s="161" t="s">
        <v>145</v>
      </c>
      <c r="T60" s="161" t="s">
        <v>146</v>
      </c>
      <c r="U60" s="161">
        <v>0</v>
      </c>
      <c r="V60" s="161">
        <f t="shared" si="13"/>
        <v>0</v>
      </c>
      <c r="W60" s="161"/>
      <c r="X60" s="161" t="s">
        <v>147</v>
      </c>
      <c r="Y60" s="161" t="s">
        <v>148</v>
      </c>
      <c r="Z60" s="151"/>
      <c r="AA60" s="151"/>
      <c r="AB60" s="151"/>
      <c r="AC60" s="151"/>
      <c r="AD60" s="151"/>
      <c r="AE60" s="151"/>
      <c r="AF60" s="151"/>
      <c r="AG60" s="151" t="s">
        <v>440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5">
      <c r="A61" s="185">
        <v>53</v>
      </c>
      <c r="B61" s="186" t="s">
        <v>635</v>
      </c>
      <c r="C61" s="191" t="s">
        <v>636</v>
      </c>
      <c r="D61" s="187" t="s">
        <v>628</v>
      </c>
      <c r="E61" s="188">
        <v>1</v>
      </c>
      <c r="F61" s="189"/>
      <c r="G61" s="190">
        <f t="shared" si="7"/>
        <v>0</v>
      </c>
      <c r="H61" s="162"/>
      <c r="I61" s="161">
        <f t="shared" si="8"/>
        <v>0</v>
      </c>
      <c r="J61" s="162"/>
      <c r="K61" s="161">
        <f t="shared" si="9"/>
        <v>0</v>
      </c>
      <c r="L61" s="161">
        <v>21</v>
      </c>
      <c r="M61" s="161">
        <f t="shared" si="10"/>
        <v>0</v>
      </c>
      <c r="N61" s="160">
        <v>0</v>
      </c>
      <c r="O61" s="160">
        <f t="shared" si="11"/>
        <v>0</v>
      </c>
      <c r="P61" s="160">
        <v>0</v>
      </c>
      <c r="Q61" s="160">
        <f t="shared" si="12"/>
        <v>0</v>
      </c>
      <c r="R61" s="161"/>
      <c r="S61" s="161" t="s">
        <v>145</v>
      </c>
      <c r="T61" s="161" t="s">
        <v>146</v>
      </c>
      <c r="U61" s="161">
        <v>0</v>
      </c>
      <c r="V61" s="161">
        <f t="shared" si="13"/>
        <v>0</v>
      </c>
      <c r="W61" s="161"/>
      <c r="X61" s="161" t="s">
        <v>147</v>
      </c>
      <c r="Y61" s="161" t="s">
        <v>148</v>
      </c>
      <c r="Z61" s="151"/>
      <c r="AA61" s="151"/>
      <c r="AB61" s="151"/>
      <c r="AC61" s="151"/>
      <c r="AD61" s="151"/>
      <c r="AE61" s="151"/>
      <c r="AF61" s="151"/>
      <c r="AG61" s="151" t="s">
        <v>440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ht="40" outlineLevel="1" x14ac:dyDescent="0.25">
      <c r="A62" s="185">
        <v>54</v>
      </c>
      <c r="B62" s="186" t="s">
        <v>637</v>
      </c>
      <c r="C62" s="191" t="s">
        <v>638</v>
      </c>
      <c r="D62" s="187" t="s">
        <v>451</v>
      </c>
      <c r="E62" s="188">
        <v>1</v>
      </c>
      <c r="F62" s="189"/>
      <c r="G62" s="190">
        <f t="shared" si="7"/>
        <v>0</v>
      </c>
      <c r="H62" s="162"/>
      <c r="I62" s="161">
        <f t="shared" si="8"/>
        <v>0</v>
      </c>
      <c r="J62" s="162"/>
      <c r="K62" s="161">
        <f t="shared" si="9"/>
        <v>0</v>
      </c>
      <c r="L62" s="161">
        <v>21</v>
      </c>
      <c r="M62" s="161">
        <f t="shared" si="10"/>
        <v>0</v>
      </c>
      <c r="N62" s="160">
        <v>0</v>
      </c>
      <c r="O62" s="160">
        <f t="shared" si="11"/>
        <v>0</v>
      </c>
      <c r="P62" s="160">
        <v>0</v>
      </c>
      <c r="Q62" s="160">
        <f t="shared" si="12"/>
        <v>0</v>
      </c>
      <c r="R62" s="161"/>
      <c r="S62" s="161" t="s">
        <v>145</v>
      </c>
      <c r="T62" s="161" t="s">
        <v>146</v>
      </c>
      <c r="U62" s="161">
        <v>0</v>
      </c>
      <c r="V62" s="161">
        <f t="shared" si="13"/>
        <v>0</v>
      </c>
      <c r="W62" s="161"/>
      <c r="X62" s="161" t="s">
        <v>147</v>
      </c>
      <c r="Y62" s="161" t="s">
        <v>148</v>
      </c>
      <c r="Z62" s="151"/>
      <c r="AA62" s="151"/>
      <c r="AB62" s="151"/>
      <c r="AC62" s="151"/>
      <c r="AD62" s="151"/>
      <c r="AE62" s="151"/>
      <c r="AF62" s="151"/>
      <c r="AG62" s="151" t="s">
        <v>440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 x14ac:dyDescent="0.25">
      <c r="A63" s="185">
        <v>55</v>
      </c>
      <c r="B63" s="186" t="s">
        <v>639</v>
      </c>
      <c r="C63" s="191" t="s">
        <v>640</v>
      </c>
      <c r="D63" s="187" t="s">
        <v>451</v>
      </c>
      <c r="E63" s="188">
        <v>1</v>
      </c>
      <c r="F63" s="189"/>
      <c r="G63" s="190">
        <f t="shared" si="7"/>
        <v>0</v>
      </c>
      <c r="H63" s="162"/>
      <c r="I63" s="161">
        <f t="shared" si="8"/>
        <v>0</v>
      </c>
      <c r="J63" s="162"/>
      <c r="K63" s="161">
        <f t="shared" si="9"/>
        <v>0</v>
      </c>
      <c r="L63" s="161">
        <v>21</v>
      </c>
      <c r="M63" s="161">
        <f t="shared" si="10"/>
        <v>0</v>
      </c>
      <c r="N63" s="160">
        <v>0</v>
      </c>
      <c r="O63" s="160">
        <f t="shared" si="11"/>
        <v>0</v>
      </c>
      <c r="P63" s="160">
        <v>0</v>
      </c>
      <c r="Q63" s="160">
        <f t="shared" si="12"/>
        <v>0</v>
      </c>
      <c r="R63" s="161"/>
      <c r="S63" s="161" t="s">
        <v>145</v>
      </c>
      <c r="T63" s="161" t="s">
        <v>146</v>
      </c>
      <c r="U63" s="161">
        <v>0</v>
      </c>
      <c r="V63" s="161">
        <f t="shared" si="13"/>
        <v>0</v>
      </c>
      <c r="W63" s="161"/>
      <c r="X63" s="161" t="s">
        <v>147</v>
      </c>
      <c r="Y63" s="161" t="s">
        <v>148</v>
      </c>
      <c r="Z63" s="151"/>
      <c r="AA63" s="151"/>
      <c r="AB63" s="151"/>
      <c r="AC63" s="151"/>
      <c r="AD63" s="151"/>
      <c r="AE63" s="151"/>
      <c r="AF63" s="151"/>
      <c r="AG63" s="151" t="s">
        <v>440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 x14ac:dyDescent="0.25">
      <c r="A64" s="185">
        <v>56</v>
      </c>
      <c r="B64" s="186" t="s">
        <v>641</v>
      </c>
      <c r="C64" s="191" t="s">
        <v>642</v>
      </c>
      <c r="D64" s="187" t="s">
        <v>451</v>
      </c>
      <c r="E64" s="188">
        <v>1</v>
      </c>
      <c r="F64" s="189"/>
      <c r="G64" s="190">
        <f t="shared" si="7"/>
        <v>0</v>
      </c>
      <c r="H64" s="162"/>
      <c r="I64" s="161">
        <f t="shared" si="8"/>
        <v>0</v>
      </c>
      <c r="J64" s="162"/>
      <c r="K64" s="161">
        <f t="shared" si="9"/>
        <v>0</v>
      </c>
      <c r="L64" s="161">
        <v>21</v>
      </c>
      <c r="M64" s="161">
        <f t="shared" si="10"/>
        <v>0</v>
      </c>
      <c r="N64" s="160">
        <v>0</v>
      </c>
      <c r="O64" s="160">
        <f t="shared" si="11"/>
        <v>0</v>
      </c>
      <c r="P64" s="160">
        <v>0</v>
      </c>
      <c r="Q64" s="160">
        <f t="shared" si="12"/>
        <v>0</v>
      </c>
      <c r="R64" s="161"/>
      <c r="S64" s="161" t="s">
        <v>145</v>
      </c>
      <c r="T64" s="161" t="s">
        <v>146</v>
      </c>
      <c r="U64" s="161">
        <v>0</v>
      </c>
      <c r="V64" s="161">
        <f t="shared" si="13"/>
        <v>0</v>
      </c>
      <c r="W64" s="161"/>
      <c r="X64" s="161" t="s">
        <v>147</v>
      </c>
      <c r="Y64" s="161" t="s">
        <v>148</v>
      </c>
      <c r="Z64" s="151"/>
      <c r="AA64" s="151"/>
      <c r="AB64" s="151"/>
      <c r="AC64" s="151"/>
      <c r="AD64" s="151"/>
      <c r="AE64" s="151"/>
      <c r="AF64" s="151"/>
      <c r="AG64" s="151" t="s">
        <v>440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5">
      <c r="A65" s="185">
        <v>57</v>
      </c>
      <c r="B65" s="186" t="s">
        <v>643</v>
      </c>
      <c r="C65" s="191" t="s">
        <v>644</v>
      </c>
      <c r="D65" s="187" t="s">
        <v>317</v>
      </c>
      <c r="E65" s="188">
        <v>1</v>
      </c>
      <c r="F65" s="189"/>
      <c r="G65" s="190">
        <f t="shared" si="7"/>
        <v>0</v>
      </c>
      <c r="H65" s="162"/>
      <c r="I65" s="161">
        <f t="shared" si="8"/>
        <v>0</v>
      </c>
      <c r="J65" s="162"/>
      <c r="K65" s="161">
        <f t="shared" si="9"/>
        <v>0</v>
      </c>
      <c r="L65" s="161">
        <v>21</v>
      </c>
      <c r="M65" s="161">
        <f t="shared" si="10"/>
        <v>0</v>
      </c>
      <c r="N65" s="160">
        <v>0</v>
      </c>
      <c r="O65" s="160">
        <f t="shared" si="11"/>
        <v>0</v>
      </c>
      <c r="P65" s="160">
        <v>0</v>
      </c>
      <c r="Q65" s="160">
        <f t="shared" si="12"/>
        <v>0</v>
      </c>
      <c r="R65" s="161"/>
      <c r="S65" s="161" t="s">
        <v>145</v>
      </c>
      <c r="T65" s="161" t="s">
        <v>146</v>
      </c>
      <c r="U65" s="161">
        <v>0</v>
      </c>
      <c r="V65" s="161">
        <f t="shared" si="13"/>
        <v>0</v>
      </c>
      <c r="W65" s="161"/>
      <c r="X65" s="161" t="s">
        <v>147</v>
      </c>
      <c r="Y65" s="161" t="s">
        <v>148</v>
      </c>
      <c r="Z65" s="151"/>
      <c r="AA65" s="151"/>
      <c r="AB65" s="151"/>
      <c r="AC65" s="151"/>
      <c r="AD65" s="151"/>
      <c r="AE65" s="151"/>
      <c r="AF65" s="151"/>
      <c r="AG65" s="151" t="s">
        <v>440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5">
      <c r="A66" s="185">
        <v>58</v>
      </c>
      <c r="B66" s="186" t="s">
        <v>645</v>
      </c>
      <c r="C66" s="191" t="s">
        <v>646</v>
      </c>
      <c r="D66" s="187" t="s">
        <v>317</v>
      </c>
      <c r="E66" s="188">
        <v>1</v>
      </c>
      <c r="F66" s="189"/>
      <c r="G66" s="190">
        <f t="shared" si="7"/>
        <v>0</v>
      </c>
      <c r="H66" s="162"/>
      <c r="I66" s="161">
        <f t="shared" si="8"/>
        <v>0</v>
      </c>
      <c r="J66" s="162"/>
      <c r="K66" s="161">
        <f t="shared" si="9"/>
        <v>0</v>
      </c>
      <c r="L66" s="161">
        <v>21</v>
      </c>
      <c r="M66" s="161">
        <f t="shared" si="10"/>
        <v>0</v>
      </c>
      <c r="N66" s="160">
        <v>0</v>
      </c>
      <c r="O66" s="160">
        <f t="shared" si="11"/>
        <v>0</v>
      </c>
      <c r="P66" s="160">
        <v>0</v>
      </c>
      <c r="Q66" s="160">
        <f t="shared" si="12"/>
        <v>0</v>
      </c>
      <c r="R66" s="161"/>
      <c r="S66" s="161" t="s">
        <v>145</v>
      </c>
      <c r="T66" s="161" t="s">
        <v>146</v>
      </c>
      <c r="U66" s="161">
        <v>0</v>
      </c>
      <c r="V66" s="161">
        <f t="shared" si="13"/>
        <v>0</v>
      </c>
      <c r="W66" s="161"/>
      <c r="X66" s="161" t="s">
        <v>147</v>
      </c>
      <c r="Y66" s="161" t="s">
        <v>148</v>
      </c>
      <c r="Z66" s="151"/>
      <c r="AA66" s="151"/>
      <c r="AB66" s="151"/>
      <c r="AC66" s="151"/>
      <c r="AD66" s="151"/>
      <c r="AE66" s="151"/>
      <c r="AF66" s="151"/>
      <c r="AG66" s="151" t="s">
        <v>440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 x14ac:dyDescent="0.25">
      <c r="A67" s="185">
        <v>59</v>
      </c>
      <c r="B67" s="186" t="s">
        <v>647</v>
      </c>
      <c r="C67" s="191" t="s">
        <v>648</v>
      </c>
      <c r="D67" s="187" t="s">
        <v>317</v>
      </c>
      <c r="E67" s="188">
        <v>1</v>
      </c>
      <c r="F67" s="189"/>
      <c r="G67" s="190">
        <f t="shared" si="7"/>
        <v>0</v>
      </c>
      <c r="H67" s="162"/>
      <c r="I67" s="161">
        <f t="shared" si="8"/>
        <v>0</v>
      </c>
      <c r="J67" s="162"/>
      <c r="K67" s="161">
        <f t="shared" si="9"/>
        <v>0</v>
      </c>
      <c r="L67" s="161">
        <v>21</v>
      </c>
      <c r="M67" s="161">
        <f t="shared" si="10"/>
        <v>0</v>
      </c>
      <c r="N67" s="160">
        <v>0</v>
      </c>
      <c r="O67" s="160">
        <f t="shared" si="11"/>
        <v>0</v>
      </c>
      <c r="P67" s="160">
        <v>0</v>
      </c>
      <c r="Q67" s="160">
        <f t="shared" si="12"/>
        <v>0</v>
      </c>
      <c r="R67" s="161"/>
      <c r="S67" s="161" t="s">
        <v>145</v>
      </c>
      <c r="T67" s="161" t="s">
        <v>146</v>
      </c>
      <c r="U67" s="161">
        <v>0</v>
      </c>
      <c r="V67" s="161">
        <f t="shared" si="13"/>
        <v>0</v>
      </c>
      <c r="W67" s="161"/>
      <c r="X67" s="161" t="s">
        <v>147</v>
      </c>
      <c r="Y67" s="161" t="s">
        <v>148</v>
      </c>
      <c r="Z67" s="151"/>
      <c r="AA67" s="151"/>
      <c r="AB67" s="151"/>
      <c r="AC67" s="151"/>
      <c r="AD67" s="151"/>
      <c r="AE67" s="151"/>
      <c r="AF67" s="151"/>
      <c r="AG67" s="151" t="s">
        <v>440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5">
      <c r="A68" s="185">
        <v>60</v>
      </c>
      <c r="B68" s="186" t="s">
        <v>649</v>
      </c>
      <c r="C68" s="191" t="s">
        <v>650</v>
      </c>
      <c r="D68" s="187" t="s">
        <v>497</v>
      </c>
      <c r="E68" s="188">
        <v>10</v>
      </c>
      <c r="F68" s="189"/>
      <c r="G68" s="190">
        <f t="shared" si="7"/>
        <v>0</v>
      </c>
      <c r="H68" s="162"/>
      <c r="I68" s="161">
        <f t="shared" si="8"/>
        <v>0</v>
      </c>
      <c r="J68" s="162"/>
      <c r="K68" s="161">
        <f t="shared" si="9"/>
        <v>0</v>
      </c>
      <c r="L68" s="161">
        <v>21</v>
      </c>
      <c r="M68" s="161">
        <f t="shared" si="10"/>
        <v>0</v>
      </c>
      <c r="N68" s="160">
        <v>0</v>
      </c>
      <c r="O68" s="160">
        <f t="shared" si="11"/>
        <v>0</v>
      </c>
      <c r="P68" s="160">
        <v>0</v>
      </c>
      <c r="Q68" s="160">
        <f t="shared" si="12"/>
        <v>0</v>
      </c>
      <c r="R68" s="161"/>
      <c r="S68" s="161" t="s">
        <v>145</v>
      </c>
      <c r="T68" s="161" t="s">
        <v>146</v>
      </c>
      <c r="U68" s="161">
        <v>0</v>
      </c>
      <c r="V68" s="161">
        <f t="shared" si="13"/>
        <v>0</v>
      </c>
      <c r="W68" s="161"/>
      <c r="X68" s="161" t="s">
        <v>147</v>
      </c>
      <c r="Y68" s="161" t="s">
        <v>148</v>
      </c>
      <c r="Z68" s="151"/>
      <c r="AA68" s="151"/>
      <c r="AB68" s="151"/>
      <c r="AC68" s="151"/>
      <c r="AD68" s="151"/>
      <c r="AE68" s="151"/>
      <c r="AF68" s="151"/>
      <c r="AG68" s="151" t="s">
        <v>440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1" x14ac:dyDescent="0.25">
      <c r="A69" s="185">
        <v>61</v>
      </c>
      <c r="B69" s="186" t="s">
        <v>651</v>
      </c>
      <c r="C69" s="191" t="s">
        <v>652</v>
      </c>
      <c r="D69" s="187" t="s">
        <v>497</v>
      </c>
      <c r="E69" s="188">
        <v>17</v>
      </c>
      <c r="F69" s="189"/>
      <c r="G69" s="190">
        <f t="shared" si="7"/>
        <v>0</v>
      </c>
      <c r="H69" s="162"/>
      <c r="I69" s="161">
        <f t="shared" si="8"/>
        <v>0</v>
      </c>
      <c r="J69" s="162"/>
      <c r="K69" s="161">
        <f t="shared" si="9"/>
        <v>0</v>
      </c>
      <c r="L69" s="161">
        <v>21</v>
      </c>
      <c r="M69" s="161">
        <f t="shared" si="10"/>
        <v>0</v>
      </c>
      <c r="N69" s="160">
        <v>0</v>
      </c>
      <c r="O69" s="160">
        <f t="shared" si="11"/>
        <v>0</v>
      </c>
      <c r="P69" s="160">
        <v>0</v>
      </c>
      <c r="Q69" s="160">
        <f t="shared" si="12"/>
        <v>0</v>
      </c>
      <c r="R69" s="161"/>
      <c r="S69" s="161" t="s">
        <v>145</v>
      </c>
      <c r="T69" s="161" t="s">
        <v>146</v>
      </c>
      <c r="U69" s="161">
        <v>0</v>
      </c>
      <c r="V69" s="161">
        <f t="shared" si="13"/>
        <v>0</v>
      </c>
      <c r="W69" s="161"/>
      <c r="X69" s="161" t="s">
        <v>147</v>
      </c>
      <c r="Y69" s="161" t="s">
        <v>148</v>
      </c>
      <c r="Z69" s="151"/>
      <c r="AA69" s="151"/>
      <c r="AB69" s="151"/>
      <c r="AC69" s="151"/>
      <c r="AD69" s="151"/>
      <c r="AE69" s="151"/>
      <c r="AF69" s="151"/>
      <c r="AG69" s="151" t="s">
        <v>440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5">
      <c r="A70" s="185">
        <v>62</v>
      </c>
      <c r="B70" s="186" t="s">
        <v>653</v>
      </c>
      <c r="C70" s="191" t="s">
        <v>654</v>
      </c>
      <c r="D70" s="187" t="s">
        <v>497</v>
      </c>
      <c r="E70" s="188">
        <v>6</v>
      </c>
      <c r="F70" s="189"/>
      <c r="G70" s="190">
        <f t="shared" si="7"/>
        <v>0</v>
      </c>
      <c r="H70" s="162"/>
      <c r="I70" s="161">
        <f t="shared" si="8"/>
        <v>0</v>
      </c>
      <c r="J70" s="162"/>
      <c r="K70" s="161">
        <f t="shared" si="9"/>
        <v>0</v>
      </c>
      <c r="L70" s="161">
        <v>21</v>
      </c>
      <c r="M70" s="161">
        <f t="shared" si="10"/>
        <v>0</v>
      </c>
      <c r="N70" s="160">
        <v>0</v>
      </c>
      <c r="O70" s="160">
        <f t="shared" si="11"/>
        <v>0</v>
      </c>
      <c r="P70" s="160">
        <v>0</v>
      </c>
      <c r="Q70" s="160">
        <f t="shared" si="12"/>
        <v>0</v>
      </c>
      <c r="R70" s="161"/>
      <c r="S70" s="161" t="s">
        <v>145</v>
      </c>
      <c r="T70" s="161" t="s">
        <v>146</v>
      </c>
      <c r="U70" s="161">
        <v>0</v>
      </c>
      <c r="V70" s="161">
        <f t="shared" si="13"/>
        <v>0</v>
      </c>
      <c r="W70" s="161"/>
      <c r="X70" s="161" t="s">
        <v>147</v>
      </c>
      <c r="Y70" s="161" t="s">
        <v>148</v>
      </c>
      <c r="Z70" s="151"/>
      <c r="AA70" s="151"/>
      <c r="AB70" s="151"/>
      <c r="AC70" s="151"/>
      <c r="AD70" s="151"/>
      <c r="AE70" s="151"/>
      <c r="AF70" s="151"/>
      <c r="AG70" s="151" t="s">
        <v>440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5">
      <c r="A71" s="185">
        <v>63</v>
      </c>
      <c r="B71" s="186" t="s">
        <v>655</v>
      </c>
      <c r="C71" s="191" t="s">
        <v>656</v>
      </c>
      <c r="D71" s="187" t="s">
        <v>317</v>
      </c>
      <c r="E71" s="188">
        <v>1</v>
      </c>
      <c r="F71" s="189"/>
      <c r="G71" s="190">
        <f t="shared" si="7"/>
        <v>0</v>
      </c>
      <c r="H71" s="162"/>
      <c r="I71" s="161">
        <f t="shared" si="8"/>
        <v>0</v>
      </c>
      <c r="J71" s="162"/>
      <c r="K71" s="161">
        <f t="shared" si="9"/>
        <v>0</v>
      </c>
      <c r="L71" s="161">
        <v>21</v>
      </c>
      <c r="M71" s="161">
        <f t="shared" si="10"/>
        <v>0</v>
      </c>
      <c r="N71" s="160">
        <v>0</v>
      </c>
      <c r="O71" s="160">
        <f t="shared" si="11"/>
        <v>0</v>
      </c>
      <c r="P71" s="160">
        <v>0</v>
      </c>
      <c r="Q71" s="160">
        <f t="shared" si="12"/>
        <v>0</v>
      </c>
      <c r="R71" s="161"/>
      <c r="S71" s="161" t="s">
        <v>145</v>
      </c>
      <c r="T71" s="161" t="s">
        <v>146</v>
      </c>
      <c r="U71" s="161">
        <v>0</v>
      </c>
      <c r="V71" s="161">
        <f t="shared" si="13"/>
        <v>0</v>
      </c>
      <c r="W71" s="161"/>
      <c r="X71" s="161" t="s">
        <v>147</v>
      </c>
      <c r="Y71" s="161" t="s">
        <v>148</v>
      </c>
      <c r="Z71" s="151"/>
      <c r="AA71" s="151"/>
      <c r="AB71" s="151"/>
      <c r="AC71" s="151"/>
      <c r="AD71" s="151"/>
      <c r="AE71" s="151"/>
      <c r="AF71" s="151"/>
      <c r="AG71" s="151" t="s">
        <v>440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5">
      <c r="A72" s="185">
        <v>64</v>
      </c>
      <c r="B72" s="186" t="s">
        <v>657</v>
      </c>
      <c r="C72" s="191" t="s">
        <v>658</v>
      </c>
      <c r="D72" s="187" t="s">
        <v>317</v>
      </c>
      <c r="E72" s="188">
        <v>1</v>
      </c>
      <c r="F72" s="189"/>
      <c r="G72" s="190">
        <f t="shared" si="7"/>
        <v>0</v>
      </c>
      <c r="H72" s="162"/>
      <c r="I72" s="161">
        <f t="shared" si="8"/>
        <v>0</v>
      </c>
      <c r="J72" s="162"/>
      <c r="K72" s="161">
        <f t="shared" si="9"/>
        <v>0</v>
      </c>
      <c r="L72" s="161">
        <v>21</v>
      </c>
      <c r="M72" s="161">
        <f t="shared" si="10"/>
        <v>0</v>
      </c>
      <c r="N72" s="160">
        <v>0</v>
      </c>
      <c r="O72" s="160">
        <f t="shared" si="11"/>
        <v>0</v>
      </c>
      <c r="P72" s="160">
        <v>0</v>
      </c>
      <c r="Q72" s="160">
        <f t="shared" si="12"/>
        <v>0</v>
      </c>
      <c r="R72" s="161"/>
      <c r="S72" s="161" t="s">
        <v>145</v>
      </c>
      <c r="T72" s="161" t="s">
        <v>146</v>
      </c>
      <c r="U72" s="161">
        <v>0</v>
      </c>
      <c r="V72" s="161">
        <f t="shared" si="13"/>
        <v>0</v>
      </c>
      <c r="W72" s="161"/>
      <c r="X72" s="161" t="s">
        <v>147</v>
      </c>
      <c r="Y72" s="161" t="s">
        <v>148</v>
      </c>
      <c r="Z72" s="151"/>
      <c r="AA72" s="151"/>
      <c r="AB72" s="151"/>
      <c r="AC72" s="151"/>
      <c r="AD72" s="151"/>
      <c r="AE72" s="151"/>
      <c r="AF72" s="151"/>
      <c r="AG72" s="151" t="s">
        <v>440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ht="13" x14ac:dyDescent="0.25">
      <c r="A73" s="167" t="s">
        <v>140</v>
      </c>
      <c r="B73" s="168" t="s">
        <v>108</v>
      </c>
      <c r="C73" s="180" t="s">
        <v>30</v>
      </c>
      <c r="D73" s="169"/>
      <c r="E73" s="170"/>
      <c r="F73" s="171"/>
      <c r="G73" s="172">
        <f>SUMIF(AG74:AG77,"&lt;&gt;NOR",G74:G77)</f>
        <v>0</v>
      </c>
      <c r="H73" s="166"/>
      <c r="I73" s="166">
        <f>SUM(I74:I77)</f>
        <v>0</v>
      </c>
      <c r="J73" s="166"/>
      <c r="K73" s="166">
        <f>SUM(K74:K77)</f>
        <v>0</v>
      </c>
      <c r="L73" s="166"/>
      <c r="M73" s="166">
        <f>SUM(M74:M77)</f>
        <v>0</v>
      </c>
      <c r="N73" s="165"/>
      <c r="O73" s="165">
        <f>SUM(O74:O77)</f>
        <v>0</v>
      </c>
      <c r="P73" s="165"/>
      <c r="Q73" s="165">
        <f>SUM(Q74:Q77)</f>
        <v>0</v>
      </c>
      <c r="R73" s="166"/>
      <c r="S73" s="166"/>
      <c r="T73" s="166"/>
      <c r="U73" s="166"/>
      <c r="V73" s="166">
        <f>SUM(V74:V77)</f>
        <v>0</v>
      </c>
      <c r="W73" s="166"/>
      <c r="X73" s="166"/>
      <c r="Y73" s="166"/>
      <c r="AG73" t="s">
        <v>141</v>
      </c>
    </row>
    <row r="74" spans="1:60" outlineLevel="1" x14ac:dyDescent="0.25">
      <c r="A74" s="185">
        <v>65</v>
      </c>
      <c r="B74" s="186" t="s">
        <v>659</v>
      </c>
      <c r="C74" s="191" t="s">
        <v>656</v>
      </c>
      <c r="D74" s="187" t="s">
        <v>317</v>
      </c>
      <c r="E74" s="188">
        <v>1</v>
      </c>
      <c r="F74" s="189"/>
      <c r="G74" s="190">
        <f>ROUND(E74*F74,2)</f>
        <v>0</v>
      </c>
      <c r="H74" s="162"/>
      <c r="I74" s="161">
        <f>ROUND(E74*H74,2)</f>
        <v>0</v>
      </c>
      <c r="J74" s="162"/>
      <c r="K74" s="161">
        <f>ROUND(E74*J74,2)</f>
        <v>0</v>
      </c>
      <c r="L74" s="161">
        <v>21</v>
      </c>
      <c r="M74" s="161">
        <f>G74*(1+L74/100)</f>
        <v>0</v>
      </c>
      <c r="N74" s="160">
        <v>0</v>
      </c>
      <c r="O74" s="160">
        <f>ROUND(E74*N74,2)</f>
        <v>0</v>
      </c>
      <c r="P74" s="160">
        <v>0</v>
      </c>
      <c r="Q74" s="160">
        <f>ROUND(E74*P74,2)</f>
        <v>0</v>
      </c>
      <c r="R74" s="161"/>
      <c r="S74" s="161" t="s">
        <v>145</v>
      </c>
      <c r="T74" s="161" t="s">
        <v>146</v>
      </c>
      <c r="U74" s="161">
        <v>0</v>
      </c>
      <c r="V74" s="161">
        <f>ROUND(E74*U74,2)</f>
        <v>0</v>
      </c>
      <c r="W74" s="161"/>
      <c r="X74" s="161" t="s">
        <v>147</v>
      </c>
      <c r="Y74" s="161" t="s">
        <v>148</v>
      </c>
      <c r="Z74" s="151"/>
      <c r="AA74" s="151"/>
      <c r="AB74" s="151"/>
      <c r="AC74" s="151"/>
      <c r="AD74" s="151"/>
      <c r="AE74" s="151"/>
      <c r="AF74" s="151"/>
      <c r="AG74" s="151" t="s">
        <v>660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 x14ac:dyDescent="0.25">
      <c r="A75" s="185">
        <v>66</v>
      </c>
      <c r="B75" s="186" t="s">
        <v>661</v>
      </c>
      <c r="C75" s="191" t="s">
        <v>658</v>
      </c>
      <c r="D75" s="187" t="s">
        <v>317</v>
      </c>
      <c r="E75" s="188">
        <v>1</v>
      </c>
      <c r="F75" s="189"/>
      <c r="G75" s="190">
        <f>ROUND(E75*F75,2)</f>
        <v>0</v>
      </c>
      <c r="H75" s="162"/>
      <c r="I75" s="161">
        <f>ROUND(E75*H75,2)</f>
        <v>0</v>
      </c>
      <c r="J75" s="162"/>
      <c r="K75" s="161">
        <f>ROUND(E75*J75,2)</f>
        <v>0</v>
      </c>
      <c r="L75" s="161">
        <v>21</v>
      </c>
      <c r="M75" s="161">
        <f>G75*(1+L75/100)</f>
        <v>0</v>
      </c>
      <c r="N75" s="160">
        <v>0</v>
      </c>
      <c r="O75" s="160">
        <f>ROUND(E75*N75,2)</f>
        <v>0</v>
      </c>
      <c r="P75" s="160">
        <v>0</v>
      </c>
      <c r="Q75" s="160">
        <f>ROUND(E75*P75,2)</f>
        <v>0</v>
      </c>
      <c r="R75" s="161"/>
      <c r="S75" s="161" t="s">
        <v>145</v>
      </c>
      <c r="T75" s="161" t="s">
        <v>146</v>
      </c>
      <c r="U75" s="161">
        <v>0</v>
      </c>
      <c r="V75" s="161">
        <f>ROUND(E75*U75,2)</f>
        <v>0</v>
      </c>
      <c r="W75" s="161"/>
      <c r="X75" s="161" t="s">
        <v>147</v>
      </c>
      <c r="Y75" s="161" t="s">
        <v>148</v>
      </c>
      <c r="Z75" s="151"/>
      <c r="AA75" s="151"/>
      <c r="AB75" s="151"/>
      <c r="AC75" s="151"/>
      <c r="AD75" s="151"/>
      <c r="AE75" s="151"/>
      <c r="AF75" s="151"/>
      <c r="AG75" s="151" t="s">
        <v>660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5">
      <c r="A76" s="185">
        <v>67</v>
      </c>
      <c r="B76" s="186" t="s">
        <v>662</v>
      </c>
      <c r="C76" s="191" t="s">
        <v>663</v>
      </c>
      <c r="D76" s="187" t="s">
        <v>317</v>
      </c>
      <c r="E76" s="188">
        <v>1</v>
      </c>
      <c r="F76" s="189"/>
      <c r="G76" s="190">
        <f>ROUND(E76*F76,2)</f>
        <v>0</v>
      </c>
      <c r="H76" s="162"/>
      <c r="I76" s="161">
        <f>ROUND(E76*H76,2)</f>
        <v>0</v>
      </c>
      <c r="J76" s="162"/>
      <c r="K76" s="161">
        <f>ROUND(E76*J76,2)</f>
        <v>0</v>
      </c>
      <c r="L76" s="161">
        <v>21</v>
      </c>
      <c r="M76" s="161">
        <f>G76*(1+L76/100)</f>
        <v>0</v>
      </c>
      <c r="N76" s="160">
        <v>0</v>
      </c>
      <c r="O76" s="160">
        <f>ROUND(E76*N76,2)</f>
        <v>0</v>
      </c>
      <c r="P76" s="160">
        <v>0</v>
      </c>
      <c r="Q76" s="160">
        <f>ROUND(E76*P76,2)</f>
        <v>0</v>
      </c>
      <c r="R76" s="161"/>
      <c r="S76" s="161" t="s">
        <v>145</v>
      </c>
      <c r="T76" s="161" t="s">
        <v>146</v>
      </c>
      <c r="U76" s="161">
        <v>0</v>
      </c>
      <c r="V76" s="161">
        <f>ROUND(E76*U76,2)</f>
        <v>0</v>
      </c>
      <c r="W76" s="161"/>
      <c r="X76" s="161" t="s">
        <v>147</v>
      </c>
      <c r="Y76" s="161" t="s">
        <v>148</v>
      </c>
      <c r="Z76" s="151"/>
      <c r="AA76" s="151"/>
      <c r="AB76" s="151"/>
      <c r="AC76" s="151"/>
      <c r="AD76" s="151"/>
      <c r="AE76" s="151"/>
      <c r="AF76" s="151"/>
      <c r="AG76" s="151" t="s">
        <v>186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 x14ac:dyDescent="0.25">
      <c r="A77" s="174">
        <v>68</v>
      </c>
      <c r="B77" s="175" t="s">
        <v>664</v>
      </c>
      <c r="C77" s="181" t="s">
        <v>665</v>
      </c>
      <c r="D77" s="176" t="s">
        <v>317</v>
      </c>
      <c r="E77" s="177">
        <v>1</v>
      </c>
      <c r="F77" s="178"/>
      <c r="G77" s="179">
        <f>ROUND(E77*F77,2)</f>
        <v>0</v>
      </c>
      <c r="H77" s="162"/>
      <c r="I77" s="161">
        <f>ROUND(E77*H77,2)</f>
        <v>0</v>
      </c>
      <c r="J77" s="162"/>
      <c r="K77" s="161">
        <f>ROUND(E77*J77,2)</f>
        <v>0</v>
      </c>
      <c r="L77" s="161">
        <v>21</v>
      </c>
      <c r="M77" s="161">
        <f>G77*(1+L77/100)</f>
        <v>0</v>
      </c>
      <c r="N77" s="160">
        <v>0</v>
      </c>
      <c r="O77" s="160">
        <f>ROUND(E77*N77,2)</f>
        <v>0</v>
      </c>
      <c r="P77" s="160">
        <v>0</v>
      </c>
      <c r="Q77" s="160">
        <f>ROUND(E77*P77,2)</f>
        <v>0</v>
      </c>
      <c r="R77" s="161"/>
      <c r="S77" s="161" t="s">
        <v>145</v>
      </c>
      <c r="T77" s="161" t="s">
        <v>146</v>
      </c>
      <c r="U77" s="161">
        <v>0</v>
      </c>
      <c r="V77" s="161">
        <f>ROUND(E77*U77,2)</f>
        <v>0</v>
      </c>
      <c r="W77" s="161"/>
      <c r="X77" s="161" t="s">
        <v>147</v>
      </c>
      <c r="Y77" s="161" t="s">
        <v>148</v>
      </c>
      <c r="Z77" s="151"/>
      <c r="AA77" s="151"/>
      <c r="AB77" s="151"/>
      <c r="AC77" s="151"/>
      <c r="AD77" s="151"/>
      <c r="AE77" s="151"/>
      <c r="AF77" s="151"/>
      <c r="AG77" s="151" t="s">
        <v>186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x14ac:dyDescent="0.25">
      <c r="A78" s="3"/>
      <c r="B78" s="4"/>
      <c r="C78" s="183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AE78">
        <v>12</v>
      </c>
      <c r="AF78">
        <v>21</v>
      </c>
      <c r="AG78" t="s">
        <v>126</v>
      </c>
    </row>
    <row r="79" spans="1:60" ht="13" x14ac:dyDescent="0.25">
      <c r="A79" s="154"/>
      <c r="B79" s="155" t="s">
        <v>31</v>
      </c>
      <c r="C79" s="184"/>
      <c r="D79" s="156"/>
      <c r="E79" s="157"/>
      <c r="F79" s="157"/>
      <c r="G79" s="173">
        <f>G8+G73</f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E79">
        <f>SUMIF(L7:L77,AE78,G7:G77)</f>
        <v>0</v>
      </c>
      <c r="AF79">
        <f>SUMIF(L7:L77,AF78,G7:G77)</f>
        <v>0</v>
      </c>
      <c r="AG79" t="s">
        <v>187</v>
      </c>
    </row>
    <row r="80" spans="1:60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3:4" x14ac:dyDescent="0.25">
      <c r="D97" s="10"/>
    </row>
    <row r="98" spans="3:4" x14ac:dyDescent="0.25">
      <c r="D98" s="10"/>
    </row>
    <row r="99" spans="3:4" x14ac:dyDescent="0.25">
      <c r="D99" s="10"/>
    </row>
    <row r="100" spans="3:4" x14ac:dyDescent="0.25">
      <c r="D100" s="10"/>
    </row>
    <row r="101" spans="3:4" x14ac:dyDescent="0.25">
      <c r="D101" s="10"/>
    </row>
    <row r="102" spans="3:4" x14ac:dyDescent="0.25">
      <c r="D102" s="10"/>
    </row>
    <row r="103" spans="3:4" x14ac:dyDescent="0.25">
      <c r="D103" s="10"/>
    </row>
    <row r="104" spans="3:4" x14ac:dyDescent="0.25">
      <c r="D104" s="10"/>
    </row>
    <row r="105" spans="3:4" x14ac:dyDescent="0.25">
      <c r="D105" s="10"/>
    </row>
    <row r="106" spans="3:4" x14ac:dyDescent="0.25">
      <c r="D106" s="10"/>
    </row>
    <row r="107" spans="3:4" x14ac:dyDescent="0.25">
      <c r="D107" s="10"/>
    </row>
    <row r="108" spans="3:4" x14ac:dyDescent="0.25">
      <c r="D108" s="10"/>
    </row>
    <row r="109" spans="3:4" x14ac:dyDescent="0.25">
      <c r="C109" s="124" t="s">
        <v>670</v>
      </c>
      <c r="D109" s="10"/>
    </row>
    <row r="110" spans="3:4" x14ac:dyDescent="0.25">
      <c r="D110" s="10"/>
    </row>
    <row r="111" spans="3:4" x14ac:dyDescent="0.25">
      <c r="D111" s="10"/>
    </row>
    <row r="112" spans="3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56</vt:i4>
      </vt:variant>
    </vt:vector>
  </HeadingPairs>
  <TitlesOfParts>
    <vt:vector size="64" baseType="lpstr">
      <vt:lpstr>Pokyny pro vyplnění</vt:lpstr>
      <vt:lpstr>Stavba</vt:lpstr>
      <vt:lpstr>VzorPolozky</vt:lpstr>
      <vt:lpstr>01 000 Pol</vt:lpstr>
      <vt:lpstr>01 001 Pol</vt:lpstr>
      <vt:lpstr>01 002 Pol</vt:lpstr>
      <vt:lpstr>01 004 Pol</vt:lpstr>
      <vt:lpstr>01 005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'01 000 Pol'!Názvy_tisku</vt:lpstr>
      <vt:lpstr>'01 001 Pol'!Názvy_tisku</vt:lpstr>
      <vt:lpstr>'01 002 Pol'!Názvy_tisku</vt:lpstr>
      <vt:lpstr>'01 004 Pol'!Názvy_tisku</vt:lpstr>
      <vt:lpstr>'01 005 Pol'!Názvy_tisku</vt:lpstr>
      <vt:lpstr>oadresa</vt:lpstr>
      <vt:lpstr>Stavba!Objednatel</vt:lpstr>
      <vt:lpstr>Stavba!Objekt</vt:lpstr>
      <vt:lpstr>'01 000 Pol'!Oblast_tisku</vt:lpstr>
      <vt:lpstr>'01 001 Pol'!Oblast_tisku</vt:lpstr>
      <vt:lpstr>'01 002 Pol'!Oblast_tisku</vt:lpstr>
      <vt:lpstr>'01 004 Pol'!Oblast_tisku</vt:lpstr>
      <vt:lpstr>'01 005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Machycek</dc:creator>
  <cp:lastModifiedBy>Petr Vašíček</cp:lastModifiedBy>
  <cp:lastPrinted>2025-08-15T13:21:11Z</cp:lastPrinted>
  <dcterms:created xsi:type="dcterms:W3CDTF">2009-04-08T07:15:50Z</dcterms:created>
  <dcterms:modified xsi:type="dcterms:W3CDTF">2025-09-02T11:35:58Z</dcterms:modified>
</cp:coreProperties>
</file>