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G:\Můj disk\Dokumenty\Sovák\Prodloužení stoky - Poličná\"/>
    </mc:Choice>
  </mc:AlternateContent>
  <bookViews>
    <workbookView xWindow="0" yWindow="0" windowWidth="0" windowHeight="0"/>
  </bookViews>
  <sheets>
    <sheet name="Rekapitulace stavby" sheetId="1" r:id="rId1"/>
    <sheet name="1 - VĚTEV A" sheetId="2" r:id="rId2"/>
    <sheet name="2 - VĚTEVl B" sheetId="3" r:id="rId3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'1 - VĚTEV A'!$C$130:$K$250</definedName>
    <definedName name="_xlnm.Print_Area" localSheetId="1">'1 - VĚTEV A'!$C$4:$J$76,'1 - VĚTEV A'!$C$82:$J$110,'1 - VĚTEV A'!$C$116:$K$250</definedName>
    <definedName name="_xlnm.Print_Titles" localSheetId="1">'1 - VĚTEV A'!$130:$130</definedName>
    <definedName name="_xlnm._FilterDatabase" localSheetId="2" hidden="1">'2 - VĚTEVl B'!$C$129:$K$227</definedName>
    <definedName name="_xlnm.Print_Area" localSheetId="2">'2 - VĚTEVl B'!$C$4:$J$76,'2 - VĚTEVl B'!$C$82:$J$109,'2 - VĚTEVl B'!$C$115:$K$227</definedName>
    <definedName name="_xlnm.Print_Titles" localSheetId="2">'2 - VĚTEVl B'!$129:$129</definedName>
  </definedNames>
  <calcPr/>
</workbook>
</file>

<file path=xl/calcChain.xml><?xml version="1.0" encoding="utf-8"?>
<calcChain xmlns="http://schemas.openxmlformats.org/spreadsheetml/2006/main">
  <c i="3" l="1" r="J39"/>
  <c r="J38"/>
  <c i="1" r="AY97"/>
  <c i="3" r="J37"/>
  <c i="1" r="AX97"/>
  <c i="3" r="BI227"/>
  <c r="BH227"/>
  <c r="BG227"/>
  <c r="BF227"/>
  <c r="T227"/>
  <c r="T226"/>
  <c r="R227"/>
  <c r="R226"/>
  <c r="P227"/>
  <c r="P226"/>
  <c r="BI225"/>
  <c r="BH225"/>
  <c r="BG225"/>
  <c r="BF225"/>
  <c r="T225"/>
  <c r="T224"/>
  <c r="T223"/>
  <c r="R225"/>
  <c r="R224"/>
  <c r="R223"/>
  <c r="P225"/>
  <c r="P224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1"/>
  <c r="BH211"/>
  <c r="BG211"/>
  <c r="BF211"/>
  <c r="T211"/>
  <c r="T210"/>
  <c r="R211"/>
  <c r="R210"/>
  <c r="P211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T196"/>
  <c r="R197"/>
  <c r="R196"/>
  <c r="P197"/>
  <c r="P196"/>
  <c r="BI194"/>
  <c r="BH194"/>
  <c r="BG194"/>
  <c r="BF194"/>
  <c r="T194"/>
  <c r="R194"/>
  <c r="P194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3"/>
  <c r="BH153"/>
  <c r="BG153"/>
  <c r="BF153"/>
  <c r="T153"/>
  <c r="R153"/>
  <c r="P153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J126"/>
  <c r="F126"/>
  <c r="F124"/>
  <c r="E122"/>
  <c r="J93"/>
  <c r="F93"/>
  <c r="F91"/>
  <c r="E89"/>
  <c r="J26"/>
  <c r="E26"/>
  <c r="J94"/>
  <c r="J25"/>
  <c r="J20"/>
  <c r="E20"/>
  <c r="F94"/>
  <c r="J19"/>
  <c r="J14"/>
  <c r="J124"/>
  <c r="E7"/>
  <c r="E85"/>
  <c i="2" r="J39"/>
  <c r="J38"/>
  <c i="1" r="AY96"/>
  <c i="2" r="J37"/>
  <c i="1" r="AX96"/>
  <c i="2" r="BI250"/>
  <c r="BH250"/>
  <c r="BG250"/>
  <c r="BF250"/>
  <c r="T250"/>
  <c r="T249"/>
  <c r="R250"/>
  <c r="R249"/>
  <c r="P250"/>
  <c r="P249"/>
  <c r="BI248"/>
  <c r="BH248"/>
  <c r="BG248"/>
  <c r="BF248"/>
  <c r="T248"/>
  <c r="T247"/>
  <c r="T246"/>
  <c r="R248"/>
  <c r="R247"/>
  <c r="R246"/>
  <c r="P248"/>
  <c r="P247"/>
  <c r="P246"/>
  <c r="BI245"/>
  <c r="BH245"/>
  <c r="BG245"/>
  <c r="BF245"/>
  <c r="T245"/>
  <c r="T244"/>
  <c r="R245"/>
  <c r="R244"/>
  <c r="P245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T206"/>
  <c r="R207"/>
  <c r="R206"/>
  <c r="P207"/>
  <c r="P206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91"/>
  <c r="BH191"/>
  <c r="BG191"/>
  <c r="BF191"/>
  <c r="T191"/>
  <c r="R191"/>
  <c r="P191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2"/>
  <c r="BH172"/>
  <c r="BG172"/>
  <c r="BF172"/>
  <c r="T172"/>
  <c r="R172"/>
  <c r="P172"/>
  <c r="BI169"/>
  <c r="BH169"/>
  <c r="BG169"/>
  <c r="BF169"/>
  <c r="T169"/>
  <c r="R169"/>
  <c r="P169"/>
  <c r="BI168"/>
  <c r="BH168"/>
  <c r="BG168"/>
  <c r="BF168"/>
  <c r="T168"/>
  <c r="R168"/>
  <c r="P168"/>
  <c r="BI158"/>
  <c r="BH158"/>
  <c r="BG158"/>
  <c r="BF158"/>
  <c r="T158"/>
  <c r="R158"/>
  <c r="P158"/>
  <c r="BI148"/>
  <c r="BH148"/>
  <c r="BG148"/>
  <c r="BF148"/>
  <c r="T148"/>
  <c r="R148"/>
  <c r="P148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J127"/>
  <c r="F127"/>
  <c r="F125"/>
  <c r="E123"/>
  <c r="J93"/>
  <c r="F93"/>
  <c r="F91"/>
  <c r="E89"/>
  <c r="J26"/>
  <c r="E26"/>
  <c r="J128"/>
  <c r="J25"/>
  <c r="J20"/>
  <c r="E20"/>
  <c r="F128"/>
  <c r="J19"/>
  <c r="J14"/>
  <c r="J125"/>
  <c r="E7"/>
  <c r="E119"/>
  <c i="1" r="L90"/>
  <c r="AM90"/>
  <c r="AM89"/>
  <c r="L89"/>
  <c r="AM87"/>
  <c r="L87"/>
  <c r="L85"/>
  <c r="L84"/>
  <c i="2" r="BK248"/>
  <c r="J240"/>
  <c r="BK233"/>
  <c r="J230"/>
  <c r="BK226"/>
  <c r="J221"/>
  <c r="J210"/>
  <c r="J203"/>
  <c r="J197"/>
  <c r="J185"/>
  <c r="BK179"/>
  <c r="J169"/>
  <c r="BK143"/>
  <c r="J138"/>
  <c r="J135"/>
  <c r="F37"/>
  <c i="3" r="J206"/>
  <c r="J163"/>
  <c r="BK221"/>
  <c r="BK166"/>
  <c r="J208"/>
  <c r="J227"/>
  <c r="BK178"/>
  <c r="J181"/>
  <c i="2" r="J250"/>
  <c r="BK239"/>
  <c r="BK231"/>
  <c r="BK227"/>
  <c r="BK221"/>
  <c r="BK216"/>
  <c r="BK207"/>
  <c r="BK199"/>
  <c r="J193"/>
  <c r="J184"/>
  <c r="BK169"/>
  <c r="J148"/>
  <c r="J141"/>
  <c r="BK135"/>
  <c r="F38"/>
  <c i="3" r="J203"/>
  <c r="BK225"/>
  <c r="BK185"/>
  <c r="J146"/>
  <c r="J185"/>
  <c r="J189"/>
  <c i="2" r="BK245"/>
  <c r="BK242"/>
  <c r="J237"/>
  <c r="J229"/>
  <c r="J222"/>
  <c r="J214"/>
  <c r="J212"/>
  <c r="J201"/>
  <c r="BK185"/>
  <c r="J172"/>
  <c r="BK158"/>
  <c r="J139"/>
  <c r="BK134"/>
  <c r="J36"/>
  <c i="3" r="BK208"/>
  <c r="J152"/>
  <c r="J217"/>
  <c r="BK160"/>
  <c r="BK164"/>
  <c r="BK214"/>
  <c r="BK193"/>
  <c r="BK134"/>
  <c i="2" r="BK243"/>
  <c r="J239"/>
  <c r="J231"/>
  <c r="BK224"/>
  <c r="J219"/>
  <c r="BK213"/>
  <c r="BK204"/>
  <c r="BK197"/>
  <c r="BK184"/>
  <c r="BK172"/>
  <c r="BK148"/>
  <c r="BK141"/>
  <c r="J136"/>
  <c r="F39"/>
  <c i="3" r="J178"/>
  <c r="BK143"/>
  <c r="BK206"/>
  <c r="J219"/>
  <c r="J193"/>
  <c r="BK209"/>
  <c r="J138"/>
  <c i="2" r="J248"/>
  <c r="BK240"/>
  <c r="J235"/>
  <c r="J228"/>
  <c r="BK222"/>
  <c r="J216"/>
  <c r="J204"/>
  <c r="J199"/>
  <c r="J191"/>
  <c r="BK182"/>
  <c r="J168"/>
  <c r="BK144"/>
  <c r="BK139"/>
  <c i="1" r="AS95"/>
  <c i="3" r="BK219"/>
  <c r="BK204"/>
  <c r="BK194"/>
  <c r="BK152"/>
  <c r="BK138"/>
  <c r="J221"/>
  <c r="J204"/>
  <c r="J194"/>
  <c r="BK217"/>
  <c r="BK205"/>
  <c r="BK200"/>
  <c r="BK180"/>
  <c r="J136"/>
  <c r="J225"/>
  <c r="BK175"/>
  <c r="J222"/>
  <c r="J169"/>
  <c r="J214"/>
  <c r="BK135"/>
  <c r="BK181"/>
  <c r="J133"/>
  <c r="J164"/>
  <c i="2" r="BK230"/>
  <c r="J227"/>
  <c r="BK218"/>
  <c r="BK212"/>
  <c i="3" r="BK218"/>
  <c r="J201"/>
  <c r="BK187"/>
  <c r="J218"/>
  <c r="J209"/>
  <c r="BK197"/>
  <c r="BK142"/>
  <c r="J134"/>
  <c r="BK215"/>
  <c r="J200"/>
  <c r="J135"/>
  <c r="BK146"/>
  <c r="BK133"/>
  <c r="J160"/>
  <c r="J166"/>
  <c i="2" r="J245"/>
  <c r="J243"/>
  <c r="BK237"/>
  <c r="J233"/>
  <c r="BK228"/>
  <c r="J224"/>
  <c r="J218"/>
  <c r="J213"/>
  <c r="J207"/>
  <c r="BK201"/>
  <c r="BK191"/>
  <c r="J179"/>
  <c r="J158"/>
  <c r="J143"/>
  <c r="BK136"/>
  <c r="F36"/>
  <c i="3" r="J165"/>
  <c r="J205"/>
  <c r="J159"/>
  <c r="J207"/>
  <c r="J211"/>
  <c r="J153"/>
  <c r="BK159"/>
  <c i="2" r="BK250"/>
  <c r="J242"/>
  <c r="BK235"/>
  <c r="BK229"/>
  <c r="J226"/>
  <c r="BK219"/>
  <c r="BK214"/>
  <c r="BK210"/>
  <c r="BK203"/>
  <c r="BK193"/>
  <c r="J182"/>
  <c r="BK168"/>
  <c r="J144"/>
  <c r="BK138"/>
  <c r="J134"/>
  <c i="3" r="BK207"/>
  <c r="BK201"/>
  <c r="BK163"/>
  <c r="J143"/>
  <c r="BK136"/>
  <c r="BK222"/>
  <c r="BK211"/>
  <c r="J197"/>
  <c r="J180"/>
  <c r="J215"/>
  <c r="BK203"/>
  <c r="BK169"/>
  <c r="BK227"/>
  <c r="BK189"/>
  <c r="BK153"/>
  <c r="BK165"/>
  <c r="J187"/>
  <c r="J142"/>
  <c r="J175"/>
  <c i="2" l="1" r="T133"/>
  <c r="P209"/>
  <c r="T217"/>
  <c r="BK238"/>
  <c r="J238"/>
  <c r="J105"/>
  <c r="BK133"/>
  <c r="J133"/>
  <c r="J100"/>
  <c r="BK217"/>
  <c r="J217"/>
  <c r="J103"/>
  <c r="P232"/>
  <c r="T238"/>
  <c r="P133"/>
  <c r="P132"/>
  <c r="P131"/>
  <c i="1" r="AU96"/>
  <c i="2" r="P217"/>
  <c r="R232"/>
  <c r="P238"/>
  <c i="3" r="P132"/>
  <c r="BK199"/>
  <c r="J199"/>
  <c r="J102"/>
  <c r="BK213"/>
  <c r="J213"/>
  <c r="J105"/>
  <c r="BK132"/>
  <c r="T199"/>
  <c i="2" r="R209"/>
  <c r="T209"/>
  <c r="BK232"/>
  <c r="J232"/>
  <c r="J104"/>
  <c r="R238"/>
  <c i="3" r="T132"/>
  <c r="T131"/>
  <c r="T130"/>
  <c r="R199"/>
  <c r="T213"/>
  <c r="T212"/>
  <c i="2" r="R133"/>
  <c r="R132"/>
  <c r="R131"/>
  <c r="BK209"/>
  <c r="J209"/>
  <c r="J102"/>
  <c r="R217"/>
  <c r="T232"/>
  <c i="3" r="R132"/>
  <c r="R131"/>
  <c r="R130"/>
  <c r="R213"/>
  <c r="R212"/>
  <c r="P199"/>
  <c r="P213"/>
  <c r="P212"/>
  <c i="2" r="BK247"/>
  <c r="J247"/>
  <c r="J108"/>
  <c r="BK249"/>
  <c r="J249"/>
  <c r="J109"/>
  <c r="BK244"/>
  <c r="J244"/>
  <c r="J106"/>
  <c i="3" r="BK224"/>
  <c r="J224"/>
  <c r="J107"/>
  <c i="2" r="BK206"/>
  <c r="J206"/>
  <c r="J101"/>
  <c i="3" r="BK196"/>
  <c r="J196"/>
  <c r="J101"/>
  <c r="BK210"/>
  <c r="J210"/>
  <c r="J103"/>
  <c r="BK226"/>
  <c r="J226"/>
  <c r="J108"/>
  <c r="E118"/>
  <c r="BE143"/>
  <c r="BE194"/>
  <c r="BE201"/>
  <c r="BE207"/>
  <c r="BE165"/>
  <c r="BE166"/>
  <c r="BE169"/>
  <c r="BE203"/>
  <c r="BE205"/>
  <c r="BE206"/>
  <c r="BE208"/>
  <c r="BE218"/>
  <c r="BE222"/>
  <c i="2" r="BK132"/>
  <c r="J132"/>
  <c r="J99"/>
  <c i="3" r="J127"/>
  <c r="BE142"/>
  <c r="BE153"/>
  <c r="BE217"/>
  <c r="BE221"/>
  <c r="BE225"/>
  <c r="BE227"/>
  <c r="BE152"/>
  <c r="BE163"/>
  <c r="BE164"/>
  <c r="BE180"/>
  <c r="BE219"/>
  <c r="F127"/>
  <c r="BE134"/>
  <c r="BE187"/>
  <c r="BE189"/>
  <c r="BE197"/>
  <c r="BE204"/>
  <c r="BE209"/>
  <c r="BE211"/>
  <c r="BE214"/>
  <c r="BE138"/>
  <c r="BE146"/>
  <c r="BE178"/>
  <c r="BE181"/>
  <c r="J91"/>
  <c r="BE135"/>
  <c r="BE136"/>
  <c r="BE175"/>
  <c r="BE185"/>
  <c r="BE215"/>
  <c r="BE133"/>
  <c r="BE159"/>
  <c r="BE160"/>
  <c r="BE193"/>
  <c r="BE200"/>
  <c i="1" r="AW96"/>
  <c r="BA96"/>
  <c r="BC96"/>
  <c r="BB96"/>
  <c i="2" r="E85"/>
  <c r="J91"/>
  <c r="F94"/>
  <c r="J94"/>
  <c r="BE134"/>
  <c r="BE135"/>
  <c r="BE136"/>
  <c r="BE138"/>
  <c r="BE139"/>
  <c r="BE141"/>
  <c r="BE143"/>
  <c r="BE144"/>
  <c r="BE148"/>
  <c r="BE158"/>
  <c r="BE168"/>
  <c r="BE169"/>
  <c r="BE172"/>
  <c r="BE179"/>
  <c r="BE182"/>
  <c r="BE184"/>
  <c r="BE185"/>
  <c r="BE191"/>
  <c r="BE193"/>
  <c r="BE197"/>
  <c r="BE199"/>
  <c r="BE201"/>
  <c r="BE203"/>
  <c r="BE204"/>
  <c r="BE207"/>
  <c r="BE210"/>
  <c r="BE212"/>
  <c r="BE213"/>
  <c r="BE214"/>
  <c r="BE216"/>
  <c r="BE218"/>
  <c r="BE219"/>
  <c r="BE221"/>
  <c r="BE222"/>
  <c r="BE224"/>
  <c r="BE226"/>
  <c r="BE227"/>
  <c r="BE228"/>
  <c r="BE229"/>
  <c r="BE230"/>
  <c r="BE231"/>
  <c r="BE233"/>
  <c r="BE235"/>
  <c r="BE237"/>
  <c r="BE239"/>
  <c r="BE240"/>
  <c r="BE242"/>
  <c r="BE243"/>
  <c r="BE245"/>
  <c r="BE248"/>
  <c r="BE250"/>
  <c i="1" r="BD96"/>
  <c i="3" r="F37"/>
  <c i="1" r="BB97"/>
  <c r="BB95"/>
  <c r="AX95"/>
  <c i="3" r="F39"/>
  <c i="1" r="BD97"/>
  <c r="BD95"/>
  <c r="BD94"/>
  <c r="W33"/>
  <c i="3" r="F36"/>
  <c i="1" r="BA97"/>
  <c r="BA95"/>
  <c r="AW95"/>
  <c r="AS94"/>
  <c i="3" r="J36"/>
  <c i="1" r="AW97"/>
  <c i="3" r="F38"/>
  <c i="1" r="BC97"/>
  <c r="BC95"/>
  <c r="AY95"/>
  <c i="3" l="1" r="BK131"/>
  <c r="P131"/>
  <c r="P130"/>
  <c i="1" r="AU97"/>
  <c i="2" r="T132"/>
  <c r="T131"/>
  <c r="BK246"/>
  <c r="J246"/>
  <c r="J107"/>
  <c i="3" r="J132"/>
  <c r="J100"/>
  <c r="BK212"/>
  <c r="J212"/>
  <c r="J104"/>
  <c r="BK223"/>
  <c r="J223"/>
  <c r="J106"/>
  <c i="2" r="BK131"/>
  <c r="J131"/>
  <c i="1" r="AU95"/>
  <c r="AU94"/>
  <c i="2" r="J35"/>
  <c i="1" r="AV96"/>
  <c r="AT96"/>
  <c i="3" r="J35"/>
  <c i="1" r="AV97"/>
  <c r="AT97"/>
  <c i="2" r="F35"/>
  <c i="1" r="AZ96"/>
  <c r="BC94"/>
  <c r="W32"/>
  <c r="BA94"/>
  <c r="W30"/>
  <c i="2" r="J32"/>
  <c i="1" r="AG96"/>
  <c r="BB94"/>
  <c r="W31"/>
  <c i="3" r="F35"/>
  <c i="1" r="AZ97"/>
  <c i="3" l="1" r="BK130"/>
  <c r="J130"/>
  <c r="J98"/>
  <c r="J131"/>
  <c r="J99"/>
  <c i="1" r="AN96"/>
  <c i="2" r="J98"/>
  <c r="J41"/>
  <c i="1" r="AX94"/>
  <c r="AY94"/>
  <c r="AW94"/>
  <c r="AK30"/>
  <c r="AZ95"/>
  <c r="AV95"/>
  <c r="AT95"/>
  <c i="3" l="1" r="J32"/>
  <c i="1" r="AG97"/>
  <c r="AZ94"/>
  <c r="W29"/>
  <c i="3" l="1" r="J41"/>
  <c i="1" r="AN97"/>
  <c r="AG95"/>
  <c r="AG94"/>
  <c r="AK26"/>
  <c r="AN95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<sst xmlns="http://schemas.openxmlformats.org/spreadsheetml/2006/main">
  <si>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</si>
  <si>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</si>
  <si>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</si>
  <si>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</si>
  <si>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{5ead5732-f73c-4b2f-a3af-d242edbd0de2}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</si>
  <si>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</si>
  <si>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</si>
  <si>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</si>
  <si>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</si>
  <si>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</si>
  <si>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</si>
  <si>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</si>
  <si>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</si>
  <si>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</si>
  <si>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Sov_2507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</si>
  <si>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</si>
  <si>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</si>
  <si>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Prodloužení stoky - Poličná</t>
  </si>
  <si>
    <t>KSO:</t>
  </si>
  <si>
    <t>CC-CZ:</t>
  </si>
  <si>
    <t>Místo:</t>
  </si>
  <si>
    <t xml:space="preserve"> </t>
  </si>
  <si>
    <t>Datum:</t>
  </si>
  <si>
    <t>17. 7. 2025</t>
  </si>
  <si>
    <t>Zadavatel:</t>
  </si>
  <si>
    <t>IČ:</t>
  </si>
  <si>
    <t>Obec Poličná, č. p. 144, 75701 Poličná</t>
  </si>
  <si>
    <t>DIČ:</t>
  </si>
  <si>
    <t>Uchazeč:</t>
  </si>
  <si>
    <t>Vyplň údaj</t>
  </si>
  <si>
    <t>Projektant:</t>
  </si>
  <si>
    <t>Nikola Sovák, Na Vrchovině 1646, 75701 Valašské Me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</si>
  <si>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</si>
  <si>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</si>
  <si>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</si>
  <si>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</si>
  <si>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</si>
  <si>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</si>
  <si>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</si>
  <si>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</si>
  <si>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</si>
  <si>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</si>
  <si>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</si>
  <si>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</si>
  <si>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</si>
  <si>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</si>
  <si>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</si>
  <si>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</si>
  <si>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</si>
  <si>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</si>
  <si>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</si>
  <si>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</si>
  <si>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</si>
  <si>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</si>
  <si>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</si>
  <si>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</si>
  <si>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</si>
  <si>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</si>
  <si>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</si>
  <si>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</si>
  <si>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</si>
  <si>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</si>
  <si>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</si>
  <si>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</si>
  <si>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</si>
  <si>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</si>
  <si>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</si>
  <si>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</si>
  <si>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</si>
  <si>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</si>
  <si>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</si>
  <si>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</si>
  <si>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</si>
  <si>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</si>
  <si>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</si>
  <si>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</si>
  <si>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</si>
  <si>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</si>
  <si>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</si>
  <si>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IO 01</t>
  </si>
  <si>
    <t>Stoka</t>
  </si>
  <si>
    <t>STA</t>
  </si>
  <si>
    <t>1</t>
  </si>
  <si>
    <t>{258f21c5-7d59-4ffb-97a4-6e5860998b22}</t>
  </si>
  <si>
    <t>2</t>
  </si>
  <si>
    <t>/</t>
  </si>
  <si>
    <t>VĚTEV A</t>
  </si>
  <si>
    <t>Soupis</t>
  </si>
  <si>
    <t>{2d94f302-50b0-4236-b6e1-d05e97634cdb}</t>
  </si>
  <si>
    <t>VĚTEVl B</t>
  </si>
  <si>
    <t>{700226ab-b599-4f9e-b74a-9fb60e9fffdb}</t>
  </si>
  <si>
    <t>KRYCÍ LIST SOUPISU PRACÍ</t>
  </si>
  <si>
    <t>Objekt:</t>
  </si>
  <si>
    <t>IO 01 - Stoka</t>
  </si>
  <si>
    <t>Soupis:</t>
  </si>
  <si>
    <t>1 - VĚTEV 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</si>
  <si>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</si>
  <si>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</si>
  <si>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</si>
  <si>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</si>
  <si>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</si>
  <si>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</si>
  <si>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</si>
  <si>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</si>
  <si>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</si>
  <si>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</si>
  <si>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</si>
  <si>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</si>
  <si>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</si>
  <si>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</si>
  <si>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</si>
  <si>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</si>
  <si>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</si>
  <si>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</si>
  <si>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</si>
  <si>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</si>
  <si>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</si>
  <si>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</si>
  <si>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</si>
  <si>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</si>
  <si>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</si>
  <si>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</si>
  <si>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</si>
  <si>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</si>
  <si>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</si>
  <si>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</si>
  <si>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</si>
  <si>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</si>
  <si>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</si>
  <si>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</si>
  <si>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113107312</t>
  </si>
  <si>
    <t>Odstranění podkladu z kameniva těženého tl přes 100 do 200 mm strojně pl do 50 m2</t>
  </si>
  <si>
    <t>m2</t>
  </si>
  <si>
    <t>CS ÚRS 2025 02</t>
  </si>
  <si>
    <t>4</t>
  </si>
  <si>
    <t>1098422447</t>
  </si>
  <si>
    <t>113107322</t>
  </si>
  <si>
    <t>Odstranění podkladu z kameniva drceného tl přes 100 do 200 mm strojně pl do 50 m2</t>
  </si>
  <si>
    <t>-1233527753</t>
  </si>
  <si>
    <t>3</t>
  </si>
  <si>
    <t>113107342</t>
  </si>
  <si>
    <t>Odstranění podkladu živičného tl přes 50 do 100 mm strojně pl do 50 m2</t>
  </si>
  <si>
    <t>-274029527</t>
  </si>
  <si>
    <t>VV</t>
  </si>
  <si>
    <t>35,00*1,00</t>
  </si>
  <si>
    <t>119001405</t>
  </si>
  <si>
    <t>Dočasné zajištění potrubí z PE DN do 200 mm</t>
  </si>
  <si>
    <t>m</t>
  </si>
  <si>
    <t>533629855</t>
  </si>
  <si>
    <t>5</t>
  </si>
  <si>
    <t>119003131</t>
  </si>
  <si>
    <t>Výstražná páska pro zabezpečení výkopu zřízení</t>
  </si>
  <si>
    <t>-1830603605</t>
  </si>
  <si>
    <t>130,00*2</t>
  </si>
  <si>
    <t>6</t>
  </si>
  <si>
    <t>121151103</t>
  </si>
  <si>
    <t>Sejmutí ornice plochy do 100 m2 tl vrstvy do 200 mm strojně</t>
  </si>
  <si>
    <t>1773011925</t>
  </si>
  <si>
    <t>1,00*85,30</t>
  </si>
  <si>
    <t>7</t>
  </si>
  <si>
    <t>129001101</t>
  </si>
  <si>
    <t>Příplatek za ztížení odkopávky nebo prokopávky v blízkosti inženýrských sítí</t>
  </si>
  <si>
    <t>m3</t>
  </si>
  <si>
    <t>756432402</t>
  </si>
  <si>
    <t>8</t>
  </si>
  <si>
    <t>132251252</t>
  </si>
  <si>
    <t>Hloubení rýh nezapažených š do 2000 mm v hornině třídy těžitelnosti I skupiny 3 objem do 50 m3 strojně</t>
  </si>
  <si>
    <t>1676300473</t>
  </si>
  <si>
    <t>1,00*(1,15-0,50+1,25-0,50)/2*5,00</t>
  </si>
  <si>
    <t>1,00*(1,25-0,50+1,18-0,50)/2*(18,14-5,00)</t>
  </si>
  <si>
    <t>Součet</t>
  </si>
  <si>
    <t>9</t>
  </si>
  <si>
    <t>132254204</t>
  </si>
  <si>
    <t>Hloubení zapažených rýh š do 2000 mm v hornině třídy těžitelnosti I skupiny 3 objem do 500 m3</t>
  </si>
  <si>
    <t>706546803</t>
  </si>
  <si>
    <t>1,00*(1,18-0,50+2,15-0,50)/2*(33,48-18,14)</t>
  </si>
  <si>
    <t>1,00*(2,15-0,20+2,15-0,20)/2*(49,28-33,48)</t>
  </si>
  <si>
    <t>1,00*(2,15-0,20+1,95-0,20)/2*(63,27-49,28)</t>
  </si>
  <si>
    <t>1,00*(1,95-0,20+2,15-0,20)/2*(80,06-63,27)</t>
  </si>
  <si>
    <t>1,00*(2,15-0,20+1,65-0,20)/2*(98,01-80,06)</t>
  </si>
  <si>
    <t>1,00*(1,65-0,20+3,38-0,20)/2*(118,04-98,01)</t>
  </si>
  <si>
    <t>1,00*(3,38-0,20+2,53-0,20)/2*(121,63-118,04)</t>
  </si>
  <si>
    <t>1,00*(2,53-0,20+1,65-0,20)/2*(125,46-118,04)</t>
  </si>
  <si>
    <t>10</t>
  </si>
  <si>
    <t>151101102</t>
  </si>
  <si>
    <t>Zřízení příložného pažení a rozepření stěn rýh hl přes 2 do 4 m</t>
  </si>
  <si>
    <t>1230708749</t>
  </si>
  <si>
    <t>(1,18+2,15)/2*(33,48-18,14)*2</t>
  </si>
  <si>
    <t>(2,15+2,15)/2*(49,28-33,48)*2</t>
  </si>
  <si>
    <t>(2,15+1,95)/2*(63,27-49,28)*2</t>
  </si>
  <si>
    <t>(1,95+2,15)/2*(80,06-63,27)*2</t>
  </si>
  <si>
    <t>(2,15+1,65)/2*(98,01-80,06)*2</t>
  </si>
  <si>
    <t>(1,65+3,38)/2*(118,04-98,01)*2</t>
  </si>
  <si>
    <t>(3,38+2,53)/2*(121,63-118,04)*2</t>
  </si>
  <si>
    <t>(2,53+1,65)/2*(125,46-118,04)*2</t>
  </si>
  <si>
    <t>11</t>
  </si>
  <si>
    <t>151101112</t>
  </si>
  <si>
    <t>Odstranění příložného pažení a rozepření stěn rýh hl přes 2 do 4 m</t>
  </si>
  <si>
    <t>-469967777</t>
  </si>
  <si>
    <t>162351103</t>
  </si>
  <si>
    <t>Vodorovné přemístění přes 50 do 500 m výkopku/sypaniny z horniny třídy těžitelnosti I skupiny 1 až 3</t>
  </si>
  <si>
    <t>1732141402</t>
  </si>
  <si>
    <t>na meziskládku a zpět pro ohumusování</t>
  </si>
  <si>
    <t>17,06*2</t>
  </si>
  <si>
    <t>13</t>
  </si>
  <si>
    <t>162651112</t>
  </si>
  <si>
    <t>Vodorovné přemístění přes 4 000 do 5000 m výkopku/sypaniny z horniny třídy těžitelnosti I skupiny 1 až 3</t>
  </si>
  <si>
    <t>-232369722</t>
  </si>
  <si>
    <t>přebytečná zemina na skládku</t>
  </si>
  <si>
    <t>"lože pod potrub" 12,546</t>
  </si>
  <si>
    <t>"obsyp potrubí" 69,003</t>
  </si>
  <si>
    <t xml:space="preserve">10,428"zásyp ve zpevněné ploše" </t>
  </si>
  <si>
    <t>"šachty" 3,14*1,20*1,20/4*(2,15*3+1,95+1,65*2)</t>
  </si>
  <si>
    <t>14</t>
  </si>
  <si>
    <t>167151101</t>
  </si>
  <si>
    <t>Nakládání výkopku z hornin třídy těžitelnosti I skupiny 1 až 3 do 100 m3</t>
  </si>
  <si>
    <t>-594398486</t>
  </si>
  <si>
    <t>ornice pro ohumusování</t>
  </si>
  <si>
    <t>85,3*0,20</t>
  </si>
  <si>
    <t>15</t>
  </si>
  <si>
    <t>171201231</t>
  </si>
  <si>
    <t>Poplatek za uložení zeminy a kamení na recyklační skládce (skládkovné) kód odpadu 17 05 04</t>
  </si>
  <si>
    <t>t</t>
  </si>
  <si>
    <t>-1658434156</t>
  </si>
  <si>
    <t>105,203*2 'Přepočtené koeficientem množství</t>
  </si>
  <si>
    <t>16</t>
  </si>
  <si>
    <t>171251201</t>
  </si>
  <si>
    <t>Uložení sypaniny na skládky nebo meziskládky</t>
  </si>
  <si>
    <t>-1469997583</t>
  </si>
  <si>
    <t>17</t>
  </si>
  <si>
    <t>174151101</t>
  </si>
  <si>
    <t>Zásyp jam, šachet rýh nebo kolem objektů sypaninou se zhutněním</t>
  </si>
  <si>
    <t>-875703433</t>
  </si>
  <si>
    <t>ve zpevněné ploše</t>
  </si>
  <si>
    <t>1,00*(1,15-0,50-0,10-0,55+1,25-0,50-0,10-0,55)/2*5,00</t>
  </si>
  <si>
    <t>1,00*(1,25-0,50-0,10-0,50+1,18-0,50-0,10-0,50)/2*(18,14-5,00)</t>
  </si>
  <si>
    <t>1,00*(1,18-0,50-0,10-0,50+2,15-0,50-0,10-0,50)/2*(33,48-18,14)</t>
  </si>
  <si>
    <t>18</t>
  </si>
  <si>
    <t>M</t>
  </si>
  <si>
    <t>58331200</t>
  </si>
  <si>
    <t>štěrkopísek netříděný</t>
  </si>
  <si>
    <t>-597514349</t>
  </si>
  <si>
    <t>10,428*2 'Přepočtené koeficientem množství</t>
  </si>
  <si>
    <t>19</t>
  </si>
  <si>
    <t>174151101a</t>
  </si>
  <si>
    <t>Zásyp jam, šachet rýh nebo kolem objektů sypaninou se zhutněním - zemina</t>
  </si>
  <si>
    <t>-764992977</t>
  </si>
  <si>
    <t>12,895+206,423</t>
  </si>
  <si>
    <t>-105,203</t>
  </si>
  <si>
    <t>20</t>
  </si>
  <si>
    <t>175151101</t>
  </si>
  <si>
    <t>Obsypání potrubí strojně sypaninou bez prohození, uloženou do 3 m</t>
  </si>
  <si>
    <t>-1489654037</t>
  </si>
  <si>
    <t>1,00*0,55*125,46</t>
  </si>
  <si>
    <t>58337303</t>
  </si>
  <si>
    <t>štěrkopísek frakce 0/8</t>
  </si>
  <si>
    <t>-112277465</t>
  </si>
  <si>
    <t>69,003*2 'Přepočtené koeficientem množství</t>
  </si>
  <si>
    <t>22</t>
  </si>
  <si>
    <t>181351003</t>
  </si>
  <si>
    <t>Rozprostření ornice tl vrstvy do 200 mm pl do 100 m2 v rovině nebo ve svahu do 1:5 strojně</t>
  </si>
  <si>
    <t>271015045</t>
  </si>
  <si>
    <t>23</t>
  </si>
  <si>
    <t>181411131</t>
  </si>
  <si>
    <t>Založení parkového trávníku výsevem pl do 1000 m2 v rovině a ve svahu do 1:5</t>
  </si>
  <si>
    <t>-981326736</t>
  </si>
  <si>
    <t>24</t>
  </si>
  <si>
    <t>00572410</t>
  </si>
  <si>
    <t>osivo směs travní parková</t>
  </si>
  <si>
    <t>kg</t>
  </si>
  <si>
    <t>-875821940</t>
  </si>
  <si>
    <t>85,3*0,02 'Přepočtené koeficientem množství</t>
  </si>
  <si>
    <t>Vodorovné konstrukce</t>
  </si>
  <si>
    <t>25</t>
  </si>
  <si>
    <t>451572111</t>
  </si>
  <si>
    <t>Lože pod potrubí otevřený výkop z kameniva drobného těženého</t>
  </si>
  <si>
    <t>883238914</t>
  </si>
  <si>
    <t>1,00*0,10*125,46</t>
  </si>
  <si>
    <t>Komunikace pozemní</t>
  </si>
  <si>
    <t>26</t>
  </si>
  <si>
    <t>564760101</t>
  </si>
  <si>
    <t>Podklad nebo kryt z kameniva hrubého drceného vel. 16-32 mm plochy do 100 m2 tl 200 mm</t>
  </si>
  <si>
    <t>860794109</t>
  </si>
  <si>
    <t>1,00*35,00</t>
  </si>
  <si>
    <t>27</t>
  </si>
  <si>
    <t>564761101</t>
  </si>
  <si>
    <t>Podklad nebo kryt z kameniva hrubého drceného vel. 32-63 mm plochy do 100 m2 tl 200 mm</t>
  </si>
  <si>
    <t>-908644906</t>
  </si>
  <si>
    <t>28</t>
  </si>
  <si>
    <t>565135001</t>
  </si>
  <si>
    <t>Asfaltový beton vrstva podkladní ACP 16 + tl 50 mm š do 1,5 m z nemodifikovaného asfaltu</t>
  </si>
  <si>
    <t>279533910</t>
  </si>
  <si>
    <t>29</t>
  </si>
  <si>
    <t>573211109</t>
  </si>
  <si>
    <t>Postřik živičný spojovací z asfaltu v množství 0,50 kg/m2</t>
  </si>
  <si>
    <t>-1289530416</t>
  </si>
  <si>
    <t>35,000*2</t>
  </si>
  <si>
    <t>30</t>
  </si>
  <si>
    <t>577144011</t>
  </si>
  <si>
    <t>Asfaltový beton vrstva obrusná ACO 11+ tř. I tl 50 mm š do 1,5 m z nemodifikovaného asfaltu</t>
  </si>
  <si>
    <t>1684650224</t>
  </si>
  <si>
    <t>Vedení trubní dálková a přípojná</t>
  </si>
  <si>
    <t>31</t>
  </si>
  <si>
    <t>871360310</t>
  </si>
  <si>
    <t>Montáž kanalizačního potrubí hladkého plnostěnného SN 10 z polypropylenu DN 250</t>
  </si>
  <si>
    <t>1284983077</t>
  </si>
  <si>
    <t>32</t>
  </si>
  <si>
    <t>28617013</t>
  </si>
  <si>
    <t>trubka kanalizační PP plnostěnná třívrstvá DN 250x3000mm SN10</t>
  </si>
  <si>
    <t>-1680653016</t>
  </si>
  <si>
    <t>18,14*1,015 'Přepočtené koeficientem množství</t>
  </si>
  <si>
    <t>33</t>
  </si>
  <si>
    <t>871363121</t>
  </si>
  <si>
    <t>Montáž kanalizačního potrubí hladkého plnostěnného SN 8 z PVC-U DN 250</t>
  </si>
  <si>
    <t>201586167</t>
  </si>
  <si>
    <t>34</t>
  </si>
  <si>
    <t>28611154</t>
  </si>
  <si>
    <t>trubka kanalizační PVC-U plnostěnná jednovrstvá DN 250x5000mm SN8</t>
  </si>
  <si>
    <t>1324771273</t>
  </si>
  <si>
    <t>107,32*1,03 'Přepočtené koeficientem množství</t>
  </si>
  <si>
    <t>35</t>
  </si>
  <si>
    <t>892381111</t>
  </si>
  <si>
    <t>Tlaková zkouška vodou potrubí DN 250, DN 300 nebo 350</t>
  </si>
  <si>
    <t>1925731697</t>
  </si>
  <si>
    <t>18,14+107,32</t>
  </si>
  <si>
    <t>36</t>
  </si>
  <si>
    <t>894411121</t>
  </si>
  <si>
    <t>Zřízení šachet kanalizačních z betonových dílců na potrubí DN přes 200 do 300 dno beton tř. C 25/30</t>
  </si>
  <si>
    <t>kus</t>
  </si>
  <si>
    <t>805426102</t>
  </si>
  <si>
    <t>37</t>
  </si>
  <si>
    <t>59224339</t>
  </si>
  <si>
    <t>dno betonové šachty DN 1000 kanalizační výšky 100cm</t>
  </si>
  <si>
    <t>-1575558831</t>
  </si>
  <si>
    <t>38</t>
  </si>
  <si>
    <t>59224312</t>
  </si>
  <si>
    <t>konus betonové šachty DN 1000 kanalizační 100x62,5x58cm tl stěny 12 stupadla poplastovaná</t>
  </si>
  <si>
    <t>-1802433652</t>
  </si>
  <si>
    <t>39</t>
  </si>
  <si>
    <t>59224597</t>
  </si>
  <si>
    <t>skruž betonové šachty DN 1000 kanalizační DEHA 100x100x12cm, se stupadly</t>
  </si>
  <si>
    <t>-652060488</t>
  </si>
  <si>
    <t>40</t>
  </si>
  <si>
    <t>899104112</t>
  </si>
  <si>
    <t>Osazení poklopů litinových, ocelových nebo železobetonových včetně rámů pro třídu zatížení D400, E600</t>
  </si>
  <si>
    <t>-1639405810</t>
  </si>
  <si>
    <t>41</t>
  </si>
  <si>
    <t>28661935</t>
  </si>
  <si>
    <t>poklop šachtový litinový DN 600 pro třídu zatížení D400</t>
  </si>
  <si>
    <t>-249523272</t>
  </si>
  <si>
    <t>Ostatní konstrukce a práce, bourání</t>
  </si>
  <si>
    <t>42</t>
  </si>
  <si>
    <t>919732221</t>
  </si>
  <si>
    <t>Styčná spára napojení nového živičného povrchu na stávající za tepla š 15 mm hl 25 mm bez prořezání</t>
  </si>
  <si>
    <t>-862906245</t>
  </si>
  <si>
    <t>(35,00+1,00)*2</t>
  </si>
  <si>
    <t>43</t>
  </si>
  <si>
    <t>919735112</t>
  </si>
  <si>
    <t>Řezání stávajícího živičného krytu hl přes 50 do 100 mm</t>
  </si>
  <si>
    <t>67294058</t>
  </si>
  <si>
    <t>44</t>
  </si>
  <si>
    <t>977151127</t>
  </si>
  <si>
    <t>Jádrové vrty diamantovými korunkami do stavebních materiálů D přes 225 do 250 mm</t>
  </si>
  <si>
    <t>-1876721403</t>
  </si>
  <si>
    <t>997</t>
  </si>
  <si>
    <t>Doprava suti a vybouraných hmot</t>
  </si>
  <si>
    <t>45</t>
  </si>
  <si>
    <t>997221551</t>
  </si>
  <si>
    <t>Vodorovná doprava suti ze sypkých materiálů do 1 km</t>
  </si>
  <si>
    <t>-1539292435</t>
  </si>
  <si>
    <t>46</t>
  </si>
  <si>
    <t>997221559</t>
  </si>
  <si>
    <t>Příplatek ZKD 1 km u vodorovné dopravy suti ze sypkých materiálů</t>
  </si>
  <si>
    <t>-1699064137</t>
  </si>
  <si>
    <t>28,367*4 'Přepočtené koeficientem množství</t>
  </si>
  <si>
    <t>47</t>
  </si>
  <si>
    <t>997221873</t>
  </si>
  <si>
    <t>Poplatek za uložení na recyklační skládce (skládkovné) stavebního odpadu zeminy a kamení zatříděného do Katalogu odpadů pod kódem 17 05 04</t>
  </si>
  <si>
    <t>-1299250518</t>
  </si>
  <si>
    <t>48</t>
  </si>
  <si>
    <t>997221875</t>
  </si>
  <si>
    <t>Poplatek za uložení na recyklační skládce (skládkovné) stavebního odpadu asfaltového bez obsahu dehtu zatříděného do Katalogu odpadů pod kódem 17 03 02</t>
  </si>
  <si>
    <t>1531164295</t>
  </si>
  <si>
    <t>998</t>
  </si>
  <si>
    <t>Přesun hmot</t>
  </si>
  <si>
    <t>49</t>
  </si>
  <si>
    <t>998276101</t>
  </si>
  <si>
    <t>Přesun hmot pro trubní vedení z trub z plastických hmot otevřený výkop</t>
  </si>
  <si>
    <t>1653583968</t>
  </si>
  <si>
    <t>VRN</t>
  </si>
  <si>
    <t>Vedlejší rozpočtové náklady</t>
  </si>
  <si>
    <t>VRN1</t>
  </si>
  <si>
    <t>Průzkumné, zeměměřičské a projektové práce</t>
  </si>
  <si>
    <t>50</t>
  </si>
  <si>
    <t>012002000</t>
  </si>
  <si>
    <t>Zeměměřičské práce</t>
  </si>
  <si>
    <t>soubor</t>
  </si>
  <si>
    <t>1024</t>
  </si>
  <si>
    <t>1976271855</t>
  </si>
  <si>
    <t>VRN3</t>
  </si>
  <si>
    <t>Zařízení staveniště</t>
  </si>
  <si>
    <t>51</t>
  </si>
  <si>
    <t>030001000</t>
  </si>
  <si>
    <t>337627529</t>
  </si>
  <si>
    <t>2 - VĚTEVl B</t>
  </si>
  <si>
    <t>M - Práce a dodávky M</t>
  </si>
  <si>
    <t xml:space="preserve">    23-M - Montáže potrubí</t>
  </si>
  <si>
    <t>119001401</t>
  </si>
  <si>
    <t>Dočasné zajištění potrubí ocelového nebo litinového DN do 200 mm</t>
  </si>
  <si>
    <t>760357572</t>
  </si>
  <si>
    <t>-1133450256</t>
  </si>
  <si>
    <t>119001411</t>
  </si>
  <si>
    <t>Dočasné zajištění potrubí betonového, ŽB nebo kameninového DN do 200 mm</t>
  </si>
  <si>
    <t>-1530259126</t>
  </si>
  <si>
    <t>-512312102</t>
  </si>
  <si>
    <t>107,00*2</t>
  </si>
  <si>
    <t>1703242387</t>
  </si>
  <si>
    <t>1,00*80,00</t>
  </si>
  <si>
    <t>2,00*3,00*2</t>
  </si>
  <si>
    <t>1116772350</t>
  </si>
  <si>
    <t>131251201</t>
  </si>
  <si>
    <t>Hloubení jam zapažených v hornině třídy těžitelnosti I skupiny 3 objem do 20 m3 strojně</t>
  </si>
  <si>
    <t>-1444527116</t>
  </si>
  <si>
    <t>montážní jámy protlaku</t>
  </si>
  <si>
    <t>2,00*3,00*2,50*2</t>
  </si>
  <si>
    <t>562854449</t>
  </si>
  <si>
    <t>1,00*(2,15-0,20+2,00-0,20)/2*(51,19-21,70)</t>
  </si>
  <si>
    <t>1,00*(2,00-0,20+2,15-0,20)/2*(55,96-51,19)</t>
  </si>
  <si>
    <t>1,00*(2,15-0,20+2,15-0,20)/2*(86,00-51,19)</t>
  </si>
  <si>
    <t>1,00*(2,15-0,20+2,15-0,20)/2*(106,27-86,00)</t>
  </si>
  <si>
    <t>141721219</t>
  </si>
  <si>
    <t>Řízený zemní protlak délky do 50 m hl do 6 m se zatažením potrubí průměru vrtu přes 315 do 355 mm v hornině třídy těžitelnosti I a II skupiny 1 až 4</t>
  </si>
  <si>
    <t>78336146</t>
  </si>
  <si>
    <t>-989402866</t>
  </si>
  <si>
    <t>(2,15+2,00)/2*(51,19-21,70)*2</t>
  </si>
  <si>
    <t>(2,00+2,15)/2*(55,96-51,19)*2</t>
  </si>
  <si>
    <t>(2,15+2,15)/2*(86,00-51,19)*2</t>
  </si>
  <si>
    <t>(2,15+2,15)/2*(106,27-86,00)*2</t>
  </si>
  <si>
    <t>-1289723999</t>
  </si>
  <si>
    <t>151101201</t>
  </si>
  <si>
    <t>Zřízení příložného pažení stěn výkopu hl do 4 m</t>
  </si>
  <si>
    <t>827684304</t>
  </si>
  <si>
    <t>(2,00+3,00)*2*2,50*2</t>
  </si>
  <si>
    <t>151101211</t>
  </si>
  <si>
    <t>Odstranění příložného pažení stěn hl do 4 m</t>
  </si>
  <si>
    <t>-735372896</t>
  </si>
  <si>
    <t>151101301</t>
  </si>
  <si>
    <t>Zřízení rozepření stěn při pažení příložném hl do 4 m</t>
  </si>
  <si>
    <t>737015024</t>
  </si>
  <si>
    <t>151101311</t>
  </si>
  <si>
    <t>Odstranění rozepření stěn při pažení příložném hl do 4 m</t>
  </si>
  <si>
    <t>1446693453</t>
  </si>
  <si>
    <t>-1922277542</t>
  </si>
  <si>
    <t>271292222</t>
  </si>
  <si>
    <t>"lože pod potrub" 8,127</t>
  </si>
  <si>
    <t>"obsyp potrubí" 44,699</t>
  </si>
  <si>
    <t>"šachty" 3,14*1,20*1,20/4*(2,15+2,17+2,15+2,15+2,15*2)</t>
  </si>
  <si>
    <t>1824595561</t>
  </si>
  <si>
    <t>86,50*0,20</t>
  </si>
  <si>
    <t>409930983</t>
  </si>
  <si>
    <t>67,431*2 'Přepočtené koeficientem množství</t>
  </si>
  <si>
    <t>1262905420</t>
  </si>
  <si>
    <t>2098831853</t>
  </si>
  <si>
    <t>30,00+171,645</t>
  </si>
  <si>
    <t>-67,431</t>
  </si>
  <si>
    <t>-1638564330</t>
  </si>
  <si>
    <t>1,00*0,55*(106,27-25,00)</t>
  </si>
  <si>
    <t>-1109057904</t>
  </si>
  <si>
    <t>44,699*2 'Přepočtené koeficientem množství</t>
  </si>
  <si>
    <t>1861882967</t>
  </si>
  <si>
    <t>-1125336210</t>
  </si>
  <si>
    <t>-961455105</t>
  </si>
  <si>
    <t>86,5*0,02 'Přepočtené koeficientem množství</t>
  </si>
  <si>
    <t>1638690594</t>
  </si>
  <si>
    <t>1,00*0,10*(106,27-25,00)</t>
  </si>
  <si>
    <t>782443229</t>
  </si>
  <si>
    <t>159229263</t>
  </si>
  <si>
    <t>106,27*1,03 'Přepočtené koeficientem množství</t>
  </si>
  <si>
    <t>81089798</t>
  </si>
  <si>
    <t>-227266143</t>
  </si>
  <si>
    <t>-136177058</t>
  </si>
  <si>
    <t>779456461</t>
  </si>
  <si>
    <t>699809880</t>
  </si>
  <si>
    <t>-415726584</t>
  </si>
  <si>
    <t>1120074840</t>
  </si>
  <si>
    <t>1341805751</t>
  </si>
  <si>
    <t>Práce a dodávky M</t>
  </si>
  <si>
    <t>23-M</t>
  </si>
  <si>
    <t>Montáže potrubí</t>
  </si>
  <si>
    <t>230011134</t>
  </si>
  <si>
    <t>Montáž potrubí trouby ocelové hladké tř.11-13 D 377 mm, tl 8,0 mm</t>
  </si>
  <si>
    <t>64</t>
  </si>
  <si>
    <t>-1187552092</t>
  </si>
  <si>
    <t>14011113</t>
  </si>
  <si>
    <t>trubka ocelová svařovaná jakost 11 353 378x12,0mm</t>
  </si>
  <si>
    <t>128</t>
  </si>
  <si>
    <t>381911367</t>
  </si>
  <si>
    <t>25*1,02 'Přepočtené koeficientem množství</t>
  </si>
  <si>
    <t>230202075</t>
  </si>
  <si>
    <t>Nasunutí potrubní sekce plastové průměru přes 200 do 250 mm do chráničky pro plynovody</t>
  </si>
  <si>
    <t>1746244299</t>
  </si>
  <si>
    <t>230202146</t>
  </si>
  <si>
    <t>Montáž kluzných objímek výšky 41 mm pro plynovodní potrubí vnějšího průměru přes 328 mm do 350 mm</t>
  </si>
  <si>
    <t>-1971565531</t>
  </si>
  <si>
    <t>28655185</t>
  </si>
  <si>
    <t>objímka kluzná typ F segment v 41mm</t>
  </si>
  <si>
    <t>-1299306677</t>
  </si>
  <si>
    <t>15*5 'Přepočtené koeficientem množství</t>
  </si>
  <si>
    <t>230202219</t>
  </si>
  <si>
    <t>Montáž manžety na chráničku plynovodního potrubí ocelového průměru přes 324,6 do 377 mm</t>
  </si>
  <si>
    <t>2056042917</t>
  </si>
  <si>
    <t>28655124</t>
  </si>
  <si>
    <t>manžeta chráničky vč. upínací pásky 280x410mm DN 250x400</t>
  </si>
  <si>
    <t>786387463</t>
  </si>
  <si>
    <t>-1756307936</t>
  </si>
  <si>
    <t>-1789735123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</si>
</sst>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jpg" /><Relationship Id="rId2" Type="http://schemas.openxmlformats.org/officeDocument/2006/relationships/image" Target="../media/image9.jpg" /><Relationship Id="rId3" Type="http://schemas.openxmlformats.org/officeDocument/2006/relationships/image" Target="../media/image1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115</xdr:row>
      <xdr:rowOff>0</xdr:rowOff>
    </xdr:from>
    <xdr:to>
      <xdr:col>9</xdr:col>
      <xdr:colOff>1215390</xdr:colOff>
      <xdr:row>119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114</xdr:row>
      <xdr:rowOff>0</xdr:rowOff>
    </xdr:from>
    <xdr:to>
      <xdr:col>9</xdr:col>
      <xdr:colOff>1215390</xdr:colOff>
      <xdr:row>118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33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21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34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39</v>
      </c>
      <c r="E29" s="3"/>
      <c r="F29" s="31" t="s">
        <v>40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41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42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43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44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45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46</v>
      </c>
      <c r="U35" s="49"/>
      <c r="V35" s="49"/>
      <c r="W35" s="49"/>
      <c r="X35" s="51" t="s">
        <v>47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48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49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50</v>
      </c>
      <c r="AI60" s="40"/>
      <c r="AJ60" s="40"/>
      <c r="AK60" s="40"/>
      <c r="AL60" s="40"/>
      <c r="AM60" s="57" t="s">
        <v>51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52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53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50</v>
      </c>
      <c r="AI75" s="40"/>
      <c r="AJ75" s="40"/>
      <c r="AK75" s="40"/>
      <c r="AL75" s="40"/>
      <c r="AM75" s="57" t="s">
        <v>51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Sov_2507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Prodloužení stoky - Poličná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17. 7. 2025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25.6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Obec Poličná, č. p. 144, 75701 Poličná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>Nikola Sovák, Na Vrchovině 1646, 75701 Valašské Me</v>
      </c>
      <c r="AN89" s="4"/>
      <c r="AO89" s="4"/>
      <c r="AP89" s="4"/>
      <c r="AQ89" s="37"/>
      <c r="AR89" s="38"/>
      <c r="AS89" s="70" t="s">
        <v>55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33</v>
      </c>
      <c r="AJ90" s="37"/>
      <c r="AK90" s="37"/>
      <c r="AL90" s="37"/>
      <c r="AM90" s="69" t="str">
        <f>IF(E20="","",E20)</f>
        <v xml:space="preserve"> 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56</v>
      </c>
      <c r="D92" s="79"/>
      <c r="E92" s="79"/>
      <c r="F92" s="79"/>
      <c r="G92" s="79"/>
      <c r="H92" s="80"/>
      <c r="I92" s="81" t="s">
        <v>57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58</v>
      </c>
      <c r="AH92" s="79"/>
      <c r="AI92" s="79"/>
      <c r="AJ92" s="79"/>
      <c r="AK92" s="79"/>
      <c r="AL92" s="79"/>
      <c r="AM92" s="79"/>
      <c r="AN92" s="81" t="s">
        <v>59</v>
      </c>
      <c r="AO92" s="79"/>
      <c r="AP92" s="83"/>
      <c r="AQ92" s="84" t="s">
        <v>60</v>
      </c>
      <c r="AR92" s="38"/>
      <c r="AS92" s="85" t="s">
        <v>61</v>
      </c>
      <c r="AT92" s="86" t="s">
        <v>62</v>
      </c>
      <c r="AU92" s="86" t="s">
        <v>63</v>
      </c>
      <c r="AV92" s="86" t="s">
        <v>64</v>
      </c>
      <c r="AW92" s="86" t="s">
        <v>65</v>
      </c>
      <c r="AX92" s="86" t="s">
        <v>66</v>
      </c>
      <c r="AY92" s="86" t="s">
        <v>67</v>
      </c>
      <c r="AZ92" s="86" t="s">
        <v>68</v>
      </c>
      <c r="BA92" s="86" t="s">
        <v>69</v>
      </c>
      <c r="BB92" s="86" t="s">
        <v>70</v>
      </c>
      <c r="BC92" s="86" t="s">
        <v>71</v>
      </c>
      <c r="BD92" s="87" t="s">
        <v>72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73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ROUND(AG95,2)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ROUND(AS95,2)</f>
        <v>0</v>
      </c>
      <c r="AT94" s="98">
        <f>ROUND(SUM(AV94:AW94),2)</f>
        <v>0</v>
      </c>
      <c r="AU94" s="99">
        <f>ROUND(AU95,5)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ROUND(AZ95,2)</f>
        <v>0</v>
      </c>
      <c r="BA94" s="98">
        <f>ROUND(BA95,2)</f>
        <v>0</v>
      </c>
      <c r="BB94" s="98">
        <f>ROUND(BB95,2)</f>
        <v>0</v>
      </c>
      <c r="BC94" s="98">
        <f>ROUND(BC95,2)</f>
        <v>0</v>
      </c>
      <c r="BD94" s="100">
        <f>ROUND(BD95,2)</f>
        <v>0</v>
      </c>
      <c r="BE94" s="6"/>
      <c r="BS94" s="101" t="s">
        <v>74</v>
      </c>
      <c r="BT94" s="101" t="s">
        <v>75</v>
      </c>
      <c r="BU94" s="102" t="s">
        <v>76</v>
      </c>
      <c r="BV94" s="101" t="s">
        <v>77</v>
      </c>
      <c r="BW94" s="101" t="s">
        <v>4</v>
      </c>
      <c r="BX94" s="101" t="s">
        <v>78</v>
      </c>
      <c r="CL94" s="101" t="s">
        <v>1</v>
      </c>
    </row>
    <row r="95" s="7" customFormat="1" ht="16.5" customHeight="1">
      <c r="A95" s="7"/>
      <c r="B95" s="103"/>
      <c r="C95" s="104"/>
      <c r="D95" s="105" t="s">
        <v>79</v>
      </c>
      <c r="E95" s="105"/>
      <c r="F95" s="105"/>
      <c r="G95" s="105"/>
      <c r="H95" s="105"/>
      <c r="I95" s="106"/>
      <c r="J95" s="105" t="s">
        <v>80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ROUND(SUM(AG96:AG97),2)</f>
        <v>0</v>
      </c>
      <c r="AH95" s="106"/>
      <c r="AI95" s="106"/>
      <c r="AJ95" s="106"/>
      <c r="AK95" s="106"/>
      <c r="AL95" s="106"/>
      <c r="AM95" s="106"/>
      <c r="AN95" s="108">
        <f>SUM(AG95,AT95)</f>
        <v>0</v>
      </c>
      <c r="AO95" s="106"/>
      <c r="AP95" s="106"/>
      <c r="AQ95" s="109" t="s">
        <v>81</v>
      </c>
      <c r="AR95" s="103"/>
      <c r="AS95" s="110">
        <f>ROUND(SUM(AS96:AS97),2)</f>
        <v>0</v>
      </c>
      <c r="AT95" s="111">
        <f>ROUND(SUM(AV95:AW95),2)</f>
        <v>0</v>
      </c>
      <c r="AU95" s="112">
        <f>ROUND(SUM(AU96:AU97),5)</f>
        <v>0</v>
      </c>
      <c r="AV95" s="111">
        <f>ROUND(AZ95*L29,2)</f>
        <v>0</v>
      </c>
      <c r="AW95" s="111">
        <f>ROUND(BA95*L30,2)</f>
        <v>0</v>
      </c>
      <c r="AX95" s="111">
        <f>ROUND(BB95*L29,2)</f>
        <v>0</v>
      </c>
      <c r="AY95" s="111">
        <f>ROUND(BC95*L30,2)</f>
        <v>0</v>
      </c>
      <c r="AZ95" s="111">
        <f>ROUND(SUM(AZ96:AZ97),2)</f>
        <v>0</v>
      </c>
      <c r="BA95" s="111">
        <f>ROUND(SUM(BA96:BA97),2)</f>
        <v>0</v>
      </c>
      <c r="BB95" s="111">
        <f>ROUND(SUM(BB96:BB97),2)</f>
        <v>0</v>
      </c>
      <c r="BC95" s="111">
        <f>ROUND(SUM(BC96:BC97),2)</f>
        <v>0</v>
      </c>
      <c r="BD95" s="113">
        <f>ROUND(SUM(BD96:BD97),2)</f>
        <v>0</v>
      </c>
      <c r="BE95" s="7"/>
      <c r="BS95" s="114" t="s">
        <v>74</v>
      </c>
      <c r="BT95" s="114" t="s">
        <v>82</v>
      </c>
      <c r="BU95" s="114" t="s">
        <v>76</v>
      </c>
      <c r="BV95" s="114" t="s">
        <v>77</v>
      </c>
      <c r="BW95" s="114" t="s">
        <v>83</v>
      </c>
      <c r="BX95" s="114" t="s">
        <v>4</v>
      </c>
      <c r="CL95" s="114" t="s">
        <v>1</v>
      </c>
      <c r="CM95" s="114" t="s">
        <v>84</v>
      </c>
    </row>
    <row r="96" s="4" customFormat="1" ht="16.5" customHeight="1">
      <c r="A96" s="115" t="s">
        <v>85</v>
      </c>
      <c r="B96" s="63"/>
      <c r="C96" s="10"/>
      <c r="D96" s="10"/>
      <c r="E96" s="116" t="s">
        <v>82</v>
      </c>
      <c r="F96" s="116"/>
      <c r="G96" s="116"/>
      <c r="H96" s="116"/>
      <c r="I96" s="116"/>
      <c r="J96" s="10"/>
      <c r="K96" s="116" t="s">
        <v>86</v>
      </c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7">
        <f>'1 - VĚTEV A'!J32</f>
        <v>0</v>
      </c>
      <c r="AH96" s="10"/>
      <c r="AI96" s="10"/>
      <c r="AJ96" s="10"/>
      <c r="AK96" s="10"/>
      <c r="AL96" s="10"/>
      <c r="AM96" s="10"/>
      <c r="AN96" s="117">
        <f>SUM(AG96,AT96)</f>
        <v>0</v>
      </c>
      <c r="AO96" s="10"/>
      <c r="AP96" s="10"/>
      <c r="AQ96" s="118" t="s">
        <v>87</v>
      </c>
      <c r="AR96" s="63"/>
      <c r="AS96" s="119">
        <v>0</v>
      </c>
      <c r="AT96" s="120">
        <f>ROUND(SUM(AV96:AW96),2)</f>
        <v>0</v>
      </c>
      <c r="AU96" s="121">
        <f>'1 - VĚTEV A'!P131</f>
        <v>0</v>
      </c>
      <c r="AV96" s="120">
        <f>'1 - VĚTEV A'!J35</f>
        <v>0</v>
      </c>
      <c r="AW96" s="120">
        <f>'1 - VĚTEV A'!J36</f>
        <v>0</v>
      </c>
      <c r="AX96" s="120">
        <f>'1 - VĚTEV A'!J37</f>
        <v>0</v>
      </c>
      <c r="AY96" s="120">
        <f>'1 - VĚTEV A'!J38</f>
        <v>0</v>
      </c>
      <c r="AZ96" s="120">
        <f>'1 - VĚTEV A'!F35</f>
        <v>0</v>
      </c>
      <c r="BA96" s="120">
        <f>'1 - VĚTEV A'!F36</f>
        <v>0</v>
      </c>
      <c r="BB96" s="120">
        <f>'1 - VĚTEV A'!F37</f>
        <v>0</v>
      </c>
      <c r="BC96" s="120">
        <f>'1 - VĚTEV A'!F38</f>
        <v>0</v>
      </c>
      <c r="BD96" s="122">
        <f>'1 - VĚTEV A'!F39</f>
        <v>0</v>
      </c>
      <c r="BE96" s="4"/>
      <c r="BT96" s="26" t="s">
        <v>84</v>
      </c>
      <c r="BV96" s="26" t="s">
        <v>77</v>
      </c>
      <c r="BW96" s="26" t="s">
        <v>88</v>
      </c>
      <c r="BX96" s="26" t="s">
        <v>83</v>
      </c>
      <c r="CL96" s="26" t="s">
        <v>1</v>
      </c>
    </row>
    <row r="97" s="4" customFormat="1" ht="16.5" customHeight="1">
      <c r="A97" s="115" t="s">
        <v>85</v>
      </c>
      <c r="B97" s="63"/>
      <c r="C97" s="10"/>
      <c r="D97" s="10"/>
      <c r="E97" s="116" t="s">
        <v>84</v>
      </c>
      <c r="F97" s="116"/>
      <c r="G97" s="116"/>
      <c r="H97" s="116"/>
      <c r="I97" s="116"/>
      <c r="J97" s="10"/>
      <c r="K97" s="116" t="s">
        <v>89</v>
      </c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7">
        <f>'2 - VĚTEVl B'!J32</f>
        <v>0</v>
      </c>
      <c r="AH97" s="10"/>
      <c r="AI97" s="10"/>
      <c r="AJ97" s="10"/>
      <c r="AK97" s="10"/>
      <c r="AL97" s="10"/>
      <c r="AM97" s="10"/>
      <c r="AN97" s="117">
        <f>SUM(AG97,AT97)</f>
        <v>0</v>
      </c>
      <c r="AO97" s="10"/>
      <c r="AP97" s="10"/>
      <c r="AQ97" s="118" t="s">
        <v>87</v>
      </c>
      <c r="AR97" s="63"/>
      <c r="AS97" s="123">
        <v>0</v>
      </c>
      <c r="AT97" s="124">
        <f>ROUND(SUM(AV97:AW97),2)</f>
        <v>0</v>
      </c>
      <c r="AU97" s="125">
        <f>'2 - VĚTEVl B'!P130</f>
        <v>0</v>
      </c>
      <c r="AV97" s="124">
        <f>'2 - VĚTEVl B'!J35</f>
        <v>0</v>
      </c>
      <c r="AW97" s="124">
        <f>'2 - VĚTEVl B'!J36</f>
        <v>0</v>
      </c>
      <c r="AX97" s="124">
        <f>'2 - VĚTEVl B'!J37</f>
        <v>0</v>
      </c>
      <c r="AY97" s="124">
        <f>'2 - VĚTEVl B'!J38</f>
        <v>0</v>
      </c>
      <c r="AZ97" s="124">
        <f>'2 - VĚTEVl B'!F35</f>
        <v>0</v>
      </c>
      <c r="BA97" s="124">
        <f>'2 - VĚTEVl B'!F36</f>
        <v>0</v>
      </c>
      <c r="BB97" s="124">
        <f>'2 - VĚTEVl B'!F37</f>
        <v>0</v>
      </c>
      <c r="BC97" s="124">
        <f>'2 - VĚTEVl B'!F38</f>
        <v>0</v>
      </c>
      <c r="BD97" s="126">
        <f>'2 - VĚTEVl B'!F39</f>
        <v>0</v>
      </c>
      <c r="BE97" s="4"/>
      <c r="BT97" s="26" t="s">
        <v>84</v>
      </c>
      <c r="BV97" s="26" t="s">
        <v>77</v>
      </c>
      <c r="BW97" s="26" t="s">
        <v>90</v>
      </c>
      <c r="BX97" s="26" t="s">
        <v>83</v>
      </c>
      <c r="CL97" s="26" t="s">
        <v>1</v>
      </c>
    </row>
    <row r="98" s="2" customFormat="1" ht="30" customHeight="1">
      <c r="A98" s="37"/>
      <c r="B98" s="38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38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G94:AM94"/>
    <mergeCell ref="AN94:AP94"/>
    <mergeCell ref="AR2:BE2"/>
  </mergeCells>
  <hyperlinks>
    <hyperlink ref="A96" location="'1 - VĚTEV A'!C2" display="/"/>
    <hyperlink ref="A97" location="'2 - VĚTEVl B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</row>
    <row r="4" s="1" customFormat="1" ht="24.96" customHeight="1">
      <c r="B4" s="21"/>
      <c r="D4" s="22" t="s">
        <v>91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Prodloužení stoky - Poličná</v>
      </c>
      <c r="F7" s="31"/>
      <c r="G7" s="31"/>
      <c r="H7" s="31"/>
      <c r="L7" s="21"/>
    </row>
    <row r="8" s="1" customFormat="1" ht="12" customHeight="1">
      <c r="B8" s="21"/>
      <c r="D8" s="31" t="s">
        <v>92</v>
      </c>
      <c r="L8" s="21"/>
    </row>
    <row r="9" s="2" customFormat="1" ht="16.5" customHeight="1">
      <c r="A9" s="37"/>
      <c r="B9" s="38"/>
      <c r="C9" s="37"/>
      <c r="D9" s="37"/>
      <c r="E9" s="128" t="s">
        <v>93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94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95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17. 7. 2025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27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34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35</v>
      </c>
      <c r="E32" s="37"/>
      <c r="F32" s="37"/>
      <c r="G32" s="37"/>
      <c r="H32" s="37"/>
      <c r="I32" s="37"/>
      <c r="J32" s="95">
        <f>ROUND(J131,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37</v>
      </c>
      <c r="G34" s="37"/>
      <c r="H34" s="37"/>
      <c r="I34" s="42" t="s">
        <v>36</v>
      </c>
      <c r="J34" s="42" t="s">
        <v>38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39</v>
      </c>
      <c r="E35" s="31" t="s">
        <v>40</v>
      </c>
      <c r="F35" s="134">
        <f>ROUND((SUM(BE131:BE250)),  2)</f>
        <v>0</v>
      </c>
      <c r="G35" s="37"/>
      <c r="H35" s="37"/>
      <c r="I35" s="135">
        <v>0.20999999999999999</v>
      </c>
      <c r="J35" s="134">
        <f>ROUND(((SUM(BE131:BE250))*I35),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41</v>
      </c>
      <c r="F36" s="134">
        <f>ROUND((SUM(BF131:BF250)),  2)</f>
        <v>0</v>
      </c>
      <c r="G36" s="37"/>
      <c r="H36" s="37"/>
      <c r="I36" s="135">
        <v>0.12</v>
      </c>
      <c r="J36" s="134">
        <f>ROUND(((SUM(BF131:BF250))*I36),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4">
        <f>ROUND((SUM(BG131:BG250)),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43</v>
      </c>
      <c r="F38" s="134">
        <f>ROUND((SUM(BH131:BH250)),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44</v>
      </c>
      <c r="F39" s="134">
        <f>ROUND((SUM(BI131:BI250)),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45</v>
      </c>
      <c r="E41" s="80"/>
      <c r="F41" s="80"/>
      <c r="G41" s="138" t="s">
        <v>46</v>
      </c>
      <c r="H41" s="139" t="s">
        <v>47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48</v>
      </c>
      <c r="E50" s="56"/>
      <c r="F50" s="56"/>
      <c r="G50" s="55" t="s">
        <v>49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50</v>
      </c>
      <c r="E61" s="40"/>
      <c r="F61" s="142" t="s">
        <v>51</v>
      </c>
      <c r="G61" s="57" t="s">
        <v>50</v>
      </c>
      <c r="H61" s="40"/>
      <c r="I61" s="40"/>
      <c r="J61" s="143" t="s">
        <v>51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52</v>
      </c>
      <c r="E65" s="58"/>
      <c r="F65" s="58"/>
      <c r="G65" s="55" t="s">
        <v>53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50</v>
      </c>
      <c r="E76" s="40"/>
      <c r="F76" s="142" t="s">
        <v>51</v>
      </c>
      <c r="G76" s="57" t="s">
        <v>50</v>
      </c>
      <c r="H76" s="40"/>
      <c r="I76" s="40"/>
      <c r="J76" s="143" t="s">
        <v>51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Prodloužení stoky - Poličná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92</v>
      </c>
      <c r="L86" s="21"/>
    </row>
    <row r="87" s="2" customFormat="1" ht="16.5" customHeight="1">
      <c r="A87" s="37"/>
      <c r="B87" s="38"/>
      <c r="C87" s="37"/>
      <c r="D87" s="37"/>
      <c r="E87" s="128" t="s">
        <v>93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94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1 - VĚTEV A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 </v>
      </c>
      <c r="G91" s="37"/>
      <c r="H91" s="37"/>
      <c r="I91" s="31" t="s">
        <v>22</v>
      </c>
      <c r="J91" s="68" t="str">
        <f>IF(J14="","",J14)</f>
        <v>17. 7. 2025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40.05" customHeight="1">
      <c r="A93" s="37"/>
      <c r="B93" s="38"/>
      <c r="C93" s="31" t="s">
        <v>24</v>
      </c>
      <c r="D93" s="37"/>
      <c r="E93" s="37"/>
      <c r="F93" s="26" t="str">
        <f>E17</f>
        <v>Obec Poličná, č. p. 144, 75701 Poličná</v>
      </c>
      <c r="G93" s="37"/>
      <c r="H93" s="37"/>
      <c r="I93" s="31" t="s">
        <v>30</v>
      </c>
      <c r="J93" s="35" t="str">
        <f>E23</f>
        <v>Nikola Sovák, Na Vrchovině 1646, 75701 Valašské Me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97</v>
      </c>
      <c r="D96" s="136"/>
      <c r="E96" s="136"/>
      <c r="F96" s="136"/>
      <c r="G96" s="136"/>
      <c r="H96" s="136"/>
      <c r="I96" s="136"/>
      <c r="J96" s="145" t="s">
        <v>98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99</v>
      </c>
      <c r="D98" s="37"/>
      <c r="E98" s="37"/>
      <c r="F98" s="37"/>
      <c r="G98" s="37"/>
      <c r="H98" s="37"/>
      <c r="I98" s="37"/>
      <c r="J98" s="95">
        <f>J131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100</v>
      </c>
    </row>
    <row r="99" s="9" customFormat="1" ht="24.96" customHeight="1">
      <c r="A99" s="9"/>
      <c r="B99" s="147"/>
      <c r="C99" s="9"/>
      <c r="D99" s="148" t="s">
        <v>101</v>
      </c>
      <c r="E99" s="149"/>
      <c r="F99" s="149"/>
      <c r="G99" s="149"/>
      <c r="H99" s="149"/>
      <c r="I99" s="149"/>
      <c r="J99" s="150">
        <f>J132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102</v>
      </c>
      <c r="E100" s="153"/>
      <c r="F100" s="153"/>
      <c r="G100" s="153"/>
      <c r="H100" s="153"/>
      <c r="I100" s="153"/>
      <c r="J100" s="154">
        <f>J133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103</v>
      </c>
      <c r="E101" s="153"/>
      <c r="F101" s="153"/>
      <c r="G101" s="153"/>
      <c r="H101" s="153"/>
      <c r="I101" s="153"/>
      <c r="J101" s="154">
        <f>J206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104</v>
      </c>
      <c r="E102" s="153"/>
      <c r="F102" s="153"/>
      <c r="G102" s="153"/>
      <c r="H102" s="153"/>
      <c r="I102" s="153"/>
      <c r="J102" s="154">
        <f>J209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105</v>
      </c>
      <c r="E103" s="153"/>
      <c r="F103" s="153"/>
      <c r="G103" s="153"/>
      <c r="H103" s="153"/>
      <c r="I103" s="153"/>
      <c r="J103" s="154">
        <f>J217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106</v>
      </c>
      <c r="E104" s="153"/>
      <c r="F104" s="153"/>
      <c r="G104" s="153"/>
      <c r="H104" s="153"/>
      <c r="I104" s="153"/>
      <c r="J104" s="154">
        <f>J232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107</v>
      </c>
      <c r="E105" s="153"/>
      <c r="F105" s="153"/>
      <c r="G105" s="153"/>
      <c r="H105" s="153"/>
      <c r="I105" s="153"/>
      <c r="J105" s="154">
        <f>J238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108</v>
      </c>
      <c r="E106" s="153"/>
      <c r="F106" s="153"/>
      <c r="G106" s="153"/>
      <c r="H106" s="153"/>
      <c r="I106" s="153"/>
      <c r="J106" s="154">
        <f>J244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7"/>
      <c r="C107" s="9"/>
      <c r="D107" s="148" t="s">
        <v>109</v>
      </c>
      <c r="E107" s="149"/>
      <c r="F107" s="149"/>
      <c r="G107" s="149"/>
      <c r="H107" s="149"/>
      <c r="I107" s="149"/>
      <c r="J107" s="150">
        <f>J246</f>
        <v>0</v>
      </c>
      <c r="K107" s="9"/>
      <c r="L107" s="14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1"/>
      <c r="C108" s="10"/>
      <c r="D108" s="152" t="s">
        <v>110</v>
      </c>
      <c r="E108" s="153"/>
      <c r="F108" s="153"/>
      <c r="G108" s="153"/>
      <c r="H108" s="153"/>
      <c r="I108" s="153"/>
      <c r="J108" s="154">
        <f>J247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111</v>
      </c>
      <c r="E109" s="153"/>
      <c r="F109" s="153"/>
      <c r="G109" s="153"/>
      <c r="H109" s="153"/>
      <c r="I109" s="153"/>
      <c r="J109" s="154">
        <f>J249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112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7"/>
      <c r="D119" s="37"/>
      <c r="E119" s="128" t="str">
        <f>E7</f>
        <v>Prodloužení stoky - Poličná</v>
      </c>
      <c r="F119" s="31"/>
      <c r="G119" s="31"/>
      <c r="H119" s="31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" customFormat="1" ht="12" customHeight="1">
      <c r="B120" s="21"/>
      <c r="C120" s="31" t="s">
        <v>92</v>
      </c>
      <c r="L120" s="21"/>
    </row>
    <row r="121" s="2" customFormat="1" ht="16.5" customHeight="1">
      <c r="A121" s="37"/>
      <c r="B121" s="38"/>
      <c r="C121" s="37"/>
      <c r="D121" s="37"/>
      <c r="E121" s="128" t="s">
        <v>93</v>
      </c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94</v>
      </c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66" t="str">
        <f>E11</f>
        <v>1 - VĚTEV A</v>
      </c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20</v>
      </c>
      <c r="D125" s="37"/>
      <c r="E125" s="37"/>
      <c r="F125" s="26" t="str">
        <f>F14</f>
        <v xml:space="preserve"> </v>
      </c>
      <c r="G125" s="37"/>
      <c r="H125" s="37"/>
      <c r="I125" s="31" t="s">
        <v>22</v>
      </c>
      <c r="J125" s="68" t="str">
        <f>IF(J14="","",J14)</f>
        <v>17. 7. 2025</v>
      </c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05" customHeight="1">
      <c r="A127" s="37"/>
      <c r="B127" s="38"/>
      <c r="C127" s="31" t="s">
        <v>24</v>
      </c>
      <c r="D127" s="37"/>
      <c r="E127" s="37"/>
      <c r="F127" s="26" t="str">
        <f>E17</f>
        <v>Obec Poličná, č. p. 144, 75701 Poličná</v>
      </c>
      <c r="G127" s="37"/>
      <c r="H127" s="37"/>
      <c r="I127" s="31" t="s">
        <v>30</v>
      </c>
      <c r="J127" s="35" t="str">
        <f>E23</f>
        <v>Nikola Sovák, Na Vrchovině 1646, 75701 Valašské Me</v>
      </c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28</v>
      </c>
      <c r="D128" s="37"/>
      <c r="E128" s="37"/>
      <c r="F128" s="26" t="str">
        <f>IF(E20="","",E20)</f>
        <v>Vyplň údaj</v>
      </c>
      <c r="G128" s="37"/>
      <c r="H128" s="37"/>
      <c r="I128" s="31" t="s">
        <v>33</v>
      </c>
      <c r="J128" s="35" t="str">
        <f>E26</f>
        <v xml:space="preserve"> </v>
      </c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4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155"/>
      <c r="B130" s="156"/>
      <c r="C130" s="157" t="s">
        <v>113</v>
      </c>
      <c r="D130" s="158" t="s">
        <v>60</v>
      </c>
      <c r="E130" s="158" t="s">
        <v>56</v>
      </c>
      <c r="F130" s="158" t="s">
        <v>57</v>
      </c>
      <c r="G130" s="158" t="s">
        <v>114</v>
      </c>
      <c r="H130" s="158" t="s">
        <v>115</v>
      </c>
      <c r="I130" s="158" t="s">
        <v>116</v>
      </c>
      <c r="J130" s="158" t="s">
        <v>98</v>
      </c>
      <c r="K130" s="159" t="s">
        <v>117</v>
      </c>
      <c r="L130" s="160"/>
      <c r="M130" s="85" t="s">
        <v>1</v>
      </c>
      <c r="N130" s="86" t="s">
        <v>39</v>
      </c>
      <c r="O130" s="86" t="s">
        <v>118</v>
      </c>
      <c r="P130" s="86" t="s">
        <v>119</v>
      </c>
      <c r="Q130" s="86" t="s">
        <v>120</v>
      </c>
      <c r="R130" s="86" t="s">
        <v>121</v>
      </c>
      <c r="S130" s="86" t="s">
        <v>122</v>
      </c>
      <c r="T130" s="87" t="s">
        <v>123</v>
      </c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="2" customFormat="1" ht="22.8" customHeight="1">
      <c r="A131" s="37"/>
      <c r="B131" s="38"/>
      <c r="C131" s="92" t="s">
        <v>124</v>
      </c>
      <c r="D131" s="37"/>
      <c r="E131" s="37"/>
      <c r="F131" s="37"/>
      <c r="G131" s="37"/>
      <c r="H131" s="37"/>
      <c r="I131" s="37"/>
      <c r="J131" s="161">
        <f>BK131</f>
        <v>0</v>
      </c>
      <c r="K131" s="37"/>
      <c r="L131" s="38"/>
      <c r="M131" s="88"/>
      <c r="N131" s="72"/>
      <c r="O131" s="89"/>
      <c r="P131" s="162">
        <f>P132+P246</f>
        <v>0</v>
      </c>
      <c r="Q131" s="89"/>
      <c r="R131" s="162">
        <f>R132+R246</f>
        <v>197.06461518000003</v>
      </c>
      <c r="S131" s="89"/>
      <c r="T131" s="163">
        <f>T132+T246</f>
        <v>28.366499999999998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74</v>
      </c>
      <c r="AU131" s="18" t="s">
        <v>100</v>
      </c>
      <c r="BK131" s="164">
        <f>BK132+BK246</f>
        <v>0</v>
      </c>
    </row>
    <row r="132" s="12" customFormat="1" ht="25.92" customHeight="1">
      <c r="A132" s="12"/>
      <c r="B132" s="165"/>
      <c r="C132" s="12"/>
      <c r="D132" s="166" t="s">
        <v>74</v>
      </c>
      <c r="E132" s="167" t="s">
        <v>125</v>
      </c>
      <c r="F132" s="167" t="s">
        <v>126</v>
      </c>
      <c r="G132" s="12"/>
      <c r="H132" s="12"/>
      <c r="I132" s="168"/>
      <c r="J132" s="169">
        <f>BK132</f>
        <v>0</v>
      </c>
      <c r="K132" s="12"/>
      <c r="L132" s="165"/>
      <c r="M132" s="170"/>
      <c r="N132" s="171"/>
      <c r="O132" s="171"/>
      <c r="P132" s="172">
        <f>P133+P206+P209+P217+P232+P238+P244</f>
        <v>0</v>
      </c>
      <c r="Q132" s="171"/>
      <c r="R132" s="172">
        <f>R133+R206+R209+R217+R232+R238+R244</f>
        <v>197.06461518000003</v>
      </c>
      <c r="S132" s="171"/>
      <c r="T132" s="173">
        <f>T133+T206+T209+T217+T232+T238+T244</f>
        <v>28.366499999999998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6" t="s">
        <v>82</v>
      </c>
      <c r="AT132" s="174" t="s">
        <v>74</v>
      </c>
      <c r="AU132" s="174" t="s">
        <v>75</v>
      </c>
      <c r="AY132" s="166" t="s">
        <v>127</v>
      </c>
      <c r="BK132" s="175">
        <f>BK133+BK206+BK209+BK217+BK232+BK238+BK244</f>
        <v>0</v>
      </c>
    </row>
    <row r="133" s="12" customFormat="1" ht="22.8" customHeight="1">
      <c r="A133" s="12"/>
      <c r="B133" s="165"/>
      <c r="C133" s="12"/>
      <c r="D133" s="166" t="s">
        <v>74</v>
      </c>
      <c r="E133" s="176" t="s">
        <v>82</v>
      </c>
      <c r="F133" s="176" t="s">
        <v>128</v>
      </c>
      <c r="G133" s="12"/>
      <c r="H133" s="12"/>
      <c r="I133" s="168"/>
      <c r="J133" s="177">
        <f>BK133</f>
        <v>0</v>
      </c>
      <c r="K133" s="12"/>
      <c r="L133" s="165"/>
      <c r="M133" s="170"/>
      <c r="N133" s="171"/>
      <c r="O133" s="171"/>
      <c r="P133" s="172">
        <f>SUM(P134:P205)</f>
        <v>0</v>
      </c>
      <c r="Q133" s="171"/>
      <c r="R133" s="172">
        <f>SUM(R134:R205)</f>
        <v>159.44265790000003</v>
      </c>
      <c r="S133" s="171"/>
      <c r="T133" s="173">
        <f>SUM(T134:T205)</f>
        <v>28.349999999999998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6" t="s">
        <v>82</v>
      </c>
      <c r="AT133" s="174" t="s">
        <v>74</v>
      </c>
      <c r="AU133" s="174" t="s">
        <v>82</v>
      </c>
      <c r="AY133" s="166" t="s">
        <v>127</v>
      </c>
      <c r="BK133" s="175">
        <f>SUM(BK134:BK205)</f>
        <v>0</v>
      </c>
    </row>
    <row r="134" s="2" customFormat="1" ht="24.15" customHeight="1">
      <c r="A134" s="37"/>
      <c r="B134" s="178"/>
      <c r="C134" s="179" t="s">
        <v>82</v>
      </c>
      <c r="D134" s="179" t="s">
        <v>129</v>
      </c>
      <c r="E134" s="180" t="s">
        <v>130</v>
      </c>
      <c r="F134" s="181" t="s">
        <v>131</v>
      </c>
      <c r="G134" s="182" t="s">
        <v>132</v>
      </c>
      <c r="H134" s="183">
        <v>35</v>
      </c>
      <c r="I134" s="184"/>
      <c r="J134" s="185">
        <f>ROUND(I134*H134,2)</f>
        <v>0</v>
      </c>
      <c r="K134" s="181" t="s">
        <v>133</v>
      </c>
      <c r="L134" s="38"/>
      <c r="M134" s="186" t="s">
        <v>1</v>
      </c>
      <c r="N134" s="187" t="s">
        <v>40</v>
      </c>
      <c r="O134" s="76"/>
      <c r="P134" s="188">
        <f>O134*H134</f>
        <v>0</v>
      </c>
      <c r="Q134" s="188">
        <v>0</v>
      </c>
      <c r="R134" s="188">
        <f>Q134*H134</f>
        <v>0</v>
      </c>
      <c r="S134" s="188">
        <v>0.29999999999999999</v>
      </c>
      <c r="T134" s="189">
        <f>S134*H134</f>
        <v>10.5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134</v>
      </c>
      <c r="AT134" s="190" t="s">
        <v>129</v>
      </c>
      <c r="AU134" s="190" t="s">
        <v>84</v>
      </c>
      <c r="AY134" s="18" t="s">
        <v>127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82</v>
      </c>
      <c r="BK134" s="191">
        <f>ROUND(I134*H134,2)</f>
        <v>0</v>
      </c>
      <c r="BL134" s="18" t="s">
        <v>134</v>
      </c>
      <c r="BM134" s="190" t="s">
        <v>135</v>
      </c>
    </row>
    <row r="135" s="2" customFormat="1" ht="24.15" customHeight="1">
      <c r="A135" s="37"/>
      <c r="B135" s="178"/>
      <c r="C135" s="179" t="s">
        <v>84</v>
      </c>
      <c r="D135" s="179" t="s">
        <v>129</v>
      </c>
      <c r="E135" s="180" t="s">
        <v>136</v>
      </c>
      <c r="F135" s="181" t="s">
        <v>137</v>
      </c>
      <c r="G135" s="182" t="s">
        <v>132</v>
      </c>
      <c r="H135" s="183">
        <v>35</v>
      </c>
      <c r="I135" s="184"/>
      <c r="J135" s="185">
        <f>ROUND(I135*H135,2)</f>
        <v>0</v>
      </c>
      <c r="K135" s="181" t="s">
        <v>133</v>
      </c>
      <c r="L135" s="38"/>
      <c r="M135" s="186" t="s">
        <v>1</v>
      </c>
      <c r="N135" s="187" t="s">
        <v>40</v>
      </c>
      <c r="O135" s="76"/>
      <c r="P135" s="188">
        <f>O135*H135</f>
        <v>0</v>
      </c>
      <c r="Q135" s="188">
        <v>0</v>
      </c>
      <c r="R135" s="188">
        <f>Q135*H135</f>
        <v>0</v>
      </c>
      <c r="S135" s="188">
        <v>0.28999999999999998</v>
      </c>
      <c r="T135" s="189">
        <f>S135*H135</f>
        <v>10.149999999999999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134</v>
      </c>
      <c r="AT135" s="190" t="s">
        <v>129</v>
      </c>
      <c r="AU135" s="190" t="s">
        <v>84</v>
      </c>
      <c r="AY135" s="18" t="s">
        <v>127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82</v>
      </c>
      <c r="BK135" s="191">
        <f>ROUND(I135*H135,2)</f>
        <v>0</v>
      </c>
      <c r="BL135" s="18" t="s">
        <v>134</v>
      </c>
      <c r="BM135" s="190" t="s">
        <v>138</v>
      </c>
    </row>
    <row r="136" s="2" customFormat="1" ht="24.15" customHeight="1">
      <c r="A136" s="37"/>
      <c r="B136" s="178"/>
      <c r="C136" s="179" t="s">
        <v>139</v>
      </c>
      <c r="D136" s="179" t="s">
        <v>129</v>
      </c>
      <c r="E136" s="180" t="s">
        <v>140</v>
      </c>
      <c r="F136" s="181" t="s">
        <v>141</v>
      </c>
      <c r="G136" s="182" t="s">
        <v>132</v>
      </c>
      <c r="H136" s="183">
        <v>35</v>
      </c>
      <c r="I136" s="184"/>
      <c r="J136" s="185">
        <f>ROUND(I136*H136,2)</f>
        <v>0</v>
      </c>
      <c r="K136" s="181" t="s">
        <v>133</v>
      </c>
      <c r="L136" s="38"/>
      <c r="M136" s="186" t="s">
        <v>1</v>
      </c>
      <c r="N136" s="187" t="s">
        <v>40</v>
      </c>
      <c r="O136" s="76"/>
      <c r="P136" s="188">
        <f>O136*H136</f>
        <v>0</v>
      </c>
      <c r="Q136" s="188">
        <v>0</v>
      </c>
      <c r="R136" s="188">
        <f>Q136*H136</f>
        <v>0</v>
      </c>
      <c r="S136" s="188">
        <v>0.22</v>
      </c>
      <c r="T136" s="189">
        <f>S136*H136</f>
        <v>7.7000000000000002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134</v>
      </c>
      <c r="AT136" s="190" t="s">
        <v>129</v>
      </c>
      <c r="AU136" s="190" t="s">
        <v>84</v>
      </c>
      <c r="AY136" s="18" t="s">
        <v>127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82</v>
      </c>
      <c r="BK136" s="191">
        <f>ROUND(I136*H136,2)</f>
        <v>0</v>
      </c>
      <c r="BL136" s="18" t="s">
        <v>134</v>
      </c>
      <c r="BM136" s="190" t="s">
        <v>142</v>
      </c>
    </row>
    <row r="137" s="13" customFormat="1">
      <c r="A137" s="13"/>
      <c r="B137" s="192"/>
      <c r="C137" s="13"/>
      <c r="D137" s="193" t="s">
        <v>143</v>
      </c>
      <c r="E137" s="194" t="s">
        <v>1</v>
      </c>
      <c r="F137" s="195" t="s">
        <v>144</v>
      </c>
      <c r="G137" s="13"/>
      <c r="H137" s="196">
        <v>35</v>
      </c>
      <c r="I137" s="197"/>
      <c r="J137" s="13"/>
      <c r="K137" s="13"/>
      <c r="L137" s="192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143</v>
      </c>
      <c r="AU137" s="194" t="s">
        <v>84</v>
      </c>
      <c r="AV137" s="13" t="s">
        <v>84</v>
      </c>
      <c r="AW137" s="13" t="s">
        <v>32</v>
      </c>
      <c r="AX137" s="13" t="s">
        <v>82</v>
      </c>
      <c r="AY137" s="194" t="s">
        <v>127</v>
      </c>
    </row>
    <row r="138" s="2" customFormat="1" ht="16.5" customHeight="1">
      <c r="A138" s="37"/>
      <c r="B138" s="178"/>
      <c r="C138" s="179" t="s">
        <v>134</v>
      </c>
      <c r="D138" s="179" t="s">
        <v>129</v>
      </c>
      <c r="E138" s="180" t="s">
        <v>145</v>
      </c>
      <c r="F138" s="181" t="s">
        <v>146</v>
      </c>
      <c r="G138" s="182" t="s">
        <v>147</v>
      </c>
      <c r="H138" s="183">
        <v>1</v>
      </c>
      <c r="I138" s="184"/>
      <c r="J138" s="185">
        <f>ROUND(I138*H138,2)</f>
        <v>0</v>
      </c>
      <c r="K138" s="181" t="s">
        <v>133</v>
      </c>
      <c r="L138" s="38"/>
      <c r="M138" s="186" t="s">
        <v>1</v>
      </c>
      <c r="N138" s="187" t="s">
        <v>40</v>
      </c>
      <c r="O138" s="76"/>
      <c r="P138" s="188">
        <f>O138*H138</f>
        <v>0</v>
      </c>
      <c r="Q138" s="188">
        <v>0.036900000000000002</v>
      </c>
      <c r="R138" s="188">
        <f>Q138*H138</f>
        <v>0.036900000000000002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134</v>
      </c>
      <c r="AT138" s="190" t="s">
        <v>129</v>
      </c>
      <c r="AU138" s="190" t="s">
        <v>84</v>
      </c>
      <c r="AY138" s="18" t="s">
        <v>127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82</v>
      </c>
      <c r="BK138" s="191">
        <f>ROUND(I138*H138,2)</f>
        <v>0</v>
      </c>
      <c r="BL138" s="18" t="s">
        <v>134</v>
      </c>
      <c r="BM138" s="190" t="s">
        <v>148</v>
      </c>
    </row>
    <row r="139" s="2" customFormat="1" ht="16.5" customHeight="1">
      <c r="A139" s="37"/>
      <c r="B139" s="178"/>
      <c r="C139" s="179" t="s">
        <v>149</v>
      </c>
      <c r="D139" s="179" t="s">
        <v>129</v>
      </c>
      <c r="E139" s="180" t="s">
        <v>150</v>
      </c>
      <c r="F139" s="181" t="s">
        <v>151</v>
      </c>
      <c r="G139" s="182" t="s">
        <v>147</v>
      </c>
      <c r="H139" s="183">
        <v>260</v>
      </c>
      <c r="I139" s="184"/>
      <c r="J139" s="185">
        <f>ROUND(I139*H139,2)</f>
        <v>0</v>
      </c>
      <c r="K139" s="181" t="s">
        <v>133</v>
      </c>
      <c r="L139" s="38"/>
      <c r="M139" s="186" t="s">
        <v>1</v>
      </c>
      <c r="N139" s="187" t="s">
        <v>40</v>
      </c>
      <c r="O139" s="76"/>
      <c r="P139" s="188">
        <f>O139*H139</f>
        <v>0</v>
      </c>
      <c r="Q139" s="188">
        <v>0.00055999999999999995</v>
      </c>
      <c r="R139" s="188">
        <f>Q139*H139</f>
        <v>0.14559999999999998</v>
      </c>
      <c r="S139" s="188">
        <v>0</v>
      </c>
      <c r="T139" s="18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0" t="s">
        <v>134</v>
      </c>
      <c r="AT139" s="190" t="s">
        <v>129</v>
      </c>
      <c r="AU139" s="190" t="s">
        <v>84</v>
      </c>
      <c r="AY139" s="18" t="s">
        <v>127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8" t="s">
        <v>82</v>
      </c>
      <c r="BK139" s="191">
        <f>ROUND(I139*H139,2)</f>
        <v>0</v>
      </c>
      <c r="BL139" s="18" t="s">
        <v>134</v>
      </c>
      <c r="BM139" s="190" t="s">
        <v>152</v>
      </c>
    </row>
    <row r="140" s="13" customFormat="1">
      <c r="A140" s="13"/>
      <c r="B140" s="192"/>
      <c r="C140" s="13"/>
      <c r="D140" s="193" t="s">
        <v>143</v>
      </c>
      <c r="E140" s="194" t="s">
        <v>1</v>
      </c>
      <c r="F140" s="195" t="s">
        <v>153</v>
      </c>
      <c r="G140" s="13"/>
      <c r="H140" s="196">
        <v>260</v>
      </c>
      <c r="I140" s="197"/>
      <c r="J140" s="13"/>
      <c r="K140" s="13"/>
      <c r="L140" s="192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143</v>
      </c>
      <c r="AU140" s="194" t="s">
        <v>84</v>
      </c>
      <c r="AV140" s="13" t="s">
        <v>84</v>
      </c>
      <c r="AW140" s="13" t="s">
        <v>32</v>
      </c>
      <c r="AX140" s="13" t="s">
        <v>82</v>
      </c>
      <c r="AY140" s="194" t="s">
        <v>127</v>
      </c>
    </row>
    <row r="141" s="2" customFormat="1" ht="24.15" customHeight="1">
      <c r="A141" s="37"/>
      <c r="B141" s="178"/>
      <c r="C141" s="179" t="s">
        <v>154</v>
      </c>
      <c r="D141" s="179" t="s">
        <v>129</v>
      </c>
      <c r="E141" s="180" t="s">
        <v>155</v>
      </c>
      <c r="F141" s="181" t="s">
        <v>156</v>
      </c>
      <c r="G141" s="182" t="s">
        <v>132</v>
      </c>
      <c r="H141" s="183">
        <v>85.299999999999997</v>
      </c>
      <c r="I141" s="184"/>
      <c r="J141" s="185">
        <f>ROUND(I141*H141,2)</f>
        <v>0</v>
      </c>
      <c r="K141" s="181" t="s">
        <v>133</v>
      </c>
      <c r="L141" s="38"/>
      <c r="M141" s="186" t="s">
        <v>1</v>
      </c>
      <c r="N141" s="187" t="s">
        <v>40</v>
      </c>
      <c r="O141" s="76"/>
      <c r="P141" s="188">
        <f>O141*H141</f>
        <v>0</v>
      </c>
      <c r="Q141" s="188">
        <v>0</v>
      </c>
      <c r="R141" s="188">
        <f>Q141*H141</f>
        <v>0</v>
      </c>
      <c r="S141" s="188">
        <v>0</v>
      </c>
      <c r="T141" s="18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0" t="s">
        <v>134</v>
      </c>
      <c r="AT141" s="190" t="s">
        <v>129</v>
      </c>
      <c r="AU141" s="190" t="s">
        <v>84</v>
      </c>
      <c r="AY141" s="18" t="s">
        <v>127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8" t="s">
        <v>82</v>
      </c>
      <c r="BK141" s="191">
        <f>ROUND(I141*H141,2)</f>
        <v>0</v>
      </c>
      <c r="BL141" s="18" t="s">
        <v>134</v>
      </c>
      <c r="BM141" s="190" t="s">
        <v>157</v>
      </c>
    </row>
    <row r="142" s="13" customFormat="1">
      <c r="A142" s="13"/>
      <c r="B142" s="192"/>
      <c r="C142" s="13"/>
      <c r="D142" s="193" t="s">
        <v>143</v>
      </c>
      <c r="E142" s="194" t="s">
        <v>1</v>
      </c>
      <c r="F142" s="195" t="s">
        <v>158</v>
      </c>
      <c r="G142" s="13"/>
      <c r="H142" s="196">
        <v>85.299999999999997</v>
      </c>
      <c r="I142" s="197"/>
      <c r="J142" s="13"/>
      <c r="K142" s="13"/>
      <c r="L142" s="192"/>
      <c r="M142" s="198"/>
      <c r="N142" s="199"/>
      <c r="O142" s="199"/>
      <c r="P142" s="199"/>
      <c r="Q142" s="199"/>
      <c r="R142" s="199"/>
      <c r="S142" s="199"/>
      <c r="T142" s="20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143</v>
      </c>
      <c r="AU142" s="194" t="s">
        <v>84</v>
      </c>
      <c r="AV142" s="13" t="s">
        <v>84</v>
      </c>
      <c r="AW142" s="13" t="s">
        <v>32</v>
      </c>
      <c r="AX142" s="13" t="s">
        <v>82</v>
      </c>
      <c r="AY142" s="194" t="s">
        <v>127</v>
      </c>
    </row>
    <row r="143" s="2" customFormat="1" ht="24.15" customHeight="1">
      <c r="A143" s="37"/>
      <c r="B143" s="178"/>
      <c r="C143" s="179" t="s">
        <v>159</v>
      </c>
      <c r="D143" s="179" t="s">
        <v>129</v>
      </c>
      <c r="E143" s="180" t="s">
        <v>160</v>
      </c>
      <c r="F143" s="181" t="s">
        <v>161</v>
      </c>
      <c r="G143" s="182" t="s">
        <v>162</v>
      </c>
      <c r="H143" s="183">
        <v>3</v>
      </c>
      <c r="I143" s="184"/>
      <c r="J143" s="185">
        <f>ROUND(I143*H143,2)</f>
        <v>0</v>
      </c>
      <c r="K143" s="181" t="s">
        <v>133</v>
      </c>
      <c r="L143" s="38"/>
      <c r="M143" s="186" t="s">
        <v>1</v>
      </c>
      <c r="N143" s="187" t="s">
        <v>40</v>
      </c>
      <c r="O143" s="76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134</v>
      </c>
      <c r="AT143" s="190" t="s">
        <v>129</v>
      </c>
      <c r="AU143" s="190" t="s">
        <v>84</v>
      </c>
      <c r="AY143" s="18" t="s">
        <v>127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82</v>
      </c>
      <c r="BK143" s="191">
        <f>ROUND(I143*H143,2)</f>
        <v>0</v>
      </c>
      <c r="BL143" s="18" t="s">
        <v>134</v>
      </c>
      <c r="BM143" s="190" t="s">
        <v>163</v>
      </c>
    </row>
    <row r="144" s="2" customFormat="1" ht="33" customHeight="1">
      <c r="A144" s="37"/>
      <c r="B144" s="178"/>
      <c r="C144" s="179" t="s">
        <v>164</v>
      </c>
      <c r="D144" s="179" t="s">
        <v>129</v>
      </c>
      <c r="E144" s="180" t="s">
        <v>165</v>
      </c>
      <c r="F144" s="181" t="s">
        <v>166</v>
      </c>
      <c r="G144" s="182" t="s">
        <v>162</v>
      </c>
      <c r="H144" s="183">
        <v>12.895</v>
      </c>
      <c r="I144" s="184"/>
      <c r="J144" s="185">
        <f>ROUND(I144*H144,2)</f>
        <v>0</v>
      </c>
      <c r="K144" s="181" t="s">
        <v>133</v>
      </c>
      <c r="L144" s="38"/>
      <c r="M144" s="186" t="s">
        <v>1</v>
      </c>
      <c r="N144" s="187" t="s">
        <v>40</v>
      </c>
      <c r="O144" s="76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0" t="s">
        <v>134</v>
      </c>
      <c r="AT144" s="190" t="s">
        <v>129</v>
      </c>
      <c r="AU144" s="190" t="s">
        <v>84</v>
      </c>
      <c r="AY144" s="18" t="s">
        <v>127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8" t="s">
        <v>82</v>
      </c>
      <c r="BK144" s="191">
        <f>ROUND(I144*H144,2)</f>
        <v>0</v>
      </c>
      <c r="BL144" s="18" t="s">
        <v>134</v>
      </c>
      <c r="BM144" s="190" t="s">
        <v>167</v>
      </c>
    </row>
    <row r="145" s="13" customFormat="1">
      <c r="A145" s="13"/>
      <c r="B145" s="192"/>
      <c r="C145" s="13"/>
      <c r="D145" s="193" t="s">
        <v>143</v>
      </c>
      <c r="E145" s="194" t="s">
        <v>1</v>
      </c>
      <c r="F145" s="195" t="s">
        <v>168</v>
      </c>
      <c r="G145" s="13"/>
      <c r="H145" s="196">
        <v>3.5</v>
      </c>
      <c r="I145" s="197"/>
      <c r="J145" s="13"/>
      <c r="K145" s="13"/>
      <c r="L145" s="192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143</v>
      </c>
      <c r="AU145" s="194" t="s">
        <v>84</v>
      </c>
      <c r="AV145" s="13" t="s">
        <v>84</v>
      </c>
      <c r="AW145" s="13" t="s">
        <v>32</v>
      </c>
      <c r="AX145" s="13" t="s">
        <v>75</v>
      </c>
      <c r="AY145" s="194" t="s">
        <v>127</v>
      </c>
    </row>
    <row r="146" s="13" customFormat="1">
      <c r="A146" s="13"/>
      <c r="B146" s="192"/>
      <c r="C146" s="13"/>
      <c r="D146" s="193" t="s">
        <v>143</v>
      </c>
      <c r="E146" s="194" t="s">
        <v>1</v>
      </c>
      <c r="F146" s="195" t="s">
        <v>169</v>
      </c>
      <c r="G146" s="13"/>
      <c r="H146" s="196">
        <v>9.3949999999999996</v>
      </c>
      <c r="I146" s="197"/>
      <c r="J146" s="13"/>
      <c r="K146" s="13"/>
      <c r="L146" s="192"/>
      <c r="M146" s="198"/>
      <c r="N146" s="199"/>
      <c r="O146" s="199"/>
      <c r="P146" s="199"/>
      <c r="Q146" s="199"/>
      <c r="R146" s="199"/>
      <c r="S146" s="199"/>
      <c r="T146" s="20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4" t="s">
        <v>143</v>
      </c>
      <c r="AU146" s="194" t="s">
        <v>84</v>
      </c>
      <c r="AV146" s="13" t="s">
        <v>84</v>
      </c>
      <c r="AW146" s="13" t="s">
        <v>32</v>
      </c>
      <c r="AX146" s="13" t="s">
        <v>75</v>
      </c>
      <c r="AY146" s="194" t="s">
        <v>127</v>
      </c>
    </row>
    <row r="147" s="14" customFormat="1">
      <c r="A147" s="14"/>
      <c r="B147" s="201"/>
      <c r="C147" s="14"/>
      <c r="D147" s="193" t="s">
        <v>143</v>
      </c>
      <c r="E147" s="202" t="s">
        <v>1</v>
      </c>
      <c r="F147" s="203" t="s">
        <v>170</v>
      </c>
      <c r="G147" s="14"/>
      <c r="H147" s="204">
        <v>12.895</v>
      </c>
      <c r="I147" s="205"/>
      <c r="J147" s="14"/>
      <c r="K147" s="14"/>
      <c r="L147" s="201"/>
      <c r="M147" s="206"/>
      <c r="N147" s="207"/>
      <c r="O147" s="207"/>
      <c r="P147" s="207"/>
      <c r="Q147" s="207"/>
      <c r="R147" s="207"/>
      <c r="S147" s="207"/>
      <c r="T147" s="20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2" t="s">
        <v>143</v>
      </c>
      <c r="AU147" s="202" t="s">
        <v>84</v>
      </c>
      <c r="AV147" s="14" t="s">
        <v>134</v>
      </c>
      <c r="AW147" s="14" t="s">
        <v>32</v>
      </c>
      <c r="AX147" s="14" t="s">
        <v>82</v>
      </c>
      <c r="AY147" s="202" t="s">
        <v>127</v>
      </c>
    </row>
    <row r="148" s="2" customFormat="1" ht="33" customHeight="1">
      <c r="A148" s="37"/>
      <c r="B148" s="178"/>
      <c r="C148" s="179" t="s">
        <v>171</v>
      </c>
      <c r="D148" s="179" t="s">
        <v>129</v>
      </c>
      <c r="E148" s="180" t="s">
        <v>172</v>
      </c>
      <c r="F148" s="181" t="s">
        <v>173</v>
      </c>
      <c r="G148" s="182" t="s">
        <v>162</v>
      </c>
      <c r="H148" s="183">
        <v>206.423</v>
      </c>
      <c r="I148" s="184"/>
      <c r="J148" s="185">
        <f>ROUND(I148*H148,2)</f>
        <v>0</v>
      </c>
      <c r="K148" s="181" t="s">
        <v>133</v>
      </c>
      <c r="L148" s="38"/>
      <c r="M148" s="186" t="s">
        <v>1</v>
      </c>
      <c r="N148" s="187" t="s">
        <v>40</v>
      </c>
      <c r="O148" s="76"/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0" t="s">
        <v>134</v>
      </c>
      <c r="AT148" s="190" t="s">
        <v>129</v>
      </c>
      <c r="AU148" s="190" t="s">
        <v>84</v>
      </c>
      <c r="AY148" s="18" t="s">
        <v>127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8" t="s">
        <v>82</v>
      </c>
      <c r="BK148" s="191">
        <f>ROUND(I148*H148,2)</f>
        <v>0</v>
      </c>
      <c r="BL148" s="18" t="s">
        <v>134</v>
      </c>
      <c r="BM148" s="190" t="s">
        <v>174</v>
      </c>
    </row>
    <row r="149" s="13" customFormat="1">
      <c r="A149" s="13"/>
      <c r="B149" s="192"/>
      <c r="C149" s="13"/>
      <c r="D149" s="193" t="s">
        <v>143</v>
      </c>
      <c r="E149" s="194" t="s">
        <v>1</v>
      </c>
      <c r="F149" s="195" t="s">
        <v>175</v>
      </c>
      <c r="G149" s="13"/>
      <c r="H149" s="196">
        <v>17.870999999999999</v>
      </c>
      <c r="I149" s="197"/>
      <c r="J149" s="13"/>
      <c r="K149" s="13"/>
      <c r="L149" s="192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4" t="s">
        <v>143</v>
      </c>
      <c r="AU149" s="194" t="s">
        <v>84</v>
      </c>
      <c r="AV149" s="13" t="s">
        <v>84</v>
      </c>
      <c r="AW149" s="13" t="s">
        <v>32</v>
      </c>
      <c r="AX149" s="13" t="s">
        <v>75</v>
      </c>
      <c r="AY149" s="194" t="s">
        <v>127</v>
      </c>
    </row>
    <row r="150" s="13" customFormat="1">
      <c r="A150" s="13"/>
      <c r="B150" s="192"/>
      <c r="C150" s="13"/>
      <c r="D150" s="193" t="s">
        <v>143</v>
      </c>
      <c r="E150" s="194" t="s">
        <v>1</v>
      </c>
      <c r="F150" s="195" t="s">
        <v>176</v>
      </c>
      <c r="G150" s="13"/>
      <c r="H150" s="196">
        <v>30.809999999999999</v>
      </c>
      <c r="I150" s="197"/>
      <c r="J150" s="13"/>
      <c r="K150" s="13"/>
      <c r="L150" s="192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143</v>
      </c>
      <c r="AU150" s="194" t="s">
        <v>84</v>
      </c>
      <c r="AV150" s="13" t="s">
        <v>84</v>
      </c>
      <c r="AW150" s="13" t="s">
        <v>32</v>
      </c>
      <c r="AX150" s="13" t="s">
        <v>75</v>
      </c>
      <c r="AY150" s="194" t="s">
        <v>127</v>
      </c>
    </row>
    <row r="151" s="13" customFormat="1">
      <c r="A151" s="13"/>
      <c r="B151" s="192"/>
      <c r="C151" s="13"/>
      <c r="D151" s="193" t="s">
        <v>143</v>
      </c>
      <c r="E151" s="194" t="s">
        <v>1</v>
      </c>
      <c r="F151" s="195" t="s">
        <v>177</v>
      </c>
      <c r="G151" s="13"/>
      <c r="H151" s="196">
        <v>25.882000000000001</v>
      </c>
      <c r="I151" s="197"/>
      <c r="J151" s="13"/>
      <c r="K151" s="13"/>
      <c r="L151" s="192"/>
      <c r="M151" s="198"/>
      <c r="N151" s="199"/>
      <c r="O151" s="199"/>
      <c r="P151" s="199"/>
      <c r="Q151" s="199"/>
      <c r="R151" s="199"/>
      <c r="S151" s="199"/>
      <c r="T151" s="20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4" t="s">
        <v>143</v>
      </c>
      <c r="AU151" s="194" t="s">
        <v>84</v>
      </c>
      <c r="AV151" s="13" t="s">
        <v>84</v>
      </c>
      <c r="AW151" s="13" t="s">
        <v>32</v>
      </c>
      <c r="AX151" s="13" t="s">
        <v>75</v>
      </c>
      <c r="AY151" s="194" t="s">
        <v>127</v>
      </c>
    </row>
    <row r="152" s="13" customFormat="1">
      <c r="A152" s="13"/>
      <c r="B152" s="192"/>
      <c r="C152" s="13"/>
      <c r="D152" s="193" t="s">
        <v>143</v>
      </c>
      <c r="E152" s="194" t="s">
        <v>1</v>
      </c>
      <c r="F152" s="195" t="s">
        <v>178</v>
      </c>
      <c r="G152" s="13"/>
      <c r="H152" s="196">
        <v>31.062000000000001</v>
      </c>
      <c r="I152" s="197"/>
      <c r="J152" s="13"/>
      <c r="K152" s="13"/>
      <c r="L152" s="192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4" t="s">
        <v>143</v>
      </c>
      <c r="AU152" s="194" t="s">
        <v>84</v>
      </c>
      <c r="AV152" s="13" t="s">
        <v>84</v>
      </c>
      <c r="AW152" s="13" t="s">
        <v>32</v>
      </c>
      <c r="AX152" s="13" t="s">
        <v>75</v>
      </c>
      <c r="AY152" s="194" t="s">
        <v>127</v>
      </c>
    </row>
    <row r="153" s="13" customFormat="1">
      <c r="A153" s="13"/>
      <c r="B153" s="192"/>
      <c r="C153" s="13"/>
      <c r="D153" s="193" t="s">
        <v>143</v>
      </c>
      <c r="E153" s="194" t="s">
        <v>1</v>
      </c>
      <c r="F153" s="195" t="s">
        <v>179</v>
      </c>
      <c r="G153" s="13"/>
      <c r="H153" s="196">
        <v>30.515000000000001</v>
      </c>
      <c r="I153" s="197"/>
      <c r="J153" s="13"/>
      <c r="K153" s="13"/>
      <c r="L153" s="192"/>
      <c r="M153" s="198"/>
      <c r="N153" s="199"/>
      <c r="O153" s="199"/>
      <c r="P153" s="199"/>
      <c r="Q153" s="199"/>
      <c r="R153" s="199"/>
      <c r="S153" s="199"/>
      <c r="T153" s="20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4" t="s">
        <v>143</v>
      </c>
      <c r="AU153" s="194" t="s">
        <v>84</v>
      </c>
      <c r="AV153" s="13" t="s">
        <v>84</v>
      </c>
      <c r="AW153" s="13" t="s">
        <v>32</v>
      </c>
      <c r="AX153" s="13" t="s">
        <v>75</v>
      </c>
      <c r="AY153" s="194" t="s">
        <v>127</v>
      </c>
    </row>
    <row r="154" s="13" customFormat="1">
      <c r="A154" s="13"/>
      <c r="B154" s="192"/>
      <c r="C154" s="13"/>
      <c r="D154" s="193" t="s">
        <v>143</v>
      </c>
      <c r="E154" s="194" t="s">
        <v>1</v>
      </c>
      <c r="F154" s="195" t="s">
        <v>180</v>
      </c>
      <c r="G154" s="13"/>
      <c r="H154" s="196">
        <v>46.369</v>
      </c>
      <c r="I154" s="197"/>
      <c r="J154" s="13"/>
      <c r="K154" s="13"/>
      <c r="L154" s="192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143</v>
      </c>
      <c r="AU154" s="194" t="s">
        <v>84</v>
      </c>
      <c r="AV154" s="13" t="s">
        <v>84</v>
      </c>
      <c r="AW154" s="13" t="s">
        <v>32</v>
      </c>
      <c r="AX154" s="13" t="s">
        <v>75</v>
      </c>
      <c r="AY154" s="194" t="s">
        <v>127</v>
      </c>
    </row>
    <row r="155" s="13" customFormat="1">
      <c r="A155" s="13"/>
      <c r="B155" s="192"/>
      <c r="C155" s="13"/>
      <c r="D155" s="193" t="s">
        <v>143</v>
      </c>
      <c r="E155" s="194" t="s">
        <v>1</v>
      </c>
      <c r="F155" s="195" t="s">
        <v>181</v>
      </c>
      <c r="G155" s="13"/>
      <c r="H155" s="196">
        <v>9.8900000000000006</v>
      </c>
      <c r="I155" s="197"/>
      <c r="J155" s="13"/>
      <c r="K155" s="13"/>
      <c r="L155" s="192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143</v>
      </c>
      <c r="AU155" s="194" t="s">
        <v>84</v>
      </c>
      <c r="AV155" s="13" t="s">
        <v>84</v>
      </c>
      <c r="AW155" s="13" t="s">
        <v>32</v>
      </c>
      <c r="AX155" s="13" t="s">
        <v>75</v>
      </c>
      <c r="AY155" s="194" t="s">
        <v>127</v>
      </c>
    </row>
    <row r="156" s="13" customFormat="1">
      <c r="A156" s="13"/>
      <c r="B156" s="192"/>
      <c r="C156" s="13"/>
      <c r="D156" s="193" t="s">
        <v>143</v>
      </c>
      <c r="E156" s="194" t="s">
        <v>1</v>
      </c>
      <c r="F156" s="195" t="s">
        <v>182</v>
      </c>
      <c r="G156" s="13"/>
      <c r="H156" s="196">
        <v>14.023999999999999</v>
      </c>
      <c r="I156" s="197"/>
      <c r="J156" s="13"/>
      <c r="K156" s="13"/>
      <c r="L156" s="192"/>
      <c r="M156" s="198"/>
      <c r="N156" s="199"/>
      <c r="O156" s="199"/>
      <c r="P156" s="199"/>
      <c r="Q156" s="199"/>
      <c r="R156" s="199"/>
      <c r="S156" s="199"/>
      <c r="T156" s="20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4" t="s">
        <v>143</v>
      </c>
      <c r="AU156" s="194" t="s">
        <v>84</v>
      </c>
      <c r="AV156" s="13" t="s">
        <v>84</v>
      </c>
      <c r="AW156" s="13" t="s">
        <v>32</v>
      </c>
      <c r="AX156" s="13" t="s">
        <v>75</v>
      </c>
      <c r="AY156" s="194" t="s">
        <v>127</v>
      </c>
    </row>
    <row r="157" s="14" customFormat="1">
      <c r="A157" s="14"/>
      <c r="B157" s="201"/>
      <c r="C157" s="14"/>
      <c r="D157" s="193" t="s">
        <v>143</v>
      </c>
      <c r="E157" s="202" t="s">
        <v>1</v>
      </c>
      <c r="F157" s="203" t="s">
        <v>170</v>
      </c>
      <c r="G157" s="14"/>
      <c r="H157" s="204">
        <v>206.423</v>
      </c>
      <c r="I157" s="205"/>
      <c r="J157" s="14"/>
      <c r="K157" s="14"/>
      <c r="L157" s="201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2" t="s">
        <v>143</v>
      </c>
      <c r="AU157" s="202" t="s">
        <v>84</v>
      </c>
      <c r="AV157" s="14" t="s">
        <v>134</v>
      </c>
      <c r="AW157" s="14" t="s">
        <v>32</v>
      </c>
      <c r="AX157" s="14" t="s">
        <v>82</v>
      </c>
      <c r="AY157" s="202" t="s">
        <v>127</v>
      </c>
    </row>
    <row r="158" s="2" customFormat="1" ht="24.15" customHeight="1">
      <c r="A158" s="37"/>
      <c r="B158" s="178"/>
      <c r="C158" s="179" t="s">
        <v>183</v>
      </c>
      <c r="D158" s="179" t="s">
        <v>129</v>
      </c>
      <c r="E158" s="180" t="s">
        <v>184</v>
      </c>
      <c r="F158" s="181" t="s">
        <v>185</v>
      </c>
      <c r="G158" s="182" t="s">
        <v>132</v>
      </c>
      <c r="H158" s="183">
        <v>466.41399999999999</v>
      </c>
      <c r="I158" s="184"/>
      <c r="J158" s="185">
        <f>ROUND(I158*H158,2)</f>
        <v>0</v>
      </c>
      <c r="K158" s="181" t="s">
        <v>133</v>
      </c>
      <c r="L158" s="38"/>
      <c r="M158" s="186" t="s">
        <v>1</v>
      </c>
      <c r="N158" s="187" t="s">
        <v>40</v>
      </c>
      <c r="O158" s="76"/>
      <c r="P158" s="188">
        <f>O158*H158</f>
        <v>0</v>
      </c>
      <c r="Q158" s="188">
        <v>0.00084999999999999995</v>
      </c>
      <c r="R158" s="188">
        <f>Q158*H158</f>
        <v>0.39645189999999997</v>
      </c>
      <c r="S158" s="188">
        <v>0</v>
      </c>
      <c r="T158" s="18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0" t="s">
        <v>134</v>
      </c>
      <c r="AT158" s="190" t="s">
        <v>129</v>
      </c>
      <c r="AU158" s="190" t="s">
        <v>84</v>
      </c>
      <c r="AY158" s="18" t="s">
        <v>127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8" t="s">
        <v>82</v>
      </c>
      <c r="BK158" s="191">
        <f>ROUND(I158*H158,2)</f>
        <v>0</v>
      </c>
      <c r="BL158" s="18" t="s">
        <v>134</v>
      </c>
      <c r="BM158" s="190" t="s">
        <v>186</v>
      </c>
    </row>
    <row r="159" s="13" customFormat="1">
      <c r="A159" s="13"/>
      <c r="B159" s="192"/>
      <c r="C159" s="13"/>
      <c r="D159" s="193" t="s">
        <v>143</v>
      </c>
      <c r="E159" s="194" t="s">
        <v>1</v>
      </c>
      <c r="F159" s="195" t="s">
        <v>187</v>
      </c>
      <c r="G159" s="13"/>
      <c r="H159" s="196">
        <v>51.082000000000001</v>
      </c>
      <c r="I159" s="197"/>
      <c r="J159" s="13"/>
      <c r="K159" s="13"/>
      <c r="L159" s="192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143</v>
      </c>
      <c r="AU159" s="194" t="s">
        <v>84</v>
      </c>
      <c r="AV159" s="13" t="s">
        <v>84</v>
      </c>
      <c r="AW159" s="13" t="s">
        <v>32</v>
      </c>
      <c r="AX159" s="13" t="s">
        <v>75</v>
      </c>
      <c r="AY159" s="194" t="s">
        <v>127</v>
      </c>
    </row>
    <row r="160" s="13" customFormat="1">
      <c r="A160" s="13"/>
      <c r="B160" s="192"/>
      <c r="C160" s="13"/>
      <c r="D160" s="193" t="s">
        <v>143</v>
      </c>
      <c r="E160" s="194" t="s">
        <v>1</v>
      </c>
      <c r="F160" s="195" t="s">
        <v>188</v>
      </c>
      <c r="G160" s="13"/>
      <c r="H160" s="196">
        <v>67.939999999999998</v>
      </c>
      <c r="I160" s="197"/>
      <c r="J160" s="13"/>
      <c r="K160" s="13"/>
      <c r="L160" s="192"/>
      <c r="M160" s="198"/>
      <c r="N160" s="199"/>
      <c r="O160" s="199"/>
      <c r="P160" s="199"/>
      <c r="Q160" s="199"/>
      <c r="R160" s="199"/>
      <c r="S160" s="199"/>
      <c r="T160" s="20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4" t="s">
        <v>143</v>
      </c>
      <c r="AU160" s="194" t="s">
        <v>84</v>
      </c>
      <c r="AV160" s="13" t="s">
        <v>84</v>
      </c>
      <c r="AW160" s="13" t="s">
        <v>32</v>
      </c>
      <c r="AX160" s="13" t="s">
        <v>75</v>
      </c>
      <c r="AY160" s="194" t="s">
        <v>127</v>
      </c>
    </row>
    <row r="161" s="13" customFormat="1">
      <c r="A161" s="13"/>
      <c r="B161" s="192"/>
      <c r="C161" s="13"/>
      <c r="D161" s="193" t="s">
        <v>143</v>
      </c>
      <c r="E161" s="194" t="s">
        <v>1</v>
      </c>
      <c r="F161" s="195" t="s">
        <v>189</v>
      </c>
      <c r="G161" s="13"/>
      <c r="H161" s="196">
        <v>57.359000000000002</v>
      </c>
      <c r="I161" s="197"/>
      <c r="J161" s="13"/>
      <c r="K161" s="13"/>
      <c r="L161" s="192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143</v>
      </c>
      <c r="AU161" s="194" t="s">
        <v>84</v>
      </c>
      <c r="AV161" s="13" t="s">
        <v>84</v>
      </c>
      <c r="AW161" s="13" t="s">
        <v>32</v>
      </c>
      <c r="AX161" s="13" t="s">
        <v>75</v>
      </c>
      <c r="AY161" s="194" t="s">
        <v>127</v>
      </c>
    </row>
    <row r="162" s="13" customFormat="1">
      <c r="A162" s="13"/>
      <c r="B162" s="192"/>
      <c r="C162" s="13"/>
      <c r="D162" s="193" t="s">
        <v>143</v>
      </c>
      <c r="E162" s="194" t="s">
        <v>1</v>
      </c>
      <c r="F162" s="195" t="s">
        <v>190</v>
      </c>
      <c r="G162" s="13"/>
      <c r="H162" s="196">
        <v>68.838999999999999</v>
      </c>
      <c r="I162" s="197"/>
      <c r="J162" s="13"/>
      <c r="K162" s="13"/>
      <c r="L162" s="192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143</v>
      </c>
      <c r="AU162" s="194" t="s">
        <v>84</v>
      </c>
      <c r="AV162" s="13" t="s">
        <v>84</v>
      </c>
      <c r="AW162" s="13" t="s">
        <v>32</v>
      </c>
      <c r="AX162" s="13" t="s">
        <v>75</v>
      </c>
      <c r="AY162" s="194" t="s">
        <v>127</v>
      </c>
    </row>
    <row r="163" s="13" customFormat="1">
      <c r="A163" s="13"/>
      <c r="B163" s="192"/>
      <c r="C163" s="13"/>
      <c r="D163" s="193" t="s">
        <v>143</v>
      </c>
      <c r="E163" s="194" t="s">
        <v>1</v>
      </c>
      <c r="F163" s="195" t="s">
        <v>191</v>
      </c>
      <c r="G163" s="13"/>
      <c r="H163" s="196">
        <v>68.209999999999994</v>
      </c>
      <c r="I163" s="197"/>
      <c r="J163" s="13"/>
      <c r="K163" s="13"/>
      <c r="L163" s="192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4" t="s">
        <v>143</v>
      </c>
      <c r="AU163" s="194" t="s">
        <v>84</v>
      </c>
      <c r="AV163" s="13" t="s">
        <v>84</v>
      </c>
      <c r="AW163" s="13" t="s">
        <v>32</v>
      </c>
      <c r="AX163" s="13" t="s">
        <v>75</v>
      </c>
      <c r="AY163" s="194" t="s">
        <v>127</v>
      </c>
    </row>
    <row r="164" s="13" customFormat="1">
      <c r="A164" s="13"/>
      <c r="B164" s="192"/>
      <c r="C164" s="13"/>
      <c r="D164" s="193" t="s">
        <v>143</v>
      </c>
      <c r="E164" s="194" t="s">
        <v>1</v>
      </c>
      <c r="F164" s="195" t="s">
        <v>192</v>
      </c>
      <c r="G164" s="13"/>
      <c r="H164" s="196">
        <v>100.75100000000001</v>
      </c>
      <c r="I164" s="197"/>
      <c r="J164" s="13"/>
      <c r="K164" s="13"/>
      <c r="L164" s="192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143</v>
      </c>
      <c r="AU164" s="194" t="s">
        <v>84</v>
      </c>
      <c r="AV164" s="13" t="s">
        <v>84</v>
      </c>
      <c r="AW164" s="13" t="s">
        <v>32</v>
      </c>
      <c r="AX164" s="13" t="s">
        <v>75</v>
      </c>
      <c r="AY164" s="194" t="s">
        <v>127</v>
      </c>
    </row>
    <row r="165" s="13" customFormat="1">
      <c r="A165" s="13"/>
      <c r="B165" s="192"/>
      <c r="C165" s="13"/>
      <c r="D165" s="193" t="s">
        <v>143</v>
      </c>
      <c r="E165" s="194" t="s">
        <v>1</v>
      </c>
      <c r="F165" s="195" t="s">
        <v>193</v>
      </c>
      <c r="G165" s="13"/>
      <c r="H165" s="196">
        <v>21.216999999999999</v>
      </c>
      <c r="I165" s="197"/>
      <c r="J165" s="13"/>
      <c r="K165" s="13"/>
      <c r="L165" s="192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4" t="s">
        <v>143</v>
      </c>
      <c r="AU165" s="194" t="s">
        <v>84</v>
      </c>
      <c r="AV165" s="13" t="s">
        <v>84</v>
      </c>
      <c r="AW165" s="13" t="s">
        <v>32</v>
      </c>
      <c r="AX165" s="13" t="s">
        <v>75</v>
      </c>
      <c r="AY165" s="194" t="s">
        <v>127</v>
      </c>
    </row>
    <row r="166" s="13" customFormat="1">
      <c r="A166" s="13"/>
      <c r="B166" s="192"/>
      <c r="C166" s="13"/>
      <c r="D166" s="193" t="s">
        <v>143</v>
      </c>
      <c r="E166" s="194" t="s">
        <v>1</v>
      </c>
      <c r="F166" s="195" t="s">
        <v>194</v>
      </c>
      <c r="G166" s="13"/>
      <c r="H166" s="196">
        <v>31.015999999999998</v>
      </c>
      <c r="I166" s="197"/>
      <c r="J166" s="13"/>
      <c r="K166" s="13"/>
      <c r="L166" s="192"/>
      <c r="M166" s="198"/>
      <c r="N166" s="199"/>
      <c r="O166" s="199"/>
      <c r="P166" s="199"/>
      <c r="Q166" s="199"/>
      <c r="R166" s="199"/>
      <c r="S166" s="199"/>
      <c r="T166" s="20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4" t="s">
        <v>143</v>
      </c>
      <c r="AU166" s="194" t="s">
        <v>84</v>
      </c>
      <c r="AV166" s="13" t="s">
        <v>84</v>
      </c>
      <c r="AW166" s="13" t="s">
        <v>32</v>
      </c>
      <c r="AX166" s="13" t="s">
        <v>75</v>
      </c>
      <c r="AY166" s="194" t="s">
        <v>127</v>
      </c>
    </row>
    <row r="167" s="14" customFormat="1">
      <c r="A167" s="14"/>
      <c r="B167" s="201"/>
      <c r="C167" s="14"/>
      <c r="D167" s="193" t="s">
        <v>143</v>
      </c>
      <c r="E167" s="202" t="s">
        <v>1</v>
      </c>
      <c r="F167" s="203" t="s">
        <v>170</v>
      </c>
      <c r="G167" s="14"/>
      <c r="H167" s="204">
        <v>466.41400000000004</v>
      </c>
      <c r="I167" s="205"/>
      <c r="J167" s="14"/>
      <c r="K167" s="14"/>
      <c r="L167" s="201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143</v>
      </c>
      <c r="AU167" s="202" t="s">
        <v>84</v>
      </c>
      <c r="AV167" s="14" t="s">
        <v>134</v>
      </c>
      <c r="AW167" s="14" t="s">
        <v>32</v>
      </c>
      <c r="AX167" s="14" t="s">
        <v>82</v>
      </c>
      <c r="AY167" s="202" t="s">
        <v>127</v>
      </c>
    </row>
    <row r="168" s="2" customFormat="1" ht="24.15" customHeight="1">
      <c r="A168" s="37"/>
      <c r="B168" s="178"/>
      <c r="C168" s="179" t="s">
        <v>195</v>
      </c>
      <c r="D168" s="179" t="s">
        <v>129</v>
      </c>
      <c r="E168" s="180" t="s">
        <v>196</v>
      </c>
      <c r="F168" s="181" t="s">
        <v>197</v>
      </c>
      <c r="G168" s="182" t="s">
        <v>132</v>
      </c>
      <c r="H168" s="183">
        <v>466.41399999999999</v>
      </c>
      <c r="I168" s="184"/>
      <c r="J168" s="185">
        <f>ROUND(I168*H168,2)</f>
        <v>0</v>
      </c>
      <c r="K168" s="181" t="s">
        <v>133</v>
      </c>
      <c r="L168" s="38"/>
      <c r="M168" s="186" t="s">
        <v>1</v>
      </c>
      <c r="N168" s="187" t="s">
        <v>40</v>
      </c>
      <c r="O168" s="76"/>
      <c r="P168" s="188">
        <f>O168*H168</f>
        <v>0</v>
      </c>
      <c r="Q168" s="188">
        <v>0</v>
      </c>
      <c r="R168" s="188">
        <f>Q168*H168</f>
        <v>0</v>
      </c>
      <c r="S168" s="188">
        <v>0</v>
      </c>
      <c r="T168" s="18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0" t="s">
        <v>134</v>
      </c>
      <c r="AT168" s="190" t="s">
        <v>129</v>
      </c>
      <c r="AU168" s="190" t="s">
        <v>84</v>
      </c>
      <c r="AY168" s="18" t="s">
        <v>127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8" t="s">
        <v>82</v>
      </c>
      <c r="BK168" s="191">
        <f>ROUND(I168*H168,2)</f>
        <v>0</v>
      </c>
      <c r="BL168" s="18" t="s">
        <v>134</v>
      </c>
      <c r="BM168" s="190" t="s">
        <v>198</v>
      </c>
    </row>
    <row r="169" s="2" customFormat="1" ht="37.8" customHeight="1">
      <c r="A169" s="37"/>
      <c r="B169" s="178"/>
      <c r="C169" s="179" t="s">
        <v>8</v>
      </c>
      <c r="D169" s="179" t="s">
        <v>129</v>
      </c>
      <c r="E169" s="180" t="s">
        <v>199</v>
      </c>
      <c r="F169" s="181" t="s">
        <v>200</v>
      </c>
      <c r="G169" s="182" t="s">
        <v>162</v>
      </c>
      <c r="H169" s="183">
        <v>34.119999999999997</v>
      </c>
      <c r="I169" s="184"/>
      <c r="J169" s="185">
        <f>ROUND(I169*H169,2)</f>
        <v>0</v>
      </c>
      <c r="K169" s="181" t="s">
        <v>133</v>
      </c>
      <c r="L169" s="38"/>
      <c r="M169" s="186" t="s">
        <v>1</v>
      </c>
      <c r="N169" s="187" t="s">
        <v>40</v>
      </c>
      <c r="O169" s="76"/>
      <c r="P169" s="188">
        <f>O169*H169</f>
        <v>0</v>
      </c>
      <c r="Q169" s="188">
        <v>0</v>
      </c>
      <c r="R169" s="188">
        <f>Q169*H169</f>
        <v>0</v>
      </c>
      <c r="S169" s="188">
        <v>0</v>
      </c>
      <c r="T169" s="18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0" t="s">
        <v>134</v>
      </c>
      <c r="AT169" s="190" t="s">
        <v>129</v>
      </c>
      <c r="AU169" s="190" t="s">
        <v>84</v>
      </c>
      <c r="AY169" s="18" t="s">
        <v>127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82</v>
      </c>
      <c r="BK169" s="191">
        <f>ROUND(I169*H169,2)</f>
        <v>0</v>
      </c>
      <c r="BL169" s="18" t="s">
        <v>134</v>
      </c>
      <c r="BM169" s="190" t="s">
        <v>201</v>
      </c>
    </row>
    <row r="170" s="15" customFormat="1">
      <c r="A170" s="15"/>
      <c r="B170" s="209"/>
      <c r="C170" s="15"/>
      <c r="D170" s="193" t="s">
        <v>143</v>
      </c>
      <c r="E170" s="210" t="s">
        <v>1</v>
      </c>
      <c r="F170" s="211" t="s">
        <v>202</v>
      </c>
      <c r="G170" s="15"/>
      <c r="H170" s="210" t="s">
        <v>1</v>
      </c>
      <c r="I170" s="212"/>
      <c r="J170" s="15"/>
      <c r="K170" s="15"/>
      <c r="L170" s="209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143</v>
      </c>
      <c r="AU170" s="210" t="s">
        <v>84</v>
      </c>
      <c r="AV170" s="15" t="s">
        <v>82</v>
      </c>
      <c r="AW170" s="15" t="s">
        <v>32</v>
      </c>
      <c r="AX170" s="15" t="s">
        <v>75</v>
      </c>
      <c r="AY170" s="210" t="s">
        <v>127</v>
      </c>
    </row>
    <row r="171" s="13" customFormat="1">
      <c r="A171" s="13"/>
      <c r="B171" s="192"/>
      <c r="C171" s="13"/>
      <c r="D171" s="193" t="s">
        <v>143</v>
      </c>
      <c r="E171" s="194" t="s">
        <v>1</v>
      </c>
      <c r="F171" s="195" t="s">
        <v>203</v>
      </c>
      <c r="G171" s="13"/>
      <c r="H171" s="196">
        <v>34.119999999999997</v>
      </c>
      <c r="I171" s="197"/>
      <c r="J171" s="13"/>
      <c r="K171" s="13"/>
      <c r="L171" s="192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143</v>
      </c>
      <c r="AU171" s="194" t="s">
        <v>84</v>
      </c>
      <c r="AV171" s="13" t="s">
        <v>84</v>
      </c>
      <c r="AW171" s="13" t="s">
        <v>32</v>
      </c>
      <c r="AX171" s="13" t="s">
        <v>82</v>
      </c>
      <c r="AY171" s="194" t="s">
        <v>127</v>
      </c>
    </row>
    <row r="172" s="2" customFormat="1" ht="37.8" customHeight="1">
      <c r="A172" s="37"/>
      <c r="B172" s="178"/>
      <c r="C172" s="179" t="s">
        <v>204</v>
      </c>
      <c r="D172" s="179" t="s">
        <v>129</v>
      </c>
      <c r="E172" s="180" t="s">
        <v>205</v>
      </c>
      <c r="F172" s="181" t="s">
        <v>206</v>
      </c>
      <c r="G172" s="182" t="s">
        <v>162</v>
      </c>
      <c r="H172" s="183">
        <v>105.203</v>
      </c>
      <c r="I172" s="184"/>
      <c r="J172" s="185">
        <f>ROUND(I172*H172,2)</f>
        <v>0</v>
      </c>
      <c r="K172" s="181" t="s">
        <v>133</v>
      </c>
      <c r="L172" s="38"/>
      <c r="M172" s="186" t="s">
        <v>1</v>
      </c>
      <c r="N172" s="187" t="s">
        <v>40</v>
      </c>
      <c r="O172" s="76"/>
      <c r="P172" s="188">
        <f>O172*H172</f>
        <v>0</v>
      </c>
      <c r="Q172" s="188">
        <v>0</v>
      </c>
      <c r="R172" s="188">
        <f>Q172*H172</f>
        <v>0</v>
      </c>
      <c r="S172" s="188">
        <v>0</v>
      </c>
      <c r="T172" s="18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0" t="s">
        <v>134</v>
      </c>
      <c r="AT172" s="190" t="s">
        <v>129</v>
      </c>
      <c r="AU172" s="190" t="s">
        <v>84</v>
      </c>
      <c r="AY172" s="18" t="s">
        <v>127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8" t="s">
        <v>82</v>
      </c>
      <c r="BK172" s="191">
        <f>ROUND(I172*H172,2)</f>
        <v>0</v>
      </c>
      <c r="BL172" s="18" t="s">
        <v>134</v>
      </c>
      <c r="BM172" s="190" t="s">
        <v>207</v>
      </c>
    </row>
    <row r="173" s="15" customFormat="1">
      <c r="A173" s="15"/>
      <c r="B173" s="209"/>
      <c r="C173" s="15"/>
      <c r="D173" s="193" t="s">
        <v>143</v>
      </c>
      <c r="E173" s="210" t="s">
        <v>1</v>
      </c>
      <c r="F173" s="211" t="s">
        <v>208</v>
      </c>
      <c r="G173" s="15"/>
      <c r="H173" s="210" t="s">
        <v>1</v>
      </c>
      <c r="I173" s="212"/>
      <c r="J173" s="15"/>
      <c r="K173" s="15"/>
      <c r="L173" s="209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143</v>
      </c>
      <c r="AU173" s="210" t="s">
        <v>84</v>
      </c>
      <c r="AV173" s="15" t="s">
        <v>82</v>
      </c>
      <c r="AW173" s="15" t="s">
        <v>32</v>
      </c>
      <c r="AX173" s="15" t="s">
        <v>75</v>
      </c>
      <c r="AY173" s="210" t="s">
        <v>127</v>
      </c>
    </row>
    <row r="174" s="13" customFormat="1">
      <c r="A174" s="13"/>
      <c r="B174" s="192"/>
      <c r="C174" s="13"/>
      <c r="D174" s="193" t="s">
        <v>143</v>
      </c>
      <c r="E174" s="194" t="s">
        <v>1</v>
      </c>
      <c r="F174" s="195" t="s">
        <v>209</v>
      </c>
      <c r="G174" s="13"/>
      <c r="H174" s="196">
        <v>12.545999999999999</v>
      </c>
      <c r="I174" s="197"/>
      <c r="J174" s="13"/>
      <c r="K174" s="13"/>
      <c r="L174" s="192"/>
      <c r="M174" s="198"/>
      <c r="N174" s="199"/>
      <c r="O174" s="199"/>
      <c r="P174" s="199"/>
      <c r="Q174" s="199"/>
      <c r="R174" s="199"/>
      <c r="S174" s="199"/>
      <c r="T174" s="20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4" t="s">
        <v>143</v>
      </c>
      <c r="AU174" s="194" t="s">
        <v>84</v>
      </c>
      <c r="AV174" s="13" t="s">
        <v>84</v>
      </c>
      <c r="AW174" s="13" t="s">
        <v>32</v>
      </c>
      <c r="AX174" s="13" t="s">
        <v>75</v>
      </c>
      <c r="AY174" s="194" t="s">
        <v>127</v>
      </c>
    </row>
    <row r="175" s="13" customFormat="1">
      <c r="A175" s="13"/>
      <c r="B175" s="192"/>
      <c r="C175" s="13"/>
      <c r="D175" s="193" t="s">
        <v>143</v>
      </c>
      <c r="E175" s="194" t="s">
        <v>1</v>
      </c>
      <c r="F175" s="195" t="s">
        <v>210</v>
      </c>
      <c r="G175" s="13"/>
      <c r="H175" s="196">
        <v>69.003</v>
      </c>
      <c r="I175" s="197"/>
      <c r="J175" s="13"/>
      <c r="K175" s="13"/>
      <c r="L175" s="192"/>
      <c r="M175" s="198"/>
      <c r="N175" s="199"/>
      <c r="O175" s="199"/>
      <c r="P175" s="199"/>
      <c r="Q175" s="199"/>
      <c r="R175" s="199"/>
      <c r="S175" s="199"/>
      <c r="T175" s="20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4" t="s">
        <v>143</v>
      </c>
      <c r="AU175" s="194" t="s">
        <v>84</v>
      </c>
      <c r="AV175" s="13" t="s">
        <v>84</v>
      </c>
      <c r="AW175" s="13" t="s">
        <v>32</v>
      </c>
      <c r="AX175" s="13" t="s">
        <v>75</v>
      </c>
      <c r="AY175" s="194" t="s">
        <v>127</v>
      </c>
    </row>
    <row r="176" s="13" customFormat="1">
      <c r="A176" s="13"/>
      <c r="B176" s="192"/>
      <c r="C176" s="13"/>
      <c r="D176" s="193" t="s">
        <v>143</v>
      </c>
      <c r="E176" s="194" t="s">
        <v>1</v>
      </c>
      <c r="F176" s="195" t="s">
        <v>211</v>
      </c>
      <c r="G176" s="13"/>
      <c r="H176" s="196">
        <v>10.428000000000001</v>
      </c>
      <c r="I176" s="197"/>
      <c r="J176" s="13"/>
      <c r="K176" s="13"/>
      <c r="L176" s="192"/>
      <c r="M176" s="198"/>
      <c r="N176" s="199"/>
      <c r="O176" s="199"/>
      <c r="P176" s="199"/>
      <c r="Q176" s="199"/>
      <c r="R176" s="199"/>
      <c r="S176" s="199"/>
      <c r="T176" s="20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4" t="s">
        <v>143</v>
      </c>
      <c r="AU176" s="194" t="s">
        <v>84</v>
      </c>
      <c r="AV176" s="13" t="s">
        <v>84</v>
      </c>
      <c r="AW176" s="13" t="s">
        <v>32</v>
      </c>
      <c r="AX176" s="13" t="s">
        <v>75</v>
      </c>
      <c r="AY176" s="194" t="s">
        <v>127</v>
      </c>
    </row>
    <row r="177" s="13" customFormat="1">
      <c r="A177" s="13"/>
      <c r="B177" s="192"/>
      <c r="C177" s="13"/>
      <c r="D177" s="193" t="s">
        <v>143</v>
      </c>
      <c r="E177" s="194" t="s">
        <v>1</v>
      </c>
      <c r="F177" s="195" t="s">
        <v>212</v>
      </c>
      <c r="G177" s="13"/>
      <c r="H177" s="196">
        <v>13.226000000000001</v>
      </c>
      <c r="I177" s="197"/>
      <c r="J177" s="13"/>
      <c r="K177" s="13"/>
      <c r="L177" s="192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143</v>
      </c>
      <c r="AU177" s="194" t="s">
        <v>84</v>
      </c>
      <c r="AV177" s="13" t="s">
        <v>84</v>
      </c>
      <c r="AW177" s="13" t="s">
        <v>32</v>
      </c>
      <c r="AX177" s="13" t="s">
        <v>75</v>
      </c>
      <c r="AY177" s="194" t="s">
        <v>127</v>
      </c>
    </row>
    <row r="178" s="14" customFormat="1">
      <c r="A178" s="14"/>
      <c r="B178" s="201"/>
      <c r="C178" s="14"/>
      <c r="D178" s="193" t="s">
        <v>143</v>
      </c>
      <c r="E178" s="202" t="s">
        <v>1</v>
      </c>
      <c r="F178" s="203" t="s">
        <v>170</v>
      </c>
      <c r="G178" s="14"/>
      <c r="H178" s="204">
        <v>105.203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143</v>
      </c>
      <c r="AU178" s="202" t="s">
        <v>84</v>
      </c>
      <c r="AV178" s="14" t="s">
        <v>134</v>
      </c>
      <c r="AW178" s="14" t="s">
        <v>32</v>
      </c>
      <c r="AX178" s="14" t="s">
        <v>82</v>
      </c>
      <c r="AY178" s="202" t="s">
        <v>127</v>
      </c>
    </row>
    <row r="179" s="2" customFormat="1" ht="24.15" customHeight="1">
      <c r="A179" s="37"/>
      <c r="B179" s="178"/>
      <c r="C179" s="179" t="s">
        <v>213</v>
      </c>
      <c r="D179" s="179" t="s">
        <v>129</v>
      </c>
      <c r="E179" s="180" t="s">
        <v>214</v>
      </c>
      <c r="F179" s="181" t="s">
        <v>215</v>
      </c>
      <c r="G179" s="182" t="s">
        <v>162</v>
      </c>
      <c r="H179" s="183">
        <v>17.059999999999999</v>
      </c>
      <c r="I179" s="184"/>
      <c r="J179" s="185">
        <f>ROUND(I179*H179,2)</f>
        <v>0</v>
      </c>
      <c r="K179" s="181" t="s">
        <v>133</v>
      </c>
      <c r="L179" s="38"/>
      <c r="M179" s="186" t="s">
        <v>1</v>
      </c>
      <c r="N179" s="187" t="s">
        <v>40</v>
      </c>
      <c r="O179" s="76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0" t="s">
        <v>134</v>
      </c>
      <c r="AT179" s="190" t="s">
        <v>129</v>
      </c>
      <c r="AU179" s="190" t="s">
        <v>84</v>
      </c>
      <c r="AY179" s="18" t="s">
        <v>127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8" t="s">
        <v>82</v>
      </c>
      <c r="BK179" s="191">
        <f>ROUND(I179*H179,2)</f>
        <v>0</v>
      </c>
      <c r="BL179" s="18" t="s">
        <v>134</v>
      </c>
      <c r="BM179" s="190" t="s">
        <v>216</v>
      </c>
    </row>
    <row r="180" s="15" customFormat="1">
      <c r="A180" s="15"/>
      <c r="B180" s="209"/>
      <c r="C180" s="15"/>
      <c r="D180" s="193" t="s">
        <v>143</v>
      </c>
      <c r="E180" s="210" t="s">
        <v>1</v>
      </c>
      <c r="F180" s="211" t="s">
        <v>217</v>
      </c>
      <c r="G180" s="15"/>
      <c r="H180" s="210" t="s">
        <v>1</v>
      </c>
      <c r="I180" s="212"/>
      <c r="J180" s="15"/>
      <c r="K180" s="15"/>
      <c r="L180" s="209"/>
      <c r="M180" s="213"/>
      <c r="N180" s="214"/>
      <c r="O180" s="214"/>
      <c r="P180" s="214"/>
      <c r="Q180" s="214"/>
      <c r="R180" s="214"/>
      <c r="S180" s="214"/>
      <c r="T180" s="2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0" t="s">
        <v>143</v>
      </c>
      <c r="AU180" s="210" t="s">
        <v>84</v>
      </c>
      <c r="AV180" s="15" t="s">
        <v>82</v>
      </c>
      <c r="AW180" s="15" t="s">
        <v>32</v>
      </c>
      <c r="AX180" s="15" t="s">
        <v>75</v>
      </c>
      <c r="AY180" s="210" t="s">
        <v>127</v>
      </c>
    </row>
    <row r="181" s="13" customFormat="1">
      <c r="A181" s="13"/>
      <c r="B181" s="192"/>
      <c r="C181" s="13"/>
      <c r="D181" s="193" t="s">
        <v>143</v>
      </c>
      <c r="E181" s="194" t="s">
        <v>1</v>
      </c>
      <c r="F181" s="195" t="s">
        <v>218</v>
      </c>
      <c r="G181" s="13"/>
      <c r="H181" s="196">
        <v>17.059999999999999</v>
      </c>
      <c r="I181" s="197"/>
      <c r="J181" s="13"/>
      <c r="K181" s="13"/>
      <c r="L181" s="192"/>
      <c r="M181" s="198"/>
      <c r="N181" s="199"/>
      <c r="O181" s="199"/>
      <c r="P181" s="199"/>
      <c r="Q181" s="199"/>
      <c r="R181" s="199"/>
      <c r="S181" s="199"/>
      <c r="T181" s="20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4" t="s">
        <v>143</v>
      </c>
      <c r="AU181" s="194" t="s">
        <v>84</v>
      </c>
      <c r="AV181" s="13" t="s">
        <v>84</v>
      </c>
      <c r="AW181" s="13" t="s">
        <v>32</v>
      </c>
      <c r="AX181" s="13" t="s">
        <v>82</v>
      </c>
      <c r="AY181" s="194" t="s">
        <v>127</v>
      </c>
    </row>
    <row r="182" s="2" customFormat="1" ht="33" customHeight="1">
      <c r="A182" s="37"/>
      <c r="B182" s="178"/>
      <c r="C182" s="179" t="s">
        <v>219</v>
      </c>
      <c r="D182" s="179" t="s">
        <v>129</v>
      </c>
      <c r="E182" s="180" t="s">
        <v>220</v>
      </c>
      <c r="F182" s="181" t="s">
        <v>221</v>
      </c>
      <c r="G182" s="182" t="s">
        <v>222</v>
      </c>
      <c r="H182" s="183">
        <v>210.40600000000001</v>
      </c>
      <c r="I182" s="184"/>
      <c r="J182" s="185">
        <f>ROUND(I182*H182,2)</f>
        <v>0</v>
      </c>
      <c r="K182" s="181" t="s">
        <v>133</v>
      </c>
      <c r="L182" s="38"/>
      <c r="M182" s="186" t="s">
        <v>1</v>
      </c>
      <c r="N182" s="187" t="s">
        <v>40</v>
      </c>
      <c r="O182" s="76"/>
      <c r="P182" s="188">
        <f>O182*H182</f>
        <v>0</v>
      </c>
      <c r="Q182" s="188">
        <v>0</v>
      </c>
      <c r="R182" s="188">
        <f>Q182*H182</f>
        <v>0</v>
      </c>
      <c r="S182" s="188">
        <v>0</v>
      </c>
      <c r="T182" s="18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0" t="s">
        <v>134</v>
      </c>
      <c r="AT182" s="190" t="s">
        <v>129</v>
      </c>
      <c r="AU182" s="190" t="s">
        <v>84</v>
      </c>
      <c r="AY182" s="18" t="s">
        <v>127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8" t="s">
        <v>82</v>
      </c>
      <c r="BK182" s="191">
        <f>ROUND(I182*H182,2)</f>
        <v>0</v>
      </c>
      <c r="BL182" s="18" t="s">
        <v>134</v>
      </c>
      <c r="BM182" s="190" t="s">
        <v>223</v>
      </c>
    </row>
    <row r="183" s="13" customFormat="1">
      <c r="A183" s="13"/>
      <c r="B183" s="192"/>
      <c r="C183" s="13"/>
      <c r="D183" s="193" t="s">
        <v>143</v>
      </c>
      <c r="E183" s="13"/>
      <c r="F183" s="195" t="s">
        <v>224</v>
      </c>
      <c r="G183" s="13"/>
      <c r="H183" s="196">
        <v>210.40600000000001</v>
      </c>
      <c r="I183" s="197"/>
      <c r="J183" s="13"/>
      <c r="K183" s="13"/>
      <c r="L183" s="192"/>
      <c r="M183" s="198"/>
      <c r="N183" s="199"/>
      <c r="O183" s="199"/>
      <c r="P183" s="199"/>
      <c r="Q183" s="199"/>
      <c r="R183" s="199"/>
      <c r="S183" s="199"/>
      <c r="T183" s="20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143</v>
      </c>
      <c r="AU183" s="194" t="s">
        <v>84</v>
      </c>
      <c r="AV183" s="13" t="s">
        <v>84</v>
      </c>
      <c r="AW183" s="13" t="s">
        <v>3</v>
      </c>
      <c r="AX183" s="13" t="s">
        <v>82</v>
      </c>
      <c r="AY183" s="194" t="s">
        <v>127</v>
      </c>
    </row>
    <row r="184" s="2" customFormat="1" ht="16.5" customHeight="1">
      <c r="A184" s="37"/>
      <c r="B184" s="178"/>
      <c r="C184" s="179" t="s">
        <v>225</v>
      </c>
      <c r="D184" s="179" t="s">
        <v>129</v>
      </c>
      <c r="E184" s="180" t="s">
        <v>226</v>
      </c>
      <c r="F184" s="181" t="s">
        <v>227</v>
      </c>
      <c r="G184" s="182" t="s">
        <v>162</v>
      </c>
      <c r="H184" s="183">
        <v>105.203</v>
      </c>
      <c r="I184" s="184"/>
      <c r="J184" s="185">
        <f>ROUND(I184*H184,2)</f>
        <v>0</v>
      </c>
      <c r="K184" s="181" t="s">
        <v>133</v>
      </c>
      <c r="L184" s="38"/>
      <c r="M184" s="186" t="s">
        <v>1</v>
      </c>
      <c r="N184" s="187" t="s">
        <v>40</v>
      </c>
      <c r="O184" s="76"/>
      <c r="P184" s="188">
        <f>O184*H184</f>
        <v>0</v>
      </c>
      <c r="Q184" s="188">
        <v>0</v>
      </c>
      <c r="R184" s="188">
        <f>Q184*H184</f>
        <v>0</v>
      </c>
      <c r="S184" s="188">
        <v>0</v>
      </c>
      <c r="T184" s="18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0" t="s">
        <v>134</v>
      </c>
      <c r="AT184" s="190" t="s">
        <v>129</v>
      </c>
      <c r="AU184" s="190" t="s">
        <v>84</v>
      </c>
      <c r="AY184" s="18" t="s">
        <v>127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8" t="s">
        <v>82</v>
      </c>
      <c r="BK184" s="191">
        <f>ROUND(I184*H184,2)</f>
        <v>0</v>
      </c>
      <c r="BL184" s="18" t="s">
        <v>134</v>
      </c>
      <c r="BM184" s="190" t="s">
        <v>228</v>
      </c>
    </row>
    <row r="185" s="2" customFormat="1" ht="24.15" customHeight="1">
      <c r="A185" s="37"/>
      <c r="B185" s="178"/>
      <c r="C185" s="179" t="s">
        <v>229</v>
      </c>
      <c r="D185" s="179" t="s">
        <v>129</v>
      </c>
      <c r="E185" s="180" t="s">
        <v>230</v>
      </c>
      <c r="F185" s="181" t="s">
        <v>231</v>
      </c>
      <c r="G185" s="182" t="s">
        <v>162</v>
      </c>
      <c r="H185" s="183">
        <v>10.428000000000001</v>
      </c>
      <c r="I185" s="184"/>
      <c r="J185" s="185">
        <f>ROUND(I185*H185,2)</f>
        <v>0</v>
      </c>
      <c r="K185" s="181" t="s">
        <v>133</v>
      </c>
      <c r="L185" s="38"/>
      <c r="M185" s="186" t="s">
        <v>1</v>
      </c>
      <c r="N185" s="187" t="s">
        <v>40</v>
      </c>
      <c r="O185" s="76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0" t="s">
        <v>134</v>
      </c>
      <c r="AT185" s="190" t="s">
        <v>129</v>
      </c>
      <c r="AU185" s="190" t="s">
        <v>84</v>
      </c>
      <c r="AY185" s="18" t="s">
        <v>127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8" t="s">
        <v>82</v>
      </c>
      <c r="BK185" s="191">
        <f>ROUND(I185*H185,2)</f>
        <v>0</v>
      </c>
      <c r="BL185" s="18" t="s">
        <v>134</v>
      </c>
      <c r="BM185" s="190" t="s">
        <v>232</v>
      </c>
    </row>
    <row r="186" s="15" customFormat="1">
      <c r="A186" s="15"/>
      <c r="B186" s="209"/>
      <c r="C186" s="15"/>
      <c r="D186" s="193" t="s">
        <v>143</v>
      </c>
      <c r="E186" s="210" t="s">
        <v>1</v>
      </c>
      <c r="F186" s="211" t="s">
        <v>233</v>
      </c>
      <c r="G186" s="15"/>
      <c r="H186" s="210" t="s">
        <v>1</v>
      </c>
      <c r="I186" s="212"/>
      <c r="J186" s="15"/>
      <c r="K186" s="15"/>
      <c r="L186" s="209"/>
      <c r="M186" s="213"/>
      <c r="N186" s="214"/>
      <c r="O186" s="214"/>
      <c r="P186" s="214"/>
      <c r="Q186" s="214"/>
      <c r="R186" s="214"/>
      <c r="S186" s="214"/>
      <c r="T186" s="2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10" t="s">
        <v>143</v>
      </c>
      <c r="AU186" s="210" t="s">
        <v>84</v>
      </c>
      <c r="AV186" s="15" t="s">
        <v>82</v>
      </c>
      <c r="AW186" s="15" t="s">
        <v>32</v>
      </c>
      <c r="AX186" s="15" t="s">
        <v>75</v>
      </c>
      <c r="AY186" s="210" t="s">
        <v>127</v>
      </c>
    </row>
    <row r="187" s="13" customFormat="1">
      <c r="A187" s="13"/>
      <c r="B187" s="192"/>
      <c r="C187" s="13"/>
      <c r="D187" s="193" t="s">
        <v>143</v>
      </c>
      <c r="E187" s="194" t="s">
        <v>1</v>
      </c>
      <c r="F187" s="195" t="s">
        <v>234</v>
      </c>
      <c r="G187" s="13"/>
      <c r="H187" s="196">
        <v>0.25</v>
      </c>
      <c r="I187" s="197"/>
      <c r="J187" s="13"/>
      <c r="K187" s="13"/>
      <c r="L187" s="192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143</v>
      </c>
      <c r="AU187" s="194" t="s">
        <v>84</v>
      </c>
      <c r="AV187" s="13" t="s">
        <v>84</v>
      </c>
      <c r="AW187" s="13" t="s">
        <v>32</v>
      </c>
      <c r="AX187" s="13" t="s">
        <v>75</v>
      </c>
      <c r="AY187" s="194" t="s">
        <v>127</v>
      </c>
    </row>
    <row r="188" s="13" customFormat="1">
      <c r="A188" s="13"/>
      <c r="B188" s="192"/>
      <c r="C188" s="13"/>
      <c r="D188" s="193" t="s">
        <v>143</v>
      </c>
      <c r="E188" s="194" t="s">
        <v>1</v>
      </c>
      <c r="F188" s="195" t="s">
        <v>235</v>
      </c>
      <c r="G188" s="13"/>
      <c r="H188" s="196">
        <v>1.5109999999999999</v>
      </c>
      <c r="I188" s="197"/>
      <c r="J188" s="13"/>
      <c r="K188" s="13"/>
      <c r="L188" s="192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143</v>
      </c>
      <c r="AU188" s="194" t="s">
        <v>84</v>
      </c>
      <c r="AV188" s="13" t="s">
        <v>84</v>
      </c>
      <c r="AW188" s="13" t="s">
        <v>32</v>
      </c>
      <c r="AX188" s="13" t="s">
        <v>75</v>
      </c>
      <c r="AY188" s="194" t="s">
        <v>127</v>
      </c>
    </row>
    <row r="189" s="13" customFormat="1">
      <c r="A189" s="13"/>
      <c r="B189" s="192"/>
      <c r="C189" s="13"/>
      <c r="D189" s="193" t="s">
        <v>143</v>
      </c>
      <c r="E189" s="194" t="s">
        <v>1</v>
      </c>
      <c r="F189" s="195" t="s">
        <v>236</v>
      </c>
      <c r="G189" s="13"/>
      <c r="H189" s="196">
        <v>8.6669999999999998</v>
      </c>
      <c r="I189" s="197"/>
      <c r="J189" s="13"/>
      <c r="K189" s="13"/>
      <c r="L189" s="192"/>
      <c r="M189" s="198"/>
      <c r="N189" s="199"/>
      <c r="O189" s="199"/>
      <c r="P189" s="199"/>
      <c r="Q189" s="199"/>
      <c r="R189" s="199"/>
      <c r="S189" s="199"/>
      <c r="T189" s="20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94" t="s">
        <v>143</v>
      </c>
      <c r="AU189" s="194" t="s">
        <v>84</v>
      </c>
      <c r="AV189" s="13" t="s">
        <v>84</v>
      </c>
      <c r="AW189" s="13" t="s">
        <v>32</v>
      </c>
      <c r="AX189" s="13" t="s">
        <v>75</v>
      </c>
      <c r="AY189" s="194" t="s">
        <v>127</v>
      </c>
    </row>
    <row r="190" s="14" customFormat="1">
      <c r="A190" s="14"/>
      <c r="B190" s="201"/>
      <c r="C190" s="14"/>
      <c r="D190" s="193" t="s">
        <v>143</v>
      </c>
      <c r="E190" s="202" t="s">
        <v>1</v>
      </c>
      <c r="F190" s="203" t="s">
        <v>170</v>
      </c>
      <c r="G190" s="14"/>
      <c r="H190" s="204">
        <v>10.427999999999999</v>
      </c>
      <c r="I190" s="205"/>
      <c r="J190" s="14"/>
      <c r="K190" s="14"/>
      <c r="L190" s="201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143</v>
      </c>
      <c r="AU190" s="202" t="s">
        <v>84</v>
      </c>
      <c r="AV190" s="14" t="s">
        <v>134</v>
      </c>
      <c r="AW190" s="14" t="s">
        <v>32</v>
      </c>
      <c r="AX190" s="14" t="s">
        <v>82</v>
      </c>
      <c r="AY190" s="202" t="s">
        <v>127</v>
      </c>
    </row>
    <row r="191" s="2" customFormat="1" ht="16.5" customHeight="1">
      <c r="A191" s="37"/>
      <c r="B191" s="178"/>
      <c r="C191" s="216" t="s">
        <v>237</v>
      </c>
      <c r="D191" s="216" t="s">
        <v>238</v>
      </c>
      <c r="E191" s="217" t="s">
        <v>239</v>
      </c>
      <c r="F191" s="218" t="s">
        <v>240</v>
      </c>
      <c r="G191" s="219" t="s">
        <v>222</v>
      </c>
      <c r="H191" s="220">
        <v>20.856000000000002</v>
      </c>
      <c r="I191" s="221"/>
      <c r="J191" s="222">
        <f>ROUND(I191*H191,2)</f>
        <v>0</v>
      </c>
      <c r="K191" s="218" t="s">
        <v>133</v>
      </c>
      <c r="L191" s="223"/>
      <c r="M191" s="224" t="s">
        <v>1</v>
      </c>
      <c r="N191" s="225" t="s">
        <v>40</v>
      </c>
      <c r="O191" s="76"/>
      <c r="P191" s="188">
        <f>O191*H191</f>
        <v>0</v>
      </c>
      <c r="Q191" s="188">
        <v>1</v>
      </c>
      <c r="R191" s="188">
        <f>Q191*H191</f>
        <v>20.856000000000002</v>
      </c>
      <c r="S191" s="188">
        <v>0</v>
      </c>
      <c r="T191" s="18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0" t="s">
        <v>164</v>
      </c>
      <c r="AT191" s="190" t="s">
        <v>238</v>
      </c>
      <c r="AU191" s="190" t="s">
        <v>84</v>
      </c>
      <c r="AY191" s="18" t="s">
        <v>127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8" t="s">
        <v>82</v>
      </c>
      <c r="BK191" s="191">
        <f>ROUND(I191*H191,2)</f>
        <v>0</v>
      </c>
      <c r="BL191" s="18" t="s">
        <v>134</v>
      </c>
      <c r="BM191" s="190" t="s">
        <v>241</v>
      </c>
    </row>
    <row r="192" s="13" customFormat="1">
      <c r="A192" s="13"/>
      <c r="B192" s="192"/>
      <c r="C192" s="13"/>
      <c r="D192" s="193" t="s">
        <v>143</v>
      </c>
      <c r="E192" s="13"/>
      <c r="F192" s="195" t="s">
        <v>242</v>
      </c>
      <c r="G192" s="13"/>
      <c r="H192" s="196">
        <v>20.856000000000002</v>
      </c>
      <c r="I192" s="197"/>
      <c r="J192" s="13"/>
      <c r="K192" s="13"/>
      <c r="L192" s="192"/>
      <c r="M192" s="198"/>
      <c r="N192" s="199"/>
      <c r="O192" s="199"/>
      <c r="P192" s="199"/>
      <c r="Q192" s="199"/>
      <c r="R192" s="199"/>
      <c r="S192" s="199"/>
      <c r="T192" s="20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4" t="s">
        <v>143</v>
      </c>
      <c r="AU192" s="194" t="s">
        <v>84</v>
      </c>
      <c r="AV192" s="13" t="s">
        <v>84</v>
      </c>
      <c r="AW192" s="13" t="s">
        <v>3</v>
      </c>
      <c r="AX192" s="13" t="s">
        <v>82</v>
      </c>
      <c r="AY192" s="194" t="s">
        <v>127</v>
      </c>
    </row>
    <row r="193" s="2" customFormat="1" ht="24.15" customHeight="1">
      <c r="A193" s="37"/>
      <c r="B193" s="178"/>
      <c r="C193" s="179" t="s">
        <v>243</v>
      </c>
      <c r="D193" s="179" t="s">
        <v>129</v>
      </c>
      <c r="E193" s="180" t="s">
        <v>244</v>
      </c>
      <c r="F193" s="181" t="s">
        <v>245</v>
      </c>
      <c r="G193" s="182" t="s">
        <v>162</v>
      </c>
      <c r="H193" s="183">
        <v>114.115</v>
      </c>
      <c r="I193" s="184"/>
      <c r="J193" s="185">
        <f>ROUND(I193*H193,2)</f>
        <v>0</v>
      </c>
      <c r="K193" s="181" t="s">
        <v>1</v>
      </c>
      <c r="L193" s="38"/>
      <c r="M193" s="186" t="s">
        <v>1</v>
      </c>
      <c r="N193" s="187" t="s">
        <v>40</v>
      </c>
      <c r="O193" s="76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0" t="s">
        <v>134</v>
      </c>
      <c r="AT193" s="190" t="s">
        <v>129</v>
      </c>
      <c r="AU193" s="190" t="s">
        <v>84</v>
      </c>
      <c r="AY193" s="18" t="s">
        <v>127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8" t="s">
        <v>82</v>
      </c>
      <c r="BK193" s="191">
        <f>ROUND(I193*H193,2)</f>
        <v>0</v>
      </c>
      <c r="BL193" s="18" t="s">
        <v>134</v>
      </c>
      <c r="BM193" s="190" t="s">
        <v>246</v>
      </c>
    </row>
    <row r="194" s="13" customFormat="1">
      <c r="A194" s="13"/>
      <c r="B194" s="192"/>
      <c r="C194" s="13"/>
      <c r="D194" s="193" t="s">
        <v>143</v>
      </c>
      <c r="E194" s="194" t="s">
        <v>1</v>
      </c>
      <c r="F194" s="195" t="s">
        <v>247</v>
      </c>
      <c r="G194" s="13"/>
      <c r="H194" s="196">
        <v>219.31800000000001</v>
      </c>
      <c r="I194" s="197"/>
      <c r="J194" s="13"/>
      <c r="K194" s="13"/>
      <c r="L194" s="192"/>
      <c r="M194" s="198"/>
      <c r="N194" s="199"/>
      <c r="O194" s="199"/>
      <c r="P194" s="199"/>
      <c r="Q194" s="199"/>
      <c r="R194" s="199"/>
      <c r="S194" s="199"/>
      <c r="T194" s="20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4" t="s">
        <v>143</v>
      </c>
      <c r="AU194" s="194" t="s">
        <v>84</v>
      </c>
      <c r="AV194" s="13" t="s">
        <v>84</v>
      </c>
      <c r="AW194" s="13" t="s">
        <v>32</v>
      </c>
      <c r="AX194" s="13" t="s">
        <v>75</v>
      </c>
      <c r="AY194" s="194" t="s">
        <v>127</v>
      </c>
    </row>
    <row r="195" s="13" customFormat="1">
      <c r="A195" s="13"/>
      <c r="B195" s="192"/>
      <c r="C195" s="13"/>
      <c r="D195" s="193" t="s">
        <v>143</v>
      </c>
      <c r="E195" s="194" t="s">
        <v>1</v>
      </c>
      <c r="F195" s="195" t="s">
        <v>248</v>
      </c>
      <c r="G195" s="13"/>
      <c r="H195" s="196">
        <v>-105.203</v>
      </c>
      <c r="I195" s="197"/>
      <c r="J195" s="13"/>
      <c r="K195" s="13"/>
      <c r="L195" s="192"/>
      <c r="M195" s="198"/>
      <c r="N195" s="199"/>
      <c r="O195" s="199"/>
      <c r="P195" s="199"/>
      <c r="Q195" s="199"/>
      <c r="R195" s="199"/>
      <c r="S195" s="199"/>
      <c r="T195" s="20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4" t="s">
        <v>143</v>
      </c>
      <c r="AU195" s="194" t="s">
        <v>84</v>
      </c>
      <c r="AV195" s="13" t="s">
        <v>84</v>
      </c>
      <c r="AW195" s="13" t="s">
        <v>32</v>
      </c>
      <c r="AX195" s="13" t="s">
        <v>75</v>
      </c>
      <c r="AY195" s="194" t="s">
        <v>127</v>
      </c>
    </row>
    <row r="196" s="14" customFormat="1">
      <c r="A196" s="14"/>
      <c r="B196" s="201"/>
      <c r="C196" s="14"/>
      <c r="D196" s="193" t="s">
        <v>143</v>
      </c>
      <c r="E196" s="202" t="s">
        <v>1</v>
      </c>
      <c r="F196" s="203" t="s">
        <v>170</v>
      </c>
      <c r="G196" s="14"/>
      <c r="H196" s="204">
        <v>114.11500000000001</v>
      </c>
      <c r="I196" s="205"/>
      <c r="J196" s="14"/>
      <c r="K196" s="14"/>
      <c r="L196" s="201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2" t="s">
        <v>143</v>
      </c>
      <c r="AU196" s="202" t="s">
        <v>84</v>
      </c>
      <c r="AV196" s="14" t="s">
        <v>134</v>
      </c>
      <c r="AW196" s="14" t="s">
        <v>32</v>
      </c>
      <c r="AX196" s="14" t="s">
        <v>82</v>
      </c>
      <c r="AY196" s="202" t="s">
        <v>127</v>
      </c>
    </row>
    <row r="197" s="2" customFormat="1" ht="24.15" customHeight="1">
      <c r="A197" s="37"/>
      <c r="B197" s="178"/>
      <c r="C197" s="179" t="s">
        <v>249</v>
      </c>
      <c r="D197" s="179" t="s">
        <v>129</v>
      </c>
      <c r="E197" s="180" t="s">
        <v>250</v>
      </c>
      <c r="F197" s="181" t="s">
        <v>251</v>
      </c>
      <c r="G197" s="182" t="s">
        <v>162</v>
      </c>
      <c r="H197" s="183">
        <v>69.003</v>
      </c>
      <c r="I197" s="184"/>
      <c r="J197" s="185">
        <f>ROUND(I197*H197,2)</f>
        <v>0</v>
      </c>
      <c r="K197" s="181" t="s">
        <v>133</v>
      </c>
      <c r="L197" s="38"/>
      <c r="M197" s="186" t="s">
        <v>1</v>
      </c>
      <c r="N197" s="187" t="s">
        <v>40</v>
      </c>
      <c r="O197" s="76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0" t="s">
        <v>134</v>
      </c>
      <c r="AT197" s="190" t="s">
        <v>129</v>
      </c>
      <c r="AU197" s="190" t="s">
        <v>84</v>
      </c>
      <c r="AY197" s="18" t="s">
        <v>127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82</v>
      </c>
      <c r="BK197" s="191">
        <f>ROUND(I197*H197,2)</f>
        <v>0</v>
      </c>
      <c r="BL197" s="18" t="s">
        <v>134</v>
      </c>
      <c r="BM197" s="190" t="s">
        <v>252</v>
      </c>
    </row>
    <row r="198" s="13" customFormat="1">
      <c r="A198" s="13"/>
      <c r="B198" s="192"/>
      <c r="C198" s="13"/>
      <c r="D198" s="193" t="s">
        <v>143</v>
      </c>
      <c r="E198" s="194" t="s">
        <v>1</v>
      </c>
      <c r="F198" s="195" t="s">
        <v>253</v>
      </c>
      <c r="G198" s="13"/>
      <c r="H198" s="196">
        <v>69.003</v>
      </c>
      <c r="I198" s="197"/>
      <c r="J198" s="13"/>
      <c r="K198" s="13"/>
      <c r="L198" s="192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143</v>
      </c>
      <c r="AU198" s="194" t="s">
        <v>84</v>
      </c>
      <c r="AV198" s="13" t="s">
        <v>84</v>
      </c>
      <c r="AW198" s="13" t="s">
        <v>32</v>
      </c>
      <c r="AX198" s="13" t="s">
        <v>82</v>
      </c>
      <c r="AY198" s="194" t="s">
        <v>127</v>
      </c>
    </row>
    <row r="199" s="2" customFormat="1" ht="16.5" customHeight="1">
      <c r="A199" s="37"/>
      <c r="B199" s="178"/>
      <c r="C199" s="216" t="s">
        <v>7</v>
      </c>
      <c r="D199" s="216" t="s">
        <v>238</v>
      </c>
      <c r="E199" s="217" t="s">
        <v>254</v>
      </c>
      <c r="F199" s="218" t="s">
        <v>255</v>
      </c>
      <c r="G199" s="219" t="s">
        <v>222</v>
      </c>
      <c r="H199" s="220">
        <v>138.006</v>
      </c>
      <c r="I199" s="221"/>
      <c r="J199" s="222">
        <f>ROUND(I199*H199,2)</f>
        <v>0</v>
      </c>
      <c r="K199" s="218" t="s">
        <v>133</v>
      </c>
      <c r="L199" s="223"/>
      <c r="M199" s="224" t="s">
        <v>1</v>
      </c>
      <c r="N199" s="225" t="s">
        <v>40</v>
      </c>
      <c r="O199" s="76"/>
      <c r="P199" s="188">
        <f>O199*H199</f>
        <v>0</v>
      </c>
      <c r="Q199" s="188">
        <v>1</v>
      </c>
      <c r="R199" s="188">
        <f>Q199*H199</f>
        <v>138.006</v>
      </c>
      <c r="S199" s="188">
        <v>0</v>
      </c>
      <c r="T199" s="18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0" t="s">
        <v>164</v>
      </c>
      <c r="AT199" s="190" t="s">
        <v>238</v>
      </c>
      <c r="AU199" s="190" t="s">
        <v>84</v>
      </c>
      <c r="AY199" s="18" t="s">
        <v>127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8" t="s">
        <v>82</v>
      </c>
      <c r="BK199" s="191">
        <f>ROUND(I199*H199,2)</f>
        <v>0</v>
      </c>
      <c r="BL199" s="18" t="s">
        <v>134</v>
      </c>
      <c r="BM199" s="190" t="s">
        <v>256</v>
      </c>
    </row>
    <row r="200" s="13" customFormat="1">
      <c r="A200" s="13"/>
      <c r="B200" s="192"/>
      <c r="C200" s="13"/>
      <c r="D200" s="193" t="s">
        <v>143</v>
      </c>
      <c r="E200" s="13"/>
      <c r="F200" s="195" t="s">
        <v>257</v>
      </c>
      <c r="G200" s="13"/>
      <c r="H200" s="196">
        <v>138.006</v>
      </c>
      <c r="I200" s="197"/>
      <c r="J200" s="13"/>
      <c r="K200" s="13"/>
      <c r="L200" s="192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4" t="s">
        <v>143</v>
      </c>
      <c r="AU200" s="194" t="s">
        <v>84</v>
      </c>
      <c r="AV200" s="13" t="s">
        <v>84</v>
      </c>
      <c r="AW200" s="13" t="s">
        <v>3</v>
      </c>
      <c r="AX200" s="13" t="s">
        <v>82</v>
      </c>
      <c r="AY200" s="194" t="s">
        <v>127</v>
      </c>
    </row>
    <row r="201" s="2" customFormat="1" ht="24.15" customHeight="1">
      <c r="A201" s="37"/>
      <c r="B201" s="178"/>
      <c r="C201" s="179" t="s">
        <v>258</v>
      </c>
      <c r="D201" s="179" t="s">
        <v>129</v>
      </c>
      <c r="E201" s="180" t="s">
        <v>259</v>
      </c>
      <c r="F201" s="181" t="s">
        <v>260</v>
      </c>
      <c r="G201" s="182" t="s">
        <v>132</v>
      </c>
      <c r="H201" s="183">
        <v>85.299999999999997</v>
      </c>
      <c r="I201" s="184"/>
      <c r="J201" s="185">
        <f>ROUND(I201*H201,2)</f>
        <v>0</v>
      </c>
      <c r="K201" s="181" t="s">
        <v>133</v>
      </c>
      <c r="L201" s="38"/>
      <c r="M201" s="186" t="s">
        <v>1</v>
      </c>
      <c r="N201" s="187" t="s">
        <v>40</v>
      </c>
      <c r="O201" s="76"/>
      <c r="P201" s="188">
        <f>O201*H201</f>
        <v>0</v>
      </c>
      <c r="Q201" s="188">
        <v>0</v>
      </c>
      <c r="R201" s="188">
        <f>Q201*H201</f>
        <v>0</v>
      </c>
      <c r="S201" s="188">
        <v>0</v>
      </c>
      <c r="T201" s="18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0" t="s">
        <v>134</v>
      </c>
      <c r="AT201" s="190" t="s">
        <v>129</v>
      </c>
      <c r="AU201" s="190" t="s">
        <v>84</v>
      </c>
      <c r="AY201" s="18" t="s">
        <v>127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8" t="s">
        <v>82</v>
      </c>
      <c r="BK201" s="191">
        <f>ROUND(I201*H201,2)</f>
        <v>0</v>
      </c>
      <c r="BL201" s="18" t="s">
        <v>134</v>
      </c>
      <c r="BM201" s="190" t="s">
        <v>261</v>
      </c>
    </row>
    <row r="202" s="13" customFormat="1">
      <c r="A202" s="13"/>
      <c r="B202" s="192"/>
      <c r="C202" s="13"/>
      <c r="D202" s="193" t="s">
        <v>143</v>
      </c>
      <c r="E202" s="194" t="s">
        <v>1</v>
      </c>
      <c r="F202" s="195" t="s">
        <v>158</v>
      </c>
      <c r="G202" s="13"/>
      <c r="H202" s="196">
        <v>85.299999999999997</v>
      </c>
      <c r="I202" s="197"/>
      <c r="J202" s="13"/>
      <c r="K202" s="13"/>
      <c r="L202" s="192"/>
      <c r="M202" s="198"/>
      <c r="N202" s="199"/>
      <c r="O202" s="199"/>
      <c r="P202" s="199"/>
      <c r="Q202" s="199"/>
      <c r="R202" s="199"/>
      <c r="S202" s="199"/>
      <c r="T202" s="20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4" t="s">
        <v>143</v>
      </c>
      <c r="AU202" s="194" t="s">
        <v>84</v>
      </c>
      <c r="AV202" s="13" t="s">
        <v>84</v>
      </c>
      <c r="AW202" s="13" t="s">
        <v>32</v>
      </c>
      <c r="AX202" s="13" t="s">
        <v>82</v>
      </c>
      <c r="AY202" s="194" t="s">
        <v>127</v>
      </c>
    </row>
    <row r="203" s="2" customFormat="1" ht="24.15" customHeight="1">
      <c r="A203" s="37"/>
      <c r="B203" s="178"/>
      <c r="C203" s="179" t="s">
        <v>262</v>
      </c>
      <c r="D203" s="179" t="s">
        <v>129</v>
      </c>
      <c r="E203" s="180" t="s">
        <v>263</v>
      </c>
      <c r="F203" s="181" t="s">
        <v>264</v>
      </c>
      <c r="G203" s="182" t="s">
        <v>132</v>
      </c>
      <c r="H203" s="183">
        <v>85.299999999999997</v>
      </c>
      <c r="I203" s="184"/>
      <c r="J203" s="185">
        <f>ROUND(I203*H203,2)</f>
        <v>0</v>
      </c>
      <c r="K203" s="181" t="s">
        <v>133</v>
      </c>
      <c r="L203" s="38"/>
      <c r="M203" s="186" t="s">
        <v>1</v>
      </c>
      <c r="N203" s="187" t="s">
        <v>40</v>
      </c>
      <c r="O203" s="76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0" t="s">
        <v>134</v>
      </c>
      <c r="AT203" s="190" t="s">
        <v>129</v>
      </c>
      <c r="AU203" s="190" t="s">
        <v>84</v>
      </c>
      <c r="AY203" s="18" t="s">
        <v>127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18" t="s">
        <v>82</v>
      </c>
      <c r="BK203" s="191">
        <f>ROUND(I203*H203,2)</f>
        <v>0</v>
      </c>
      <c r="BL203" s="18" t="s">
        <v>134</v>
      </c>
      <c r="BM203" s="190" t="s">
        <v>265</v>
      </c>
    </row>
    <row r="204" s="2" customFormat="1" ht="16.5" customHeight="1">
      <c r="A204" s="37"/>
      <c r="B204" s="178"/>
      <c r="C204" s="216" t="s">
        <v>266</v>
      </c>
      <c r="D204" s="216" t="s">
        <v>238</v>
      </c>
      <c r="E204" s="217" t="s">
        <v>267</v>
      </c>
      <c r="F204" s="218" t="s">
        <v>268</v>
      </c>
      <c r="G204" s="219" t="s">
        <v>269</v>
      </c>
      <c r="H204" s="220">
        <v>1.706</v>
      </c>
      <c r="I204" s="221"/>
      <c r="J204" s="222">
        <f>ROUND(I204*H204,2)</f>
        <v>0</v>
      </c>
      <c r="K204" s="218" t="s">
        <v>133</v>
      </c>
      <c r="L204" s="223"/>
      <c r="M204" s="224" t="s">
        <v>1</v>
      </c>
      <c r="N204" s="225" t="s">
        <v>40</v>
      </c>
      <c r="O204" s="76"/>
      <c r="P204" s="188">
        <f>O204*H204</f>
        <v>0</v>
      </c>
      <c r="Q204" s="188">
        <v>0.001</v>
      </c>
      <c r="R204" s="188">
        <f>Q204*H204</f>
        <v>0.0017060000000000001</v>
      </c>
      <c r="S204" s="188">
        <v>0</v>
      </c>
      <c r="T204" s="18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0" t="s">
        <v>164</v>
      </c>
      <c r="AT204" s="190" t="s">
        <v>238</v>
      </c>
      <c r="AU204" s="190" t="s">
        <v>84</v>
      </c>
      <c r="AY204" s="18" t="s">
        <v>127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82</v>
      </c>
      <c r="BK204" s="191">
        <f>ROUND(I204*H204,2)</f>
        <v>0</v>
      </c>
      <c r="BL204" s="18" t="s">
        <v>134</v>
      </c>
      <c r="BM204" s="190" t="s">
        <v>270</v>
      </c>
    </row>
    <row r="205" s="13" customFormat="1">
      <c r="A205" s="13"/>
      <c r="B205" s="192"/>
      <c r="C205" s="13"/>
      <c r="D205" s="193" t="s">
        <v>143</v>
      </c>
      <c r="E205" s="13"/>
      <c r="F205" s="195" t="s">
        <v>271</v>
      </c>
      <c r="G205" s="13"/>
      <c r="H205" s="196">
        <v>1.706</v>
      </c>
      <c r="I205" s="197"/>
      <c r="J205" s="13"/>
      <c r="K205" s="13"/>
      <c r="L205" s="192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4" t="s">
        <v>143</v>
      </c>
      <c r="AU205" s="194" t="s">
        <v>84</v>
      </c>
      <c r="AV205" s="13" t="s">
        <v>84</v>
      </c>
      <c r="AW205" s="13" t="s">
        <v>3</v>
      </c>
      <c r="AX205" s="13" t="s">
        <v>82</v>
      </c>
      <c r="AY205" s="194" t="s">
        <v>127</v>
      </c>
    </row>
    <row r="206" s="12" customFormat="1" ht="22.8" customHeight="1">
      <c r="A206" s="12"/>
      <c r="B206" s="165"/>
      <c r="C206" s="12"/>
      <c r="D206" s="166" t="s">
        <v>74</v>
      </c>
      <c r="E206" s="176" t="s">
        <v>134</v>
      </c>
      <c r="F206" s="176" t="s">
        <v>272</v>
      </c>
      <c r="G206" s="12"/>
      <c r="H206" s="12"/>
      <c r="I206" s="168"/>
      <c r="J206" s="177">
        <f>BK206</f>
        <v>0</v>
      </c>
      <c r="K206" s="12"/>
      <c r="L206" s="165"/>
      <c r="M206" s="170"/>
      <c r="N206" s="171"/>
      <c r="O206" s="171"/>
      <c r="P206" s="172">
        <f>SUM(P207:P208)</f>
        <v>0</v>
      </c>
      <c r="Q206" s="171"/>
      <c r="R206" s="172">
        <f>SUM(R207:R208)</f>
        <v>0</v>
      </c>
      <c r="S206" s="171"/>
      <c r="T206" s="173">
        <f>SUM(T207:T208)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66" t="s">
        <v>82</v>
      </c>
      <c r="AT206" s="174" t="s">
        <v>74</v>
      </c>
      <c r="AU206" s="174" t="s">
        <v>82</v>
      </c>
      <c r="AY206" s="166" t="s">
        <v>127</v>
      </c>
      <c r="BK206" s="175">
        <f>SUM(BK207:BK208)</f>
        <v>0</v>
      </c>
    </row>
    <row r="207" s="2" customFormat="1" ht="24.15" customHeight="1">
      <c r="A207" s="37"/>
      <c r="B207" s="178"/>
      <c r="C207" s="179" t="s">
        <v>273</v>
      </c>
      <c r="D207" s="179" t="s">
        <v>129</v>
      </c>
      <c r="E207" s="180" t="s">
        <v>274</v>
      </c>
      <c r="F207" s="181" t="s">
        <v>275</v>
      </c>
      <c r="G207" s="182" t="s">
        <v>162</v>
      </c>
      <c r="H207" s="183">
        <v>12.545999999999999</v>
      </c>
      <c r="I207" s="184"/>
      <c r="J207" s="185">
        <f>ROUND(I207*H207,2)</f>
        <v>0</v>
      </c>
      <c r="K207" s="181" t="s">
        <v>133</v>
      </c>
      <c r="L207" s="38"/>
      <c r="M207" s="186" t="s">
        <v>1</v>
      </c>
      <c r="N207" s="187" t="s">
        <v>40</v>
      </c>
      <c r="O207" s="76"/>
      <c r="P207" s="188">
        <f>O207*H207</f>
        <v>0</v>
      </c>
      <c r="Q207" s="188">
        <v>0</v>
      </c>
      <c r="R207" s="188">
        <f>Q207*H207</f>
        <v>0</v>
      </c>
      <c r="S207" s="188">
        <v>0</v>
      </c>
      <c r="T207" s="18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0" t="s">
        <v>134</v>
      </c>
      <c r="AT207" s="190" t="s">
        <v>129</v>
      </c>
      <c r="AU207" s="190" t="s">
        <v>84</v>
      </c>
      <c r="AY207" s="18" t="s">
        <v>127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82</v>
      </c>
      <c r="BK207" s="191">
        <f>ROUND(I207*H207,2)</f>
        <v>0</v>
      </c>
      <c r="BL207" s="18" t="s">
        <v>134</v>
      </c>
      <c r="BM207" s="190" t="s">
        <v>276</v>
      </c>
    </row>
    <row r="208" s="13" customFormat="1">
      <c r="A208" s="13"/>
      <c r="B208" s="192"/>
      <c r="C208" s="13"/>
      <c r="D208" s="193" t="s">
        <v>143</v>
      </c>
      <c r="E208" s="194" t="s">
        <v>1</v>
      </c>
      <c r="F208" s="195" t="s">
        <v>277</v>
      </c>
      <c r="G208" s="13"/>
      <c r="H208" s="196">
        <v>12.545999999999999</v>
      </c>
      <c r="I208" s="197"/>
      <c r="J208" s="13"/>
      <c r="K208" s="13"/>
      <c r="L208" s="192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143</v>
      </c>
      <c r="AU208" s="194" t="s">
        <v>84</v>
      </c>
      <c r="AV208" s="13" t="s">
        <v>84</v>
      </c>
      <c r="AW208" s="13" t="s">
        <v>32</v>
      </c>
      <c r="AX208" s="13" t="s">
        <v>82</v>
      </c>
      <c r="AY208" s="194" t="s">
        <v>127</v>
      </c>
    </row>
    <row r="209" s="12" customFormat="1" ht="22.8" customHeight="1">
      <c r="A209" s="12"/>
      <c r="B209" s="165"/>
      <c r="C209" s="12"/>
      <c r="D209" s="166" t="s">
        <v>74</v>
      </c>
      <c r="E209" s="176" t="s">
        <v>149</v>
      </c>
      <c r="F209" s="176" t="s">
        <v>278</v>
      </c>
      <c r="G209" s="12"/>
      <c r="H209" s="12"/>
      <c r="I209" s="168"/>
      <c r="J209" s="177">
        <f>BK209</f>
        <v>0</v>
      </c>
      <c r="K209" s="12"/>
      <c r="L209" s="165"/>
      <c r="M209" s="170"/>
      <c r="N209" s="171"/>
      <c r="O209" s="171"/>
      <c r="P209" s="172">
        <f>SUM(P210:P216)</f>
        <v>0</v>
      </c>
      <c r="Q209" s="171"/>
      <c r="R209" s="172">
        <f>SUM(R210:R216)</f>
        <v>0</v>
      </c>
      <c r="S209" s="171"/>
      <c r="T209" s="173">
        <f>SUM(T210:T216)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66" t="s">
        <v>82</v>
      </c>
      <c r="AT209" s="174" t="s">
        <v>74</v>
      </c>
      <c r="AU209" s="174" t="s">
        <v>82</v>
      </c>
      <c r="AY209" s="166" t="s">
        <v>127</v>
      </c>
      <c r="BK209" s="175">
        <f>SUM(BK210:BK216)</f>
        <v>0</v>
      </c>
    </row>
    <row r="210" s="2" customFormat="1" ht="33" customHeight="1">
      <c r="A210" s="37"/>
      <c r="B210" s="178"/>
      <c r="C210" s="179" t="s">
        <v>279</v>
      </c>
      <c r="D210" s="179" t="s">
        <v>129</v>
      </c>
      <c r="E210" s="180" t="s">
        <v>280</v>
      </c>
      <c r="F210" s="181" t="s">
        <v>281</v>
      </c>
      <c r="G210" s="182" t="s">
        <v>132</v>
      </c>
      <c r="H210" s="183">
        <v>35</v>
      </c>
      <c r="I210" s="184"/>
      <c r="J210" s="185">
        <f>ROUND(I210*H210,2)</f>
        <v>0</v>
      </c>
      <c r="K210" s="181" t="s">
        <v>133</v>
      </c>
      <c r="L210" s="38"/>
      <c r="M210" s="186" t="s">
        <v>1</v>
      </c>
      <c r="N210" s="187" t="s">
        <v>40</v>
      </c>
      <c r="O210" s="76"/>
      <c r="P210" s="188">
        <f>O210*H210</f>
        <v>0</v>
      </c>
      <c r="Q210" s="188">
        <v>0</v>
      </c>
      <c r="R210" s="188">
        <f>Q210*H210</f>
        <v>0</v>
      </c>
      <c r="S210" s="188">
        <v>0</v>
      </c>
      <c r="T210" s="18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0" t="s">
        <v>134</v>
      </c>
      <c r="AT210" s="190" t="s">
        <v>129</v>
      </c>
      <c r="AU210" s="190" t="s">
        <v>84</v>
      </c>
      <c r="AY210" s="18" t="s">
        <v>127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8" t="s">
        <v>82</v>
      </c>
      <c r="BK210" s="191">
        <f>ROUND(I210*H210,2)</f>
        <v>0</v>
      </c>
      <c r="BL210" s="18" t="s">
        <v>134</v>
      </c>
      <c r="BM210" s="190" t="s">
        <v>282</v>
      </c>
    </row>
    <row r="211" s="13" customFormat="1">
      <c r="A211" s="13"/>
      <c r="B211" s="192"/>
      <c r="C211" s="13"/>
      <c r="D211" s="193" t="s">
        <v>143</v>
      </c>
      <c r="E211" s="194" t="s">
        <v>1</v>
      </c>
      <c r="F211" s="195" t="s">
        <v>283</v>
      </c>
      <c r="G211" s="13"/>
      <c r="H211" s="196">
        <v>35</v>
      </c>
      <c r="I211" s="197"/>
      <c r="J211" s="13"/>
      <c r="K211" s="13"/>
      <c r="L211" s="192"/>
      <c r="M211" s="198"/>
      <c r="N211" s="199"/>
      <c r="O211" s="199"/>
      <c r="P211" s="199"/>
      <c r="Q211" s="199"/>
      <c r="R211" s="199"/>
      <c r="S211" s="199"/>
      <c r="T211" s="20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4" t="s">
        <v>143</v>
      </c>
      <c r="AU211" s="194" t="s">
        <v>84</v>
      </c>
      <c r="AV211" s="13" t="s">
        <v>84</v>
      </c>
      <c r="AW211" s="13" t="s">
        <v>32</v>
      </c>
      <c r="AX211" s="13" t="s">
        <v>82</v>
      </c>
      <c r="AY211" s="194" t="s">
        <v>127</v>
      </c>
    </row>
    <row r="212" s="2" customFormat="1" ht="33" customHeight="1">
      <c r="A212" s="37"/>
      <c r="B212" s="178"/>
      <c r="C212" s="179" t="s">
        <v>284</v>
      </c>
      <c r="D212" s="179" t="s">
        <v>129</v>
      </c>
      <c r="E212" s="180" t="s">
        <v>285</v>
      </c>
      <c r="F212" s="181" t="s">
        <v>286</v>
      </c>
      <c r="G212" s="182" t="s">
        <v>132</v>
      </c>
      <c r="H212" s="183">
        <v>35</v>
      </c>
      <c r="I212" s="184"/>
      <c r="J212" s="185">
        <f>ROUND(I212*H212,2)</f>
        <v>0</v>
      </c>
      <c r="K212" s="181" t="s">
        <v>133</v>
      </c>
      <c r="L212" s="38"/>
      <c r="M212" s="186" t="s">
        <v>1</v>
      </c>
      <c r="N212" s="187" t="s">
        <v>40</v>
      </c>
      <c r="O212" s="76"/>
      <c r="P212" s="188">
        <f>O212*H212</f>
        <v>0</v>
      </c>
      <c r="Q212" s="188">
        <v>0</v>
      </c>
      <c r="R212" s="188">
        <f>Q212*H212</f>
        <v>0</v>
      </c>
      <c r="S212" s="188">
        <v>0</v>
      </c>
      <c r="T212" s="18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0" t="s">
        <v>134</v>
      </c>
      <c r="AT212" s="190" t="s">
        <v>129</v>
      </c>
      <c r="AU212" s="190" t="s">
        <v>84</v>
      </c>
      <c r="AY212" s="18" t="s">
        <v>127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8" t="s">
        <v>82</v>
      </c>
      <c r="BK212" s="191">
        <f>ROUND(I212*H212,2)</f>
        <v>0</v>
      </c>
      <c r="BL212" s="18" t="s">
        <v>134</v>
      </c>
      <c r="BM212" s="190" t="s">
        <v>287</v>
      </c>
    </row>
    <row r="213" s="2" customFormat="1" ht="24.15" customHeight="1">
      <c r="A213" s="37"/>
      <c r="B213" s="178"/>
      <c r="C213" s="179" t="s">
        <v>288</v>
      </c>
      <c r="D213" s="179" t="s">
        <v>129</v>
      </c>
      <c r="E213" s="180" t="s">
        <v>289</v>
      </c>
      <c r="F213" s="181" t="s">
        <v>290</v>
      </c>
      <c r="G213" s="182" t="s">
        <v>132</v>
      </c>
      <c r="H213" s="183">
        <v>35</v>
      </c>
      <c r="I213" s="184"/>
      <c r="J213" s="185">
        <f>ROUND(I213*H213,2)</f>
        <v>0</v>
      </c>
      <c r="K213" s="181" t="s">
        <v>133</v>
      </c>
      <c r="L213" s="38"/>
      <c r="M213" s="186" t="s">
        <v>1</v>
      </c>
      <c r="N213" s="187" t="s">
        <v>40</v>
      </c>
      <c r="O213" s="76"/>
      <c r="P213" s="188">
        <f>O213*H213</f>
        <v>0</v>
      </c>
      <c r="Q213" s="188">
        <v>0</v>
      </c>
      <c r="R213" s="188">
        <f>Q213*H213</f>
        <v>0</v>
      </c>
      <c r="S213" s="188">
        <v>0</v>
      </c>
      <c r="T213" s="18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0" t="s">
        <v>134</v>
      </c>
      <c r="AT213" s="190" t="s">
        <v>129</v>
      </c>
      <c r="AU213" s="190" t="s">
        <v>84</v>
      </c>
      <c r="AY213" s="18" t="s">
        <v>127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18" t="s">
        <v>82</v>
      </c>
      <c r="BK213" s="191">
        <f>ROUND(I213*H213,2)</f>
        <v>0</v>
      </c>
      <c r="BL213" s="18" t="s">
        <v>134</v>
      </c>
      <c r="BM213" s="190" t="s">
        <v>291</v>
      </c>
    </row>
    <row r="214" s="2" customFormat="1" ht="21.75" customHeight="1">
      <c r="A214" s="37"/>
      <c r="B214" s="178"/>
      <c r="C214" s="179" t="s">
        <v>292</v>
      </c>
      <c r="D214" s="179" t="s">
        <v>129</v>
      </c>
      <c r="E214" s="180" t="s">
        <v>293</v>
      </c>
      <c r="F214" s="181" t="s">
        <v>294</v>
      </c>
      <c r="G214" s="182" t="s">
        <v>132</v>
      </c>
      <c r="H214" s="183">
        <v>70</v>
      </c>
      <c r="I214" s="184"/>
      <c r="J214" s="185">
        <f>ROUND(I214*H214,2)</f>
        <v>0</v>
      </c>
      <c r="K214" s="181" t="s">
        <v>133</v>
      </c>
      <c r="L214" s="38"/>
      <c r="M214" s="186" t="s">
        <v>1</v>
      </c>
      <c r="N214" s="187" t="s">
        <v>40</v>
      </c>
      <c r="O214" s="76"/>
      <c r="P214" s="188">
        <f>O214*H214</f>
        <v>0</v>
      </c>
      <c r="Q214" s="188">
        <v>0</v>
      </c>
      <c r="R214" s="188">
        <f>Q214*H214</f>
        <v>0</v>
      </c>
      <c r="S214" s="188">
        <v>0</v>
      </c>
      <c r="T214" s="18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0" t="s">
        <v>134</v>
      </c>
      <c r="AT214" s="190" t="s">
        <v>129</v>
      </c>
      <c r="AU214" s="190" t="s">
        <v>84</v>
      </c>
      <c r="AY214" s="18" t="s">
        <v>127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8" t="s">
        <v>82</v>
      </c>
      <c r="BK214" s="191">
        <f>ROUND(I214*H214,2)</f>
        <v>0</v>
      </c>
      <c r="BL214" s="18" t="s">
        <v>134</v>
      </c>
      <c r="BM214" s="190" t="s">
        <v>295</v>
      </c>
    </row>
    <row r="215" s="13" customFormat="1">
      <c r="A215" s="13"/>
      <c r="B215" s="192"/>
      <c r="C215" s="13"/>
      <c r="D215" s="193" t="s">
        <v>143</v>
      </c>
      <c r="E215" s="194" t="s">
        <v>1</v>
      </c>
      <c r="F215" s="195" t="s">
        <v>296</v>
      </c>
      <c r="G215" s="13"/>
      <c r="H215" s="196">
        <v>70</v>
      </c>
      <c r="I215" s="197"/>
      <c r="J215" s="13"/>
      <c r="K215" s="13"/>
      <c r="L215" s="192"/>
      <c r="M215" s="198"/>
      <c r="N215" s="199"/>
      <c r="O215" s="199"/>
      <c r="P215" s="199"/>
      <c r="Q215" s="199"/>
      <c r="R215" s="199"/>
      <c r="S215" s="199"/>
      <c r="T215" s="20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4" t="s">
        <v>143</v>
      </c>
      <c r="AU215" s="194" t="s">
        <v>84</v>
      </c>
      <c r="AV215" s="13" t="s">
        <v>84</v>
      </c>
      <c r="AW215" s="13" t="s">
        <v>32</v>
      </c>
      <c r="AX215" s="13" t="s">
        <v>82</v>
      </c>
      <c r="AY215" s="194" t="s">
        <v>127</v>
      </c>
    </row>
    <row r="216" s="2" customFormat="1" ht="24.15" customHeight="1">
      <c r="A216" s="37"/>
      <c r="B216" s="178"/>
      <c r="C216" s="179" t="s">
        <v>297</v>
      </c>
      <c r="D216" s="179" t="s">
        <v>129</v>
      </c>
      <c r="E216" s="180" t="s">
        <v>298</v>
      </c>
      <c r="F216" s="181" t="s">
        <v>299</v>
      </c>
      <c r="G216" s="182" t="s">
        <v>132</v>
      </c>
      <c r="H216" s="183">
        <v>35</v>
      </c>
      <c r="I216" s="184"/>
      <c r="J216" s="185">
        <f>ROUND(I216*H216,2)</f>
        <v>0</v>
      </c>
      <c r="K216" s="181" t="s">
        <v>133</v>
      </c>
      <c r="L216" s="38"/>
      <c r="M216" s="186" t="s">
        <v>1</v>
      </c>
      <c r="N216" s="187" t="s">
        <v>40</v>
      </c>
      <c r="O216" s="76"/>
      <c r="P216" s="188">
        <f>O216*H216</f>
        <v>0</v>
      </c>
      <c r="Q216" s="188">
        <v>0</v>
      </c>
      <c r="R216" s="188">
        <f>Q216*H216</f>
        <v>0</v>
      </c>
      <c r="S216" s="188">
        <v>0</v>
      </c>
      <c r="T216" s="18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0" t="s">
        <v>134</v>
      </c>
      <c r="AT216" s="190" t="s">
        <v>129</v>
      </c>
      <c r="AU216" s="190" t="s">
        <v>84</v>
      </c>
      <c r="AY216" s="18" t="s">
        <v>127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8" t="s">
        <v>82</v>
      </c>
      <c r="BK216" s="191">
        <f>ROUND(I216*H216,2)</f>
        <v>0</v>
      </c>
      <c r="BL216" s="18" t="s">
        <v>134</v>
      </c>
      <c r="BM216" s="190" t="s">
        <v>300</v>
      </c>
    </row>
    <row r="217" s="12" customFormat="1" ht="22.8" customHeight="1">
      <c r="A217" s="12"/>
      <c r="B217" s="165"/>
      <c r="C217" s="12"/>
      <c r="D217" s="166" t="s">
        <v>74</v>
      </c>
      <c r="E217" s="176" t="s">
        <v>164</v>
      </c>
      <c r="F217" s="176" t="s">
        <v>301</v>
      </c>
      <c r="G217" s="12"/>
      <c r="H217" s="12"/>
      <c r="I217" s="168"/>
      <c r="J217" s="177">
        <f>BK217</f>
        <v>0</v>
      </c>
      <c r="K217" s="12"/>
      <c r="L217" s="165"/>
      <c r="M217" s="170"/>
      <c r="N217" s="171"/>
      <c r="O217" s="171"/>
      <c r="P217" s="172">
        <f>SUM(P218:P231)</f>
        <v>0</v>
      </c>
      <c r="Q217" s="171"/>
      <c r="R217" s="172">
        <f>SUM(R218:R231)</f>
        <v>37.578262279999997</v>
      </c>
      <c r="S217" s="171"/>
      <c r="T217" s="173">
        <f>SUM(T218:T231)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6" t="s">
        <v>82</v>
      </c>
      <c r="AT217" s="174" t="s">
        <v>74</v>
      </c>
      <c r="AU217" s="174" t="s">
        <v>82</v>
      </c>
      <c r="AY217" s="166" t="s">
        <v>127</v>
      </c>
      <c r="BK217" s="175">
        <f>SUM(BK218:BK231)</f>
        <v>0</v>
      </c>
    </row>
    <row r="218" s="2" customFormat="1" ht="24.15" customHeight="1">
      <c r="A218" s="37"/>
      <c r="B218" s="178"/>
      <c r="C218" s="179" t="s">
        <v>302</v>
      </c>
      <c r="D218" s="179" t="s">
        <v>129</v>
      </c>
      <c r="E218" s="180" t="s">
        <v>303</v>
      </c>
      <c r="F218" s="181" t="s">
        <v>304</v>
      </c>
      <c r="G218" s="182" t="s">
        <v>147</v>
      </c>
      <c r="H218" s="183">
        <v>18.140000000000001</v>
      </c>
      <c r="I218" s="184"/>
      <c r="J218" s="185">
        <f>ROUND(I218*H218,2)</f>
        <v>0</v>
      </c>
      <c r="K218" s="181" t="s">
        <v>133</v>
      </c>
      <c r="L218" s="38"/>
      <c r="M218" s="186" t="s">
        <v>1</v>
      </c>
      <c r="N218" s="187" t="s">
        <v>40</v>
      </c>
      <c r="O218" s="76"/>
      <c r="P218" s="188">
        <f>O218*H218</f>
        <v>0</v>
      </c>
      <c r="Q218" s="188">
        <v>2.0000000000000002E-05</v>
      </c>
      <c r="R218" s="188">
        <f>Q218*H218</f>
        <v>0.00036280000000000004</v>
      </c>
      <c r="S218" s="188">
        <v>0</v>
      </c>
      <c r="T218" s="18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0" t="s">
        <v>134</v>
      </c>
      <c r="AT218" s="190" t="s">
        <v>129</v>
      </c>
      <c r="AU218" s="190" t="s">
        <v>84</v>
      </c>
      <c r="AY218" s="18" t="s">
        <v>127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82</v>
      </c>
      <c r="BK218" s="191">
        <f>ROUND(I218*H218,2)</f>
        <v>0</v>
      </c>
      <c r="BL218" s="18" t="s">
        <v>134</v>
      </c>
      <c r="BM218" s="190" t="s">
        <v>305</v>
      </c>
    </row>
    <row r="219" s="2" customFormat="1" ht="24.15" customHeight="1">
      <c r="A219" s="37"/>
      <c r="B219" s="178"/>
      <c r="C219" s="216" t="s">
        <v>306</v>
      </c>
      <c r="D219" s="216" t="s">
        <v>238</v>
      </c>
      <c r="E219" s="217" t="s">
        <v>307</v>
      </c>
      <c r="F219" s="218" t="s">
        <v>308</v>
      </c>
      <c r="G219" s="219" t="s">
        <v>147</v>
      </c>
      <c r="H219" s="220">
        <v>18.411999999999999</v>
      </c>
      <c r="I219" s="221"/>
      <c r="J219" s="222">
        <f>ROUND(I219*H219,2)</f>
        <v>0</v>
      </c>
      <c r="K219" s="218" t="s">
        <v>133</v>
      </c>
      <c r="L219" s="223"/>
      <c r="M219" s="224" t="s">
        <v>1</v>
      </c>
      <c r="N219" s="225" t="s">
        <v>40</v>
      </c>
      <c r="O219" s="76"/>
      <c r="P219" s="188">
        <f>O219*H219</f>
        <v>0</v>
      </c>
      <c r="Q219" s="188">
        <v>0.0072899999999999996</v>
      </c>
      <c r="R219" s="188">
        <f>Q219*H219</f>
        <v>0.13422347999999998</v>
      </c>
      <c r="S219" s="188">
        <v>0</v>
      </c>
      <c r="T219" s="18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0" t="s">
        <v>164</v>
      </c>
      <c r="AT219" s="190" t="s">
        <v>238</v>
      </c>
      <c r="AU219" s="190" t="s">
        <v>84</v>
      </c>
      <c r="AY219" s="18" t="s">
        <v>127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82</v>
      </c>
      <c r="BK219" s="191">
        <f>ROUND(I219*H219,2)</f>
        <v>0</v>
      </c>
      <c r="BL219" s="18" t="s">
        <v>134</v>
      </c>
      <c r="BM219" s="190" t="s">
        <v>309</v>
      </c>
    </row>
    <row r="220" s="13" customFormat="1">
      <c r="A220" s="13"/>
      <c r="B220" s="192"/>
      <c r="C220" s="13"/>
      <c r="D220" s="193" t="s">
        <v>143</v>
      </c>
      <c r="E220" s="13"/>
      <c r="F220" s="195" t="s">
        <v>310</v>
      </c>
      <c r="G220" s="13"/>
      <c r="H220" s="196">
        <v>18.411999999999999</v>
      </c>
      <c r="I220" s="197"/>
      <c r="J220" s="13"/>
      <c r="K220" s="13"/>
      <c r="L220" s="192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143</v>
      </c>
      <c r="AU220" s="194" t="s">
        <v>84</v>
      </c>
      <c r="AV220" s="13" t="s">
        <v>84</v>
      </c>
      <c r="AW220" s="13" t="s">
        <v>3</v>
      </c>
      <c r="AX220" s="13" t="s">
        <v>82</v>
      </c>
      <c r="AY220" s="194" t="s">
        <v>127</v>
      </c>
    </row>
    <row r="221" s="2" customFormat="1" ht="24.15" customHeight="1">
      <c r="A221" s="37"/>
      <c r="B221" s="178"/>
      <c r="C221" s="179" t="s">
        <v>311</v>
      </c>
      <c r="D221" s="179" t="s">
        <v>129</v>
      </c>
      <c r="E221" s="180" t="s">
        <v>312</v>
      </c>
      <c r="F221" s="181" t="s">
        <v>313</v>
      </c>
      <c r="G221" s="182" t="s">
        <v>147</v>
      </c>
      <c r="H221" s="183">
        <v>107.31999999999999</v>
      </c>
      <c r="I221" s="184"/>
      <c r="J221" s="185">
        <f>ROUND(I221*H221,2)</f>
        <v>0</v>
      </c>
      <c r="K221" s="181" t="s">
        <v>133</v>
      </c>
      <c r="L221" s="38"/>
      <c r="M221" s="186" t="s">
        <v>1</v>
      </c>
      <c r="N221" s="187" t="s">
        <v>40</v>
      </c>
      <c r="O221" s="76"/>
      <c r="P221" s="188">
        <f>O221*H221</f>
        <v>0</v>
      </c>
      <c r="Q221" s="188">
        <v>2.0000000000000002E-05</v>
      </c>
      <c r="R221" s="188">
        <f>Q221*H221</f>
        <v>0.0021464000000000001</v>
      </c>
      <c r="S221" s="188">
        <v>0</v>
      </c>
      <c r="T221" s="18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0" t="s">
        <v>134</v>
      </c>
      <c r="AT221" s="190" t="s">
        <v>129</v>
      </c>
      <c r="AU221" s="190" t="s">
        <v>84</v>
      </c>
      <c r="AY221" s="18" t="s">
        <v>127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8" t="s">
        <v>82</v>
      </c>
      <c r="BK221" s="191">
        <f>ROUND(I221*H221,2)</f>
        <v>0</v>
      </c>
      <c r="BL221" s="18" t="s">
        <v>134</v>
      </c>
      <c r="BM221" s="190" t="s">
        <v>314</v>
      </c>
    </row>
    <row r="222" s="2" customFormat="1" ht="24.15" customHeight="1">
      <c r="A222" s="37"/>
      <c r="B222" s="178"/>
      <c r="C222" s="216" t="s">
        <v>315</v>
      </c>
      <c r="D222" s="216" t="s">
        <v>238</v>
      </c>
      <c r="E222" s="217" t="s">
        <v>316</v>
      </c>
      <c r="F222" s="218" t="s">
        <v>317</v>
      </c>
      <c r="G222" s="219" t="s">
        <v>147</v>
      </c>
      <c r="H222" s="220">
        <v>110.54000000000001</v>
      </c>
      <c r="I222" s="221"/>
      <c r="J222" s="222">
        <f>ROUND(I222*H222,2)</f>
        <v>0</v>
      </c>
      <c r="K222" s="218" t="s">
        <v>133</v>
      </c>
      <c r="L222" s="223"/>
      <c r="M222" s="224" t="s">
        <v>1</v>
      </c>
      <c r="N222" s="225" t="s">
        <v>40</v>
      </c>
      <c r="O222" s="76"/>
      <c r="P222" s="188">
        <f>O222*H222</f>
        <v>0</v>
      </c>
      <c r="Q222" s="188">
        <v>0.0072399999999999999</v>
      </c>
      <c r="R222" s="188">
        <f>Q222*H222</f>
        <v>0.80030960000000007</v>
      </c>
      <c r="S222" s="188">
        <v>0</v>
      </c>
      <c r="T222" s="18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0" t="s">
        <v>164</v>
      </c>
      <c r="AT222" s="190" t="s">
        <v>238</v>
      </c>
      <c r="AU222" s="190" t="s">
        <v>84</v>
      </c>
      <c r="AY222" s="18" t="s">
        <v>127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18" t="s">
        <v>82</v>
      </c>
      <c r="BK222" s="191">
        <f>ROUND(I222*H222,2)</f>
        <v>0</v>
      </c>
      <c r="BL222" s="18" t="s">
        <v>134</v>
      </c>
      <c r="BM222" s="190" t="s">
        <v>318</v>
      </c>
    </row>
    <row r="223" s="13" customFormat="1">
      <c r="A223" s="13"/>
      <c r="B223" s="192"/>
      <c r="C223" s="13"/>
      <c r="D223" s="193" t="s">
        <v>143</v>
      </c>
      <c r="E223" s="13"/>
      <c r="F223" s="195" t="s">
        <v>319</v>
      </c>
      <c r="G223" s="13"/>
      <c r="H223" s="196">
        <v>110.54000000000001</v>
      </c>
      <c r="I223" s="197"/>
      <c r="J223" s="13"/>
      <c r="K223" s="13"/>
      <c r="L223" s="192"/>
      <c r="M223" s="198"/>
      <c r="N223" s="199"/>
      <c r="O223" s="199"/>
      <c r="P223" s="199"/>
      <c r="Q223" s="199"/>
      <c r="R223" s="199"/>
      <c r="S223" s="199"/>
      <c r="T223" s="20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4" t="s">
        <v>143</v>
      </c>
      <c r="AU223" s="194" t="s">
        <v>84</v>
      </c>
      <c r="AV223" s="13" t="s">
        <v>84</v>
      </c>
      <c r="AW223" s="13" t="s">
        <v>3</v>
      </c>
      <c r="AX223" s="13" t="s">
        <v>82</v>
      </c>
      <c r="AY223" s="194" t="s">
        <v>127</v>
      </c>
    </row>
    <row r="224" s="2" customFormat="1" ht="24.15" customHeight="1">
      <c r="A224" s="37"/>
      <c r="B224" s="178"/>
      <c r="C224" s="179" t="s">
        <v>320</v>
      </c>
      <c r="D224" s="179" t="s">
        <v>129</v>
      </c>
      <c r="E224" s="180" t="s">
        <v>321</v>
      </c>
      <c r="F224" s="181" t="s">
        <v>322</v>
      </c>
      <c r="G224" s="182" t="s">
        <v>147</v>
      </c>
      <c r="H224" s="183">
        <v>125.45999999999999</v>
      </c>
      <c r="I224" s="184"/>
      <c r="J224" s="185">
        <f>ROUND(I224*H224,2)</f>
        <v>0</v>
      </c>
      <c r="K224" s="181" t="s">
        <v>133</v>
      </c>
      <c r="L224" s="38"/>
      <c r="M224" s="186" t="s">
        <v>1</v>
      </c>
      <c r="N224" s="187" t="s">
        <v>40</v>
      </c>
      <c r="O224" s="76"/>
      <c r="P224" s="188">
        <f>O224*H224</f>
        <v>0</v>
      </c>
      <c r="Q224" s="188">
        <v>0</v>
      </c>
      <c r="R224" s="188">
        <f>Q224*H224</f>
        <v>0</v>
      </c>
      <c r="S224" s="188">
        <v>0</v>
      </c>
      <c r="T224" s="189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0" t="s">
        <v>134</v>
      </c>
      <c r="AT224" s="190" t="s">
        <v>129</v>
      </c>
      <c r="AU224" s="190" t="s">
        <v>84</v>
      </c>
      <c r="AY224" s="18" t="s">
        <v>127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8" t="s">
        <v>82</v>
      </c>
      <c r="BK224" s="191">
        <f>ROUND(I224*H224,2)</f>
        <v>0</v>
      </c>
      <c r="BL224" s="18" t="s">
        <v>134</v>
      </c>
      <c r="BM224" s="190" t="s">
        <v>323</v>
      </c>
    </row>
    <row r="225" s="13" customFormat="1">
      <c r="A225" s="13"/>
      <c r="B225" s="192"/>
      <c r="C225" s="13"/>
      <c r="D225" s="193" t="s">
        <v>143</v>
      </c>
      <c r="E225" s="194" t="s">
        <v>1</v>
      </c>
      <c r="F225" s="195" t="s">
        <v>324</v>
      </c>
      <c r="G225" s="13"/>
      <c r="H225" s="196">
        <v>125.45999999999999</v>
      </c>
      <c r="I225" s="197"/>
      <c r="J225" s="13"/>
      <c r="K225" s="13"/>
      <c r="L225" s="192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4" t="s">
        <v>143</v>
      </c>
      <c r="AU225" s="194" t="s">
        <v>84</v>
      </c>
      <c r="AV225" s="13" t="s">
        <v>84</v>
      </c>
      <c r="AW225" s="13" t="s">
        <v>32</v>
      </c>
      <c r="AX225" s="13" t="s">
        <v>82</v>
      </c>
      <c r="AY225" s="194" t="s">
        <v>127</v>
      </c>
    </row>
    <row r="226" s="2" customFormat="1" ht="33" customHeight="1">
      <c r="A226" s="37"/>
      <c r="B226" s="178"/>
      <c r="C226" s="179" t="s">
        <v>325</v>
      </c>
      <c r="D226" s="179" t="s">
        <v>129</v>
      </c>
      <c r="E226" s="180" t="s">
        <v>326</v>
      </c>
      <c r="F226" s="181" t="s">
        <v>327</v>
      </c>
      <c r="G226" s="182" t="s">
        <v>328</v>
      </c>
      <c r="H226" s="183">
        <v>6</v>
      </c>
      <c r="I226" s="184"/>
      <c r="J226" s="185">
        <f>ROUND(I226*H226,2)</f>
        <v>0</v>
      </c>
      <c r="K226" s="181" t="s">
        <v>133</v>
      </c>
      <c r="L226" s="38"/>
      <c r="M226" s="186" t="s">
        <v>1</v>
      </c>
      <c r="N226" s="187" t="s">
        <v>40</v>
      </c>
      <c r="O226" s="76"/>
      <c r="P226" s="188">
        <f>O226*H226</f>
        <v>0</v>
      </c>
      <c r="Q226" s="188">
        <v>2.1158700000000001</v>
      </c>
      <c r="R226" s="188">
        <f>Q226*H226</f>
        <v>12.695220000000001</v>
      </c>
      <c r="S226" s="188">
        <v>0</v>
      </c>
      <c r="T226" s="189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0" t="s">
        <v>134</v>
      </c>
      <c r="AT226" s="190" t="s">
        <v>129</v>
      </c>
      <c r="AU226" s="190" t="s">
        <v>84</v>
      </c>
      <c r="AY226" s="18" t="s">
        <v>127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18" t="s">
        <v>82</v>
      </c>
      <c r="BK226" s="191">
        <f>ROUND(I226*H226,2)</f>
        <v>0</v>
      </c>
      <c r="BL226" s="18" t="s">
        <v>134</v>
      </c>
      <c r="BM226" s="190" t="s">
        <v>329</v>
      </c>
    </row>
    <row r="227" s="2" customFormat="1" ht="21.75" customHeight="1">
      <c r="A227" s="37"/>
      <c r="B227" s="178"/>
      <c r="C227" s="216" t="s">
        <v>330</v>
      </c>
      <c r="D227" s="216" t="s">
        <v>238</v>
      </c>
      <c r="E227" s="217" t="s">
        <v>331</v>
      </c>
      <c r="F227" s="218" t="s">
        <v>332</v>
      </c>
      <c r="G227" s="219" t="s">
        <v>328</v>
      </c>
      <c r="H227" s="220">
        <v>6</v>
      </c>
      <c r="I227" s="221"/>
      <c r="J227" s="222">
        <f>ROUND(I227*H227,2)</f>
        <v>0</v>
      </c>
      <c r="K227" s="218" t="s">
        <v>133</v>
      </c>
      <c r="L227" s="223"/>
      <c r="M227" s="224" t="s">
        <v>1</v>
      </c>
      <c r="N227" s="225" t="s">
        <v>40</v>
      </c>
      <c r="O227" s="76"/>
      <c r="P227" s="188">
        <f>O227*H227</f>
        <v>0</v>
      </c>
      <c r="Q227" s="188">
        <v>2.1000000000000001</v>
      </c>
      <c r="R227" s="188">
        <f>Q227*H227</f>
        <v>12.600000000000001</v>
      </c>
      <c r="S227" s="188">
        <v>0</v>
      </c>
      <c r="T227" s="18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0" t="s">
        <v>164</v>
      </c>
      <c r="AT227" s="190" t="s">
        <v>238</v>
      </c>
      <c r="AU227" s="190" t="s">
        <v>84</v>
      </c>
      <c r="AY227" s="18" t="s">
        <v>127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8" t="s">
        <v>82</v>
      </c>
      <c r="BK227" s="191">
        <f>ROUND(I227*H227,2)</f>
        <v>0</v>
      </c>
      <c r="BL227" s="18" t="s">
        <v>134</v>
      </c>
      <c r="BM227" s="190" t="s">
        <v>333</v>
      </c>
    </row>
    <row r="228" s="2" customFormat="1" ht="24.15" customHeight="1">
      <c r="A228" s="37"/>
      <c r="B228" s="178"/>
      <c r="C228" s="216" t="s">
        <v>334</v>
      </c>
      <c r="D228" s="216" t="s">
        <v>238</v>
      </c>
      <c r="E228" s="217" t="s">
        <v>335</v>
      </c>
      <c r="F228" s="218" t="s">
        <v>336</v>
      </c>
      <c r="G228" s="219" t="s">
        <v>328</v>
      </c>
      <c r="H228" s="220">
        <v>6</v>
      </c>
      <c r="I228" s="221"/>
      <c r="J228" s="222">
        <f>ROUND(I228*H228,2)</f>
        <v>0</v>
      </c>
      <c r="K228" s="218" t="s">
        <v>133</v>
      </c>
      <c r="L228" s="223"/>
      <c r="M228" s="224" t="s">
        <v>1</v>
      </c>
      <c r="N228" s="225" t="s">
        <v>40</v>
      </c>
      <c r="O228" s="76"/>
      <c r="P228" s="188">
        <f>O228*H228</f>
        <v>0</v>
      </c>
      <c r="Q228" s="188">
        <v>0.58499999999999996</v>
      </c>
      <c r="R228" s="188">
        <f>Q228*H228</f>
        <v>3.5099999999999998</v>
      </c>
      <c r="S228" s="188">
        <v>0</v>
      </c>
      <c r="T228" s="18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0" t="s">
        <v>164</v>
      </c>
      <c r="AT228" s="190" t="s">
        <v>238</v>
      </c>
      <c r="AU228" s="190" t="s">
        <v>84</v>
      </c>
      <c r="AY228" s="18" t="s">
        <v>127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8" t="s">
        <v>82</v>
      </c>
      <c r="BK228" s="191">
        <f>ROUND(I228*H228,2)</f>
        <v>0</v>
      </c>
      <c r="BL228" s="18" t="s">
        <v>134</v>
      </c>
      <c r="BM228" s="190" t="s">
        <v>337</v>
      </c>
    </row>
    <row r="229" s="2" customFormat="1" ht="24.15" customHeight="1">
      <c r="A229" s="37"/>
      <c r="B229" s="178"/>
      <c r="C229" s="216" t="s">
        <v>338</v>
      </c>
      <c r="D229" s="216" t="s">
        <v>238</v>
      </c>
      <c r="E229" s="217" t="s">
        <v>339</v>
      </c>
      <c r="F229" s="218" t="s">
        <v>340</v>
      </c>
      <c r="G229" s="219" t="s">
        <v>328</v>
      </c>
      <c r="H229" s="220">
        <v>6</v>
      </c>
      <c r="I229" s="221"/>
      <c r="J229" s="222">
        <f>ROUND(I229*H229,2)</f>
        <v>0</v>
      </c>
      <c r="K229" s="218" t="s">
        <v>133</v>
      </c>
      <c r="L229" s="223"/>
      <c r="M229" s="224" t="s">
        <v>1</v>
      </c>
      <c r="N229" s="225" t="s">
        <v>40</v>
      </c>
      <c r="O229" s="76"/>
      <c r="P229" s="188">
        <f>O229*H229</f>
        <v>0</v>
      </c>
      <c r="Q229" s="188">
        <v>1.02</v>
      </c>
      <c r="R229" s="188">
        <f>Q229*H229</f>
        <v>6.1200000000000001</v>
      </c>
      <c r="S229" s="188">
        <v>0</v>
      </c>
      <c r="T229" s="189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0" t="s">
        <v>164</v>
      </c>
      <c r="AT229" s="190" t="s">
        <v>238</v>
      </c>
      <c r="AU229" s="190" t="s">
        <v>84</v>
      </c>
      <c r="AY229" s="18" t="s">
        <v>127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18" t="s">
        <v>82</v>
      </c>
      <c r="BK229" s="191">
        <f>ROUND(I229*H229,2)</f>
        <v>0</v>
      </c>
      <c r="BL229" s="18" t="s">
        <v>134</v>
      </c>
      <c r="BM229" s="190" t="s">
        <v>341</v>
      </c>
    </row>
    <row r="230" s="2" customFormat="1" ht="37.8" customHeight="1">
      <c r="A230" s="37"/>
      <c r="B230" s="178"/>
      <c r="C230" s="179" t="s">
        <v>342</v>
      </c>
      <c r="D230" s="179" t="s">
        <v>129</v>
      </c>
      <c r="E230" s="180" t="s">
        <v>343</v>
      </c>
      <c r="F230" s="181" t="s">
        <v>344</v>
      </c>
      <c r="G230" s="182" t="s">
        <v>328</v>
      </c>
      <c r="H230" s="183">
        <v>6</v>
      </c>
      <c r="I230" s="184"/>
      <c r="J230" s="185">
        <f>ROUND(I230*H230,2)</f>
        <v>0</v>
      </c>
      <c r="K230" s="181" t="s">
        <v>133</v>
      </c>
      <c r="L230" s="38"/>
      <c r="M230" s="186" t="s">
        <v>1</v>
      </c>
      <c r="N230" s="187" t="s">
        <v>40</v>
      </c>
      <c r="O230" s="76"/>
      <c r="P230" s="188">
        <f>O230*H230</f>
        <v>0</v>
      </c>
      <c r="Q230" s="188">
        <v>0.089999999999999997</v>
      </c>
      <c r="R230" s="188">
        <f>Q230*H230</f>
        <v>0.54000000000000004</v>
      </c>
      <c r="S230" s="188">
        <v>0</v>
      </c>
      <c r="T230" s="189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0" t="s">
        <v>134</v>
      </c>
      <c r="AT230" s="190" t="s">
        <v>129</v>
      </c>
      <c r="AU230" s="190" t="s">
        <v>84</v>
      </c>
      <c r="AY230" s="18" t="s">
        <v>127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8" t="s">
        <v>82</v>
      </c>
      <c r="BK230" s="191">
        <f>ROUND(I230*H230,2)</f>
        <v>0</v>
      </c>
      <c r="BL230" s="18" t="s">
        <v>134</v>
      </c>
      <c r="BM230" s="190" t="s">
        <v>345</v>
      </c>
    </row>
    <row r="231" s="2" customFormat="1" ht="21.75" customHeight="1">
      <c r="A231" s="37"/>
      <c r="B231" s="178"/>
      <c r="C231" s="216" t="s">
        <v>346</v>
      </c>
      <c r="D231" s="216" t="s">
        <v>238</v>
      </c>
      <c r="E231" s="217" t="s">
        <v>347</v>
      </c>
      <c r="F231" s="218" t="s">
        <v>348</v>
      </c>
      <c r="G231" s="219" t="s">
        <v>328</v>
      </c>
      <c r="H231" s="220">
        <v>6</v>
      </c>
      <c r="I231" s="221"/>
      <c r="J231" s="222">
        <f>ROUND(I231*H231,2)</f>
        <v>0</v>
      </c>
      <c r="K231" s="218" t="s">
        <v>133</v>
      </c>
      <c r="L231" s="223"/>
      <c r="M231" s="224" t="s">
        <v>1</v>
      </c>
      <c r="N231" s="225" t="s">
        <v>40</v>
      </c>
      <c r="O231" s="76"/>
      <c r="P231" s="188">
        <f>O231*H231</f>
        <v>0</v>
      </c>
      <c r="Q231" s="188">
        <v>0.19600000000000001</v>
      </c>
      <c r="R231" s="188">
        <f>Q231*H231</f>
        <v>1.1760000000000002</v>
      </c>
      <c r="S231" s="188">
        <v>0</v>
      </c>
      <c r="T231" s="189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0" t="s">
        <v>164</v>
      </c>
      <c r="AT231" s="190" t="s">
        <v>238</v>
      </c>
      <c r="AU231" s="190" t="s">
        <v>84</v>
      </c>
      <c r="AY231" s="18" t="s">
        <v>127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18" t="s">
        <v>82</v>
      </c>
      <c r="BK231" s="191">
        <f>ROUND(I231*H231,2)</f>
        <v>0</v>
      </c>
      <c r="BL231" s="18" t="s">
        <v>134</v>
      </c>
      <c r="BM231" s="190" t="s">
        <v>349</v>
      </c>
    </row>
    <row r="232" s="12" customFormat="1" ht="22.8" customHeight="1">
      <c r="A232" s="12"/>
      <c r="B232" s="165"/>
      <c r="C232" s="12"/>
      <c r="D232" s="166" t="s">
        <v>74</v>
      </c>
      <c r="E232" s="176" t="s">
        <v>171</v>
      </c>
      <c r="F232" s="176" t="s">
        <v>350</v>
      </c>
      <c r="G232" s="12"/>
      <c r="H232" s="12"/>
      <c r="I232" s="168"/>
      <c r="J232" s="177">
        <f>BK232</f>
        <v>0</v>
      </c>
      <c r="K232" s="12"/>
      <c r="L232" s="165"/>
      <c r="M232" s="170"/>
      <c r="N232" s="171"/>
      <c r="O232" s="171"/>
      <c r="P232" s="172">
        <f>SUM(P233:P237)</f>
        <v>0</v>
      </c>
      <c r="Q232" s="171"/>
      <c r="R232" s="172">
        <f>SUM(R233:R237)</f>
        <v>0.043694999999999998</v>
      </c>
      <c r="S232" s="171"/>
      <c r="T232" s="173">
        <f>SUM(T233:T237)</f>
        <v>0.016500000000000001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66" t="s">
        <v>82</v>
      </c>
      <c r="AT232" s="174" t="s">
        <v>74</v>
      </c>
      <c r="AU232" s="174" t="s">
        <v>82</v>
      </c>
      <c r="AY232" s="166" t="s">
        <v>127</v>
      </c>
      <c r="BK232" s="175">
        <f>SUM(BK233:BK237)</f>
        <v>0</v>
      </c>
    </row>
    <row r="233" s="2" customFormat="1" ht="33" customHeight="1">
      <c r="A233" s="37"/>
      <c r="B233" s="178"/>
      <c r="C233" s="179" t="s">
        <v>351</v>
      </c>
      <c r="D233" s="179" t="s">
        <v>129</v>
      </c>
      <c r="E233" s="180" t="s">
        <v>352</v>
      </c>
      <c r="F233" s="181" t="s">
        <v>353</v>
      </c>
      <c r="G233" s="182" t="s">
        <v>147</v>
      </c>
      <c r="H233" s="183">
        <v>72</v>
      </c>
      <c r="I233" s="184"/>
      <c r="J233" s="185">
        <f>ROUND(I233*H233,2)</f>
        <v>0</v>
      </c>
      <c r="K233" s="181" t="s">
        <v>133</v>
      </c>
      <c r="L233" s="38"/>
      <c r="M233" s="186" t="s">
        <v>1</v>
      </c>
      <c r="N233" s="187" t="s">
        <v>40</v>
      </c>
      <c r="O233" s="76"/>
      <c r="P233" s="188">
        <f>O233*H233</f>
        <v>0</v>
      </c>
      <c r="Q233" s="188">
        <v>0.00059999999999999995</v>
      </c>
      <c r="R233" s="188">
        <f>Q233*H233</f>
        <v>0.043199999999999995</v>
      </c>
      <c r="S233" s="188">
        <v>0</v>
      </c>
      <c r="T233" s="189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0" t="s">
        <v>134</v>
      </c>
      <c r="AT233" s="190" t="s">
        <v>129</v>
      </c>
      <c r="AU233" s="190" t="s">
        <v>84</v>
      </c>
      <c r="AY233" s="18" t="s">
        <v>127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18" t="s">
        <v>82</v>
      </c>
      <c r="BK233" s="191">
        <f>ROUND(I233*H233,2)</f>
        <v>0</v>
      </c>
      <c r="BL233" s="18" t="s">
        <v>134</v>
      </c>
      <c r="BM233" s="190" t="s">
        <v>354</v>
      </c>
    </row>
    <row r="234" s="13" customFormat="1">
      <c r="A234" s="13"/>
      <c r="B234" s="192"/>
      <c r="C234" s="13"/>
      <c r="D234" s="193" t="s">
        <v>143</v>
      </c>
      <c r="E234" s="194" t="s">
        <v>1</v>
      </c>
      <c r="F234" s="195" t="s">
        <v>355</v>
      </c>
      <c r="G234" s="13"/>
      <c r="H234" s="196">
        <v>72</v>
      </c>
      <c r="I234" s="197"/>
      <c r="J234" s="13"/>
      <c r="K234" s="13"/>
      <c r="L234" s="192"/>
      <c r="M234" s="198"/>
      <c r="N234" s="199"/>
      <c r="O234" s="199"/>
      <c r="P234" s="199"/>
      <c r="Q234" s="199"/>
      <c r="R234" s="199"/>
      <c r="S234" s="199"/>
      <c r="T234" s="20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4" t="s">
        <v>143</v>
      </c>
      <c r="AU234" s="194" t="s">
        <v>84</v>
      </c>
      <c r="AV234" s="13" t="s">
        <v>84</v>
      </c>
      <c r="AW234" s="13" t="s">
        <v>32</v>
      </c>
      <c r="AX234" s="13" t="s">
        <v>82</v>
      </c>
      <c r="AY234" s="194" t="s">
        <v>127</v>
      </c>
    </row>
    <row r="235" s="2" customFormat="1" ht="24.15" customHeight="1">
      <c r="A235" s="37"/>
      <c r="B235" s="178"/>
      <c r="C235" s="179" t="s">
        <v>356</v>
      </c>
      <c r="D235" s="179" t="s">
        <v>129</v>
      </c>
      <c r="E235" s="180" t="s">
        <v>357</v>
      </c>
      <c r="F235" s="181" t="s">
        <v>358</v>
      </c>
      <c r="G235" s="182" t="s">
        <v>147</v>
      </c>
      <c r="H235" s="183">
        <v>72</v>
      </c>
      <c r="I235" s="184"/>
      <c r="J235" s="185">
        <f>ROUND(I235*H235,2)</f>
        <v>0</v>
      </c>
      <c r="K235" s="181" t="s">
        <v>133</v>
      </c>
      <c r="L235" s="38"/>
      <c r="M235" s="186" t="s">
        <v>1</v>
      </c>
      <c r="N235" s="187" t="s">
        <v>40</v>
      </c>
      <c r="O235" s="76"/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0" t="s">
        <v>134</v>
      </c>
      <c r="AT235" s="190" t="s">
        <v>129</v>
      </c>
      <c r="AU235" s="190" t="s">
        <v>84</v>
      </c>
      <c r="AY235" s="18" t="s">
        <v>127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18" t="s">
        <v>82</v>
      </c>
      <c r="BK235" s="191">
        <f>ROUND(I235*H235,2)</f>
        <v>0</v>
      </c>
      <c r="BL235" s="18" t="s">
        <v>134</v>
      </c>
      <c r="BM235" s="190" t="s">
        <v>359</v>
      </c>
    </row>
    <row r="236" s="13" customFormat="1">
      <c r="A236" s="13"/>
      <c r="B236" s="192"/>
      <c r="C236" s="13"/>
      <c r="D236" s="193" t="s">
        <v>143</v>
      </c>
      <c r="E236" s="194" t="s">
        <v>1</v>
      </c>
      <c r="F236" s="195" t="s">
        <v>355</v>
      </c>
      <c r="G236" s="13"/>
      <c r="H236" s="196">
        <v>72</v>
      </c>
      <c r="I236" s="197"/>
      <c r="J236" s="13"/>
      <c r="K236" s="13"/>
      <c r="L236" s="192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4" t="s">
        <v>143</v>
      </c>
      <c r="AU236" s="194" t="s">
        <v>84</v>
      </c>
      <c r="AV236" s="13" t="s">
        <v>84</v>
      </c>
      <c r="AW236" s="13" t="s">
        <v>32</v>
      </c>
      <c r="AX236" s="13" t="s">
        <v>82</v>
      </c>
      <c r="AY236" s="194" t="s">
        <v>127</v>
      </c>
    </row>
    <row r="237" s="2" customFormat="1" ht="24.15" customHeight="1">
      <c r="A237" s="37"/>
      <c r="B237" s="178"/>
      <c r="C237" s="179" t="s">
        <v>360</v>
      </c>
      <c r="D237" s="179" t="s">
        <v>129</v>
      </c>
      <c r="E237" s="180" t="s">
        <v>361</v>
      </c>
      <c r="F237" s="181" t="s">
        <v>362</v>
      </c>
      <c r="G237" s="182" t="s">
        <v>147</v>
      </c>
      <c r="H237" s="183">
        <v>0.14999999999999999</v>
      </c>
      <c r="I237" s="184"/>
      <c r="J237" s="185">
        <f>ROUND(I237*H237,2)</f>
        <v>0</v>
      </c>
      <c r="K237" s="181" t="s">
        <v>133</v>
      </c>
      <c r="L237" s="38"/>
      <c r="M237" s="186" t="s">
        <v>1</v>
      </c>
      <c r="N237" s="187" t="s">
        <v>40</v>
      </c>
      <c r="O237" s="76"/>
      <c r="P237" s="188">
        <f>O237*H237</f>
        <v>0</v>
      </c>
      <c r="Q237" s="188">
        <v>0.0033</v>
      </c>
      <c r="R237" s="188">
        <f>Q237*H237</f>
        <v>0.000495</v>
      </c>
      <c r="S237" s="188">
        <v>0.11</v>
      </c>
      <c r="T237" s="189">
        <f>S237*H237</f>
        <v>0.016500000000000001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0" t="s">
        <v>134</v>
      </c>
      <c r="AT237" s="190" t="s">
        <v>129</v>
      </c>
      <c r="AU237" s="190" t="s">
        <v>84</v>
      </c>
      <c r="AY237" s="18" t="s">
        <v>127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8" t="s">
        <v>82</v>
      </c>
      <c r="BK237" s="191">
        <f>ROUND(I237*H237,2)</f>
        <v>0</v>
      </c>
      <c r="BL237" s="18" t="s">
        <v>134</v>
      </c>
      <c r="BM237" s="190" t="s">
        <v>363</v>
      </c>
    </row>
    <row r="238" s="12" customFormat="1" ht="22.8" customHeight="1">
      <c r="A238" s="12"/>
      <c r="B238" s="165"/>
      <c r="C238" s="12"/>
      <c r="D238" s="166" t="s">
        <v>74</v>
      </c>
      <c r="E238" s="176" t="s">
        <v>364</v>
      </c>
      <c r="F238" s="176" t="s">
        <v>365</v>
      </c>
      <c r="G238" s="12"/>
      <c r="H238" s="12"/>
      <c r="I238" s="168"/>
      <c r="J238" s="177">
        <f>BK238</f>
        <v>0</v>
      </c>
      <c r="K238" s="12"/>
      <c r="L238" s="165"/>
      <c r="M238" s="170"/>
      <c r="N238" s="171"/>
      <c r="O238" s="171"/>
      <c r="P238" s="172">
        <f>SUM(P239:P243)</f>
        <v>0</v>
      </c>
      <c r="Q238" s="171"/>
      <c r="R238" s="172">
        <f>SUM(R239:R243)</f>
        <v>0</v>
      </c>
      <c r="S238" s="171"/>
      <c r="T238" s="173">
        <f>SUM(T239:T243)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66" t="s">
        <v>82</v>
      </c>
      <c r="AT238" s="174" t="s">
        <v>74</v>
      </c>
      <c r="AU238" s="174" t="s">
        <v>82</v>
      </c>
      <c r="AY238" s="166" t="s">
        <v>127</v>
      </c>
      <c r="BK238" s="175">
        <f>SUM(BK239:BK243)</f>
        <v>0</v>
      </c>
    </row>
    <row r="239" s="2" customFormat="1" ht="21.75" customHeight="1">
      <c r="A239" s="37"/>
      <c r="B239" s="178"/>
      <c r="C239" s="179" t="s">
        <v>366</v>
      </c>
      <c r="D239" s="179" t="s">
        <v>129</v>
      </c>
      <c r="E239" s="180" t="s">
        <v>367</v>
      </c>
      <c r="F239" s="181" t="s">
        <v>368</v>
      </c>
      <c r="G239" s="182" t="s">
        <v>222</v>
      </c>
      <c r="H239" s="183">
        <v>28.367000000000001</v>
      </c>
      <c r="I239" s="184"/>
      <c r="J239" s="185">
        <f>ROUND(I239*H239,2)</f>
        <v>0</v>
      </c>
      <c r="K239" s="181" t="s">
        <v>133</v>
      </c>
      <c r="L239" s="38"/>
      <c r="M239" s="186" t="s">
        <v>1</v>
      </c>
      <c r="N239" s="187" t="s">
        <v>40</v>
      </c>
      <c r="O239" s="76"/>
      <c r="P239" s="188">
        <f>O239*H239</f>
        <v>0</v>
      </c>
      <c r="Q239" s="188">
        <v>0</v>
      </c>
      <c r="R239" s="188">
        <f>Q239*H239</f>
        <v>0</v>
      </c>
      <c r="S239" s="188">
        <v>0</v>
      </c>
      <c r="T239" s="18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0" t="s">
        <v>134</v>
      </c>
      <c r="AT239" s="190" t="s">
        <v>129</v>
      </c>
      <c r="AU239" s="190" t="s">
        <v>84</v>
      </c>
      <c r="AY239" s="18" t="s">
        <v>127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18" t="s">
        <v>82</v>
      </c>
      <c r="BK239" s="191">
        <f>ROUND(I239*H239,2)</f>
        <v>0</v>
      </c>
      <c r="BL239" s="18" t="s">
        <v>134</v>
      </c>
      <c r="BM239" s="190" t="s">
        <v>369</v>
      </c>
    </row>
    <row r="240" s="2" customFormat="1" ht="24.15" customHeight="1">
      <c r="A240" s="37"/>
      <c r="B240" s="178"/>
      <c r="C240" s="179" t="s">
        <v>370</v>
      </c>
      <c r="D240" s="179" t="s">
        <v>129</v>
      </c>
      <c r="E240" s="180" t="s">
        <v>371</v>
      </c>
      <c r="F240" s="181" t="s">
        <v>372</v>
      </c>
      <c r="G240" s="182" t="s">
        <v>222</v>
      </c>
      <c r="H240" s="183">
        <v>113.468</v>
      </c>
      <c r="I240" s="184"/>
      <c r="J240" s="185">
        <f>ROUND(I240*H240,2)</f>
        <v>0</v>
      </c>
      <c r="K240" s="181" t="s">
        <v>133</v>
      </c>
      <c r="L240" s="38"/>
      <c r="M240" s="186" t="s">
        <v>1</v>
      </c>
      <c r="N240" s="187" t="s">
        <v>40</v>
      </c>
      <c r="O240" s="76"/>
      <c r="P240" s="188">
        <f>O240*H240</f>
        <v>0</v>
      </c>
      <c r="Q240" s="188">
        <v>0</v>
      </c>
      <c r="R240" s="188">
        <f>Q240*H240</f>
        <v>0</v>
      </c>
      <c r="S240" s="188">
        <v>0</v>
      </c>
      <c r="T240" s="189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0" t="s">
        <v>134</v>
      </c>
      <c r="AT240" s="190" t="s">
        <v>129</v>
      </c>
      <c r="AU240" s="190" t="s">
        <v>84</v>
      </c>
      <c r="AY240" s="18" t="s">
        <v>127</v>
      </c>
      <c r="BE240" s="191">
        <f>IF(N240="základní",J240,0)</f>
        <v>0</v>
      </c>
      <c r="BF240" s="191">
        <f>IF(N240="snížená",J240,0)</f>
        <v>0</v>
      </c>
      <c r="BG240" s="191">
        <f>IF(N240="zákl. přenesená",J240,0)</f>
        <v>0</v>
      </c>
      <c r="BH240" s="191">
        <f>IF(N240="sníž. přenesená",J240,0)</f>
        <v>0</v>
      </c>
      <c r="BI240" s="191">
        <f>IF(N240="nulová",J240,0)</f>
        <v>0</v>
      </c>
      <c r="BJ240" s="18" t="s">
        <v>82</v>
      </c>
      <c r="BK240" s="191">
        <f>ROUND(I240*H240,2)</f>
        <v>0</v>
      </c>
      <c r="BL240" s="18" t="s">
        <v>134</v>
      </c>
      <c r="BM240" s="190" t="s">
        <v>373</v>
      </c>
    </row>
    <row r="241" s="13" customFormat="1">
      <c r="A241" s="13"/>
      <c r="B241" s="192"/>
      <c r="C241" s="13"/>
      <c r="D241" s="193" t="s">
        <v>143</v>
      </c>
      <c r="E241" s="13"/>
      <c r="F241" s="195" t="s">
        <v>374</v>
      </c>
      <c r="G241" s="13"/>
      <c r="H241" s="196">
        <v>113.468</v>
      </c>
      <c r="I241" s="197"/>
      <c r="J241" s="13"/>
      <c r="K241" s="13"/>
      <c r="L241" s="192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4" t="s">
        <v>143</v>
      </c>
      <c r="AU241" s="194" t="s">
        <v>84</v>
      </c>
      <c r="AV241" s="13" t="s">
        <v>84</v>
      </c>
      <c r="AW241" s="13" t="s">
        <v>3</v>
      </c>
      <c r="AX241" s="13" t="s">
        <v>82</v>
      </c>
      <c r="AY241" s="194" t="s">
        <v>127</v>
      </c>
    </row>
    <row r="242" s="2" customFormat="1" ht="44.25" customHeight="1">
      <c r="A242" s="37"/>
      <c r="B242" s="178"/>
      <c r="C242" s="179" t="s">
        <v>375</v>
      </c>
      <c r="D242" s="179" t="s">
        <v>129</v>
      </c>
      <c r="E242" s="180" t="s">
        <v>376</v>
      </c>
      <c r="F242" s="181" t="s">
        <v>377</v>
      </c>
      <c r="G242" s="182" t="s">
        <v>222</v>
      </c>
      <c r="H242" s="183">
        <v>20.649999999999999</v>
      </c>
      <c r="I242" s="184"/>
      <c r="J242" s="185">
        <f>ROUND(I242*H242,2)</f>
        <v>0</v>
      </c>
      <c r="K242" s="181" t="s">
        <v>133</v>
      </c>
      <c r="L242" s="38"/>
      <c r="M242" s="186" t="s">
        <v>1</v>
      </c>
      <c r="N242" s="187" t="s">
        <v>40</v>
      </c>
      <c r="O242" s="76"/>
      <c r="P242" s="188">
        <f>O242*H242</f>
        <v>0</v>
      </c>
      <c r="Q242" s="188">
        <v>0</v>
      </c>
      <c r="R242" s="188">
        <f>Q242*H242</f>
        <v>0</v>
      </c>
      <c r="S242" s="188">
        <v>0</v>
      </c>
      <c r="T242" s="189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0" t="s">
        <v>134</v>
      </c>
      <c r="AT242" s="190" t="s">
        <v>129</v>
      </c>
      <c r="AU242" s="190" t="s">
        <v>84</v>
      </c>
      <c r="AY242" s="18" t="s">
        <v>127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18" t="s">
        <v>82</v>
      </c>
      <c r="BK242" s="191">
        <f>ROUND(I242*H242,2)</f>
        <v>0</v>
      </c>
      <c r="BL242" s="18" t="s">
        <v>134</v>
      </c>
      <c r="BM242" s="190" t="s">
        <v>378</v>
      </c>
    </row>
    <row r="243" s="2" customFormat="1" ht="44.25" customHeight="1">
      <c r="A243" s="37"/>
      <c r="B243" s="178"/>
      <c r="C243" s="179" t="s">
        <v>379</v>
      </c>
      <c r="D243" s="179" t="s">
        <v>129</v>
      </c>
      <c r="E243" s="180" t="s">
        <v>380</v>
      </c>
      <c r="F243" s="181" t="s">
        <v>381</v>
      </c>
      <c r="G243" s="182" t="s">
        <v>222</v>
      </c>
      <c r="H243" s="183">
        <v>7.7000000000000002</v>
      </c>
      <c r="I243" s="184"/>
      <c r="J243" s="185">
        <f>ROUND(I243*H243,2)</f>
        <v>0</v>
      </c>
      <c r="K243" s="181" t="s">
        <v>133</v>
      </c>
      <c r="L243" s="38"/>
      <c r="M243" s="186" t="s">
        <v>1</v>
      </c>
      <c r="N243" s="187" t="s">
        <v>40</v>
      </c>
      <c r="O243" s="76"/>
      <c r="P243" s="188">
        <f>O243*H243</f>
        <v>0</v>
      </c>
      <c r="Q243" s="188">
        <v>0</v>
      </c>
      <c r="R243" s="188">
        <f>Q243*H243</f>
        <v>0</v>
      </c>
      <c r="S243" s="188">
        <v>0</v>
      </c>
      <c r="T243" s="189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90" t="s">
        <v>134</v>
      </c>
      <c r="AT243" s="190" t="s">
        <v>129</v>
      </c>
      <c r="AU243" s="190" t="s">
        <v>84</v>
      </c>
      <c r="AY243" s="18" t="s">
        <v>127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18" t="s">
        <v>82</v>
      </c>
      <c r="BK243" s="191">
        <f>ROUND(I243*H243,2)</f>
        <v>0</v>
      </c>
      <c r="BL243" s="18" t="s">
        <v>134</v>
      </c>
      <c r="BM243" s="190" t="s">
        <v>382</v>
      </c>
    </row>
    <row r="244" s="12" customFormat="1" ht="22.8" customHeight="1">
      <c r="A244" s="12"/>
      <c r="B244" s="165"/>
      <c r="C244" s="12"/>
      <c r="D244" s="166" t="s">
        <v>74</v>
      </c>
      <c r="E244" s="176" t="s">
        <v>383</v>
      </c>
      <c r="F244" s="176" t="s">
        <v>384</v>
      </c>
      <c r="G244" s="12"/>
      <c r="H244" s="12"/>
      <c r="I244" s="168"/>
      <c r="J244" s="177">
        <f>BK244</f>
        <v>0</v>
      </c>
      <c r="K244" s="12"/>
      <c r="L244" s="165"/>
      <c r="M244" s="170"/>
      <c r="N244" s="171"/>
      <c r="O244" s="171"/>
      <c r="P244" s="172">
        <f>P245</f>
        <v>0</v>
      </c>
      <c r="Q244" s="171"/>
      <c r="R244" s="172">
        <f>R245</f>
        <v>0</v>
      </c>
      <c r="S244" s="171"/>
      <c r="T244" s="173">
        <f>T245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6" t="s">
        <v>82</v>
      </c>
      <c r="AT244" s="174" t="s">
        <v>74</v>
      </c>
      <c r="AU244" s="174" t="s">
        <v>82</v>
      </c>
      <c r="AY244" s="166" t="s">
        <v>127</v>
      </c>
      <c r="BK244" s="175">
        <f>BK245</f>
        <v>0</v>
      </c>
    </row>
    <row r="245" s="2" customFormat="1" ht="24.15" customHeight="1">
      <c r="A245" s="37"/>
      <c r="B245" s="178"/>
      <c r="C245" s="179" t="s">
        <v>385</v>
      </c>
      <c r="D245" s="179" t="s">
        <v>129</v>
      </c>
      <c r="E245" s="180" t="s">
        <v>386</v>
      </c>
      <c r="F245" s="181" t="s">
        <v>387</v>
      </c>
      <c r="G245" s="182" t="s">
        <v>222</v>
      </c>
      <c r="H245" s="183">
        <v>197.065</v>
      </c>
      <c r="I245" s="184"/>
      <c r="J245" s="185">
        <f>ROUND(I245*H245,2)</f>
        <v>0</v>
      </c>
      <c r="K245" s="181" t="s">
        <v>133</v>
      </c>
      <c r="L245" s="38"/>
      <c r="M245" s="186" t="s">
        <v>1</v>
      </c>
      <c r="N245" s="187" t="s">
        <v>40</v>
      </c>
      <c r="O245" s="76"/>
      <c r="P245" s="188">
        <f>O245*H245</f>
        <v>0</v>
      </c>
      <c r="Q245" s="188">
        <v>0</v>
      </c>
      <c r="R245" s="188">
        <f>Q245*H245</f>
        <v>0</v>
      </c>
      <c r="S245" s="188">
        <v>0</v>
      </c>
      <c r="T245" s="189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0" t="s">
        <v>134</v>
      </c>
      <c r="AT245" s="190" t="s">
        <v>129</v>
      </c>
      <c r="AU245" s="190" t="s">
        <v>84</v>
      </c>
      <c r="AY245" s="18" t="s">
        <v>127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18" t="s">
        <v>82</v>
      </c>
      <c r="BK245" s="191">
        <f>ROUND(I245*H245,2)</f>
        <v>0</v>
      </c>
      <c r="BL245" s="18" t="s">
        <v>134</v>
      </c>
      <c r="BM245" s="190" t="s">
        <v>388</v>
      </c>
    </row>
    <row r="246" s="12" customFormat="1" ht="25.92" customHeight="1">
      <c r="A246" s="12"/>
      <c r="B246" s="165"/>
      <c r="C246" s="12"/>
      <c r="D246" s="166" t="s">
        <v>74</v>
      </c>
      <c r="E246" s="167" t="s">
        <v>389</v>
      </c>
      <c r="F246" s="167" t="s">
        <v>390</v>
      </c>
      <c r="G246" s="12"/>
      <c r="H246" s="12"/>
      <c r="I246" s="168"/>
      <c r="J246" s="169">
        <f>BK246</f>
        <v>0</v>
      </c>
      <c r="K246" s="12"/>
      <c r="L246" s="165"/>
      <c r="M246" s="170"/>
      <c r="N246" s="171"/>
      <c r="O246" s="171"/>
      <c r="P246" s="172">
        <f>P247+P249</f>
        <v>0</v>
      </c>
      <c r="Q246" s="171"/>
      <c r="R246" s="172">
        <f>R247+R249</f>
        <v>0</v>
      </c>
      <c r="S246" s="171"/>
      <c r="T246" s="173">
        <f>T247+T249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6" t="s">
        <v>149</v>
      </c>
      <c r="AT246" s="174" t="s">
        <v>74</v>
      </c>
      <c r="AU246" s="174" t="s">
        <v>75</v>
      </c>
      <c r="AY246" s="166" t="s">
        <v>127</v>
      </c>
      <c r="BK246" s="175">
        <f>BK247+BK249</f>
        <v>0</v>
      </c>
    </row>
    <row r="247" s="12" customFormat="1" ht="22.8" customHeight="1">
      <c r="A247" s="12"/>
      <c r="B247" s="165"/>
      <c r="C247" s="12"/>
      <c r="D247" s="166" t="s">
        <v>74</v>
      </c>
      <c r="E247" s="176" t="s">
        <v>391</v>
      </c>
      <c r="F247" s="176" t="s">
        <v>392</v>
      </c>
      <c r="G247" s="12"/>
      <c r="H247" s="12"/>
      <c r="I247" s="168"/>
      <c r="J247" s="177">
        <f>BK247</f>
        <v>0</v>
      </c>
      <c r="K247" s="12"/>
      <c r="L247" s="165"/>
      <c r="M247" s="170"/>
      <c r="N247" s="171"/>
      <c r="O247" s="171"/>
      <c r="P247" s="172">
        <f>P248</f>
        <v>0</v>
      </c>
      <c r="Q247" s="171"/>
      <c r="R247" s="172">
        <f>R248</f>
        <v>0</v>
      </c>
      <c r="S247" s="171"/>
      <c r="T247" s="173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66" t="s">
        <v>149</v>
      </c>
      <c r="AT247" s="174" t="s">
        <v>74</v>
      </c>
      <c r="AU247" s="174" t="s">
        <v>82</v>
      </c>
      <c r="AY247" s="166" t="s">
        <v>127</v>
      </c>
      <c r="BK247" s="175">
        <f>BK248</f>
        <v>0</v>
      </c>
    </row>
    <row r="248" s="2" customFormat="1" ht="16.5" customHeight="1">
      <c r="A248" s="37"/>
      <c r="B248" s="178"/>
      <c r="C248" s="179" t="s">
        <v>393</v>
      </c>
      <c r="D248" s="179" t="s">
        <v>129</v>
      </c>
      <c r="E248" s="180" t="s">
        <v>394</v>
      </c>
      <c r="F248" s="181" t="s">
        <v>395</v>
      </c>
      <c r="G248" s="182" t="s">
        <v>396</v>
      </c>
      <c r="H248" s="183">
        <v>1</v>
      </c>
      <c r="I248" s="184"/>
      <c r="J248" s="185">
        <f>ROUND(I248*H248,2)</f>
        <v>0</v>
      </c>
      <c r="K248" s="181" t="s">
        <v>133</v>
      </c>
      <c r="L248" s="38"/>
      <c r="M248" s="186" t="s">
        <v>1</v>
      </c>
      <c r="N248" s="187" t="s">
        <v>40</v>
      </c>
      <c r="O248" s="76"/>
      <c r="P248" s="188">
        <f>O248*H248</f>
        <v>0</v>
      </c>
      <c r="Q248" s="188">
        <v>0</v>
      </c>
      <c r="R248" s="188">
        <f>Q248*H248</f>
        <v>0</v>
      </c>
      <c r="S248" s="188">
        <v>0</v>
      </c>
      <c r="T248" s="189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0" t="s">
        <v>397</v>
      </c>
      <c r="AT248" s="190" t="s">
        <v>129</v>
      </c>
      <c r="AU248" s="190" t="s">
        <v>84</v>
      </c>
      <c r="AY248" s="18" t="s">
        <v>127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18" t="s">
        <v>82</v>
      </c>
      <c r="BK248" s="191">
        <f>ROUND(I248*H248,2)</f>
        <v>0</v>
      </c>
      <c r="BL248" s="18" t="s">
        <v>397</v>
      </c>
      <c r="BM248" s="190" t="s">
        <v>398</v>
      </c>
    </row>
    <row r="249" s="12" customFormat="1" ht="22.8" customHeight="1">
      <c r="A249" s="12"/>
      <c r="B249" s="165"/>
      <c r="C249" s="12"/>
      <c r="D249" s="166" t="s">
        <v>74</v>
      </c>
      <c r="E249" s="176" t="s">
        <v>399</v>
      </c>
      <c r="F249" s="176" t="s">
        <v>400</v>
      </c>
      <c r="G249" s="12"/>
      <c r="H249" s="12"/>
      <c r="I249" s="168"/>
      <c r="J249" s="177">
        <f>BK249</f>
        <v>0</v>
      </c>
      <c r="K249" s="12"/>
      <c r="L249" s="165"/>
      <c r="M249" s="170"/>
      <c r="N249" s="171"/>
      <c r="O249" s="171"/>
      <c r="P249" s="172">
        <f>P250</f>
        <v>0</v>
      </c>
      <c r="Q249" s="171"/>
      <c r="R249" s="172">
        <f>R250</f>
        <v>0</v>
      </c>
      <c r="S249" s="171"/>
      <c r="T249" s="173">
        <f>T250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66" t="s">
        <v>149</v>
      </c>
      <c r="AT249" s="174" t="s">
        <v>74</v>
      </c>
      <c r="AU249" s="174" t="s">
        <v>82</v>
      </c>
      <c r="AY249" s="166" t="s">
        <v>127</v>
      </c>
      <c r="BK249" s="175">
        <f>BK250</f>
        <v>0</v>
      </c>
    </row>
    <row r="250" s="2" customFormat="1" ht="16.5" customHeight="1">
      <c r="A250" s="37"/>
      <c r="B250" s="178"/>
      <c r="C250" s="179" t="s">
        <v>401</v>
      </c>
      <c r="D250" s="179" t="s">
        <v>129</v>
      </c>
      <c r="E250" s="180" t="s">
        <v>402</v>
      </c>
      <c r="F250" s="181" t="s">
        <v>400</v>
      </c>
      <c r="G250" s="182" t="s">
        <v>396</v>
      </c>
      <c r="H250" s="183">
        <v>1</v>
      </c>
      <c r="I250" s="184"/>
      <c r="J250" s="185">
        <f>ROUND(I250*H250,2)</f>
        <v>0</v>
      </c>
      <c r="K250" s="181" t="s">
        <v>133</v>
      </c>
      <c r="L250" s="38"/>
      <c r="M250" s="226" t="s">
        <v>1</v>
      </c>
      <c r="N250" s="227" t="s">
        <v>40</v>
      </c>
      <c r="O250" s="228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0" t="s">
        <v>397</v>
      </c>
      <c r="AT250" s="190" t="s">
        <v>129</v>
      </c>
      <c r="AU250" s="190" t="s">
        <v>84</v>
      </c>
      <c r="AY250" s="18" t="s">
        <v>127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18" t="s">
        <v>82</v>
      </c>
      <c r="BK250" s="191">
        <f>ROUND(I250*H250,2)</f>
        <v>0</v>
      </c>
      <c r="BL250" s="18" t="s">
        <v>397</v>
      </c>
      <c r="BM250" s="190" t="s">
        <v>403</v>
      </c>
    </row>
    <row r="251" s="2" customFormat="1" ht="6.96" customHeight="1">
      <c r="A251" s="37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38"/>
      <c r="M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autoFilter ref="C130:K25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</row>
    <row r="4" s="1" customFormat="1" ht="24.96" customHeight="1">
      <c r="B4" s="21"/>
      <c r="D4" s="22" t="s">
        <v>91</v>
      </c>
      <c r="L4" s="21"/>
      <c r="M4" s="127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8" t="str">
        <f>'Rekapitulace stavby'!K6</f>
        <v>Prodloužení stoky - Poličná</v>
      </c>
      <c r="F7" s="31"/>
      <c r="G7" s="31"/>
      <c r="H7" s="31"/>
      <c r="L7" s="21"/>
    </row>
    <row r="8" s="1" customFormat="1" ht="12" customHeight="1">
      <c r="B8" s="21"/>
      <c r="D8" s="31" t="s">
        <v>92</v>
      </c>
      <c r="L8" s="21"/>
    </row>
    <row r="9" s="2" customFormat="1" ht="16.5" customHeight="1">
      <c r="A9" s="37"/>
      <c r="B9" s="38"/>
      <c r="C9" s="37"/>
      <c r="D9" s="37"/>
      <c r="E9" s="128" t="s">
        <v>93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94</v>
      </c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6" t="s">
        <v>404</v>
      </c>
      <c r="F11" s="37"/>
      <c r="G11" s="37"/>
      <c r="H11" s="37"/>
      <c r="I11" s="37"/>
      <c r="J11" s="37"/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18</v>
      </c>
      <c r="E13" s="37"/>
      <c r="F13" s="26" t="s">
        <v>1</v>
      </c>
      <c r="G13" s="37"/>
      <c r="H13" s="37"/>
      <c r="I13" s="31" t="s">
        <v>19</v>
      </c>
      <c r="J13" s="26" t="s">
        <v>1</v>
      </c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20</v>
      </c>
      <c r="E14" s="37"/>
      <c r="F14" s="26" t="s">
        <v>21</v>
      </c>
      <c r="G14" s="37"/>
      <c r="H14" s="37"/>
      <c r="I14" s="31" t="s">
        <v>22</v>
      </c>
      <c r="J14" s="68" t="str">
        <f>'Rekapitulace stavby'!AN8</f>
        <v>17. 7. 2025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24</v>
      </c>
      <c r="E16" s="37"/>
      <c r="F16" s="37"/>
      <c r="G16" s="37"/>
      <c r="H16" s="37"/>
      <c r="I16" s="31" t="s">
        <v>25</v>
      </c>
      <c r="J16" s="26" t="s">
        <v>1</v>
      </c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">
        <v>26</v>
      </c>
      <c r="F17" s="37"/>
      <c r="G17" s="37"/>
      <c r="H17" s="37"/>
      <c r="I17" s="31" t="s">
        <v>27</v>
      </c>
      <c r="J17" s="26" t="s">
        <v>1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28</v>
      </c>
      <c r="E19" s="37"/>
      <c r="F19" s="37"/>
      <c r="G19" s="37"/>
      <c r="H19" s="37"/>
      <c r="I19" s="31" t="s">
        <v>25</v>
      </c>
      <c r="J19" s="32" t="str">
        <f>'Rekapitulace stavby'!AN13</f>
        <v>Vyplň údaj</v>
      </c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27</v>
      </c>
      <c r="J20" s="32" t="str">
        <f>'Rekapitulace stavby'!AN14</f>
        <v>Vyplň údaj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30</v>
      </c>
      <c r="E22" s="37"/>
      <c r="F22" s="37"/>
      <c r="G22" s="37"/>
      <c r="H22" s="37"/>
      <c r="I22" s="31" t="s">
        <v>25</v>
      </c>
      <c r="J22" s="26" t="s">
        <v>1</v>
      </c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31</v>
      </c>
      <c r="F23" s="37"/>
      <c r="G23" s="37"/>
      <c r="H23" s="37"/>
      <c r="I23" s="31" t="s">
        <v>27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33</v>
      </c>
      <c r="E25" s="37"/>
      <c r="F25" s="37"/>
      <c r="G25" s="37"/>
      <c r="H25" s="37"/>
      <c r="I25" s="31" t="s">
        <v>25</v>
      </c>
      <c r="J25" s="26" t="str">
        <f>IF('Rekapitulace stavby'!AN19="","",'Rekapitulace stavby'!AN19)</f>
        <v/>
      </c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tr">
        <f>IF('Rekapitulace stavby'!E20="","",'Rekapitulace stavby'!E20)</f>
        <v xml:space="preserve"> </v>
      </c>
      <c r="F26" s="37"/>
      <c r="G26" s="37"/>
      <c r="H26" s="37"/>
      <c r="I26" s="31" t="s">
        <v>27</v>
      </c>
      <c r="J26" s="26" t="str">
        <f>IF('Rekapitulace stavby'!AN20="","",'Rekapitulace stavby'!AN20)</f>
        <v/>
      </c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54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34</v>
      </c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9"/>
      <c r="B29" s="130"/>
      <c r="C29" s="129"/>
      <c r="D29" s="129"/>
      <c r="E29" s="35" t="s">
        <v>1</v>
      </c>
      <c r="F29" s="35"/>
      <c r="G29" s="35"/>
      <c r="H29" s="35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32" t="s">
        <v>35</v>
      </c>
      <c r="E32" s="37"/>
      <c r="F32" s="37"/>
      <c r="G32" s="37"/>
      <c r="H32" s="37"/>
      <c r="I32" s="37"/>
      <c r="J32" s="95">
        <f>ROUND(J130, 2)</f>
        <v>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9"/>
      <c r="E33" s="89"/>
      <c r="F33" s="89"/>
      <c r="G33" s="89"/>
      <c r="H33" s="89"/>
      <c r="I33" s="89"/>
      <c r="J33" s="89"/>
      <c r="K33" s="89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37</v>
      </c>
      <c r="G34" s="37"/>
      <c r="H34" s="37"/>
      <c r="I34" s="42" t="s">
        <v>36</v>
      </c>
      <c r="J34" s="42" t="s">
        <v>38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33" t="s">
        <v>39</v>
      </c>
      <c r="E35" s="31" t="s">
        <v>40</v>
      </c>
      <c r="F35" s="134">
        <f>ROUND((SUM(BE130:BE227)),  2)</f>
        <v>0</v>
      </c>
      <c r="G35" s="37"/>
      <c r="H35" s="37"/>
      <c r="I35" s="135">
        <v>0.20999999999999999</v>
      </c>
      <c r="J35" s="134">
        <f>ROUND(((SUM(BE130:BE227))*I35),  2)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41</v>
      </c>
      <c r="F36" s="134">
        <f>ROUND((SUM(BF130:BF227)),  2)</f>
        <v>0</v>
      </c>
      <c r="G36" s="37"/>
      <c r="H36" s="37"/>
      <c r="I36" s="135">
        <v>0.12</v>
      </c>
      <c r="J36" s="134">
        <f>ROUND(((SUM(BF130:BF227))*I36),  2)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42</v>
      </c>
      <c r="F37" s="134">
        <f>ROUND((SUM(BG130:BG227)),  2)</f>
        <v>0</v>
      </c>
      <c r="G37" s="37"/>
      <c r="H37" s="37"/>
      <c r="I37" s="135">
        <v>0.20999999999999999</v>
      </c>
      <c r="J37" s="134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43</v>
      </c>
      <c r="F38" s="134">
        <f>ROUND((SUM(BH130:BH227)),  2)</f>
        <v>0</v>
      </c>
      <c r="G38" s="37"/>
      <c r="H38" s="37"/>
      <c r="I38" s="135">
        <v>0.12</v>
      </c>
      <c r="J38" s="134">
        <f>0</f>
        <v>0</v>
      </c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44</v>
      </c>
      <c r="F39" s="134">
        <f>ROUND((SUM(BI130:BI227)),  2)</f>
        <v>0</v>
      </c>
      <c r="G39" s="37"/>
      <c r="H39" s="37"/>
      <c r="I39" s="135">
        <v>0</v>
      </c>
      <c r="J39" s="134">
        <f>0</f>
        <v>0</v>
      </c>
      <c r="K39" s="37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6"/>
      <c r="D41" s="137" t="s">
        <v>45</v>
      </c>
      <c r="E41" s="80"/>
      <c r="F41" s="80"/>
      <c r="G41" s="138" t="s">
        <v>46</v>
      </c>
      <c r="H41" s="139" t="s">
        <v>47</v>
      </c>
      <c r="I41" s="80"/>
      <c r="J41" s="140">
        <f>SUM(J32:J39)</f>
        <v>0</v>
      </c>
      <c r="K41" s="141"/>
      <c r="L41" s="54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48</v>
      </c>
      <c r="E50" s="56"/>
      <c r="F50" s="56"/>
      <c r="G50" s="55" t="s">
        <v>49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50</v>
      </c>
      <c r="E61" s="40"/>
      <c r="F61" s="142" t="s">
        <v>51</v>
      </c>
      <c r="G61" s="57" t="s">
        <v>50</v>
      </c>
      <c r="H61" s="40"/>
      <c r="I61" s="40"/>
      <c r="J61" s="143" t="s">
        <v>51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52</v>
      </c>
      <c r="E65" s="58"/>
      <c r="F65" s="58"/>
      <c r="G65" s="55" t="s">
        <v>53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50</v>
      </c>
      <c r="E76" s="40"/>
      <c r="F76" s="142" t="s">
        <v>51</v>
      </c>
      <c r="G76" s="57" t="s">
        <v>50</v>
      </c>
      <c r="H76" s="40"/>
      <c r="I76" s="40"/>
      <c r="J76" s="143" t="s">
        <v>51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96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8" t="str">
        <f>E7</f>
        <v>Prodloužení stoky - Poličná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21"/>
      <c r="C86" s="31" t="s">
        <v>92</v>
      </c>
      <c r="L86" s="21"/>
    </row>
    <row r="87" s="2" customFormat="1" ht="16.5" customHeight="1">
      <c r="A87" s="37"/>
      <c r="B87" s="38"/>
      <c r="C87" s="37"/>
      <c r="D87" s="37"/>
      <c r="E87" s="128" t="s">
        <v>93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1" t="s">
        <v>94</v>
      </c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7"/>
      <c r="D89" s="37"/>
      <c r="E89" s="66" t="str">
        <f>E11</f>
        <v>2 - VĚTEVl B</v>
      </c>
      <c r="F89" s="37"/>
      <c r="G89" s="37"/>
      <c r="H89" s="37"/>
      <c r="I89" s="37"/>
      <c r="J89" s="37"/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31" t="s">
        <v>20</v>
      </c>
      <c r="D91" s="37"/>
      <c r="E91" s="37"/>
      <c r="F91" s="26" t="str">
        <f>F14</f>
        <v xml:space="preserve"> </v>
      </c>
      <c r="G91" s="37"/>
      <c r="H91" s="37"/>
      <c r="I91" s="31" t="s">
        <v>22</v>
      </c>
      <c r="J91" s="68" t="str">
        <f>IF(J14="","",J14)</f>
        <v>17. 7. 2025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40.05" customHeight="1">
      <c r="A93" s="37"/>
      <c r="B93" s="38"/>
      <c r="C93" s="31" t="s">
        <v>24</v>
      </c>
      <c r="D93" s="37"/>
      <c r="E93" s="37"/>
      <c r="F93" s="26" t="str">
        <f>E17</f>
        <v>Obec Poličná, č. p. 144, 75701 Poličná</v>
      </c>
      <c r="G93" s="37"/>
      <c r="H93" s="37"/>
      <c r="I93" s="31" t="s">
        <v>30</v>
      </c>
      <c r="J93" s="35" t="str">
        <f>E23</f>
        <v>Nikola Sovák, Na Vrchovině 1646, 75701 Valašské Me</v>
      </c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28</v>
      </c>
      <c r="D94" s="37"/>
      <c r="E94" s="37"/>
      <c r="F94" s="26" t="str">
        <f>IF(E20="","",E20)</f>
        <v>Vyplň údaj</v>
      </c>
      <c r="G94" s="37"/>
      <c r="H94" s="37"/>
      <c r="I94" s="31" t="s">
        <v>33</v>
      </c>
      <c r="J94" s="35" t="str">
        <f>E26</f>
        <v xml:space="preserve"> </v>
      </c>
      <c r="K94" s="37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144" t="s">
        <v>97</v>
      </c>
      <c r="D96" s="136"/>
      <c r="E96" s="136"/>
      <c r="F96" s="136"/>
      <c r="G96" s="136"/>
      <c r="H96" s="136"/>
      <c r="I96" s="136"/>
      <c r="J96" s="145" t="s">
        <v>98</v>
      </c>
      <c r="K96" s="136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54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146" t="s">
        <v>99</v>
      </c>
      <c r="D98" s="37"/>
      <c r="E98" s="37"/>
      <c r="F98" s="37"/>
      <c r="G98" s="37"/>
      <c r="H98" s="37"/>
      <c r="I98" s="37"/>
      <c r="J98" s="95">
        <f>J130</f>
        <v>0</v>
      </c>
      <c r="K98" s="37"/>
      <c r="L98" s="54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8" t="s">
        <v>100</v>
      </c>
    </row>
    <row r="99" s="9" customFormat="1" ht="24.96" customHeight="1">
      <c r="A99" s="9"/>
      <c r="B99" s="147"/>
      <c r="C99" s="9"/>
      <c r="D99" s="148" t="s">
        <v>101</v>
      </c>
      <c r="E99" s="149"/>
      <c r="F99" s="149"/>
      <c r="G99" s="149"/>
      <c r="H99" s="149"/>
      <c r="I99" s="149"/>
      <c r="J99" s="150">
        <f>J131</f>
        <v>0</v>
      </c>
      <c r="K99" s="9"/>
      <c r="L99" s="14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1"/>
      <c r="C100" s="10"/>
      <c r="D100" s="152" t="s">
        <v>102</v>
      </c>
      <c r="E100" s="153"/>
      <c r="F100" s="153"/>
      <c r="G100" s="153"/>
      <c r="H100" s="153"/>
      <c r="I100" s="153"/>
      <c r="J100" s="154">
        <f>J132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103</v>
      </c>
      <c r="E101" s="153"/>
      <c r="F101" s="153"/>
      <c r="G101" s="153"/>
      <c r="H101" s="153"/>
      <c r="I101" s="153"/>
      <c r="J101" s="154">
        <f>J196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105</v>
      </c>
      <c r="E102" s="153"/>
      <c r="F102" s="153"/>
      <c r="G102" s="153"/>
      <c r="H102" s="153"/>
      <c r="I102" s="153"/>
      <c r="J102" s="154">
        <f>J199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108</v>
      </c>
      <c r="E103" s="153"/>
      <c r="F103" s="153"/>
      <c r="G103" s="153"/>
      <c r="H103" s="153"/>
      <c r="I103" s="153"/>
      <c r="J103" s="154">
        <f>J210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7"/>
      <c r="C104" s="9"/>
      <c r="D104" s="148" t="s">
        <v>405</v>
      </c>
      <c r="E104" s="149"/>
      <c r="F104" s="149"/>
      <c r="G104" s="149"/>
      <c r="H104" s="149"/>
      <c r="I104" s="149"/>
      <c r="J104" s="150">
        <f>J212</f>
        <v>0</v>
      </c>
      <c r="K104" s="9"/>
      <c r="L104" s="14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1"/>
      <c r="C105" s="10"/>
      <c r="D105" s="152" t="s">
        <v>406</v>
      </c>
      <c r="E105" s="153"/>
      <c r="F105" s="153"/>
      <c r="G105" s="153"/>
      <c r="H105" s="153"/>
      <c r="I105" s="153"/>
      <c r="J105" s="154">
        <f>J213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7"/>
      <c r="C106" s="9"/>
      <c r="D106" s="148" t="s">
        <v>109</v>
      </c>
      <c r="E106" s="149"/>
      <c r="F106" s="149"/>
      <c r="G106" s="149"/>
      <c r="H106" s="149"/>
      <c r="I106" s="149"/>
      <c r="J106" s="150">
        <f>J223</f>
        <v>0</v>
      </c>
      <c r="K106" s="9"/>
      <c r="L106" s="14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110</v>
      </c>
      <c r="E107" s="153"/>
      <c r="F107" s="153"/>
      <c r="G107" s="153"/>
      <c r="H107" s="153"/>
      <c r="I107" s="153"/>
      <c r="J107" s="154">
        <f>J224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111</v>
      </c>
      <c r="E108" s="153"/>
      <c r="F108" s="153"/>
      <c r="G108" s="153"/>
      <c r="H108" s="153"/>
      <c r="I108" s="153"/>
      <c r="J108" s="154">
        <f>J226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4" s="2" customFormat="1" ht="6.96" customHeight="1">
      <c r="A114" s="37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112</v>
      </c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16</v>
      </c>
      <c r="D117" s="37"/>
      <c r="E117" s="37"/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7"/>
      <c r="D118" s="37"/>
      <c r="E118" s="128" t="str">
        <f>E7</f>
        <v>Prodloužení stoky - Poličná</v>
      </c>
      <c r="F118" s="31"/>
      <c r="G118" s="31"/>
      <c r="H118" s="31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" customFormat="1" ht="12" customHeight="1">
      <c r="B119" s="21"/>
      <c r="C119" s="31" t="s">
        <v>92</v>
      </c>
      <c r="L119" s="21"/>
    </row>
    <row r="120" s="2" customFormat="1" ht="16.5" customHeight="1">
      <c r="A120" s="37"/>
      <c r="B120" s="38"/>
      <c r="C120" s="37"/>
      <c r="D120" s="37"/>
      <c r="E120" s="128" t="s">
        <v>93</v>
      </c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94</v>
      </c>
      <c r="D121" s="37"/>
      <c r="E121" s="37"/>
      <c r="F121" s="37"/>
      <c r="G121" s="37"/>
      <c r="H121" s="37"/>
      <c r="I121" s="37"/>
      <c r="J121" s="37"/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7"/>
      <c r="D122" s="37"/>
      <c r="E122" s="66" t="str">
        <f>E11</f>
        <v>2 - VĚTEVl B</v>
      </c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7"/>
      <c r="E124" s="37"/>
      <c r="F124" s="26" t="str">
        <f>F14</f>
        <v xml:space="preserve"> </v>
      </c>
      <c r="G124" s="37"/>
      <c r="H124" s="37"/>
      <c r="I124" s="31" t="s">
        <v>22</v>
      </c>
      <c r="J124" s="68" t="str">
        <f>IF(J14="","",J14)</f>
        <v>17. 7. 2025</v>
      </c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40.05" customHeight="1">
      <c r="A126" s="37"/>
      <c r="B126" s="38"/>
      <c r="C126" s="31" t="s">
        <v>24</v>
      </c>
      <c r="D126" s="37"/>
      <c r="E126" s="37"/>
      <c r="F126" s="26" t="str">
        <f>E17</f>
        <v>Obec Poličná, č. p. 144, 75701 Poličná</v>
      </c>
      <c r="G126" s="37"/>
      <c r="H126" s="37"/>
      <c r="I126" s="31" t="s">
        <v>30</v>
      </c>
      <c r="J126" s="35" t="str">
        <f>E23</f>
        <v>Nikola Sovák, Na Vrchovině 1646, 75701 Valašské Me</v>
      </c>
      <c r="K126" s="37"/>
      <c r="L126" s="54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31" t="s">
        <v>28</v>
      </c>
      <c r="D127" s="37"/>
      <c r="E127" s="37"/>
      <c r="F127" s="26" t="str">
        <f>IF(E20="","",E20)</f>
        <v>Vyplň údaj</v>
      </c>
      <c r="G127" s="37"/>
      <c r="H127" s="37"/>
      <c r="I127" s="31" t="s">
        <v>33</v>
      </c>
      <c r="J127" s="35" t="str">
        <f>E26</f>
        <v xml:space="preserve"> </v>
      </c>
      <c r="K127" s="37"/>
      <c r="L127" s="54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4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55"/>
      <c r="B129" s="156"/>
      <c r="C129" s="157" t="s">
        <v>113</v>
      </c>
      <c r="D129" s="158" t="s">
        <v>60</v>
      </c>
      <c r="E129" s="158" t="s">
        <v>56</v>
      </c>
      <c r="F129" s="158" t="s">
        <v>57</v>
      </c>
      <c r="G129" s="158" t="s">
        <v>114</v>
      </c>
      <c r="H129" s="158" t="s">
        <v>115</v>
      </c>
      <c r="I129" s="158" t="s">
        <v>116</v>
      </c>
      <c r="J129" s="158" t="s">
        <v>98</v>
      </c>
      <c r="K129" s="159" t="s">
        <v>117</v>
      </c>
      <c r="L129" s="160"/>
      <c r="M129" s="85" t="s">
        <v>1</v>
      </c>
      <c r="N129" s="86" t="s">
        <v>39</v>
      </c>
      <c r="O129" s="86" t="s">
        <v>118</v>
      </c>
      <c r="P129" s="86" t="s">
        <v>119</v>
      </c>
      <c r="Q129" s="86" t="s">
        <v>120</v>
      </c>
      <c r="R129" s="86" t="s">
        <v>121</v>
      </c>
      <c r="S129" s="86" t="s">
        <v>122</v>
      </c>
      <c r="T129" s="87" t="s">
        <v>123</v>
      </c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</row>
    <row r="130" s="2" customFormat="1" ht="22.8" customHeight="1">
      <c r="A130" s="37"/>
      <c r="B130" s="38"/>
      <c r="C130" s="92" t="s">
        <v>124</v>
      </c>
      <c r="D130" s="37"/>
      <c r="E130" s="37"/>
      <c r="F130" s="37"/>
      <c r="G130" s="37"/>
      <c r="H130" s="37"/>
      <c r="I130" s="37"/>
      <c r="J130" s="161">
        <f>BK130</f>
        <v>0</v>
      </c>
      <c r="K130" s="37"/>
      <c r="L130" s="38"/>
      <c r="M130" s="88"/>
      <c r="N130" s="72"/>
      <c r="O130" s="89"/>
      <c r="P130" s="162">
        <f>P131+P212+P223</f>
        <v>0</v>
      </c>
      <c r="Q130" s="89"/>
      <c r="R130" s="162">
        <f>R131+R212+R223</f>
        <v>129.28360171999998</v>
      </c>
      <c r="S130" s="89"/>
      <c r="T130" s="163">
        <f>T131+T212+T223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74</v>
      </c>
      <c r="AU130" s="18" t="s">
        <v>100</v>
      </c>
      <c r="BK130" s="164">
        <f>BK131+BK212+BK223</f>
        <v>0</v>
      </c>
    </row>
    <row r="131" s="12" customFormat="1" ht="25.92" customHeight="1">
      <c r="A131" s="12"/>
      <c r="B131" s="165"/>
      <c r="C131" s="12"/>
      <c r="D131" s="166" t="s">
        <v>74</v>
      </c>
      <c r="E131" s="167" t="s">
        <v>125</v>
      </c>
      <c r="F131" s="167" t="s">
        <v>126</v>
      </c>
      <c r="G131" s="12"/>
      <c r="H131" s="12"/>
      <c r="I131" s="168"/>
      <c r="J131" s="169">
        <f>BK131</f>
        <v>0</v>
      </c>
      <c r="K131" s="12"/>
      <c r="L131" s="165"/>
      <c r="M131" s="170"/>
      <c r="N131" s="171"/>
      <c r="O131" s="171"/>
      <c r="P131" s="172">
        <f>P132+P196+P199+P210</f>
        <v>0</v>
      </c>
      <c r="Q131" s="171"/>
      <c r="R131" s="172">
        <f>R132+R196+R199+R210</f>
        <v>127.66682171999997</v>
      </c>
      <c r="S131" s="171"/>
      <c r="T131" s="173">
        <f>T132+T196+T199+T210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6" t="s">
        <v>82</v>
      </c>
      <c r="AT131" s="174" t="s">
        <v>74</v>
      </c>
      <c r="AU131" s="174" t="s">
        <v>75</v>
      </c>
      <c r="AY131" s="166" t="s">
        <v>127</v>
      </c>
      <c r="BK131" s="175">
        <f>BK132+BK196+BK199+BK210</f>
        <v>0</v>
      </c>
    </row>
    <row r="132" s="12" customFormat="1" ht="22.8" customHeight="1">
      <c r="A132" s="12"/>
      <c r="B132" s="165"/>
      <c r="C132" s="12"/>
      <c r="D132" s="166" t="s">
        <v>74</v>
      </c>
      <c r="E132" s="176" t="s">
        <v>82</v>
      </c>
      <c r="F132" s="176" t="s">
        <v>128</v>
      </c>
      <c r="G132" s="12"/>
      <c r="H132" s="12"/>
      <c r="I132" s="168"/>
      <c r="J132" s="177">
        <f>BK132</f>
        <v>0</v>
      </c>
      <c r="K132" s="12"/>
      <c r="L132" s="165"/>
      <c r="M132" s="170"/>
      <c r="N132" s="171"/>
      <c r="O132" s="171"/>
      <c r="P132" s="172">
        <f>SUM(P133:P195)</f>
        <v>0</v>
      </c>
      <c r="Q132" s="171"/>
      <c r="R132" s="172">
        <f>SUM(R133:R195)</f>
        <v>90.231000399999985</v>
      </c>
      <c r="S132" s="171"/>
      <c r="T132" s="173">
        <f>SUM(T133:T195)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6" t="s">
        <v>82</v>
      </c>
      <c r="AT132" s="174" t="s">
        <v>74</v>
      </c>
      <c r="AU132" s="174" t="s">
        <v>82</v>
      </c>
      <c r="AY132" s="166" t="s">
        <v>127</v>
      </c>
      <c r="BK132" s="175">
        <f>SUM(BK133:BK195)</f>
        <v>0</v>
      </c>
    </row>
    <row r="133" s="2" customFormat="1" ht="24.15" customHeight="1">
      <c r="A133" s="37"/>
      <c r="B133" s="178"/>
      <c r="C133" s="179" t="s">
        <v>82</v>
      </c>
      <c r="D133" s="179" t="s">
        <v>129</v>
      </c>
      <c r="E133" s="180" t="s">
        <v>407</v>
      </c>
      <c r="F133" s="181" t="s">
        <v>408</v>
      </c>
      <c r="G133" s="182" t="s">
        <v>147</v>
      </c>
      <c r="H133" s="183">
        <v>1</v>
      </c>
      <c r="I133" s="184"/>
      <c r="J133" s="185">
        <f>ROUND(I133*H133,2)</f>
        <v>0</v>
      </c>
      <c r="K133" s="181" t="s">
        <v>133</v>
      </c>
      <c r="L133" s="38"/>
      <c r="M133" s="186" t="s">
        <v>1</v>
      </c>
      <c r="N133" s="187" t="s">
        <v>40</v>
      </c>
      <c r="O133" s="76"/>
      <c r="P133" s="188">
        <f>O133*H133</f>
        <v>0</v>
      </c>
      <c r="Q133" s="188">
        <v>0.0086800000000000002</v>
      </c>
      <c r="R133" s="188">
        <f>Q133*H133</f>
        <v>0.0086800000000000002</v>
      </c>
      <c r="S133" s="188">
        <v>0</v>
      </c>
      <c r="T133" s="18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0" t="s">
        <v>134</v>
      </c>
      <c r="AT133" s="190" t="s">
        <v>129</v>
      </c>
      <c r="AU133" s="190" t="s">
        <v>84</v>
      </c>
      <c r="AY133" s="18" t="s">
        <v>127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8" t="s">
        <v>82</v>
      </c>
      <c r="BK133" s="191">
        <f>ROUND(I133*H133,2)</f>
        <v>0</v>
      </c>
      <c r="BL133" s="18" t="s">
        <v>134</v>
      </c>
      <c r="BM133" s="190" t="s">
        <v>409</v>
      </c>
    </row>
    <row r="134" s="2" customFormat="1" ht="16.5" customHeight="1">
      <c r="A134" s="37"/>
      <c r="B134" s="178"/>
      <c r="C134" s="179" t="s">
        <v>84</v>
      </c>
      <c r="D134" s="179" t="s">
        <v>129</v>
      </c>
      <c r="E134" s="180" t="s">
        <v>145</v>
      </c>
      <c r="F134" s="181" t="s">
        <v>146</v>
      </c>
      <c r="G134" s="182" t="s">
        <v>147</v>
      </c>
      <c r="H134" s="183">
        <v>1</v>
      </c>
      <c r="I134" s="184"/>
      <c r="J134" s="185">
        <f>ROUND(I134*H134,2)</f>
        <v>0</v>
      </c>
      <c r="K134" s="181" t="s">
        <v>133</v>
      </c>
      <c r="L134" s="38"/>
      <c r="M134" s="186" t="s">
        <v>1</v>
      </c>
      <c r="N134" s="187" t="s">
        <v>40</v>
      </c>
      <c r="O134" s="76"/>
      <c r="P134" s="188">
        <f>O134*H134</f>
        <v>0</v>
      </c>
      <c r="Q134" s="188">
        <v>0.036900000000000002</v>
      </c>
      <c r="R134" s="188">
        <f>Q134*H134</f>
        <v>0.036900000000000002</v>
      </c>
      <c r="S134" s="188">
        <v>0</v>
      </c>
      <c r="T134" s="18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0" t="s">
        <v>134</v>
      </c>
      <c r="AT134" s="190" t="s">
        <v>129</v>
      </c>
      <c r="AU134" s="190" t="s">
        <v>84</v>
      </c>
      <c r="AY134" s="18" t="s">
        <v>127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8" t="s">
        <v>82</v>
      </c>
      <c r="BK134" s="191">
        <f>ROUND(I134*H134,2)</f>
        <v>0</v>
      </c>
      <c r="BL134" s="18" t="s">
        <v>134</v>
      </c>
      <c r="BM134" s="190" t="s">
        <v>410</v>
      </c>
    </row>
    <row r="135" s="2" customFormat="1" ht="24.15" customHeight="1">
      <c r="A135" s="37"/>
      <c r="B135" s="178"/>
      <c r="C135" s="179" t="s">
        <v>139</v>
      </c>
      <c r="D135" s="179" t="s">
        <v>129</v>
      </c>
      <c r="E135" s="180" t="s">
        <v>411</v>
      </c>
      <c r="F135" s="181" t="s">
        <v>412</v>
      </c>
      <c r="G135" s="182" t="s">
        <v>147</v>
      </c>
      <c r="H135" s="183">
        <v>1</v>
      </c>
      <c r="I135" s="184"/>
      <c r="J135" s="185">
        <f>ROUND(I135*H135,2)</f>
        <v>0</v>
      </c>
      <c r="K135" s="181" t="s">
        <v>133</v>
      </c>
      <c r="L135" s="38"/>
      <c r="M135" s="186" t="s">
        <v>1</v>
      </c>
      <c r="N135" s="187" t="s">
        <v>40</v>
      </c>
      <c r="O135" s="76"/>
      <c r="P135" s="188">
        <f>O135*H135</f>
        <v>0</v>
      </c>
      <c r="Q135" s="188">
        <v>0.01068</v>
      </c>
      <c r="R135" s="188">
        <f>Q135*H135</f>
        <v>0.01068</v>
      </c>
      <c r="S135" s="188">
        <v>0</v>
      </c>
      <c r="T135" s="18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0" t="s">
        <v>134</v>
      </c>
      <c r="AT135" s="190" t="s">
        <v>129</v>
      </c>
      <c r="AU135" s="190" t="s">
        <v>84</v>
      </c>
      <c r="AY135" s="18" t="s">
        <v>127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8" t="s">
        <v>82</v>
      </c>
      <c r="BK135" s="191">
        <f>ROUND(I135*H135,2)</f>
        <v>0</v>
      </c>
      <c r="BL135" s="18" t="s">
        <v>134</v>
      </c>
      <c r="BM135" s="190" t="s">
        <v>413</v>
      </c>
    </row>
    <row r="136" s="2" customFormat="1" ht="16.5" customHeight="1">
      <c r="A136" s="37"/>
      <c r="B136" s="178"/>
      <c r="C136" s="179" t="s">
        <v>134</v>
      </c>
      <c r="D136" s="179" t="s">
        <v>129</v>
      </c>
      <c r="E136" s="180" t="s">
        <v>150</v>
      </c>
      <c r="F136" s="181" t="s">
        <v>151</v>
      </c>
      <c r="G136" s="182" t="s">
        <v>147</v>
      </c>
      <c r="H136" s="183">
        <v>214</v>
      </c>
      <c r="I136" s="184"/>
      <c r="J136" s="185">
        <f>ROUND(I136*H136,2)</f>
        <v>0</v>
      </c>
      <c r="K136" s="181" t="s">
        <v>133</v>
      </c>
      <c r="L136" s="38"/>
      <c r="M136" s="186" t="s">
        <v>1</v>
      </c>
      <c r="N136" s="187" t="s">
        <v>40</v>
      </c>
      <c r="O136" s="76"/>
      <c r="P136" s="188">
        <f>O136*H136</f>
        <v>0</v>
      </c>
      <c r="Q136" s="188">
        <v>0.00055999999999999995</v>
      </c>
      <c r="R136" s="188">
        <f>Q136*H136</f>
        <v>0.11983999999999999</v>
      </c>
      <c r="S136" s="188">
        <v>0</v>
      </c>
      <c r="T136" s="18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0" t="s">
        <v>134</v>
      </c>
      <c r="AT136" s="190" t="s">
        <v>129</v>
      </c>
      <c r="AU136" s="190" t="s">
        <v>84</v>
      </c>
      <c r="AY136" s="18" t="s">
        <v>127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8" t="s">
        <v>82</v>
      </c>
      <c r="BK136" s="191">
        <f>ROUND(I136*H136,2)</f>
        <v>0</v>
      </c>
      <c r="BL136" s="18" t="s">
        <v>134</v>
      </c>
      <c r="BM136" s="190" t="s">
        <v>414</v>
      </c>
    </row>
    <row r="137" s="13" customFormat="1">
      <c r="A137" s="13"/>
      <c r="B137" s="192"/>
      <c r="C137" s="13"/>
      <c r="D137" s="193" t="s">
        <v>143</v>
      </c>
      <c r="E137" s="194" t="s">
        <v>1</v>
      </c>
      <c r="F137" s="195" t="s">
        <v>415</v>
      </c>
      <c r="G137" s="13"/>
      <c r="H137" s="196">
        <v>214</v>
      </c>
      <c r="I137" s="197"/>
      <c r="J137" s="13"/>
      <c r="K137" s="13"/>
      <c r="L137" s="192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143</v>
      </c>
      <c r="AU137" s="194" t="s">
        <v>84</v>
      </c>
      <c r="AV137" s="13" t="s">
        <v>84</v>
      </c>
      <c r="AW137" s="13" t="s">
        <v>32</v>
      </c>
      <c r="AX137" s="13" t="s">
        <v>82</v>
      </c>
      <c r="AY137" s="194" t="s">
        <v>127</v>
      </c>
    </row>
    <row r="138" s="2" customFormat="1" ht="24.15" customHeight="1">
      <c r="A138" s="37"/>
      <c r="B138" s="178"/>
      <c r="C138" s="179" t="s">
        <v>149</v>
      </c>
      <c r="D138" s="179" t="s">
        <v>129</v>
      </c>
      <c r="E138" s="180" t="s">
        <v>155</v>
      </c>
      <c r="F138" s="181" t="s">
        <v>156</v>
      </c>
      <c r="G138" s="182" t="s">
        <v>132</v>
      </c>
      <c r="H138" s="183">
        <v>92</v>
      </c>
      <c r="I138" s="184"/>
      <c r="J138" s="185">
        <f>ROUND(I138*H138,2)</f>
        <v>0</v>
      </c>
      <c r="K138" s="181" t="s">
        <v>133</v>
      </c>
      <c r="L138" s="38"/>
      <c r="M138" s="186" t="s">
        <v>1</v>
      </c>
      <c r="N138" s="187" t="s">
        <v>40</v>
      </c>
      <c r="O138" s="76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0" t="s">
        <v>134</v>
      </c>
      <c r="AT138" s="190" t="s">
        <v>129</v>
      </c>
      <c r="AU138" s="190" t="s">
        <v>84</v>
      </c>
      <c r="AY138" s="18" t="s">
        <v>127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8" t="s">
        <v>82</v>
      </c>
      <c r="BK138" s="191">
        <f>ROUND(I138*H138,2)</f>
        <v>0</v>
      </c>
      <c r="BL138" s="18" t="s">
        <v>134</v>
      </c>
      <c r="BM138" s="190" t="s">
        <v>416</v>
      </c>
    </row>
    <row r="139" s="13" customFormat="1">
      <c r="A139" s="13"/>
      <c r="B139" s="192"/>
      <c r="C139" s="13"/>
      <c r="D139" s="193" t="s">
        <v>143</v>
      </c>
      <c r="E139" s="194" t="s">
        <v>1</v>
      </c>
      <c r="F139" s="195" t="s">
        <v>417</v>
      </c>
      <c r="G139" s="13"/>
      <c r="H139" s="196">
        <v>80</v>
      </c>
      <c r="I139" s="197"/>
      <c r="J139" s="13"/>
      <c r="K139" s="13"/>
      <c r="L139" s="192"/>
      <c r="M139" s="198"/>
      <c r="N139" s="199"/>
      <c r="O139" s="199"/>
      <c r="P139" s="199"/>
      <c r="Q139" s="199"/>
      <c r="R139" s="199"/>
      <c r="S139" s="199"/>
      <c r="T139" s="20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143</v>
      </c>
      <c r="AU139" s="194" t="s">
        <v>84</v>
      </c>
      <c r="AV139" s="13" t="s">
        <v>84</v>
      </c>
      <c r="AW139" s="13" t="s">
        <v>32</v>
      </c>
      <c r="AX139" s="13" t="s">
        <v>75</v>
      </c>
      <c r="AY139" s="194" t="s">
        <v>127</v>
      </c>
    </row>
    <row r="140" s="13" customFormat="1">
      <c r="A140" s="13"/>
      <c r="B140" s="192"/>
      <c r="C140" s="13"/>
      <c r="D140" s="193" t="s">
        <v>143</v>
      </c>
      <c r="E140" s="194" t="s">
        <v>1</v>
      </c>
      <c r="F140" s="195" t="s">
        <v>418</v>
      </c>
      <c r="G140" s="13"/>
      <c r="H140" s="196">
        <v>12</v>
      </c>
      <c r="I140" s="197"/>
      <c r="J140" s="13"/>
      <c r="K140" s="13"/>
      <c r="L140" s="192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143</v>
      </c>
      <c r="AU140" s="194" t="s">
        <v>84</v>
      </c>
      <c r="AV140" s="13" t="s">
        <v>84</v>
      </c>
      <c r="AW140" s="13" t="s">
        <v>32</v>
      </c>
      <c r="AX140" s="13" t="s">
        <v>75</v>
      </c>
      <c r="AY140" s="194" t="s">
        <v>127</v>
      </c>
    </row>
    <row r="141" s="14" customFormat="1">
      <c r="A141" s="14"/>
      <c r="B141" s="201"/>
      <c r="C141" s="14"/>
      <c r="D141" s="193" t="s">
        <v>143</v>
      </c>
      <c r="E141" s="202" t="s">
        <v>1</v>
      </c>
      <c r="F141" s="203" t="s">
        <v>170</v>
      </c>
      <c r="G141" s="14"/>
      <c r="H141" s="204">
        <v>92</v>
      </c>
      <c r="I141" s="205"/>
      <c r="J141" s="14"/>
      <c r="K141" s="14"/>
      <c r="L141" s="201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143</v>
      </c>
      <c r="AU141" s="202" t="s">
        <v>84</v>
      </c>
      <c r="AV141" s="14" t="s">
        <v>134</v>
      </c>
      <c r="AW141" s="14" t="s">
        <v>32</v>
      </c>
      <c r="AX141" s="14" t="s">
        <v>82</v>
      </c>
      <c r="AY141" s="202" t="s">
        <v>127</v>
      </c>
    </row>
    <row r="142" s="2" customFormat="1" ht="24.15" customHeight="1">
      <c r="A142" s="37"/>
      <c r="B142" s="178"/>
      <c r="C142" s="179" t="s">
        <v>154</v>
      </c>
      <c r="D142" s="179" t="s">
        <v>129</v>
      </c>
      <c r="E142" s="180" t="s">
        <v>160</v>
      </c>
      <c r="F142" s="181" t="s">
        <v>161</v>
      </c>
      <c r="G142" s="182" t="s">
        <v>162</v>
      </c>
      <c r="H142" s="183">
        <v>4</v>
      </c>
      <c r="I142" s="184"/>
      <c r="J142" s="185">
        <f>ROUND(I142*H142,2)</f>
        <v>0</v>
      </c>
      <c r="K142" s="181" t="s">
        <v>133</v>
      </c>
      <c r="L142" s="38"/>
      <c r="M142" s="186" t="s">
        <v>1</v>
      </c>
      <c r="N142" s="187" t="s">
        <v>40</v>
      </c>
      <c r="O142" s="76"/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0" t="s">
        <v>134</v>
      </c>
      <c r="AT142" s="190" t="s">
        <v>129</v>
      </c>
      <c r="AU142" s="190" t="s">
        <v>84</v>
      </c>
      <c r="AY142" s="18" t="s">
        <v>127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8" t="s">
        <v>82</v>
      </c>
      <c r="BK142" s="191">
        <f>ROUND(I142*H142,2)</f>
        <v>0</v>
      </c>
      <c r="BL142" s="18" t="s">
        <v>134</v>
      </c>
      <c r="BM142" s="190" t="s">
        <v>419</v>
      </c>
    </row>
    <row r="143" s="2" customFormat="1" ht="24.15" customHeight="1">
      <c r="A143" s="37"/>
      <c r="B143" s="178"/>
      <c r="C143" s="179" t="s">
        <v>159</v>
      </c>
      <c r="D143" s="179" t="s">
        <v>129</v>
      </c>
      <c r="E143" s="180" t="s">
        <v>420</v>
      </c>
      <c r="F143" s="181" t="s">
        <v>421</v>
      </c>
      <c r="G143" s="182" t="s">
        <v>162</v>
      </c>
      <c r="H143" s="183">
        <v>30</v>
      </c>
      <c r="I143" s="184"/>
      <c r="J143" s="185">
        <f>ROUND(I143*H143,2)</f>
        <v>0</v>
      </c>
      <c r="K143" s="181" t="s">
        <v>133</v>
      </c>
      <c r="L143" s="38"/>
      <c r="M143" s="186" t="s">
        <v>1</v>
      </c>
      <c r="N143" s="187" t="s">
        <v>40</v>
      </c>
      <c r="O143" s="76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0" t="s">
        <v>134</v>
      </c>
      <c r="AT143" s="190" t="s">
        <v>129</v>
      </c>
      <c r="AU143" s="190" t="s">
        <v>84</v>
      </c>
      <c r="AY143" s="18" t="s">
        <v>127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18" t="s">
        <v>82</v>
      </c>
      <c r="BK143" s="191">
        <f>ROUND(I143*H143,2)</f>
        <v>0</v>
      </c>
      <c r="BL143" s="18" t="s">
        <v>134</v>
      </c>
      <c r="BM143" s="190" t="s">
        <v>422</v>
      </c>
    </row>
    <row r="144" s="15" customFormat="1">
      <c r="A144" s="15"/>
      <c r="B144" s="209"/>
      <c r="C144" s="15"/>
      <c r="D144" s="193" t="s">
        <v>143</v>
      </c>
      <c r="E144" s="210" t="s">
        <v>1</v>
      </c>
      <c r="F144" s="211" t="s">
        <v>423</v>
      </c>
      <c r="G144" s="15"/>
      <c r="H144" s="210" t="s">
        <v>1</v>
      </c>
      <c r="I144" s="212"/>
      <c r="J144" s="15"/>
      <c r="K144" s="15"/>
      <c r="L144" s="209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143</v>
      </c>
      <c r="AU144" s="210" t="s">
        <v>84</v>
      </c>
      <c r="AV144" s="15" t="s">
        <v>82</v>
      </c>
      <c r="AW144" s="15" t="s">
        <v>32</v>
      </c>
      <c r="AX144" s="15" t="s">
        <v>75</v>
      </c>
      <c r="AY144" s="210" t="s">
        <v>127</v>
      </c>
    </row>
    <row r="145" s="13" customFormat="1">
      <c r="A145" s="13"/>
      <c r="B145" s="192"/>
      <c r="C145" s="13"/>
      <c r="D145" s="193" t="s">
        <v>143</v>
      </c>
      <c r="E145" s="194" t="s">
        <v>1</v>
      </c>
      <c r="F145" s="195" t="s">
        <v>424</v>
      </c>
      <c r="G145" s="13"/>
      <c r="H145" s="196">
        <v>30</v>
      </c>
      <c r="I145" s="197"/>
      <c r="J145" s="13"/>
      <c r="K145" s="13"/>
      <c r="L145" s="192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143</v>
      </c>
      <c r="AU145" s="194" t="s">
        <v>84</v>
      </c>
      <c r="AV145" s="13" t="s">
        <v>84</v>
      </c>
      <c r="AW145" s="13" t="s">
        <v>32</v>
      </c>
      <c r="AX145" s="13" t="s">
        <v>82</v>
      </c>
      <c r="AY145" s="194" t="s">
        <v>127</v>
      </c>
    </row>
    <row r="146" s="2" customFormat="1" ht="33" customHeight="1">
      <c r="A146" s="37"/>
      <c r="B146" s="178"/>
      <c r="C146" s="179" t="s">
        <v>164</v>
      </c>
      <c r="D146" s="179" t="s">
        <v>129</v>
      </c>
      <c r="E146" s="180" t="s">
        <v>172</v>
      </c>
      <c r="F146" s="181" t="s">
        <v>173</v>
      </c>
      <c r="G146" s="182" t="s">
        <v>162</v>
      </c>
      <c r="H146" s="183">
        <v>171.64500000000001</v>
      </c>
      <c r="I146" s="184"/>
      <c r="J146" s="185">
        <f>ROUND(I146*H146,2)</f>
        <v>0</v>
      </c>
      <c r="K146" s="181" t="s">
        <v>133</v>
      </c>
      <c r="L146" s="38"/>
      <c r="M146" s="186" t="s">
        <v>1</v>
      </c>
      <c r="N146" s="187" t="s">
        <v>40</v>
      </c>
      <c r="O146" s="76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0" t="s">
        <v>134</v>
      </c>
      <c r="AT146" s="190" t="s">
        <v>129</v>
      </c>
      <c r="AU146" s="190" t="s">
        <v>84</v>
      </c>
      <c r="AY146" s="18" t="s">
        <v>127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8" t="s">
        <v>82</v>
      </c>
      <c r="BK146" s="191">
        <f>ROUND(I146*H146,2)</f>
        <v>0</v>
      </c>
      <c r="BL146" s="18" t="s">
        <v>134</v>
      </c>
      <c r="BM146" s="190" t="s">
        <v>425</v>
      </c>
    </row>
    <row r="147" s="13" customFormat="1">
      <c r="A147" s="13"/>
      <c r="B147" s="192"/>
      <c r="C147" s="13"/>
      <c r="D147" s="193" t="s">
        <v>143</v>
      </c>
      <c r="E147" s="194" t="s">
        <v>1</v>
      </c>
      <c r="F147" s="195" t="s">
        <v>426</v>
      </c>
      <c r="G147" s="13"/>
      <c r="H147" s="196">
        <v>55.293999999999997</v>
      </c>
      <c r="I147" s="197"/>
      <c r="J147" s="13"/>
      <c r="K147" s="13"/>
      <c r="L147" s="192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143</v>
      </c>
      <c r="AU147" s="194" t="s">
        <v>84</v>
      </c>
      <c r="AV147" s="13" t="s">
        <v>84</v>
      </c>
      <c r="AW147" s="13" t="s">
        <v>32</v>
      </c>
      <c r="AX147" s="13" t="s">
        <v>75</v>
      </c>
      <c r="AY147" s="194" t="s">
        <v>127</v>
      </c>
    </row>
    <row r="148" s="13" customFormat="1">
      <c r="A148" s="13"/>
      <c r="B148" s="192"/>
      <c r="C148" s="13"/>
      <c r="D148" s="193" t="s">
        <v>143</v>
      </c>
      <c r="E148" s="194" t="s">
        <v>1</v>
      </c>
      <c r="F148" s="195" t="s">
        <v>427</v>
      </c>
      <c r="G148" s="13"/>
      <c r="H148" s="196">
        <v>8.9440000000000008</v>
      </c>
      <c r="I148" s="197"/>
      <c r="J148" s="13"/>
      <c r="K148" s="13"/>
      <c r="L148" s="192"/>
      <c r="M148" s="198"/>
      <c r="N148" s="199"/>
      <c r="O148" s="199"/>
      <c r="P148" s="199"/>
      <c r="Q148" s="199"/>
      <c r="R148" s="199"/>
      <c r="S148" s="199"/>
      <c r="T148" s="20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143</v>
      </c>
      <c r="AU148" s="194" t="s">
        <v>84</v>
      </c>
      <c r="AV148" s="13" t="s">
        <v>84</v>
      </c>
      <c r="AW148" s="13" t="s">
        <v>32</v>
      </c>
      <c r="AX148" s="13" t="s">
        <v>75</v>
      </c>
      <c r="AY148" s="194" t="s">
        <v>127</v>
      </c>
    </row>
    <row r="149" s="13" customFormat="1">
      <c r="A149" s="13"/>
      <c r="B149" s="192"/>
      <c r="C149" s="13"/>
      <c r="D149" s="193" t="s">
        <v>143</v>
      </c>
      <c r="E149" s="194" t="s">
        <v>1</v>
      </c>
      <c r="F149" s="195" t="s">
        <v>428</v>
      </c>
      <c r="G149" s="13"/>
      <c r="H149" s="196">
        <v>67.879999999999995</v>
      </c>
      <c r="I149" s="197"/>
      <c r="J149" s="13"/>
      <c r="K149" s="13"/>
      <c r="L149" s="192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4" t="s">
        <v>143</v>
      </c>
      <c r="AU149" s="194" t="s">
        <v>84</v>
      </c>
      <c r="AV149" s="13" t="s">
        <v>84</v>
      </c>
      <c r="AW149" s="13" t="s">
        <v>32</v>
      </c>
      <c r="AX149" s="13" t="s">
        <v>75</v>
      </c>
      <c r="AY149" s="194" t="s">
        <v>127</v>
      </c>
    </row>
    <row r="150" s="13" customFormat="1">
      <c r="A150" s="13"/>
      <c r="B150" s="192"/>
      <c r="C150" s="13"/>
      <c r="D150" s="193" t="s">
        <v>143</v>
      </c>
      <c r="E150" s="194" t="s">
        <v>1</v>
      </c>
      <c r="F150" s="195" t="s">
        <v>429</v>
      </c>
      <c r="G150" s="13"/>
      <c r="H150" s="196">
        <v>39.527000000000001</v>
      </c>
      <c r="I150" s="197"/>
      <c r="J150" s="13"/>
      <c r="K150" s="13"/>
      <c r="L150" s="192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143</v>
      </c>
      <c r="AU150" s="194" t="s">
        <v>84</v>
      </c>
      <c r="AV150" s="13" t="s">
        <v>84</v>
      </c>
      <c r="AW150" s="13" t="s">
        <v>32</v>
      </c>
      <c r="AX150" s="13" t="s">
        <v>75</v>
      </c>
      <c r="AY150" s="194" t="s">
        <v>127</v>
      </c>
    </row>
    <row r="151" s="14" customFormat="1">
      <c r="A151" s="14"/>
      <c r="B151" s="201"/>
      <c r="C151" s="14"/>
      <c r="D151" s="193" t="s">
        <v>143</v>
      </c>
      <c r="E151" s="202" t="s">
        <v>1</v>
      </c>
      <c r="F151" s="203" t="s">
        <v>170</v>
      </c>
      <c r="G151" s="14"/>
      <c r="H151" s="204">
        <v>171.64499999999998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143</v>
      </c>
      <c r="AU151" s="202" t="s">
        <v>84</v>
      </c>
      <c r="AV151" s="14" t="s">
        <v>134</v>
      </c>
      <c r="AW151" s="14" t="s">
        <v>32</v>
      </c>
      <c r="AX151" s="14" t="s">
        <v>82</v>
      </c>
      <c r="AY151" s="202" t="s">
        <v>127</v>
      </c>
    </row>
    <row r="152" s="2" customFormat="1" ht="44.25" customHeight="1">
      <c r="A152" s="37"/>
      <c r="B152" s="178"/>
      <c r="C152" s="179" t="s">
        <v>171</v>
      </c>
      <c r="D152" s="179" t="s">
        <v>129</v>
      </c>
      <c r="E152" s="180" t="s">
        <v>430</v>
      </c>
      <c r="F152" s="181" t="s">
        <v>431</v>
      </c>
      <c r="G152" s="182" t="s">
        <v>147</v>
      </c>
      <c r="H152" s="183">
        <v>25</v>
      </c>
      <c r="I152" s="184"/>
      <c r="J152" s="185">
        <f>ROUND(I152*H152,2)</f>
        <v>0</v>
      </c>
      <c r="K152" s="181" t="s">
        <v>133</v>
      </c>
      <c r="L152" s="38"/>
      <c r="M152" s="186" t="s">
        <v>1</v>
      </c>
      <c r="N152" s="187" t="s">
        <v>40</v>
      </c>
      <c r="O152" s="76"/>
      <c r="P152" s="188">
        <f>O152*H152</f>
        <v>0</v>
      </c>
      <c r="Q152" s="188">
        <v>0.010999999999999999</v>
      </c>
      <c r="R152" s="188">
        <f>Q152*H152</f>
        <v>0.27499999999999997</v>
      </c>
      <c r="S152" s="188">
        <v>0</v>
      </c>
      <c r="T152" s="18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0" t="s">
        <v>134</v>
      </c>
      <c r="AT152" s="190" t="s">
        <v>129</v>
      </c>
      <c r="AU152" s="190" t="s">
        <v>84</v>
      </c>
      <c r="AY152" s="18" t="s">
        <v>127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8" t="s">
        <v>82</v>
      </c>
      <c r="BK152" s="191">
        <f>ROUND(I152*H152,2)</f>
        <v>0</v>
      </c>
      <c r="BL152" s="18" t="s">
        <v>134</v>
      </c>
      <c r="BM152" s="190" t="s">
        <v>432</v>
      </c>
    </row>
    <row r="153" s="2" customFormat="1" ht="24.15" customHeight="1">
      <c r="A153" s="37"/>
      <c r="B153" s="178"/>
      <c r="C153" s="179" t="s">
        <v>183</v>
      </c>
      <c r="D153" s="179" t="s">
        <v>129</v>
      </c>
      <c r="E153" s="180" t="s">
        <v>184</v>
      </c>
      <c r="F153" s="181" t="s">
        <v>185</v>
      </c>
      <c r="G153" s="182" t="s">
        <v>132</v>
      </c>
      <c r="H153" s="183">
        <v>379.024</v>
      </c>
      <c r="I153" s="184"/>
      <c r="J153" s="185">
        <f>ROUND(I153*H153,2)</f>
        <v>0</v>
      </c>
      <c r="K153" s="181" t="s">
        <v>133</v>
      </c>
      <c r="L153" s="38"/>
      <c r="M153" s="186" t="s">
        <v>1</v>
      </c>
      <c r="N153" s="187" t="s">
        <v>40</v>
      </c>
      <c r="O153" s="76"/>
      <c r="P153" s="188">
        <f>O153*H153</f>
        <v>0</v>
      </c>
      <c r="Q153" s="188">
        <v>0.00084999999999999995</v>
      </c>
      <c r="R153" s="188">
        <f>Q153*H153</f>
        <v>0.32217039999999997</v>
      </c>
      <c r="S153" s="188">
        <v>0</v>
      </c>
      <c r="T153" s="18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0" t="s">
        <v>134</v>
      </c>
      <c r="AT153" s="190" t="s">
        <v>129</v>
      </c>
      <c r="AU153" s="190" t="s">
        <v>84</v>
      </c>
      <c r="AY153" s="18" t="s">
        <v>127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8" t="s">
        <v>82</v>
      </c>
      <c r="BK153" s="191">
        <f>ROUND(I153*H153,2)</f>
        <v>0</v>
      </c>
      <c r="BL153" s="18" t="s">
        <v>134</v>
      </c>
      <c r="BM153" s="190" t="s">
        <v>433</v>
      </c>
    </row>
    <row r="154" s="13" customFormat="1">
      <c r="A154" s="13"/>
      <c r="B154" s="192"/>
      <c r="C154" s="13"/>
      <c r="D154" s="193" t="s">
        <v>143</v>
      </c>
      <c r="E154" s="194" t="s">
        <v>1</v>
      </c>
      <c r="F154" s="195" t="s">
        <v>434</v>
      </c>
      <c r="G154" s="13"/>
      <c r="H154" s="196">
        <v>122.384</v>
      </c>
      <c r="I154" s="197"/>
      <c r="J154" s="13"/>
      <c r="K154" s="13"/>
      <c r="L154" s="192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143</v>
      </c>
      <c r="AU154" s="194" t="s">
        <v>84</v>
      </c>
      <c r="AV154" s="13" t="s">
        <v>84</v>
      </c>
      <c r="AW154" s="13" t="s">
        <v>32</v>
      </c>
      <c r="AX154" s="13" t="s">
        <v>75</v>
      </c>
      <c r="AY154" s="194" t="s">
        <v>127</v>
      </c>
    </row>
    <row r="155" s="13" customFormat="1">
      <c r="A155" s="13"/>
      <c r="B155" s="192"/>
      <c r="C155" s="13"/>
      <c r="D155" s="193" t="s">
        <v>143</v>
      </c>
      <c r="E155" s="194" t="s">
        <v>1</v>
      </c>
      <c r="F155" s="195" t="s">
        <v>435</v>
      </c>
      <c r="G155" s="13"/>
      <c r="H155" s="196">
        <v>19.795999999999999</v>
      </c>
      <c r="I155" s="197"/>
      <c r="J155" s="13"/>
      <c r="K155" s="13"/>
      <c r="L155" s="192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143</v>
      </c>
      <c r="AU155" s="194" t="s">
        <v>84</v>
      </c>
      <c r="AV155" s="13" t="s">
        <v>84</v>
      </c>
      <c r="AW155" s="13" t="s">
        <v>32</v>
      </c>
      <c r="AX155" s="13" t="s">
        <v>75</v>
      </c>
      <c r="AY155" s="194" t="s">
        <v>127</v>
      </c>
    </row>
    <row r="156" s="13" customFormat="1">
      <c r="A156" s="13"/>
      <c r="B156" s="192"/>
      <c r="C156" s="13"/>
      <c r="D156" s="193" t="s">
        <v>143</v>
      </c>
      <c r="E156" s="194" t="s">
        <v>1</v>
      </c>
      <c r="F156" s="195" t="s">
        <v>436</v>
      </c>
      <c r="G156" s="13"/>
      <c r="H156" s="196">
        <v>149.68299999999999</v>
      </c>
      <c r="I156" s="197"/>
      <c r="J156" s="13"/>
      <c r="K156" s="13"/>
      <c r="L156" s="192"/>
      <c r="M156" s="198"/>
      <c r="N156" s="199"/>
      <c r="O156" s="199"/>
      <c r="P156" s="199"/>
      <c r="Q156" s="199"/>
      <c r="R156" s="199"/>
      <c r="S156" s="199"/>
      <c r="T156" s="20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4" t="s">
        <v>143</v>
      </c>
      <c r="AU156" s="194" t="s">
        <v>84</v>
      </c>
      <c r="AV156" s="13" t="s">
        <v>84</v>
      </c>
      <c r="AW156" s="13" t="s">
        <v>32</v>
      </c>
      <c r="AX156" s="13" t="s">
        <v>75</v>
      </c>
      <c r="AY156" s="194" t="s">
        <v>127</v>
      </c>
    </row>
    <row r="157" s="13" customFormat="1">
      <c r="A157" s="13"/>
      <c r="B157" s="192"/>
      <c r="C157" s="13"/>
      <c r="D157" s="193" t="s">
        <v>143</v>
      </c>
      <c r="E157" s="194" t="s">
        <v>1</v>
      </c>
      <c r="F157" s="195" t="s">
        <v>437</v>
      </c>
      <c r="G157" s="13"/>
      <c r="H157" s="196">
        <v>87.161000000000001</v>
      </c>
      <c r="I157" s="197"/>
      <c r="J157" s="13"/>
      <c r="K157" s="13"/>
      <c r="L157" s="192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4" t="s">
        <v>143</v>
      </c>
      <c r="AU157" s="194" t="s">
        <v>84</v>
      </c>
      <c r="AV157" s="13" t="s">
        <v>84</v>
      </c>
      <c r="AW157" s="13" t="s">
        <v>32</v>
      </c>
      <c r="AX157" s="13" t="s">
        <v>75</v>
      </c>
      <c r="AY157" s="194" t="s">
        <v>127</v>
      </c>
    </row>
    <row r="158" s="14" customFormat="1">
      <c r="A158" s="14"/>
      <c r="B158" s="201"/>
      <c r="C158" s="14"/>
      <c r="D158" s="193" t="s">
        <v>143</v>
      </c>
      <c r="E158" s="202" t="s">
        <v>1</v>
      </c>
      <c r="F158" s="203" t="s">
        <v>170</v>
      </c>
      <c r="G158" s="14"/>
      <c r="H158" s="204">
        <v>379.024</v>
      </c>
      <c r="I158" s="205"/>
      <c r="J158" s="14"/>
      <c r="K158" s="14"/>
      <c r="L158" s="201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143</v>
      </c>
      <c r="AU158" s="202" t="s">
        <v>84</v>
      </c>
      <c r="AV158" s="14" t="s">
        <v>134</v>
      </c>
      <c r="AW158" s="14" t="s">
        <v>32</v>
      </c>
      <c r="AX158" s="14" t="s">
        <v>82</v>
      </c>
      <c r="AY158" s="202" t="s">
        <v>127</v>
      </c>
    </row>
    <row r="159" s="2" customFormat="1" ht="24.15" customHeight="1">
      <c r="A159" s="37"/>
      <c r="B159" s="178"/>
      <c r="C159" s="179" t="s">
        <v>195</v>
      </c>
      <c r="D159" s="179" t="s">
        <v>129</v>
      </c>
      <c r="E159" s="180" t="s">
        <v>196</v>
      </c>
      <c r="F159" s="181" t="s">
        <v>197</v>
      </c>
      <c r="G159" s="182" t="s">
        <v>132</v>
      </c>
      <c r="H159" s="183">
        <v>379.024</v>
      </c>
      <c r="I159" s="184"/>
      <c r="J159" s="185">
        <f>ROUND(I159*H159,2)</f>
        <v>0</v>
      </c>
      <c r="K159" s="181" t="s">
        <v>133</v>
      </c>
      <c r="L159" s="38"/>
      <c r="M159" s="186" t="s">
        <v>1</v>
      </c>
      <c r="N159" s="187" t="s">
        <v>40</v>
      </c>
      <c r="O159" s="76"/>
      <c r="P159" s="188">
        <f>O159*H159</f>
        <v>0</v>
      </c>
      <c r="Q159" s="188">
        <v>0</v>
      </c>
      <c r="R159" s="188">
        <f>Q159*H159</f>
        <v>0</v>
      </c>
      <c r="S159" s="188">
        <v>0</v>
      </c>
      <c r="T159" s="18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0" t="s">
        <v>134</v>
      </c>
      <c r="AT159" s="190" t="s">
        <v>129</v>
      </c>
      <c r="AU159" s="190" t="s">
        <v>84</v>
      </c>
      <c r="AY159" s="18" t="s">
        <v>127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8" t="s">
        <v>82</v>
      </c>
      <c r="BK159" s="191">
        <f>ROUND(I159*H159,2)</f>
        <v>0</v>
      </c>
      <c r="BL159" s="18" t="s">
        <v>134</v>
      </c>
      <c r="BM159" s="190" t="s">
        <v>438</v>
      </c>
    </row>
    <row r="160" s="2" customFormat="1" ht="21.75" customHeight="1">
      <c r="A160" s="37"/>
      <c r="B160" s="178"/>
      <c r="C160" s="179" t="s">
        <v>8</v>
      </c>
      <c r="D160" s="179" t="s">
        <v>129</v>
      </c>
      <c r="E160" s="180" t="s">
        <v>439</v>
      </c>
      <c r="F160" s="181" t="s">
        <v>440</v>
      </c>
      <c r="G160" s="182" t="s">
        <v>132</v>
      </c>
      <c r="H160" s="183">
        <v>50</v>
      </c>
      <c r="I160" s="184"/>
      <c r="J160" s="185">
        <f>ROUND(I160*H160,2)</f>
        <v>0</v>
      </c>
      <c r="K160" s="181" t="s">
        <v>133</v>
      </c>
      <c r="L160" s="38"/>
      <c r="M160" s="186" t="s">
        <v>1</v>
      </c>
      <c r="N160" s="187" t="s">
        <v>40</v>
      </c>
      <c r="O160" s="76"/>
      <c r="P160" s="188">
        <f>O160*H160</f>
        <v>0</v>
      </c>
      <c r="Q160" s="188">
        <v>0.00069999999999999999</v>
      </c>
      <c r="R160" s="188">
        <f>Q160*H160</f>
        <v>0.034999999999999996</v>
      </c>
      <c r="S160" s="188">
        <v>0</v>
      </c>
      <c r="T160" s="18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0" t="s">
        <v>134</v>
      </c>
      <c r="AT160" s="190" t="s">
        <v>129</v>
      </c>
      <c r="AU160" s="190" t="s">
        <v>84</v>
      </c>
      <c r="AY160" s="18" t="s">
        <v>127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8" t="s">
        <v>82</v>
      </c>
      <c r="BK160" s="191">
        <f>ROUND(I160*H160,2)</f>
        <v>0</v>
      </c>
      <c r="BL160" s="18" t="s">
        <v>134</v>
      </c>
      <c r="BM160" s="190" t="s">
        <v>441</v>
      </c>
    </row>
    <row r="161" s="15" customFormat="1">
      <c r="A161" s="15"/>
      <c r="B161" s="209"/>
      <c r="C161" s="15"/>
      <c r="D161" s="193" t="s">
        <v>143</v>
      </c>
      <c r="E161" s="210" t="s">
        <v>1</v>
      </c>
      <c r="F161" s="211" t="s">
        <v>423</v>
      </c>
      <c r="G161" s="15"/>
      <c r="H161" s="210" t="s">
        <v>1</v>
      </c>
      <c r="I161" s="212"/>
      <c r="J161" s="15"/>
      <c r="K161" s="15"/>
      <c r="L161" s="209"/>
      <c r="M161" s="213"/>
      <c r="N161" s="214"/>
      <c r="O161" s="214"/>
      <c r="P161" s="214"/>
      <c r="Q161" s="214"/>
      <c r="R161" s="214"/>
      <c r="S161" s="214"/>
      <c r="T161" s="2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10" t="s">
        <v>143</v>
      </c>
      <c r="AU161" s="210" t="s">
        <v>84</v>
      </c>
      <c r="AV161" s="15" t="s">
        <v>82</v>
      </c>
      <c r="AW161" s="15" t="s">
        <v>32</v>
      </c>
      <c r="AX161" s="15" t="s">
        <v>75</v>
      </c>
      <c r="AY161" s="210" t="s">
        <v>127</v>
      </c>
    </row>
    <row r="162" s="13" customFormat="1">
      <c r="A162" s="13"/>
      <c r="B162" s="192"/>
      <c r="C162" s="13"/>
      <c r="D162" s="193" t="s">
        <v>143</v>
      </c>
      <c r="E162" s="194" t="s">
        <v>1</v>
      </c>
      <c r="F162" s="195" t="s">
        <v>442</v>
      </c>
      <c r="G162" s="13"/>
      <c r="H162" s="196">
        <v>50</v>
      </c>
      <c r="I162" s="197"/>
      <c r="J162" s="13"/>
      <c r="K162" s="13"/>
      <c r="L162" s="192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143</v>
      </c>
      <c r="AU162" s="194" t="s">
        <v>84</v>
      </c>
      <c r="AV162" s="13" t="s">
        <v>84</v>
      </c>
      <c r="AW162" s="13" t="s">
        <v>32</v>
      </c>
      <c r="AX162" s="13" t="s">
        <v>82</v>
      </c>
      <c r="AY162" s="194" t="s">
        <v>127</v>
      </c>
    </row>
    <row r="163" s="2" customFormat="1" ht="16.5" customHeight="1">
      <c r="A163" s="37"/>
      <c r="B163" s="178"/>
      <c r="C163" s="179" t="s">
        <v>204</v>
      </c>
      <c r="D163" s="179" t="s">
        <v>129</v>
      </c>
      <c r="E163" s="180" t="s">
        <v>443</v>
      </c>
      <c r="F163" s="181" t="s">
        <v>444</v>
      </c>
      <c r="G163" s="182" t="s">
        <v>132</v>
      </c>
      <c r="H163" s="183">
        <v>50</v>
      </c>
      <c r="I163" s="184"/>
      <c r="J163" s="185">
        <f>ROUND(I163*H163,2)</f>
        <v>0</v>
      </c>
      <c r="K163" s="181" t="s">
        <v>133</v>
      </c>
      <c r="L163" s="38"/>
      <c r="M163" s="186" t="s">
        <v>1</v>
      </c>
      <c r="N163" s="187" t="s">
        <v>40</v>
      </c>
      <c r="O163" s="76"/>
      <c r="P163" s="188">
        <f>O163*H163</f>
        <v>0</v>
      </c>
      <c r="Q163" s="188">
        <v>0</v>
      </c>
      <c r="R163" s="188">
        <f>Q163*H163</f>
        <v>0</v>
      </c>
      <c r="S163" s="188">
        <v>0</v>
      </c>
      <c r="T163" s="18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0" t="s">
        <v>134</v>
      </c>
      <c r="AT163" s="190" t="s">
        <v>129</v>
      </c>
      <c r="AU163" s="190" t="s">
        <v>84</v>
      </c>
      <c r="AY163" s="18" t="s">
        <v>127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8" t="s">
        <v>82</v>
      </c>
      <c r="BK163" s="191">
        <f>ROUND(I163*H163,2)</f>
        <v>0</v>
      </c>
      <c r="BL163" s="18" t="s">
        <v>134</v>
      </c>
      <c r="BM163" s="190" t="s">
        <v>445</v>
      </c>
    </row>
    <row r="164" s="2" customFormat="1" ht="21.75" customHeight="1">
      <c r="A164" s="37"/>
      <c r="B164" s="178"/>
      <c r="C164" s="179" t="s">
        <v>213</v>
      </c>
      <c r="D164" s="179" t="s">
        <v>129</v>
      </c>
      <c r="E164" s="180" t="s">
        <v>446</v>
      </c>
      <c r="F164" s="181" t="s">
        <v>447</v>
      </c>
      <c r="G164" s="182" t="s">
        <v>162</v>
      </c>
      <c r="H164" s="183">
        <v>50</v>
      </c>
      <c r="I164" s="184"/>
      <c r="J164" s="185">
        <f>ROUND(I164*H164,2)</f>
        <v>0</v>
      </c>
      <c r="K164" s="181" t="s">
        <v>133</v>
      </c>
      <c r="L164" s="38"/>
      <c r="M164" s="186" t="s">
        <v>1</v>
      </c>
      <c r="N164" s="187" t="s">
        <v>40</v>
      </c>
      <c r="O164" s="76"/>
      <c r="P164" s="188">
        <f>O164*H164</f>
        <v>0</v>
      </c>
      <c r="Q164" s="188">
        <v>0.00046000000000000001</v>
      </c>
      <c r="R164" s="188">
        <f>Q164*H164</f>
        <v>0.023</v>
      </c>
      <c r="S164" s="188">
        <v>0</v>
      </c>
      <c r="T164" s="18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0" t="s">
        <v>134</v>
      </c>
      <c r="AT164" s="190" t="s">
        <v>129</v>
      </c>
      <c r="AU164" s="190" t="s">
        <v>84</v>
      </c>
      <c r="AY164" s="18" t="s">
        <v>127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8" t="s">
        <v>82</v>
      </c>
      <c r="BK164" s="191">
        <f>ROUND(I164*H164,2)</f>
        <v>0</v>
      </c>
      <c r="BL164" s="18" t="s">
        <v>134</v>
      </c>
      <c r="BM164" s="190" t="s">
        <v>448</v>
      </c>
    </row>
    <row r="165" s="2" customFormat="1" ht="24.15" customHeight="1">
      <c r="A165" s="37"/>
      <c r="B165" s="178"/>
      <c r="C165" s="179" t="s">
        <v>219</v>
      </c>
      <c r="D165" s="179" t="s">
        <v>129</v>
      </c>
      <c r="E165" s="180" t="s">
        <v>449</v>
      </c>
      <c r="F165" s="181" t="s">
        <v>450</v>
      </c>
      <c r="G165" s="182" t="s">
        <v>162</v>
      </c>
      <c r="H165" s="183">
        <v>50</v>
      </c>
      <c r="I165" s="184"/>
      <c r="J165" s="185">
        <f>ROUND(I165*H165,2)</f>
        <v>0</v>
      </c>
      <c r="K165" s="181" t="s">
        <v>133</v>
      </c>
      <c r="L165" s="38"/>
      <c r="M165" s="186" t="s">
        <v>1</v>
      </c>
      <c r="N165" s="187" t="s">
        <v>40</v>
      </c>
      <c r="O165" s="76"/>
      <c r="P165" s="188">
        <f>O165*H165</f>
        <v>0</v>
      </c>
      <c r="Q165" s="188">
        <v>0</v>
      </c>
      <c r="R165" s="188">
        <f>Q165*H165</f>
        <v>0</v>
      </c>
      <c r="S165" s="188">
        <v>0</v>
      </c>
      <c r="T165" s="18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0" t="s">
        <v>134</v>
      </c>
      <c r="AT165" s="190" t="s">
        <v>129</v>
      </c>
      <c r="AU165" s="190" t="s">
        <v>84</v>
      </c>
      <c r="AY165" s="18" t="s">
        <v>127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8" t="s">
        <v>82</v>
      </c>
      <c r="BK165" s="191">
        <f>ROUND(I165*H165,2)</f>
        <v>0</v>
      </c>
      <c r="BL165" s="18" t="s">
        <v>134</v>
      </c>
      <c r="BM165" s="190" t="s">
        <v>451</v>
      </c>
    </row>
    <row r="166" s="2" customFormat="1" ht="37.8" customHeight="1">
      <c r="A166" s="37"/>
      <c r="B166" s="178"/>
      <c r="C166" s="179" t="s">
        <v>225</v>
      </c>
      <c r="D166" s="179" t="s">
        <v>129</v>
      </c>
      <c r="E166" s="180" t="s">
        <v>199</v>
      </c>
      <c r="F166" s="181" t="s">
        <v>200</v>
      </c>
      <c r="G166" s="182" t="s">
        <v>162</v>
      </c>
      <c r="H166" s="183">
        <v>34.119999999999997</v>
      </c>
      <c r="I166" s="184"/>
      <c r="J166" s="185">
        <f>ROUND(I166*H166,2)</f>
        <v>0</v>
      </c>
      <c r="K166" s="181" t="s">
        <v>133</v>
      </c>
      <c r="L166" s="38"/>
      <c r="M166" s="186" t="s">
        <v>1</v>
      </c>
      <c r="N166" s="187" t="s">
        <v>40</v>
      </c>
      <c r="O166" s="76"/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0" t="s">
        <v>134</v>
      </c>
      <c r="AT166" s="190" t="s">
        <v>129</v>
      </c>
      <c r="AU166" s="190" t="s">
        <v>84</v>
      </c>
      <c r="AY166" s="18" t="s">
        <v>127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8" t="s">
        <v>82</v>
      </c>
      <c r="BK166" s="191">
        <f>ROUND(I166*H166,2)</f>
        <v>0</v>
      </c>
      <c r="BL166" s="18" t="s">
        <v>134</v>
      </c>
      <c r="BM166" s="190" t="s">
        <v>452</v>
      </c>
    </row>
    <row r="167" s="15" customFormat="1">
      <c r="A167" s="15"/>
      <c r="B167" s="209"/>
      <c r="C167" s="15"/>
      <c r="D167" s="193" t="s">
        <v>143</v>
      </c>
      <c r="E167" s="210" t="s">
        <v>1</v>
      </c>
      <c r="F167" s="211" t="s">
        <v>202</v>
      </c>
      <c r="G167" s="15"/>
      <c r="H167" s="210" t="s">
        <v>1</v>
      </c>
      <c r="I167" s="212"/>
      <c r="J167" s="15"/>
      <c r="K167" s="15"/>
      <c r="L167" s="209"/>
      <c r="M167" s="213"/>
      <c r="N167" s="214"/>
      <c r="O167" s="214"/>
      <c r="P167" s="214"/>
      <c r="Q167" s="214"/>
      <c r="R167" s="214"/>
      <c r="S167" s="214"/>
      <c r="T167" s="2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0" t="s">
        <v>143</v>
      </c>
      <c r="AU167" s="210" t="s">
        <v>84</v>
      </c>
      <c r="AV167" s="15" t="s">
        <v>82</v>
      </c>
      <c r="AW167" s="15" t="s">
        <v>32</v>
      </c>
      <c r="AX167" s="15" t="s">
        <v>75</v>
      </c>
      <c r="AY167" s="210" t="s">
        <v>127</v>
      </c>
    </row>
    <row r="168" s="13" customFormat="1">
      <c r="A168" s="13"/>
      <c r="B168" s="192"/>
      <c r="C168" s="13"/>
      <c r="D168" s="193" t="s">
        <v>143</v>
      </c>
      <c r="E168" s="194" t="s">
        <v>1</v>
      </c>
      <c r="F168" s="195" t="s">
        <v>203</v>
      </c>
      <c r="G168" s="13"/>
      <c r="H168" s="196">
        <v>34.119999999999997</v>
      </c>
      <c r="I168" s="197"/>
      <c r="J168" s="13"/>
      <c r="K168" s="13"/>
      <c r="L168" s="192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4" t="s">
        <v>143</v>
      </c>
      <c r="AU168" s="194" t="s">
        <v>84</v>
      </c>
      <c r="AV168" s="13" t="s">
        <v>84</v>
      </c>
      <c r="AW168" s="13" t="s">
        <v>32</v>
      </c>
      <c r="AX168" s="13" t="s">
        <v>82</v>
      </c>
      <c r="AY168" s="194" t="s">
        <v>127</v>
      </c>
    </row>
    <row r="169" s="2" customFormat="1" ht="37.8" customHeight="1">
      <c r="A169" s="37"/>
      <c r="B169" s="178"/>
      <c r="C169" s="179" t="s">
        <v>229</v>
      </c>
      <c r="D169" s="179" t="s">
        <v>129</v>
      </c>
      <c r="E169" s="180" t="s">
        <v>205</v>
      </c>
      <c r="F169" s="181" t="s">
        <v>206</v>
      </c>
      <c r="G169" s="182" t="s">
        <v>162</v>
      </c>
      <c r="H169" s="183">
        <v>67.430999999999997</v>
      </c>
      <c r="I169" s="184"/>
      <c r="J169" s="185">
        <f>ROUND(I169*H169,2)</f>
        <v>0</v>
      </c>
      <c r="K169" s="181" t="s">
        <v>133</v>
      </c>
      <c r="L169" s="38"/>
      <c r="M169" s="186" t="s">
        <v>1</v>
      </c>
      <c r="N169" s="187" t="s">
        <v>40</v>
      </c>
      <c r="O169" s="76"/>
      <c r="P169" s="188">
        <f>O169*H169</f>
        <v>0</v>
      </c>
      <c r="Q169" s="188">
        <v>0</v>
      </c>
      <c r="R169" s="188">
        <f>Q169*H169</f>
        <v>0</v>
      </c>
      <c r="S169" s="188">
        <v>0</v>
      </c>
      <c r="T169" s="18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0" t="s">
        <v>134</v>
      </c>
      <c r="AT169" s="190" t="s">
        <v>129</v>
      </c>
      <c r="AU169" s="190" t="s">
        <v>84</v>
      </c>
      <c r="AY169" s="18" t="s">
        <v>127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8" t="s">
        <v>82</v>
      </c>
      <c r="BK169" s="191">
        <f>ROUND(I169*H169,2)</f>
        <v>0</v>
      </c>
      <c r="BL169" s="18" t="s">
        <v>134</v>
      </c>
      <c r="BM169" s="190" t="s">
        <v>453</v>
      </c>
    </row>
    <row r="170" s="15" customFormat="1">
      <c r="A170" s="15"/>
      <c r="B170" s="209"/>
      <c r="C170" s="15"/>
      <c r="D170" s="193" t="s">
        <v>143</v>
      </c>
      <c r="E170" s="210" t="s">
        <v>1</v>
      </c>
      <c r="F170" s="211" t="s">
        <v>208</v>
      </c>
      <c r="G170" s="15"/>
      <c r="H170" s="210" t="s">
        <v>1</v>
      </c>
      <c r="I170" s="212"/>
      <c r="J170" s="15"/>
      <c r="K170" s="15"/>
      <c r="L170" s="209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143</v>
      </c>
      <c r="AU170" s="210" t="s">
        <v>84</v>
      </c>
      <c r="AV170" s="15" t="s">
        <v>82</v>
      </c>
      <c r="AW170" s="15" t="s">
        <v>32</v>
      </c>
      <c r="AX170" s="15" t="s">
        <v>75</v>
      </c>
      <c r="AY170" s="210" t="s">
        <v>127</v>
      </c>
    </row>
    <row r="171" s="13" customFormat="1">
      <c r="A171" s="13"/>
      <c r="B171" s="192"/>
      <c r="C171" s="13"/>
      <c r="D171" s="193" t="s">
        <v>143</v>
      </c>
      <c r="E171" s="194" t="s">
        <v>1</v>
      </c>
      <c r="F171" s="195" t="s">
        <v>454</v>
      </c>
      <c r="G171" s="13"/>
      <c r="H171" s="196">
        <v>8.1270000000000007</v>
      </c>
      <c r="I171" s="197"/>
      <c r="J171" s="13"/>
      <c r="K171" s="13"/>
      <c r="L171" s="192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143</v>
      </c>
      <c r="AU171" s="194" t="s">
        <v>84</v>
      </c>
      <c r="AV171" s="13" t="s">
        <v>84</v>
      </c>
      <c r="AW171" s="13" t="s">
        <v>32</v>
      </c>
      <c r="AX171" s="13" t="s">
        <v>75</v>
      </c>
      <c r="AY171" s="194" t="s">
        <v>127</v>
      </c>
    </row>
    <row r="172" s="13" customFormat="1">
      <c r="A172" s="13"/>
      <c r="B172" s="192"/>
      <c r="C172" s="13"/>
      <c r="D172" s="193" t="s">
        <v>143</v>
      </c>
      <c r="E172" s="194" t="s">
        <v>1</v>
      </c>
      <c r="F172" s="195" t="s">
        <v>455</v>
      </c>
      <c r="G172" s="13"/>
      <c r="H172" s="196">
        <v>44.698999999999998</v>
      </c>
      <c r="I172" s="197"/>
      <c r="J172" s="13"/>
      <c r="K172" s="13"/>
      <c r="L172" s="192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143</v>
      </c>
      <c r="AU172" s="194" t="s">
        <v>84</v>
      </c>
      <c r="AV172" s="13" t="s">
        <v>84</v>
      </c>
      <c r="AW172" s="13" t="s">
        <v>32</v>
      </c>
      <c r="AX172" s="13" t="s">
        <v>75</v>
      </c>
      <c r="AY172" s="194" t="s">
        <v>127</v>
      </c>
    </row>
    <row r="173" s="13" customFormat="1">
      <c r="A173" s="13"/>
      <c r="B173" s="192"/>
      <c r="C173" s="13"/>
      <c r="D173" s="193" t="s">
        <v>143</v>
      </c>
      <c r="E173" s="194" t="s">
        <v>1</v>
      </c>
      <c r="F173" s="195" t="s">
        <v>456</v>
      </c>
      <c r="G173" s="13"/>
      <c r="H173" s="196">
        <v>14.605</v>
      </c>
      <c r="I173" s="197"/>
      <c r="J173" s="13"/>
      <c r="K173" s="13"/>
      <c r="L173" s="192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143</v>
      </c>
      <c r="AU173" s="194" t="s">
        <v>84</v>
      </c>
      <c r="AV173" s="13" t="s">
        <v>84</v>
      </c>
      <c r="AW173" s="13" t="s">
        <v>32</v>
      </c>
      <c r="AX173" s="13" t="s">
        <v>75</v>
      </c>
      <c r="AY173" s="194" t="s">
        <v>127</v>
      </c>
    </row>
    <row r="174" s="14" customFormat="1">
      <c r="A174" s="14"/>
      <c r="B174" s="201"/>
      <c r="C174" s="14"/>
      <c r="D174" s="193" t="s">
        <v>143</v>
      </c>
      <c r="E174" s="202" t="s">
        <v>1</v>
      </c>
      <c r="F174" s="203" t="s">
        <v>170</v>
      </c>
      <c r="G174" s="14"/>
      <c r="H174" s="204">
        <v>67.430999999999997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143</v>
      </c>
      <c r="AU174" s="202" t="s">
        <v>84</v>
      </c>
      <c r="AV174" s="14" t="s">
        <v>134</v>
      </c>
      <c r="AW174" s="14" t="s">
        <v>32</v>
      </c>
      <c r="AX174" s="14" t="s">
        <v>82</v>
      </c>
      <c r="AY174" s="202" t="s">
        <v>127</v>
      </c>
    </row>
    <row r="175" s="2" customFormat="1" ht="24.15" customHeight="1">
      <c r="A175" s="37"/>
      <c r="B175" s="178"/>
      <c r="C175" s="179" t="s">
        <v>237</v>
      </c>
      <c r="D175" s="179" t="s">
        <v>129</v>
      </c>
      <c r="E175" s="180" t="s">
        <v>214</v>
      </c>
      <c r="F175" s="181" t="s">
        <v>215</v>
      </c>
      <c r="G175" s="182" t="s">
        <v>162</v>
      </c>
      <c r="H175" s="183">
        <v>17.300000000000001</v>
      </c>
      <c r="I175" s="184"/>
      <c r="J175" s="185">
        <f>ROUND(I175*H175,2)</f>
        <v>0</v>
      </c>
      <c r="K175" s="181" t="s">
        <v>133</v>
      </c>
      <c r="L175" s="38"/>
      <c r="M175" s="186" t="s">
        <v>1</v>
      </c>
      <c r="N175" s="187" t="s">
        <v>40</v>
      </c>
      <c r="O175" s="76"/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0" t="s">
        <v>134</v>
      </c>
      <c r="AT175" s="190" t="s">
        <v>129</v>
      </c>
      <c r="AU175" s="190" t="s">
        <v>84</v>
      </c>
      <c r="AY175" s="18" t="s">
        <v>127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8" t="s">
        <v>82</v>
      </c>
      <c r="BK175" s="191">
        <f>ROUND(I175*H175,2)</f>
        <v>0</v>
      </c>
      <c r="BL175" s="18" t="s">
        <v>134</v>
      </c>
      <c r="BM175" s="190" t="s">
        <v>457</v>
      </c>
    </row>
    <row r="176" s="15" customFormat="1">
      <c r="A176" s="15"/>
      <c r="B176" s="209"/>
      <c r="C176" s="15"/>
      <c r="D176" s="193" t="s">
        <v>143</v>
      </c>
      <c r="E176" s="210" t="s">
        <v>1</v>
      </c>
      <c r="F176" s="211" t="s">
        <v>217</v>
      </c>
      <c r="G176" s="15"/>
      <c r="H176" s="210" t="s">
        <v>1</v>
      </c>
      <c r="I176" s="212"/>
      <c r="J176" s="15"/>
      <c r="K176" s="15"/>
      <c r="L176" s="209"/>
      <c r="M176" s="213"/>
      <c r="N176" s="214"/>
      <c r="O176" s="214"/>
      <c r="P176" s="214"/>
      <c r="Q176" s="214"/>
      <c r="R176" s="214"/>
      <c r="S176" s="214"/>
      <c r="T176" s="2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0" t="s">
        <v>143</v>
      </c>
      <c r="AU176" s="210" t="s">
        <v>84</v>
      </c>
      <c r="AV176" s="15" t="s">
        <v>82</v>
      </c>
      <c r="AW176" s="15" t="s">
        <v>32</v>
      </c>
      <c r="AX176" s="15" t="s">
        <v>75</v>
      </c>
      <c r="AY176" s="210" t="s">
        <v>127</v>
      </c>
    </row>
    <row r="177" s="13" customFormat="1">
      <c r="A177" s="13"/>
      <c r="B177" s="192"/>
      <c r="C177" s="13"/>
      <c r="D177" s="193" t="s">
        <v>143</v>
      </c>
      <c r="E177" s="194" t="s">
        <v>1</v>
      </c>
      <c r="F177" s="195" t="s">
        <v>458</v>
      </c>
      <c r="G177" s="13"/>
      <c r="H177" s="196">
        <v>17.300000000000001</v>
      </c>
      <c r="I177" s="197"/>
      <c r="J177" s="13"/>
      <c r="K177" s="13"/>
      <c r="L177" s="192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143</v>
      </c>
      <c r="AU177" s="194" t="s">
        <v>84</v>
      </c>
      <c r="AV177" s="13" t="s">
        <v>84</v>
      </c>
      <c r="AW177" s="13" t="s">
        <v>32</v>
      </c>
      <c r="AX177" s="13" t="s">
        <v>82</v>
      </c>
      <c r="AY177" s="194" t="s">
        <v>127</v>
      </c>
    </row>
    <row r="178" s="2" customFormat="1" ht="33" customHeight="1">
      <c r="A178" s="37"/>
      <c r="B178" s="178"/>
      <c r="C178" s="179" t="s">
        <v>243</v>
      </c>
      <c r="D178" s="179" t="s">
        <v>129</v>
      </c>
      <c r="E178" s="180" t="s">
        <v>220</v>
      </c>
      <c r="F178" s="181" t="s">
        <v>221</v>
      </c>
      <c r="G178" s="182" t="s">
        <v>222</v>
      </c>
      <c r="H178" s="183">
        <v>134.862</v>
      </c>
      <c r="I178" s="184"/>
      <c r="J178" s="185">
        <f>ROUND(I178*H178,2)</f>
        <v>0</v>
      </c>
      <c r="K178" s="181" t="s">
        <v>133</v>
      </c>
      <c r="L178" s="38"/>
      <c r="M178" s="186" t="s">
        <v>1</v>
      </c>
      <c r="N178" s="187" t="s">
        <v>40</v>
      </c>
      <c r="O178" s="76"/>
      <c r="P178" s="188">
        <f>O178*H178</f>
        <v>0</v>
      </c>
      <c r="Q178" s="188">
        <v>0</v>
      </c>
      <c r="R178" s="188">
        <f>Q178*H178</f>
        <v>0</v>
      </c>
      <c r="S178" s="188">
        <v>0</v>
      </c>
      <c r="T178" s="18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0" t="s">
        <v>134</v>
      </c>
      <c r="AT178" s="190" t="s">
        <v>129</v>
      </c>
      <c r="AU178" s="190" t="s">
        <v>84</v>
      </c>
      <c r="AY178" s="18" t="s">
        <v>127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8" t="s">
        <v>82</v>
      </c>
      <c r="BK178" s="191">
        <f>ROUND(I178*H178,2)</f>
        <v>0</v>
      </c>
      <c r="BL178" s="18" t="s">
        <v>134</v>
      </c>
      <c r="BM178" s="190" t="s">
        <v>459</v>
      </c>
    </row>
    <row r="179" s="13" customFormat="1">
      <c r="A179" s="13"/>
      <c r="B179" s="192"/>
      <c r="C179" s="13"/>
      <c r="D179" s="193" t="s">
        <v>143</v>
      </c>
      <c r="E179" s="13"/>
      <c r="F179" s="195" t="s">
        <v>460</v>
      </c>
      <c r="G179" s="13"/>
      <c r="H179" s="196">
        <v>134.862</v>
      </c>
      <c r="I179" s="197"/>
      <c r="J179" s="13"/>
      <c r="K179" s="13"/>
      <c r="L179" s="192"/>
      <c r="M179" s="198"/>
      <c r="N179" s="199"/>
      <c r="O179" s="199"/>
      <c r="P179" s="199"/>
      <c r="Q179" s="199"/>
      <c r="R179" s="199"/>
      <c r="S179" s="199"/>
      <c r="T179" s="20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143</v>
      </c>
      <c r="AU179" s="194" t="s">
        <v>84</v>
      </c>
      <c r="AV179" s="13" t="s">
        <v>84</v>
      </c>
      <c r="AW179" s="13" t="s">
        <v>3</v>
      </c>
      <c r="AX179" s="13" t="s">
        <v>82</v>
      </c>
      <c r="AY179" s="194" t="s">
        <v>127</v>
      </c>
    </row>
    <row r="180" s="2" customFormat="1" ht="16.5" customHeight="1">
      <c r="A180" s="37"/>
      <c r="B180" s="178"/>
      <c r="C180" s="179" t="s">
        <v>249</v>
      </c>
      <c r="D180" s="179" t="s">
        <v>129</v>
      </c>
      <c r="E180" s="180" t="s">
        <v>226</v>
      </c>
      <c r="F180" s="181" t="s">
        <v>227</v>
      </c>
      <c r="G180" s="182" t="s">
        <v>162</v>
      </c>
      <c r="H180" s="183">
        <v>67.430999999999997</v>
      </c>
      <c r="I180" s="184"/>
      <c r="J180" s="185">
        <f>ROUND(I180*H180,2)</f>
        <v>0</v>
      </c>
      <c r="K180" s="181" t="s">
        <v>133</v>
      </c>
      <c r="L180" s="38"/>
      <c r="M180" s="186" t="s">
        <v>1</v>
      </c>
      <c r="N180" s="187" t="s">
        <v>40</v>
      </c>
      <c r="O180" s="76"/>
      <c r="P180" s="188">
        <f>O180*H180</f>
        <v>0</v>
      </c>
      <c r="Q180" s="188">
        <v>0</v>
      </c>
      <c r="R180" s="188">
        <f>Q180*H180</f>
        <v>0</v>
      </c>
      <c r="S180" s="188">
        <v>0</v>
      </c>
      <c r="T180" s="18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0" t="s">
        <v>134</v>
      </c>
      <c r="AT180" s="190" t="s">
        <v>129</v>
      </c>
      <c r="AU180" s="190" t="s">
        <v>84</v>
      </c>
      <c r="AY180" s="18" t="s">
        <v>127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8" t="s">
        <v>82</v>
      </c>
      <c r="BK180" s="191">
        <f>ROUND(I180*H180,2)</f>
        <v>0</v>
      </c>
      <c r="BL180" s="18" t="s">
        <v>134</v>
      </c>
      <c r="BM180" s="190" t="s">
        <v>461</v>
      </c>
    </row>
    <row r="181" s="2" customFormat="1" ht="24.15" customHeight="1">
      <c r="A181" s="37"/>
      <c r="B181" s="178"/>
      <c r="C181" s="179" t="s">
        <v>7</v>
      </c>
      <c r="D181" s="179" t="s">
        <v>129</v>
      </c>
      <c r="E181" s="180" t="s">
        <v>230</v>
      </c>
      <c r="F181" s="181" t="s">
        <v>231</v>
      </c>
      <c r="G181" s="182" t="s">
        <v>162</v>
      </c>
      <c r="H181" s="183">
        <v>134.214</v>
      </c>
      <c r="I181" s="184"/>
      <c r="J181" s="185">
        <f>ROUND(I181*H181,2)</f>
        <v>0</v>
      </c>
      <c r="K181" s="181" t="s">
        <v>133</v>
      </c>
      <c r="L181" s="38"/>
      <c r="M181" s="186" t="s">
        <v>1</v>
      </c>
      <c r="N181" s="187" t="s">
        <v>40</v>
      </c>
      <c r="O181" s="76"/>
      <c r="P181" s="188">
        <f>O181*H181</f>
        <v>0</v>
      </c>
      <c r="Q181" s="188">
        <v>0</v>
      </c>
      <c r="R181" s="188">
        <f>Q181*H181</f>
        <v>0</v>
      </c>
      <c r="S181" s="188">
        <v>0</v>
      </c>
      <c r="T181" s="18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0" t="s">
        <v>134</v>
      </c>
      <c r="AT181" s="190" t="s">
        <v>129</v>
      </c>
      <c r="AU181" s="190" t="s">
        <v>84</v>
      </c>
      <c r="AY181" s="18" t="s">
        <v>127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8" t="s">
        <v>82</v>
      </c>
      <c r="BK181" s="191">
        <f>ROUND(I181*H181,2)</f>
        <v>0</v>
      </c>
      <c r="BL181" s="18" t="s">
        <v>134</v>
      </c>
      <c r="BM181" s="190" t="s">
        <v>462</v>
      </c>
    </row>
    <row r="182" s="13" customFormat="1">
      <c r="A182" s="13"/>
      <c r="B182" s="192"/>
      <c r="C182" s="13"/>
      <c r="D182" s="193" t="s">
        <v>143</v>
      </c>
      <c r="E182" s="194" t="s">
        <v>1</v>
      </c>
      <c r="F182" s="195" t="s">
        <v>463</v>
      </c>
      <c r="G182" s="13"/>
      <c r="H182" s="196">
        <v>201.64500000000001</v>
      </c>
      <c r="I182" s="197"/>
      <c r="J182" s="13"/>
      <c r="K182" s="13"/>
      <c r="L182" s="192"/>
      <c r="M182" s="198"/>
      <c r="N182" s="199"/>
      <c r="O182" s="199"/>
      <c r="P182" s="199"/>
      <c r="Q182" s="199"/>
      <c r="R182" s="199"/>
      <c r="S182" s="199"/>
      <c r="T182" s="20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4" t="s">
        <v>143</v>
      </c>
      <c r="AU182" s="194" t="s">
        <v>84</v>
      </c>
      <c r="AV182" s="13" t="s">
        <v>84</v>
      </c>
      <c r="AW182" s="13" t="s">
        <v>32</v>
      </c>
      <c r="AX182" s="13" t="s">
        <v>75</v>
      </c>
      <c r="AY182" s="194" t="s">
        <v>127</v>
      </c>
    </row>
    <row r="183" s="13" customFormat="1">
      <c r="A183" s="13"/>
      <c r="B183" s="192"/>
      <c r="C183" s="13"/>
      <c r="D183" s="193" t="s">
        <v>143</v>
      </c>
      <c r="E183" s="194" t="s">
        <v>1</v>
      </c>
      <c r="F183" s="195" t="s">
        <v>464</v>
      </c>
      <c r="G183" s="13"/>
      <c r="H183" s="196">
        <v>-67.430999999999997</v>
      </c>
      <c r="I183" s="197"/>
      <c r="J183" s="13"/>
      <c r="K183" s="13"/>
      <c r="L183" s="192"/>
      <c r="M183" s="198"/>
      <c r="N183" s="199"/>
      <c r="O183" s="199"/>
      <c r="P183" s="199"/>
      <c r="Q183" s="199"/>
      <c r="R183" s="199"/>
      <c r="S183" s="199"/>
      <c r="T183" s="20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143</v>
      </c>
      <c r="AU183" s="194" t="s">
        <v>84</v>
      </c>
      <c r="AV183" s="13" t="s">
        <v>84</v>
      </c>
      <c r="AW183" s="13" t="s">
        <v>32</v>
      </c>
      <c r="AX183" s="13" t="s">
        <v>75</v>
      </c>
      <c r="AY183" s="194" t="s">
        <v>127</v>
      </c>
    </row>
    <row r="184" s="14" customFormat="1">
      <c r="A184" s="14"/>
      <c r="B184" s="201"/>
      <c r="C184" s="14"/>
      <c r="D184" s="193" t="s">
        <v>143</v>
      </c>
      <c r="E184" s="202" t="s">
        <v>1</v>
      </c>
      <c r="F184" s="203" t="s">
        <v>170</v>
      </c>
      <c r="G184" s="14"/>
      <c r="H184" s="204">
        <v>134.214</v>
      </c>
      <c r="I184" s="205"/>
      <c r="J184" s="14"/>
      <c r="K184" s="14"/>
      <c r="L184" s="201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2" t="s">
        <v>143</v>
      </c>
      <c r="AU184" s="202" t="s">
        <v>84</v>
      </c>
      <c r="AV184" s="14" t="s">
        <v>134</v>
      </c>
      <c r="AW184" s="14" t="s">
        <v>32</v>
      </c>
      <c r="AX184" s="14" t="s">
        <v>82</v>
      </c>
      <c r="AY184" s="202" t="s">
        <v>127</v>
      </c>
    </row>
    <row r="185" s="2" customFormat="1" ht="24.15" customHeight="1">
      <c r="A185" s="37"/>
      <c r="B185" s="178"/>
      <c r="C185" s="179" t="s">
        <v>258</v>
      </c>
      <c r="D185" s="179" t="s">
        <v>129</v>
      </c>
      <c r="E185" s="180" t="s">
        <v>250</v>
      </c>
      <c r="F185" s="181" t="s">
        <v>251</v>
      </c>
      <c r="G185" s="182" t="s">
        <v>162</v>
      </c>
      <c r="H185" s="183">
        <v>44.698999999999998</v>
      </c>
      <c r="I185" s="184"/>
      <c r="J185" s="185">
        <f>ROUND(I185*H185,2)</f>
        <v>0</v>
      </c>
      <c r="K185" s="181" t="s">
        <v>133</v>
      </c>
      <c r="L185" s="38"/>
      <c r="M185" s="186" t="s">
        <v>1</v>
      </c>
      <c r="N185" s="187" t="s">
        <v>40</v>
      </c>
      <c r="O185" s="76"/>
      <c r="P185" s="188">
        <f>O185*H185</f>
        <v>0</v>
      </c>
      <c r="Q185" s="188">
        <v>0</v>
      </c>
      <c r="R185" s="188">
        <f>Q185*H185</f>
        <v>0</v>
      </c>
      <c r="S185" s="188">
        <v>0</v>
      </c>
      <c r="T185" s="18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0" t="s">
        <v>134</v>
      </c>
      <c r="AT185" s="190" t="s">
        <v>129</v>
      </c>
      <c r="AU185" s="190" t="s">
        <v>84</v>
      </c>
      <c r="AY185" s="18" t="s">
        <v>127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8" t="s">
        <v>82</v>
      </c>
      <c r="BK185" s="191">
        <f>ROUND(I185*H185,2)</f>
        <v>0</v>
      </c>
      <c r="BL185" s="18" t="s">
        <v>134</v>
      </c>
      <c r="BM185" s="190" t="s">
        <v>465</v>
      </c>
    </row>
    <row r="186" s="13" customFormat="1">
      <c r="A186" s="13"/>
      <c r="B186" s="192"/>
      <c r="C186" s="13"/>
      <c r="D186" s="193" t="s">
        <v>143</v>
      </c>
      <c r="E186" s="194" t="s">
        <v>1</v>
      </c>
      <c r="F186" s="195" t="s">
        <v>466</v>
      </c>
      <c r="G186" s="13"/>
      <c r="H186" s="196">
        <v>44.698999999999998</v>
      </c>
      <c r="I186" s="197"/>
      <c r="J186" s="13"/>
      <c r="K186" s="13"/>
      <c r="L186" s="192"/>
      <c r="M186" s="198"/>
      <c r="N186" s="199"/>
      <c r="O186" s="199"/>
      <c r="P186" s="199"/>
      <c r="Q186" s="199"/>
      <c r="R186" s="199"/>
      <c r="S186" s="199"/>
      <c r="T186" s="20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4" t="s">
        <v>143</v>
      </c>
      <c r="AU186" s="194" t="s">
        <v>84</v>
      </c>
      <c r="AV186" s="13" t="s">
        <v>84</v>
      </c>
      <c r="AW186" s="13" t="s">
        <v>32</v>
      </c>
      <c r="AX186" s="13" t="s">
        <v>82</v>
      </c>
      <c r="AY186" s="194" t="s">
        <v>127</v>
      </c>
    </row>
    <row r="187" s="2" customFormat="1" ht="16.5" customHeight="1">
      <c r="A187" s="37"/>
      <c r="B187" s="178"/>
      <c r="C187" s="216" t="s">
        <v>262</v>
      </c>
      <c r="D187" s="216" t="s">
        <v>238</v>
      </c>
      <c r="E187" s="217" t="s">
        <v>254</v>
      </c>
      <c r="F187" s="218" t="s">
        <v>255</v>
      </c>
      <c r="G187" s="219" t="s">
        <v>222</v>
      </c>
      <c r="H187" s="220">
        <v>89.397999999999996</v>
      </c>
      <c r="I187" s="221"/>
      <c r="J187" s="222">
        <f>ROUND(I187*H187,2)</f>
        <v>0</v>
      </c>
      <c r="K187" s="218" t="s">
        <v>133</v>
      </c>
      <c r="L187" s="223"/>
      <c r="M187" s="224" t="s">
        <v>1</v>
      </c>
      <c r="N187" s="225" t="s">
        <v>40</v>
      </c>
      <c r="O187" s="76"/>
      <c r="P187" s="188">
        <f>O187*H187</f>
        <v>0</v>
      </c>
      <c r="Q187" s="188">
        <v>1</v>
      </c>
      <c r="R187" s="188">
        <f>Q187*H187</f>
        <v>89.397999999999996</v>
      </c>
      <c r="S187" s="188">
        <v>0</v>
      </c>
      <c r="T187" s="18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0" t="s">
        <v>164</v>
      </c>
      <c r="AT187" s="190" t="s">
        <v>238</v>
      </c>
      <c r="AU187" s="190" t="s">
        <v>84</v>
      </c>
      <c r="AY187" s="18" t="s">
        <v>127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8" t="s">
        <v>82</v>
      </c>
      <c r="BK187" s="191">
        <f>ROUND(I187*H187,2)</f>
        <v>0</v>
      </c>
      <c r="BL187" s="18" t="s">
        <v>134</v>
      </c>
      <c r="BM187" s="190" t="s">
        <v>467</v>
      </c>
    </row>
    <row r="188" s="13" customFormat="1">
      <c r="A188" s="13"/>
      <c r="B188" s="192"/>
      <c r="C188" s="13"/>
      <c r="D188" s="193" t="s">
        <v>143</v>
      </c>
      <c r="E188" s="13"/>
      <c r="F188" s="195" t="s">
        <v>468</v>
      </c>
      <c r="G188" s="13"/>
      <c r="H188" s="196">
        <v>89.397999999999996</v>
      </c>
      <c r="I188" s="197"/>
      <c r="J188" s="13"/>
      <c r="K188" s="13"/>
      <c r="L188" s="192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143</v>
      </c>
      <c r="AU188" s="194" t="s">
        <v>84</v>
      </c>
      <c r="AV188" s="13" t="s">
        <v>84</v>
      </c>
      <c r="AW188" s="13" t="s">
        <v>3</v>
      </c>
      <c r="AX188" s="13" t="s">
        <v>82</v>
      </c>
      <c r="AY188" s="194" t="s">
        <v>127</v>
      </c>
    </row>
    <row r="189" s="2" customFormat="1" ht="24.15" customHeight="1">
      <c r="A189" s="37"/>
      <c r="B189" s="178"/>
      <c r="C189" s="179" t="s">
        <v>266</v>
      </c>
      <c r="D189" s="179" t="s">
        <v>129</v>
      </c>
      <c r="E189" s="180" t="s">
        <v>259</v>
      </c>
      <c r="F189" s="181" t="s">
        <v>260</v>
      </c>
      <c r="G189" s="182" t="s">
        <v>132</v>
      </c>
      <c r="H189" s="183">
        <v>92</v>
      </c>
      <c r="I189" s="184"/>
      <c r="J189" s="185">
        <f>ROUND(I189*H189,2)</f>
        <v>0</v>
      </c>
      <c r="K189" s="181" t="s">
        <v>133</v>
      </c>
      <c r="L189" s="38"/>
      <c r="M189" s="186" t="s">
        <v>1</v>
      </c>
      <c r="N189" s="187" t="s">
        <v>40</v>
      </c>
      <c r="O189" s="76"/>
      <c r="P189" s="188">
        <f>O189*H189</f>
        <v>0</v>
      </c>
      <c r="Q189" s="188">
        <v>0</v>
      </c>
      <c r="R189" s="188">
        <f>Q189*H189</f>
        <v>0</v>
      </c>
      <c r="S189" s="188">
        <v>0</v>
      </c>
      <c r="T189" s="18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0" t="s">
        <v>134</v>
      </c>
      <c r="AT189" s="190" t="s">
        <v>129</v>
      </c>
      <c r="AU189" s="190" t="s">
        <v>84</v>
      </c>
      <c r="AY189" s="18" t="s">
        <v>127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8" t="s">
        <v>82</v>
      </c>
      <c r="BK189" s="191">
        <f>ROUND(I189*H189,2)</f>
        <v>0</v>
      </c>
      <c r="BL189" s="18" t="s">
        <v>134</v>
      </c>
      <c r="BM189" s="190" t="s">
        <v>469</v>
      </c>
    </row>
    <row r="190" s="13" customFormat="1">
      <c r="A190" s="13"/>
      <c r="B190" s="192"/>
      <c r="C190" s="13"/>
      <c r="D190" s="193" t="s">
        <v>143</v>
      </c>
      <c r="E190" s="194" t="s">
        <v>1</v>
      </c>
      <c r="F190" s="195" t="s">
        <v>417</v>
      </c>
      <c r="G190" s="13"/>
      <c r="H190" s="196">
        <v>80</v>
      </c>
      <c r="I190" s="197"/>
      <c r="J190" s="13"/>
      <c r="K190" s="13"/>
      <c r="L190" s="192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143</v>
      </c>
      <c r="AU190" s="194" t="s">
        <v>84</v>
      </c>
      <c r="AV190" s="13" t="s">
        <v>84</v>
      </c>
      <c r="AW190" s="13" t="s">
        <v>32</v>
      </c>
      <c r="AX190" s="13" t="s">
        <v>75</v>
      </c>
      <c r="AY190" s="194" t="s">
        <v>127</v>
      </c>
    </row>
    <row r="191" s="13" customFormat="1">
      <c r="A191" s="13"/>
      <c r="B191" s="192"/>
      <c r="C191" s="13"/>
      <c r="D191" s="193" t="s">
        <v>143</v>
      </c>
      <c r="E191" s="194" t="s">
        <v>1</v>
      </c>
      <c r="F191" s="195" t="s">
        <v>418</v>
      </c>
      <c r="G191" s="13"/>
      <c r="H191" s="196">
        <v>12</v>
      </c>
      <c r="I191" s="197"/>
      <c r="J191" s="13"/>
      <c r="K191" s="13"/>
      <c r="L191" s="192"/>
      <c r="M191" s="198"/>
      <c r="N191" s="199"/>
      <c r="O191" s="199"/>
      <c r="P191" s="199"/>
      <c r="Q191" s="199"/>
      <c r="R191" s="199"/>
      <c r="S191" s="199"/>
      <c r="T191" s="20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4" t="s">
        <v>143</v>
      </c>
      <c r="AU191" s="194" t="s">
        <v>84</v>
      </c>
      <c r="AV191" s="13" t="s">
        <v>84</v>
      </c>
      <c r="AW191" s="13" t="s">
        <v>32</v>
      </c>
      <c r="AX191" s="13" t="s">
        <v>75</v>
      </c>
      <c r="AY191" s="194" t="s">
        <v>127</v>
      </c>
    </row>
    <row r="192" s="14" customFormat="1">
      <c r="A192" s="14"/>
      <c r="B192" s="201"/>
      <c r="C192" s="14"/>
      <c r="D192" s="193" t="s">
        <v>143</v>
      </c>
      <c r="E192" s="202" t="s">
        <v>1</v>
      </c>
      <c r="F192" s="203" t="s">
        <v>170</v>
      </c>
      <c r="G192" s="14"/>
      <c r="H192" s="204">
        <v>92</v>
      </c>
      <c r="I192" s="205"/>
      <c r="J192" s="14"/>
      <c r="K192" s="14"/>
      <c r="L192" s="201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2" t="s">
        <v>143</v>
      </c>
      <c r="AU192" s="202" t="s">
        <v>84</v>
      </c>
      <c r="AV192" s="14" t="s">
        <v>134</v>
      </c>
      <c r="AW192" s="14" t="s">
        <v>32</v>
      </c>
      <c r="AX192" s="14" t="s">
        <v>82</v>
      </c>
      <c r="AY192" s="202" t="s">
        <v>127</v>
      </c>
    </row>
    <row r="193" s="2" customFormat="1" ht="24.15" customHeight="1">
      <c r="A193" s="37"/>
      <c r="B193" s="178"/>
      <c r="C193" s="179" t="s">
        <v>273</v>
      </c>
      <c r="D193" s="179" t="s">
        <v>129</v>
      </c>
      <c r="E193" s="180" t="s">
        <v>263</v>
      </c>
      <c r="F193" s="181" t="s">
        <v>264</v>
      </c>
      <c r="G193" s="182" t="s">
        <v>132</v>
      </c>
      <c r="H193" s="183">
        <v>92</v>
      </c>
      <c r="I193" s="184"/>
      <c r="J193" s="185">
        <f>ROUND(I193*H193,2)</f>
        <v>0</v>
      </c>
      <c r="K193" s="181" t="s">
        <v>133</v>
      </c>
      <c r="L193" s="38"/>
      <c r="M193" s="186" t="s">
        <v>1</v>
      </c>
      <c r="N193" s="187" t="s">
        <v>40</v>
      </c>
      <c r="O193" s="76"/>
      <c r="P193" s="188">
        <f>O193*H193</f>
        <v>0</v>
      </c>
      <c r="Q193" s="188">
        <v>0</v>
      </c>
      <c r="R193" s="188">
        <f>Q193*H193</f>
        <v>0</v>
      </c>
      <c r="S193" s="188">
        <v>0</v>
      </c>
      <c r="T193" s="18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0" t="s">
        <v>134</v>
      </c>
      <c r="AT193" s="190" t="s">
        <v>129</v>
      </c>
      <c r="AU193" s="190" t="s">
        <v>84</v>
      </c>
      <c r="AY193" s="18" t="s">
        <v>127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8" t="s">
        <v>82</v>
      </c>
      <c r="BK193" s="191">
        <f>ROUND(I193*H193,2)</f>
        <v>0</v>
      </c>
      <c r="BL193" s="18" t="s">
        <v>134</v>
      </c>
      <c r="BM193" s="190" t="s">
        <v>470</v>
      </c>
    </row>
    <row r="194" s="2" customFormat="1" ht="16.5" customHeight="1">
      <c r="A194" s="37"/>
      <c r="B194" s="178"/>
      <c r="C194" s="216" t="s">
        <v>279</v>
      </c>
      <c r="D194" s="216" t="s">
        <v>238</v>
      </c>
      <c r="E194" s="217" t="s">
        <v>267</v>
      </c>
      <c r="F194" s="218" t="s">
        <v>268</v>
      </c>
      <c r="G194" s="219" t="s">
        <v>269</v>
      </c>
      <c r="H194" s="220">
        <v>1.73</v>
      </c>
      <c r="I194" s="221"/>
      <c r="J194" s="222">
        <f>ROUND(I194*H194,2)</f>
        <v>0</v>
      </c>
      <c r="K194" s="218" t="s">
        <v>133</v>
      </c>
      <c r="L194" s="223"/>
      <c r="M194" s="224" t="s">
        <v>1</v>
      </c>
      <c r="N194" s="225" t="s">
        <v>40</v>
      </c>
      <c r="O194" s="76"/>
      <c r="P194" s="188">
        <f>O194*H194</f>
        <v>0</v>
      </c>
      <c r="Q194" s="188">
        <v>0.001</v>
      </c>
      <c r="R194" s="188">
        <f>Q194*H194</f>
        <v>0.00173</v>
      </c>
      <c r="S194" s="188">
        <v>0</v>
      </c>
      <c r="T194" s="18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0" t="s">
        <v>164</v>
      </c>
      <c r="AT194" s="190" t="s">
        <v>238</v>
      </c>
      <c r="AU194" s="190" t="s">
        <v>84</v>
      </c>
      <c r="AY194" s="18" t="s">
        <v>127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8" t="s">
        <v>82</v>
      </c>
      <c r="BK194" s="191">
        <f>ROUND(I194*H194,2)</f>
        <v>0</v>
      </c>
      <c r="BL194" s="18" t="s">
        <v>134</v>
      </c>
      <c r="BM194" s="190" t="s">
        <v>471</v>
      </c>
    </row>
    <row r="195" s="13" customFormat="1">
      <c r="A195" s="13"/>
      <c r="B195" s="192"/>
      <c r="C195" s="13"/>
      <c r="D195" s="193" t="s">
        <v>143</v>
      </c>
      <c r="E195" s="13"/>
      <c r="F195" s="195" t="s">
        <v>472</v>
      </c>
      <c r="G195" s="13"/>
      <c r="H195" s="196">
        <v>1.73</v>
      </c>
      <c r="I195" s="197"/>
      <c r="J195" s="13"/>
      <c r="K195" s="13"/>
      <c r="L195" s="192"/>
      <c r="M195" s="198"/>
      <c r="N195" s="199"/>
      <c r="O195" s="199"/>
      <c r="P195" s="199"/>
      <c r="Q195" s="199"/>
      <c r="R195" s="199"/>
      <c r="S195" s="199"/>
      <c r="T195" s="20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4" t="s">
        <v>143</v>
      </c>
      <c r="AU195" s="194" t="s">
        <v>84</v>
      </c>
      <c r="AV195" s="13" t="s">
        <v>84</v>
      </c>
      <c r="AW195" s="13" t="s">
        <v>3</v>
      </c>
      <c r="AX195" s="13" t="s">
        <v>82</v>
      </c>
      <c r="AY195" s="194" t="s">
        <v>127</v>
      </c>
    </row>
    <row r="196" s="12" customFormat="1" ht="22.8" customHeight="1">
      <c r="A196" s="12"/>
      <c r="B196" s="165"/>
      <c r="C196" s="12"/>
      <c r="D196" s="166" t="s">
        <v>74</v>
      </c>
      <c r="E196" s="176" t="s">
        <v>134</v>
      </c>
      <c r="F196" s="176" t="s">
        <v>272</v>
      </c>
      <c r="G196" s="12"/>
      <c r="H196" s="12"/>
      <c r="I196" s="168"/>
      <c r="J196" s="177">
        <f>BK196</f>
        <v>0</v>
      </c>
      <c r="K196" s="12"/>
      <c r="L196" s="165"/>
      <c r="M196" s="170"/>
      <c r="N196" s="171"/>
      <c r="O196" s="171"/>
      <c r="P196" s="172">
        <f>SUM(P197:P198)</f>
        <v>0</v>
      </c>
      <c r="Q196" s="171"/>
      <c r="R196" s="172">
        <f>SUM(R197:R198)</f>
        <v>0</v>
      </c>
      <c r="S196" s="171"/>
      <c r="T196" s="173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6" t="s">
        <v>82</v>
      </c>
      <c r="AT196" s="174" t="s">
        <v>74</v>
      </c>
      <c r="AU196" s="174" t="s">
        <v>82</v>
      </c>
      <c r="AY196" s="166" t="s">
        <v>127</v>
      </c>
      <c r="BK196" s="175">
        <f>SUM(BK197:BK198)</f>
        <v>0</v>
      </c>
    </row>
    <row r="197" s="2" customFormat="1" ht="24.15" customHeight="1">
      <c r="A197" s="37"/>
      <c r="B197" s="178"/>
      <c r="C197" s="179" t="s">
        <v>284</v>
      </c>
      <c r="D197" s="179" t="s">
        <v>129</v>
      </c>
      <c r="E197" s="180" t="s">
        <v>274</v>
      </c>
      <c r="F197" s="181" t="s">
        <v>275</v>
      </c>
      <c r="G197" s="182" t="s">
        <v>162</v>
      </c>
      <c r="H197" s="183">
        <v>8.1270000000000007</v>
      </c>
      <c r="I197" s="184"/>
      <c r="J197" s="185">
        <f>ROUND(I197*H197,2)</f>
        <v>0</v>
      </c>
      <c r="K197" s="181" t="s">
        <v>133</v>
      </c>
      <c r="L197" s="38"/>
      <c r="M197" s="186" t="s">
        <v>1</v>
      </c>
      <c r="N197" s="187" t="s">
        <v>40</v>
      </c>
      <c r="O197" s="76"/>
      <c r="P197" s="188">
        <f>O197*H197</f>
        <v>0</v>
      </c>
      <c r="Q197" s="188">
        <v>0</v>
      </c>
      <c r="R197" s="188">
        <f>Q197*H197</f>
        <v>0</v>
      </c>
      <c r="S197" s="188">
        <v>0</v>
      </c>
      <c r="T197" s="18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0" t="s">
        <v>134</v>
      </c>
      <c r="AT197" s="190" t="s">
        <v>129</v>
      </c>
      <c r="AU197" s="190" t="s">
        <v>84</v>
      </c>
      <c r="AY197" s="18" t="s">
        <v>127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8" t="s">
        <v>82</v>
      </c>
      <c r="BK197" s="191">
        <f>ROUND(I197*H197,2)</f>
        <v>0</v>
      </c>
      <c r="BL197" s="18" t="s">
        <v>134</v>
      </c>
      <c r="BM197" s="190" t="s">
        <v>473</v>
      </c>
    </row>
    <row r="198" s="13" customFormat="1">
      <c r="A198" s="13"/>
      <c r="B198" s="192"/>
      <c r="C198" s="13"/>
      <c r="D198" s="193" t="s">
        <v>143</v>
      </c>
      <c r="E198" s="194" t="s">
        <v>1</v>
      </c>
      <c r="F198" s="195" t="s">
        <v>474</v>
      </c>
      <c r="G198" s="13"/>
      <c r="H198" s="196">
        <v>8.1270000000000007</v>
      </c>
      <c r="I198" s="197"/>
      <c r="J198" s="13"/>
      <c r="K198" s="13"/>
      <c r="L198" s="192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143</v>
      </c>
      <c r="AU198" s="194" t="s">
        <v>84</v>
      </c>
      <c r="AV198" s="13" t="s">
        <v>84</v>
      </c>
      <c r="AW198" s="13" t="s">
        <v>32</v>
      </c>
      <c r="AX198" s="13" t="s">
        <v>82</v>
      </c>
      <c r="AY198" s="194" t="s">
        <v>127</v>
      </c>
    </row>
    <row r="199" s="12" customFormat="1" ht="22.8" customHeight="1">
      <c r="A199" s="12"/>
      <c r="B199" s="165"/>
      <c r="C199" s="12"/>
      <c r="D199" s="166" t="s">
        <v>74</v>
      </c>
      <c r="E199" s="176" t="s">
        <v>164</v>
      </c>
      <c r="F199" s="176" t="s">
        <v>301</v>
      </c>
      <c r="G199" s="12"/>
      <c r="H199" s="12"/>
      <c r="I199" s="168"/>
      <c r="J199" s="177">
        <f>BK199</f>
        <v>0</v>
      </c>
      <c r="K199" s="12"/>
      <c r="L199" s="165"/>
      <c r="M199" s="170"/>
      <c r="N199" s="171"/>
      <c r="O199" s="171"/>
      <c r="P199" s="172">
        <f>SUM(P200:P209)</f>
        <v>0</v>
      </c>
      <c r="Q199" s="171"/>
      <c r="R199" s="172">
        <f>SUM(R200:R209)</f>
        <v>37.435821319999995</v>
      </c>
      <c r="S199" s="171"/>
      <c r="T199" s="173">
        <f>SUM(T200:T209)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6" t="s">
        <v>82</v>
      </c>
      <c r="AT199" s="174" t="s">
        <v>74</v>
      </c>
      <c r="AU199" s="174" t="s">
        <v>82</v>
      </c>
      <c r="AY199" s="166" t="s">
        <v>127</v>
      </c>
      <c r="BK199" s="175">
        <f>SUM(BK200:BK209)</f>
        <v>0</v>
      </c>
    </row>
    <row r="200" s="2" customFormat="1" ht="24.15" customHeight="1">
      <c r="A200" s="37"/>
      <c r="B200" s="178"/>
      <c r="C200" s="179" t="s">
        <v>288</v>
      </c>
      <c r="D200" s="179" t="s">
        <v>129</v>
      </c>
      <c r="E200" s="180" t="s">
        <v>312</v>
      </c>
      <c r="F200" s="181" t="s">
        <v>313</v>
      </c>
      <c r="G200" s="182" t="s">
        <v>147</v>
      </c>
      <c r="H200" s="183">
        <v>106.27</v>
      </c>
      <c r="I200" s="184"/>
      <c r="J200" s="185">
        <f>ROUND(I200*H200,2)</f>
        <v>0</v>
      </c>
      <c r="K200" s="181" t="s">
        <v>133</v>
      </c>
      <c r="L200" s="38"/>
      <c r="M200" s="186" t="s">
        <v>1</v>
      </c>
      <c r="N200" s="187" t="s">
        <v>40</v>
      </c>
      <c r="O200" s="76"/>
      <c r="P200" s="188">
        <f>O200*H200</f>
        <v>0</v>
      </c>
      <c r="Q200" s="188">
        <v>2.0000000000000002E-05</v>
      </c>
      <c r="R200" s="188">
        <f>Q200*H200</f>
        <v>0.0021253999999999999</v>
      </c>
      <c r="S200" s="188">
        <v>0</v>
      </c>
      <c r="T200" s="18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0" t="s">
        <v>134</v>
      </c>
      <c r="AT200" s="190" t="s">
        <v>129</v>
      </c>
      <c r="AU200" s="190" t="s">
        <v>84</v>
      </c>
      <c r="AY200" s="18" t="s">
        <v>127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8" t="s">
        <v>82</v>
      </c>
      <c r="BK200" s="191">
        <f>ROUND(I200*H200,2)</f>
        <v>0</v>
      </c>
      <c r="BL200" s="18" t="s">
        <v>134</v>
      </c>
      <c r="BM200" s="190" t="s">
        <v>475</v>
      </c>
    </row>
    <row r="201" s="2" customFormat="1" ht="24.15" customHeight="1">
      <c r="A201" s="37"/>
      <c r="B201" s="178"/>
      <c r="C201" s="216" t="s">
        <v>292</v>
      </c>
      <c r="D201" s="216" t="s">
        <v>238</v>
      </c>
      <c r="E201" s="217" t="s">
        <v>316</v>
      </c>
      <c r="F201" s="218" t="s">
        <v>317</v>
      </c>
      <c r="G201" s="219" t="s">
        <v>147</v>
      </c>
      <c r="H201" s="220">
        <v>109.458</v>
      </c>
      <c r="I201" s="221"/>
      <c r="J201" s="222">
        <f>ROUND(I201*H201,2)</f>
        <v>0</v>
      </c>
      <c r="K201" s="218" t="s">
        <v>133</v>
      </c>
      <c r="L201" s="223"/>
      <c r="M201" s="224" t="s">
        <v>1</v>
      </c>
      <c r="N201" s="225" t="s">
        <v>40</v>
      </c>
      <c r="O201" s="76"/>
      <c r="P201" s="188">
        <f>O201*H201</f>
        <v>0</v>
      </c>
      <c r="Q201" s="188">
        <v>0.0072399999999999999</v>
      </c>
      <c r="R201" s="188">
        <f>Q201*H201</f>
        <v>0.79247592</v>
      </c>
      <c r="S201" s="188">
        <v>0</v>
      </c>
      <c r="T201" s="18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0" t="s">
        <v>164</v>
      </c>
      <c r="AT201" s="190" t="s">
        <v>238</v>
      </c>
      <c r="AU201" s="190" t="s">
        <v>84</v>
      </c>
      <c r="AY201" s="18" t="s">
        <v>127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8" t="s">
        <v>82</v>
      </c>
      <c r="BK201" s="191">
        <f>ROUND(I201*H201,2)</f>
        <v>0</v>
      </c>
      <c r="BL201" s="18" t="s">
        <v>134</v>
      </c>
      <c r="BM201" s="190" t="s">
        <v>476</v>
      </c>
    </row>
    <row r="202" s="13" customFormat="1">
      <c r="A202" s="13"/>
      <c r="B202" s="192"/>
      <c r="C202" s="13"/>
      <c r="D202" s="193" t="s">
        <v>143</v>
      </c>
      <c r="E202" s="13"/>
      <c r="F202" s="195" t="s">
        <v>477</v>
      </c>
      <c r="G202" s="13"/>
      <c r="H202" s="196">
        <v>109.458</v>
      </c>
      <c r="I202" s="197"/>
      <c r="J202" s="13"/>
      <c r="K202" s="13"/>
      <c r="L202" s="192"/>
      <c r="M202" s="198"/>
      <c r="N202" s="199"/>
      <c r="O202" s="199"/>
      <c r="P202" s="199"/>
      <c r="Q202" s="199"/>
      <c r="R202" s="199"/>
      <c r="S202" s="199"/>
      <c r="T202" s="20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4" t="s">
        <v>143</v>
      </c>
      <c r="AU202" s="194" t="s">
        <v>84</v>
      </c>
      <c r="AV202" s="13" t="s">
        <v>84</v>
      </c>
      <c r="AW202" s="13" t="s">
        <v>3</v>
      </c>
      <c r="AX202" s="13" t="s">
        <v>82</v>
      </c>
      <c r="AY202" s="194" t="s">
        <v>127</v>
      </c>
    </row>
    <row r="203" s="2" customFormat="1" ht="24.15" customHeight="1">
      <c r="A203" s="37"/>
      <c r="B203" s="178"/>
      <c r="C203" s="179" t="s">
        <v>297</v>
      </c>
      <c r="D203" s="179" t="s">
        <v>129</v>
      </c>
      <c r="E203" s="180" t="s">
        <v>321</v>
      </c>
      <c r="F203" s="181" t="s">
        <v>322</v>
      </c>
      <c r="G203" s="182" t="s">
        <v>147</v>
      </c>
      <c r="H203" s="183">
        <v>106.27</v>
      </c>
      <c r="I203" s="184"/>
      <c r="J203" s="185">
        <f>ROUND(I203*H203,2)</f>
        <v>0</v>
      </c>
      <c r="K203" s="181" t="s">
        <v>133</v>
      </c>
      <c r="L203" s="38"/>
      <c r="M203" s="186" t="s">
        <v>1</v>
      </c>
      <c r="N203" s="187" t="s">
        <v>40</v>
      </c>
      <c r="O203" s="76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0" t="s">
        <v>134</v>
      </c>
      <c r="AT203" s="190" t="s">
        <v>129</v>
      </c>
      <c r="AU203" s="190" t="s">
        <v>84</v>
      </c>
      <c r="AY203" s="18" t="s">
        <v>127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18" t="s">
        <v>82</v>
      </c>
      <c r="BK203" s="191">
        <f>ROUND(I203*H203,2)</f>
        <v>0</v>
      </c>
      <c r="BL203" s="18" t="s">
        <v>134</v>
      </c>
      <c r="BM203" s="190" t="s">
        <v>478</v>
      </c>
    </row>
    <row r="204" s="2" customFormat="1" ht="33" customHeight="1">
      <c r="A204" s="37"/>
      <c r="B204" s="178"/>
      <c r="C204" s="179" t="s">
        <v>302</v>
      </c>
      <c r="D204" s="179" t="s">
        <v>129</v>
      </c>
      <c r="E204" s="180" t="s">
        <v>326</v>
      </c>
      <c r="F204" s="181" t="s">
        <v>327</v>
      </c>
      <c r="G204" s="182" t="s">
        <v>328</v>
      </c>
      <c r="H204" s="183">
        <v>6</v>
      </c>
      <c r="I204" s="184"/>
      <c r="J204" s="185">
        <f>ROUND(I204*H204,2)</f>
        <v>0</v>
      </c>
      <c r="K204" s="181" t="s">
        <v>133</v>
      </c>
      <c r="L204" s="38"/>
      <c r="M204" s="186" t="s">
        <v>1</v>
      </c>
      <c r="N204" s="187" t="s">
        <v>40</v>
      </c>
      <c r="O204" s="76"/>
      <c r="P204" s="188">
        <f>O204*H204</f>
        <v>0</v>
      </c>
      <c r="Q204" s="188">
        <v>2.1158700000000001</v>
      </c>
      <c r="R204" s="188">
        <f>Q204*H204</f>
        <v>12.695220000000001</v>
      </c>
      <c r="S204" s="188">
        <v>0</v>
      </c>
      <c r="T204" s="18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0" t="s">
        <v>134</v>
      </c>
      <c r="AT204" s="190" t="s">
        <v>129</v>
      </c>
      <c r="AU204" s="190" t="s">
        <v>84</v>
      </c>
      <c r="AY204" s="18" t="s">
        <v>127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8" t="s">
        <v>82</v>
      </c>
      <c r="BK204" s="191">
        <f>ROUND(I204*H204,2)</f>
        <v>0</v>
      </c>
      <c r="BL204" s="18" t="s">
        <v>134</v>
      </c>
      <c r="BM204" s="190" t="s">
        <v>479</v>
      </c>
    </row>
    <row r="205" s="2" customFormat="1" ht="21.75" customHeight="1">
      <c r="A205" s="37"/>
      <c r="B205" s="178"/>
      <c r="C205" s="216" t="s">
        <v>306</v>
      </c>
      <c r="D205" s="216" t="s">
        <v>238</v>
      </c>
      <c r="E205" s="217" t="s">
        <v>331</v>
      </c>
      <c r="F205" s="218" t="s">
        <v>332</v>
      </c>
      <c r="G205" s="219" t="s">
        <v>328</v>
      </c>
      <c r="H205" s="220">
        <v>6</v>
      </c>
      <c r="I205" s="221"/>
      <c r="J205" s="222">
        <f>ROUND(I205*H205,2)</f>
        <v>0</v>
      </c>
      <c r="K205" s="218" t="s">
        <v>133</v>
      </c>
      <c r="L205" s="223"/>
      <c r="M205" s="224" t="s">
        <v>1</v>
      </c>
      <c r="N205" s="225" t="s">
        <v>40</v>
      </c>
      <c r="O205" s="76"/>
      <c r="P205" s="188">
        <f>O205*H205</f>
        <v>0</v>
      </c>
      <c r="Q205" s="188">
        <v>2.1000000000000001</v>
      </c>
      <c r="R205" s="188">
        <f>Q205*H205</f>
        <v>12.600000000000001</v>
      </c>
      <c r="S205" s="188">
        <v>0</v>
      </c>
      <c r="T205" s="18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0" t="s">
        <v>164</v>
      </c>
      <c r="AT205" s="190" t="s">
        <v>238</v>
      </c>
      <c r="AU205" s="190" t="s">
        <v>84</v>
      </c>
      <c r="AY205" s="18" t="s">
        <v>127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8" t="s">
        <v>82</v>
      </c>
      <c r="BK205" s="191">
        <f>ROUND(I205*H205,2)</f>
        <v>0</v>
      </c>
      <c r="BL205" s="18" t="s">
        <v>134</v>
      </c>
      <c r="BM205" s="190" t="s">
        <v>480</v>
      </c>
    </row>
    <row r="206" s="2" customFormat="1" ht="24.15" customHeight="1">
      <c r="A206" s="37"/>
      <c r="B206" s="178"/>
      <c r="C206" s="216" t="s">
        <v>311</v>
      </c>
      <c r="D206" s="216" t="s">
        <v>238</v>
      </c>
      <c r="E206" s="217" t="s">
        <v>335</v>
      </c>
      <c r="F206" s="218" t="s">
        <v>336</v>
      </c>
      <c r="G206" s="219" t="s">
        <v>328</v>
      </c>
      <c r="H206" s="220">
        <v>6</v>
      </c>
      <c r="I206" s="221"/>
      <c r="J206" s="222">
        <f>ROUND(I206*H206,2)</f>
        <v>0</v>
      </c>
      <c r="K206" s="218" t="s">
        <v>133</v>
      </c>
      <c r="L206" s="223"/>
      <c r="M206" s="224" t="s">
        <v>1</v>
      </c>
      <c r="N206" s="225" t="s">
        <v>40</v>
      </c>
      <c r="O206" s="76"/>
      <c r="P206" s="188">
        <f>O206*H206</f>
        <v>0</v>
      </c>
      <c r="Q206" s="188">
        <v>0.58499999999999996</v>
      </c>
      <c r="R206" s="188">
        <f>Q206*H206</f>
        <v>3.5099999999999998</v>
      </c>
      <c r="S206" s="188">
        <v>0</v>
      </c>
      <c r="T206" s="18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0" t="s">
        <v>164</v>
      </c>
      <c r="AT206" s="190" t="s">
        <v>238</v>
      </c>
      <c r="AU206" s="190" t="s">
        <v>84</v>
      </c>
      <c r="AY206" s="18" t="s">
        <v>127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8" t="s">
        <v>82</v>
      </c>
      <c r="BK206" s="191">
        <f>ROUND(I206*H206,2)</f>
        <v>0</v>
      </c>
      <c r="BL206" s="18" t="s">
        <v>134</v>
      </c>
      <c r="BM206" s="190" t="s">
        <v>481</v>
      </c>
    </row>
    <row r="207" s="2" customFormat="1" ht="24.15" customHeight="1">
      <c r="A207" s="37"/>
      <c r="B207" s="178"/>
      <c r="C207" s="216" t="s">
        <v>315</v>
      </c>
      <c r="D207" s="216" t="s">
        <v>238</v>
      </c>
      <c r="E207" s="217" t="s">
        <v>339</v>
      </c>
      <c r="F207" s="218" t="s">
        <v>340</v>
      </c>
      <c r="G207" s="219" t="s">
        <v>328</v>
      </c>
      <c r="H207" s="220">
        <v>6</v>
      </c>
      <c r="I207" s="221"/>
      <c r="J207" s="222">
        <f>ROUND(I207*H207,2)</f>
        <v>0</v>
      </c>
      <c r="K207" s="218" t="s">
        <v>133</v>
      </c>
      <c r="L207" s="223"/>
      <c r="M207" s="224" t="s">
        <v>1</v>
      </c>
      <c r="N207" s="225" t="s">
        <v>40</v>
      </c>
      <c r="O207" s="76"/>
      <c r="P207" s="188">
        <f>O207*H207</f>
        <v>0</v>
      </c>
      <c r="Q207" s="188">
        <v>1.02</v>
      </c>
      <c r="R207" s="188">
        <f>Q207*H207</f>
        <v>6.1200000000000001</v>
      </c>
      <c r="S207" s="188">
        <v>0</v>
      </c>
      <c r="T207" s="18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0" t="s">
        <v>164</v>
      </c>
      <c r="AT207" s="190" t="s">
        <v>238</v>
      </c>
      <c r="AU207" s="190" t="s">
        <v>84</v>
      </c>
      <c r="AY207" s="18" t="s">
        <v>127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8" t="s">
        <v>82</v>
      </c>
      <c r="BK207" s="191">
        <f>ROUND(I207*H207,2)</f>
        <v>0</v>
      </c>
      <c r="BL207" s="18" t="s">
        <v>134</v>
      </c>
      <c r="BM207" s="190" t="s">
        <v>482</v>
      </c>
    </row>
    <row r="208" s="2" customFormat="1" ht="37.8" customHeight="1">
      <c r="A208" s="37"/>
      <c r="B208" s="178"/>
      <c r="C208" s="179" t="s">
        <v>320</v>
      </c>
      <c r="D208" s="179" t="s">
        <v>129</v>
      </c>
      <c r="E208" s="180" t="s">
        <v>343</v>
      </c>
      <c r="F208" s="181" t="s">
        <v>344</v>
      </c>
      <c r="G208" s="182" t="s">
        <v>328</v>
      </c>
      <c r="H208" s="183">
        <v>6</v>
      </c>
      <c r="I208" s="184"/>
      <c r="J208" s="185">
        <f>ROUND(I208*H208,2)</f>
        <v>0</v>
      </c>
      <c r="K208" s="181" t="s">
        <v>133</v>
      </c>
      <c r="L208" s="38"/>
      <c r="M208" s="186" t="s">
        <v>1</v>
      </c>
      <c r="N208" s="187" t="s">
        <v>40</v>
      </c>
      <c r="O208" s="76"/>
      <c r="P208" s="188">
        <f>O208*H208</f>
        <v>0</v>
      </c>
      <c r="Q208" s="188">
        <v>0.089999999999999997</v>
      </c>
      <c r="R208" s="188">
        <f>Q208*H208</f>
        <v>0.54000000000000004</v>
      </c>
      <c r="S208" s="188">
        <v>0</v>
      </c>
      <c r="T208" s="18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0" t="s">
        <v>134</v>
      </c>
      <c r="AT208" s="190" t="s">
        <v>129</v>
      </c>
      <c r="AU208" s="190" t="s">
        <v>84</v>
      </c>
      <c r="AY208" s="18" t="s">
        <v>127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8" t="s">
        <v>82</v>
      </c>
      <c r="BK208" s="191">
        <f>ROUND(I208*H208,2)</f>
        <v>0</v>
      </c>
      <c r="BL208" s="18" t="s">
        <v>134</v>
      </c>
      <c r="BM208" s="190" t="s">
        <v>483</v>
      </c>
    </row>
    <row r="209" s="2" customFormat="1" ht="21.75" customHeight="1">
      <c r="A209" s="37"/>
      <c r="B209" s="178"/>
      <c r="C209" s="216" t="s">
        <v>325</v>
      </c>
      <c r="D209" s="216" t="s">
        <v>238</v>
      </c>
      <c r="E209" s="217" t="s">
        <v>347</v>
      </c>
      <c r="F209" s="218" t="s">
        <v>348</v>
      </c>
      <c r="G209" s="219" t="s">
        <v>328</v>
      </c>
      <c r="H209" s="220">
        <v>6</v>
      </c>
      <c r="I209" s="221"/>
      <c r="J209" s="222">
        <f>ROUND(I209*H209,2)</f>
        <v>0</v>
      </c>
      <c r="K209" s="218" t="s">
        <v>133</v>
      </c>
      <c r="L209" s="223"/>
      <c r="M209" s="224" t="s">
        <v>1</v>
      </c>
      <c r="N209" s="225" t="s">
        <v>40</v>
      </c>
      <c r="O209" s="76"/>
      <c r="P209" s="188">
        <f>O209*H209</f>
        <v>0</v>
      </c>
      <c r="Q209" s="188">
        <v>0.19600000000000001</v>
      </c>
      <c r="R209" s="188">
        <f>Q209*H209</f>
        <v>1.1760000000000002</v>
      </c>
      <c r="S209" s="188">
        <v>0</v>
      </c>
      <c r="T209" s="18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0" t="s">
        <v>164</v>
      </c>
      <c r="AT209" s="190" t="s">
        <v>238</v>
      </c>
      <c r="AU209" s="190" t="s">
        <v>84</v>
      </c>
      <c r="AY209" s="18" t="s">
        <v>127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18" t="s">
        <v>82</v>
      </c>
      <c r="BK209" s="191">
        <f>ROUND(I209*H209,2)</f>
        <v>0</v>
      </c>
      <c r="BL209" s="18" t="s">
        <v>134</v>
      </c>
      <c r="BM209" s="190" t="s">
        <v>484</v>
      </c>
    </row>
    <row r="210" s="12" customFormat="1" ht="22.8" customHeight="1">
      <c r="A210" s="12"/>
      <c r="B210" s="165"/>
      <c r="C210" s="12"/>
      <c r="D210" s="166" t="s">
        <v>74</v>
      </c>
      <c r="E210" s="176" t="s">
        <v>383</v>
      </c>
      <c r="F210" s="176" t="s">
        <v>384</v>
      </c>
      <c r="G210" s="12"/>
      <c r="H210" s="12"/>
      <c r="I210" s="168"/>
      <c r="J210" s="177">
        <f>BK210</f>
        <v>0</v>
      </c>
      <c r="K210" s="12"/>
      <c r="L210" s="165"/>
      <c r="M210" s="170"/>
      <c r="N210" s="171"/>
      <c r="O210" s="171"/>
      <c r="P210" s="172">
        <f>P211</f>
        <v>0</v>
      </c>
      <c r="Q210" s="171"/>
      <c r="R210" s="172">
        <f>R211</f>
        <v>0</v>
      </c>
      <c r="S210" s="171"/>
      <c r="T210" s="173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66" t="s">
        <v>82</v>
      </c>
      <c r="AT210" s="174" t="s">
        <v>74</v>
      </c>
      <c r="AU210" s="174" t="s">
        <v>82</v>
      </c>
      <c r="AY210" s="166" t="s">
        <v>127</v>
      </c>
      <c r="BK210" s="175">
        <f>BK211</f>
        <v>0</v>
      </c>
    </row>
    <row r="211" s="2" customFormat="1" ht="24.15" customHeight="1">
      <c r="A211" s="37"/>
      <c r="B211" s="178"/>
      <c r="C211" s="179" t="s">
        <v>330</v>
      </c>
      <c r="D211" s="179" t="s">
        <v>129</v>
      </c>
      <c r="E211" s="180" t="s">
        <v>386</v>
      </c>
      <c r="F211" s="181" t="s">
        <v>387</v>
      </c>
      <c r="G211" s="182" t="s">
        <v>222</v>
      </c>
      <c r="H211" s="183">
        <v>127.667</v>
      </c>
      <c r="I211" s="184"/>
      <c r="J211" s="185">
        <f>ROUND(I211*H211,2)</f>
        <v>0</v>
      </c>
      <c r="K211" s="181" t="s">
        <v>133</v>
      </c>
      <c r="L211" s="38"/>
      <c r="M211" s="186" t="s">
        <v>1</v>
      </c>
      <c r="N211" s="187" t="s">
        <v>40</v>
      </c>
      <c r="O211" s="76"/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0" t="s">
        <v>134</v>
      </c>
      <c r="AT211" s="190" t="s">
        <v>129</v>
      </c>
      <c r="AU211" s="190" t="s">
        <v>84</v>
      </c>
      <c r="AY211" s="18" t="s">
        <v>127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8" t="s">
        <v>82</v>
      </c>
      <c r="BK211" s="191">
        <f>ROUND(I211*H211,2)</f>
        <v>0</v>
      </c>
      <c r="BL211" s="18" t="s">
        <v>134</v>
      </c>
      <c r="BM211" s="190" t="s">
        <v>485</v>
      </c>
    </row>
    <row r="212" s="12" customFormat="1" ht="25.92" customHeight="1">
      <c r="A212" s="12"/>
      <c r="B212" s="165"/>
      <c r="C212" s="12"/>
      <c r="D212" s="166" t="s">
        <v>74</v>
      </c>
      <c r="E212" s="167" t="s">
        <v>238</v>
      </c>
      <c r="F212" s="167" t="s">
        <v>486</v>
      </c>
      <c r="G212" s="12"/>
      <c r="H212" s="12"/>
      <c r="I212" s="168"/>
      <c r="J212" s="169">
        <f>BK212</f>
        <v>0</v>
      </c>
      <c r="K212" s="12"/>
      <c r="L212" s="165"/>
      <c r="M212" s="170"/>
      <c r="N212" s="171"/>
      <c r="O212" s="171"/>
      <c r="P212" s="172">
        <f>P213</f>
        <v>0</v>
      </c>
      <c r="Q212" s="171"/>
      <c r="R212" s="172">
        <f>R213</f>
        <v>1.6167799999999999</v>
      </c>
      <c r="S212" s="171"/>
      <c r="T212" s="173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66" t="s">
        <v>139</v>
      </c>
      <c r="AT212" s="174" t="s">
        <v>74</v>
      </c>
      <c r="AU212" s="174" t="s">
        <v>75</v>
      </c>
      <c r="AY212" s="166" t="s">
        <v>127</v>
      </c>
      <c r="BK212" s="175">
        <f>BK213</f>
        <v>0</v>
      </c>
    </row>
    <row r="213" s="12" customFormat="1" ht="22.8" customHeight="1">
      <c r="A213" s="12"/>
      <c r="B213" s="165"/>
      <c r="C213" s="12"/>
      <c r="D213" s="166" t="s">
        <v>74</v>
      </c>
      <c r="E213" s="176" t="s">
        <v>487</v>
      </c>
      <c r="F213" s="176" t="s">
        <v>488</v>
      </c>
      <c r="G213" s="12"/>
      <c r="H213" s="12"/>
      <c r="I213" s="168"/>
      <c r="J213" s="177">
        <f>BK213</f>
        <v>0</v>
      </c>
      <c r="K213" s="12"/>
      <c r="L213" s="165"/>
      <c r="M213" s="170"/>
      <c r="N213" s="171"/>
      <c r="O213" s="171"/>
      <c r="P213" s="172">
        <f>SUM(P214:P222)</f>
        <v>0</v>
      </c>
      <c r="Q213" s="171"/>
      <c r="R213" s="172">
        <f>SUM(R214:R222)</f>
        <v>1.6167799999999999</v>
      </c>
      <c r="S213" s="171"/>
      <c r="T213" s="173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66" t="s">
        <v>139</v>
      </c>
      <c r="AT213" s="174" t="s">
        <v>74</v>
      </c>
      <c r="AU213" s="174" t="s">
        <v>82</v>
      </c>
      <c r="AY213" s="166" t="s">
        <v>127</v>
      </c>
      <c r="BK213" s="175">
        <f>SUM(BK214:BK222)</f>
        <v>0</v>
      </c>
    </row>
    <row r="214" s="2" customFormat="1" ht="24.15" customHeight="1">
      <c r="A214" s="37"/>
      <c r="B214" s="178"/>
      <c r="C214" s="179" t="s">
        <v>334</v>
      </c>
      <c r="D214" s="179" t="s">
        <v>129</v>
      </c>
      <c r="E214" s="180" t="s">
        <v>489</v>
      </c>
      <c r="F214" s="181" t="s">
        <v>490</v>
      </c>
      <c r="G214" s="182" t="s">
        <v>147</v>
      </c>
      <c r="H214" s="183">
        <v>25</v>
      </c>
      <c r="I214" s="184"/>
      <c r="J214" s="185">
        <f>ROUND(I214*H214,2)</f>
        <v>0</v>
      </c>
      <c r="K214" s="181" t="s">
        <v>133</v>
      </c>
      <c r="L214" s="38"/>
      <c r="M214" s="186" t="s">
        <v>1</v>
      </c>
      <c r="N214" s="187" t="s">
        <v>40</v>
      </c>
      <c r="O214" s="76"/>
      <c r="P214" s="188">
        <f>O214*H214</f>
        <v>0</v>
      </c>
      <c r="Q214" s="188">
        <v>0.00032000000000000003</v>
      </c>
      <c r="R214" s="188">
        <f>Q214*H214</f>
        <v>0.0080000000000000002</v>
      </c>
      <c r="S214" s="188">
        <v>0</v>
      </c>
      <c r="T214" s="18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0" t="s">
        <v>491</v>
      </c>
      <c r="AT214" s="190" t="s">
        <v>129</v>
      </c>
      <c r="AU214" s="190" t="s">
        <v>84</v>
      </c>
      <c r="AY214" s="18" t="s">
        <v>127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8" t="s">
        <v>82</v>
      </c>
      <c r="BK214" s="191">
        <f>ROUND(I214*H214,2)</f>
        <v>0</v>
      </c>
      <c r="BL214" s="18" t="s">
        <v>491</v>
      </c>
      <c r="BM214" s="190" t="s">
        <v>492</v>
      </c>
    </row>
    <row r="215" s="2" customFormat="1" ht="21.75" customHeight="1">
      <c r="A215" s="37"/>
      <c r="B215" s="178"/>
      <c r="C215" s="216" t="s">
        <v>338</v>
      </c>
      <c r="D215" s="216" t="s">
        <v>238</v>
      </c>
      <c r="E215" s="217" t="s">
        <v>493</v>
      </c>
      <c r="F215" s="218" t="s">
        <v>494</v>
      </c>
      <c r="G215" s="219" t="s">
        <v>147</v>
      </c>
      <c r="H215" s="220">
        <v>25.5</v>
      </c>
      <c r="I215" s="221"/>
      <c r="J215" s="222">
        <f>ROUND(I215*H215,2)</f>
        <v>0</v>
      </c>
      <c r="K215" s="218" t="s">
        <v>1</v>
      </c>
      <c r="L215" s="223"/>
      <c r="M215" s="224" t="s">
        <v>1</v>
      </c>
      <c r="N215" s="225" t="s">
        <v>40</v>
      </c>
      <c r="O215" s="76"/>
      <c r="P215" s="188">
        <f>O215*H215</f>
        <v>0</v>
      </c>
      <c r="Q215" s="188">
        <v>0.062399999999999997</v>
      </c>
      <c r="R215" s="188">
        <f>Q215*H215</f>
        <v>1.5912</v>
      </c>
      <c r="S215" s="188">
        <v>0</v>
      </c>
      <c r="T215" s="18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0" t="s">
        <v>495</v>
      </c>
      <c r="AT215" s="190" t="s">
        <v>238</v>
      </c>
      <c r="AU215" s="190" t="s">
        <v>84</v>
      </c>
      <c r="AY215" s="18" t="s">
        <v>127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18" t="s">
        <v>82</v>
      </c>
      <c r="BK215" s="191">
        <f>ROUND(I215*H215,2)</f>
        <v>0</v>
      </c>
      <c r="BL215" s="18" t="s">
        <v>495</v>
      </c>
      <c r="BM215" s="190" t="s">
        <v>496</v>
      </c>
    </row>
    <row r="216" s="13" customFormat="1">
      <c r="A216" s="13"/>
      <c r="B216" s="192"/>
      <c r="C216" s="13"/>
      <c r="D216" s="193" t="s">
        <v>143</v>
      </c>
      <c r="E216" s="13"/>
      <c r="F216" s="195" t="s">
        <v>497</v>
      </c>
      <c r="G216" s="13"/>
      <c r="H216" s="196">
        <v>25.5</v>
      </c>
      <c r="I216" s="197"/>
      <c r="J216" s="13"/>
      <c r="K216" s="13"/>
      <c r="L216" s="192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143</v>
      </c>
      <c r="AU216" s="194" t="s">
        <v>84</v>
      </c>
      <c r="AV216" s="13" t="s">
        <v>84</v>
      </c>
      <c r="AW216" s="13" t="s">
        <v>3</v>
      </c>
      <c r="AX216" s="13" t="s">
        <v>82</v>
      </c>
      <c r="AY216" s="194" t="s">
        <v>127</v>
      </c>
    </row>
    <row r="217" s="2" customFormat="1" ht="24.15" customHeight="1">
      <c r="A217" s="37"/>
      <c r="B217" s="178"/>
      <c r="C217" s="179" t="s">
        <v>342</v>
      </c>
      <c r="D217" s="179" t="s">
        <v>129</v>
      </c>
      <c r="E217" s="180" t="s">
        <v>498</v>
      </c>
      <c r="F217" s="181" t="s">
        <v>499</v>
      </c>
      <c r="G217" s="182" t="s">
        <v>147</v>
      </c>
      <c r="H217" s="183">
        <v>25</v>
      </c>
      <c r="I217" s="184"/>
      <c r="J217" s="185">
        <f>ROUND(I217*H217,2)</f>
        <v>0</v>
      </c>
      <c r="K217" s="181" t="s">
        <v>133</v>
      </c>
      <c r="L217" s="38"/>
      <c r="M217" s="186" t="s">
        <v>1</v>
      </c>
      <c r="N217" s="187" t="s">
        <v>40</v>
      </c>
      <c r="O217" s="76"/>
      <c r="P217" s="188">
        <f>O217*H217</f>
        <v>0</v>
      </c>
      <c r="Q217" s="188">
        <v>0</v>
      </c>
      <c r="R217" s="188">
        <f>Q217*H217</f>
        <v>0</v>
      </c>
      <c r="S217" s="188">
        <v>0</v>
      </c>
      <c r="T217" s="189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0" t="s">
        <v>491</v>
      </c>
      <c r="AT217" s="190" t="s">
        <v>129</v>
      </c>
      <c r="AU217" s="190" t="s">
        <v>84</v>
      </c>
      <c r="AY217" s="18" t="s">
        <v>127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18" t="s">
        <v>82</v>
      </c>
      <c r="BK217" s="191">
        <f>ROUND(I217*H217,2)</f>
        <v>0</v>
      </c>
      <c r="BL217" s="18" t="s">
        <v>491</v>
      </c>
      <c r="BM217" s="190" t="s">
        <v>500</v>
      </c>
    </row>
    <row r="218" s="2" customFormat="1" ht="33" customHeight="1">
      <c r="A218" s="37"/>
      <c r="B218" s="178"/>
      <c r="C218" s="179" t="s">
        <v>346</v>
      </c>
      <c r="D218" s="179" t="s">
        <v>129</v>
      </c>
      <c r="E218" s="180" t="s">
        <v>501</v>
      </c>
      <c r="F218" s="181" t="s">
        <v>502</v>
      </c>
      <c r="G218" s="182" t="s">
        <v>328</v>
      </c>
      <c r="H218" s="183">
        <v>15</v>
      </c>
      <c r="I218" s="184"/>
      <c r="J218" s="185">
        <f>ROUND(I218*H218,2)</f>
        <v>0</v>
      </c>
      <c r="K218" s="181" t="s">
        <v>133</v>
      </c>
      <c r="L218" s="38"/>
      <c r="M218" s="186" t="s">
        <v>1</v>
      </c>
      <c r="N218" s="187" t="s">
        <v>40</v>
      </c>
      <c r="O218" s="76"/>
      <c r="P218" s="188">
        <f>O218*H218</f>
        <v>0</v>
      </c>
      <c r="Q218" s="188">
        <v>2.0000000000000002E-05</v>
      </c>
      <c r="R218" s="188">
        <f>Q218*H218</f>
        <v>0.00030000000000000003</v>
      </c>
      <c r="S218" s="188">
        <v>0</v>
      </c>
      <c r="T218" s="18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0" t="s">
        <v>491</v>
      </c>
      <c r="AT218" s="190" t="s">
        <v>129</v>
      </c>
      <c r="AU218" s="190" t="s">
        <v>84</v>
      </c>
      <c r="AY218" s="18" t="s">
        <v>127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8" t="s">
        <v>82</v>
      </c>
      <c r="BK218" s="191">
        <f>ROUND(I218*H218,2)</f>
        <v>0</v>
      </c>
      <c r="BL218" s="18" t="s">
        <v>491</v>
      </c>
      <c r="BM218" s="190" t="s">
        <v>503</v>
      </c>
    </row>
    <row r="219" s="2" customFormat="1" ht="16.5" customHeight="1">
      <c r="A219" s="37"/>
      <c r="B219" s="178"/>
      <c r="C219" s="216" t="s">
        <v>351</v>
      </c>
      <c r="D219" s="216" t="s">
        <v>238</v>
      </c>
      <c r="E219" s="217" t="s">
        <v>504</v>
      </c>
      <c r="F219" s="218" t="s">
        <v>505</v>
      </c>
      <c r="G219" s="219" t="s">
        <v>328</v>
      </c>
      <c r="H219" s="220">
        <v>75</v>
      </c>
      <c r="I219" s="221"/>
      <c r="J219" s="222">
        <f>ROUND(I219*H219,2)</f>
        <v>0</v>
      </c>
      <c r="K219" s="218" t="s">
        <v>133</v>
      </c>
      <c r="L219" s="223"/>
      <c r="M219" s="224" t="s">
        <v>1</v>
      </c>
      <c r="N219" s="225" t="s">
        <v>40</v>
      </c>
      <c r="O219" s="76"/>
      <c r="P219" s="188">
        <f>O219*H219</f>
        <v>0</v>
      </c>
      <c r="Q219" s="188">
        <v>0.00020000000000000001</v>
      </c>
      <c r="R219" s="188">
        <f>Q219*H219</f>
        <v>0.015000000000000001</v>
      </c>
      <c r="S219" s="188">
        <v>0</v>
      </c>
      <c r="T219" s="18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0" t="s">
        <v>495</v>
      </c>
      <c r="AT219" s="190" t="s">
        <v>238</v>
      </c>
      <c r="AU219" s="190" t="s">
        <v>84</v>
      </c>
      <c r="AY219" s="18" t="s">
        <v>127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8" t="s">
        <v>82</v>
      </c>
      <c r="BK219" s="191">
        <f>ROUND(I219*H219,2)</f>
        <v>0</v>
      </c>
      <c r="BL219" s="18" t="s">
        <v>495</v>
      </c>
      <c r="BM219" s="190" t="s">
        <v>506</v>
      </c>
    </row>
    <row r="220" s="13" customFormat="1">
      <c r="A220" s="13"/>
      <c r="B220" s="192"/>
      <c r="C220" s="13"/>
      <c r="D220" s="193" t="s">
        <v>143</v>
      </c>
      <c r="E220" s="13"/>
      <c r="F220" s="195" t="s">
        <v>507</v>
      </c>
      <c r="G220" s="13"/>
      <c r="H220" s="196">
        <v>75</v>
      </c>
      <c r="I220" s="197"/>
      <c r="J220" s="13"/>
      <c r="K220" s="13"/>
      <c r="L220" s="192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143</v>
      </c>
      <c r="AU220" s="194" t="s">
        <v>84</v>
      </c>
      <c r="AV220" s="13" t="s">
        <v>84</v>
      </c>
      <c r="AW220" s="13" t="s">
        <v>3</v>
      </c>
      <c r="AX220" s="13" t="s">
        <v>82</v>
      </c>
      <c r="AY220" s="194" t="s">
        <v>127</v>
      </c>
    </row>
    <row r="221" s="2" customFormat="1" ht="33" customHeight="1">
      <c r="A221" s="37"/>
      <c r="B221" s="178"/>
      <c r="C221" s="179" t="s">
        <v>356</v>
      </c>
      <c r="D221" s="179" t="s">
        <v>129</v>
      </c>
      <c r="E221" s="180" t="s">
        <v>508</v>
      </c>
      <c r="F221" s="181" t="s">
        <v>509</v>
      </c>
      <c r="G221" s="182" t="s">
        <v>328</v>
      </c>
      <c r="H221" s="183">
        <v>2</v>
      </c>
      <c r="I221" s="184"/>
      <c r="J221" s="185">
        <f>ROUND(I221*H221,2)</f>
        <v>0</v>
      </c>
      <c r="K221" s="181" t="s">
        <v>133</v>
      </c>
      <c r="L221" s="38"/>
      <c r="M221" s="186" t="s">
        <v>1</v>
      </c>
      <c r="N221" s="187" t="s">
        <v>40</v>
      </c>
      <c r="O221" s="76"/>
      <c r="P221" s="188">
        <f>O221*H221</f>
        <v>0</v>
      </c>
      <c r="Q221" s="188">
        <v>0</v>
      </c>
      <c r="R221" s="188">
        <f>Q221*H221</f>
        <v>0</v>
      </c>
      <c r="S221" s="188">
        <v>0</v>
      </c>
      <c r="T221" s="18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0" t="s">
        <v>491</v>
      </c>
      <c r="AT221" s="190" t="s">
        <v>129</v>
      </c>
      <c r="AU221" s="190" t="s">
        <v>84</v>
      </c>
      <c r="AY221" s="18" t="s">
        <v>127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8" t="s">
        <v>82</v>
      </c>
      <c r="BK221" s="191">
        <f>ROUND(I221*H221,2)</f>
        <v>0</v>
      </c>
      <c r="BL221" s="18" t="s">
        <v>491</v>
      </c>
      <c r="BM221" s="190" t="s">
        <v>510</v>
      </c>
    </row>
    <row r="222" s="2" customFormat="1" ht="24.15" customHeight="1">
      <c r="A222" s="37"/>
      <c r="B222" s="178"/>
      <c r="C222" s="216" t="s">
        <v>360</v>
      </c>
      <c r="D222" s="216" t="s">
        <v>238</v>
      </c>
      <c r="E222" s="217" t="s">
        <v>511</v>
      </c>
      <c r="F222" s="218" t="s">
        <v>512</v>
      </c>
      <c r="G222" s="219" t="s">
        <v>328</v>
      </c>
      <c r="H222" s="220">
        <v>2</v>
      </c>
      <c r="I222" s="221"/>
      <c r="J222" s="222">
        <f>ROUND(I222*H222,2)</f>
        <v>0</v>
      </c>
      <c r="K222" s="218" t="s">
        <v>133</v>
      </c>
      <c r="L222" s="223"/>
      <c r="M222" s="224" t="s">
        <v>1</v>
      </c>
      <c r="N222" s="225" t="s">
        <v>40</v>
      </c>
      <c r="O222" s="76"/>
      <c r="P222" s="188">
        <f>O222*H222</f>
        <v>0</v>
      </c>
      <c r="Q222" s="188">
        <v>0.00114</v>
      </c>
      <c r="R222" s="188">
        <f>Q222*H222</f>
        <v>0.0022799999999999999</v>
      </c>
      <c r="S222" s="188">
        <v>0</v>
      </c>
      <c r="T222" s="18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0" t="s">
        <v>495</v>
      </c>
      <c r="AT222" s="190" t="s">
        <v>238</v>
      </c>
      <c r="AU222" s="190" t="s">
        <v>84</v>
      </c>
      <c r="AY222" s="18" t="s">
        <v>127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18" t="s">
        <v>82</v>
      </c>
      <c r="BK222" s="191">
        <f>ROUND(I222*H222,2)</f>
        <v>0</v>
      </c>
      <c r="BL222" s="18" t="s">
        <v>495</v>
      </c>
      <c r="BM222" s="190" t="s">
        <v>513</v>
      </c>
    </row>
    <row r="223" s="12" customFormat="1" ht="25.92" customHeight="1">
      <c r="A223" s="12"/>
      <c r="B223" s="165"/>
      <c r="C223" s="12"/>
      <c r="D223" s="166" t="s">
        <v>74</v>
      </c>
      <c r="E223" s="167" t="s">
        <v>389</v>
      </c>
      <c r="F223" s="167" t="s">
        <v>390</v>
      </c>
      <c r="G223" s="12"/>
      <c r="H223" s="12"/>
      <c r="I223" s="168"/>
      <c r="J223" s="169">
        <f>BK223</f>
        <v>0</v>
      </c>
      <c r="K223" s="12"/>
      <c r="L223" s="165"/>
      <c r="M223" s="170"/>
      <c r="N223" s="171"/>
      <c r="O223" s="171"/>
      <c r="P223" s="172">
        <f>P224+P226</f>
        <v>0</v>
      </c>
      <c r="Q223" s="171"/>
      <c r="R223" s="172">
        <f>R224+R226</f>
        <v>0</v>
      </c>
      <c r="S223" s="171"/>
      <c r="T223" s="173">
        <f>T224+T226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6" t="s">
        <v>149</v>
      </c>
      <c r="AT223" s="174" t="s">
        <v>74</v>
      </c>
      <c r="AU223" s="174" t="s">
        <v>75</v>
      </c>
      <c r="AY223" s="166" t="s">
        <v>127</v>
      </c>
      <c r="BK223" s="175">
        <f>BK224+BK226</f>
        <v>0</v>
      </c>
    </row>
    <row r="224" s="12" customFormat="1" ht="22.8" customHeight="1">
      <c r="A224" s="12"/>
      <c r="B224" s="165"/>
      <c r="C224" s="12"/>
      <c r="D224" s="166" t="s">
        <v>74</v>
      </c>
      <c r="E224" s="176" t="s">
        <v>391</v>
      </c>
      <c r="F224" s="176" t="s">
        <v>392</v>
      </c>
      <c r="G224" s="12"/>
      <c r="H224" s="12"/>
      <c r="I224" s="168"/>
      <c r="J224" s="177">
        <f>BK224</f>
        <v>0</v>
      </c>
      <c r="K224" s="12"/>
      <c r="L224" s="165"/>
      <c r="M224" s="170"/>
      <c r="N224" s="171"/>
      <c r="O224" s="171"/>
      <c r="P224" s="172">
        <f>P225</f>
        <v>0</v>
      </c>
      <c r="Q224" s="171"/>
      <c r="R224" s="172">
        <f>R225</f>
        <v>0</v>
      </c>
      <c r="S224" s="171"/>
      <c r="T224" s="173">
        <f>T225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66" t="s">
        <v>149</v>
      </c>
      <c r="AT224" s="174" t="s">
        <v>74</v>
      </c>
      <c r="AU224" s="174" t="s">
        <v>82</v>
      </c>
      <c r="AY224" s="166" t="s">
        <v>127</v>
      </c>
      <c r="BK224" s="175">
        <f>BK225</f>
        <v>0</v>
      </c>
    </row>
    <row r="225" s="2" customFormat="1" ht="16.5" customHeight="1">
      <c r="A225" s="37"/>
      <c r="B225" s="178"/>
      <c r="C225" s="179" t="s">
        <v>366</v>
      </c>
      <c r="D225" s="179" t="s">
        <v>129</v>
      </c>
      <c r="E225" s="180" t="s">
        <v>394</v>
      </c>
      <c r="F225" s="181" t="s">
        <v>395</v>
      </c>
      <c r="G225" s="182" t="s">
        <v>396</v>
      </c>
      <c r="H225" s="183">
        <v>1</v>
      </c>
      <c r="I225" s="184"/>
      <c r="J225" s="185">
        <f>ROUND(I225*H225,2)</f>
        <v>0</v>
      </c>
      <c r="K225" s="181" t="s">
        <v>133</v>
      </c>
      <c r="L225" s="38"/>
      <c r="M225" s="186" t="s">
        <v>1</v>
      </c>
      <c r="N225" s="187" t="s">
        <v>40</v>
      </c>
      <c r="O225" s="76"/>
      <c r="P225" s="188">
        <f>O225*H225</f>
        <v>0</v>
      </c>
      <c r="Q225" s="188">
        <v>0</v>
      </c>
      <c r="R225" s="188">
        <f>Q225*H225</f>
        <v>0</v>
      </c>
      <c r="S225" s="188">
        <v>0</v>
      </c>
      <c r="T225" s="189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0" t="s">
        <v>397</v>
      </c>
      <c r="AT225" s="190" t="s">
        <v>129</v>
      </c>
      <c r="AU225" s="190" t="s">
        <v>84</v>
      </c>
      <c r="AY225" s="18" t="s">
        <v>127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8" t="s">
        <v>82</v>
      </c>
      <c r="BK225" s="191">
        <f>ROUND(I225*H225,2)</f>
        <v>0</v>
      </c>
      <c r="BL225" s="18" t="s">
        <v>397</v>
      </c>
      <c r="BM225" s="190" t="s">
        <v>514</v>
      </c>
    </row>
    <row r="226" s="12" customFormat="1" ht="22.8" customHeight="1">
      <c r="A226" s="12"/>
      <c r="B226" s="165"/>
      <c r="C226" s="12"/>
      <c r="D226" s="166" t="s">
        <v>74</v>
      </c>
      <c r="E226" s="176" t="s">
        <v>399</v>
      </c>
      <c r="F226" s="176" t="s">
        <v>400</v>
      </c>
      <c r="G226" s="12"/>
      <c r="H226" s="12"/>
      <c r="I226" s="168"/>
      <c r="J226" s="177">
        <f>BK226</f>
        <v>0</v>
      </c>
      <c r="K226" s="12"/>
      <c r="L226" s="165"/>
      <c r="M226" s="170"/>
      <c r="N226" s="171"/>
      <c r="O226" s="171"/>
      <c r="P226" s="172">
        <f>P227</f>
        <v>0</v>
      </c>
      <c r="Q226" s="171"/>
      <c r="R226" s="172">
        <f>R227</f>
        <v>0</v>
      </c>
      <c r="S226" s="171"/>
      <c r="T226" s="173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66" t="s">
        <v>149</v>
      </c>
      <c r="AT226" s="174" t="s">
        <v>74</v>
      </c>
      <c r="AU226" s="174" t="s">
        <v>82</v>
      </c>
      <c r="AY226" s="166" t="s">
        <v>127</v>
      </c>
      <c r="BK226" s="175">
        <f>BK227</f>
        <v>0</v>
      </c>
    </row>
    <row r="227" s="2" customFormat="1" ht="16.5" customHeight="1">
      <c r="A227" s="37"/>
      <c r="B227" s="178"/>
      <c r="C227" s="179" t="s">
        <v>370</v>
      </c>
      <c r="D227" s="179" t="s">
        <v>129</v>
      </c>
      <c r="E227" s="180" t="s">
        <v>402</v>
      </c>
      <c r="F227" s="181" t="s">
        <v>400</v>
      </c>
      <c r="G227" s="182" t="s">
        <v>396</v>
      </c>
      <c r="H227" s="183">
        <v>1</v>
      </c>
      <c r="I227" s="184"/>
      <c r="J227" s="185">
        <f>ROUND(I227*H227,2)</f>
        <v>0</v>
      </c>
      <c r="K227" s="181" t="s">
        <v>133</v>
      </c>
      <c r="L227" s="38"/>
      <c r="M227" s="226" t="s">
        <v>1</v>
      </c>
      <c r="N227" s="227" t="s">
        <v>40</v>
      </c>
      <c r="O227" s="228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0" t="s">
        <v>397</v>
      </c>
      <c r="AT227" s="190" t="s">
        <v>129</v>
      </c>
      <c r="AU227" s="190" t="s">
        <v>84</v>
      </c>
      <c r="AY227" s="18" t="s">
        <v>127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8" t="s">
        <v>82</v>
      </c>
      <c r="BK227" s="191">
        <f>ROUND(I227*H227,2)</f>
        <v>0</v>
      </c>
      <c r="BL227" s="18" t="s">
        <v>397</v>
      </c>
      <c r="BM227" s="190" t="s">
        <v>515</v>
      </c>
    </row>
    <row r="228" s="2" customFormat="1" ht="6.96" customHeight="1">
      <c r="A228" s="37"/>
      <c r="B228" s="59"/>
      <c r="C228" s="60"/>
      <c r="D228" s="60"/>
      <c r="E228" s="60"/>
      <c r="F228" s="60"/>
      <c r="G228" s="60"/>
      <c r="H228" s="60"/>
      <c r="I228" s="60"/>
      <c r="J228" s="60"/>
      <c r="K228" s="60"/>
      <c r="L228" s="38"/>
      <c r="M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</row>
  </sheetData>
  <autoFilter ref="C129:K22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Stanislav Fajfr</dc:creator>
  <cp:lastModifiedBy>Stanislav Fajfr</cp:lastModifiedBy>
  <dcterms:created xsi:type="dcterms:W3CDTF">2025-07-23T05:14:52Z</dcterms:created>
  <dcterms:modified xsi:type="dcterms:W3CDTF">2025-07-23T05:14:55Z</dcterms:modified>
</cp:coreProperties>
</file>