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20" yWindow="375" windowWidth="15450" windowHeight="972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Rekapitulace!$G$10</definedName>
    <definedName name="Dodavka0">Položky!#REF!</definedName>
    <definedName name="HSV">Rekapitulace!$E$10</definedName>
    <definedName name="HSV0">Položky!#REF!</definedName>
    <definedName name="HZS">Rekapitulace!$I$10</definedName>
    <definedName name="HZS0">Položky!#REF!</definedName>
    <definedName name="JKSO">'Krycí list'!$G$2</definedName>
    <definedName name="MJ">'Krycí list'!$G$5</definedName>
    <definedName name="Mont">Rekapitulace!$H$10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Položky!$A$1:$G$23</definedName>
    <definedName name="_xlnm.Print_Area" localSheetId="1">Rekapitulace!$A$1:$I$24</definedName>
    <definedName name="PocetMJ">'Krycí list'!$G$6</definedName>
    <definedName name="Poznamka">'Krycí list'!$B$37</definedName>
    <definedName name="Projektant">'Krycí list'!$C$8</definedName>
    <definedName name="PSV">Rekapitulace!$F$10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Rekapitulace!$H$23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5725"/>
</workbook>
</file>

<file path=xl/calcChain.xml><?xml version="1.0" encoding="utf-8"?>
<calcChain xmlns="http://schemas.openxmlformats.org/spreadsheetml/2006/main">
  <c r="G15" i="3"/>
  <c r="C11"/>
  <c r="C3" l="1"/>
  <c r="G13"/>
  <c r="G20"/>
  <c r="G18"/>
  <c r="C4"/>
  <c r="E4"/>
  <c r="C1" i="2"/>
  <c r="G8" i="3"/>
  <c r="G9"/>
  <c r="BA9" s="1"/>
  <c r="BE21"/>
  <c r="BD21"/>
  <c r="BC21"/>
  <c r="BB21"/>
  <c r="BA21"/>
  <c r="BE22"/>
  <c r="BE23"/>
  <c r="BD22"/>
  <c r="BD23"/>
  <c r="BC22"/>
  <c r="BC23"/>
  <c r="BB22"/>
  <c r="BB23"/>
  <c r="B9" i="2"/>
  <c r="BA22" i="3"/>
  <c r="BE18"/>
  <c r="BE20" s="1"/>
  <c r="BD18"/>
  <c r="BD20" s="1"/>
  <c r="BC18"/>
  <c r="BC20" s="1"/>
  <c r="BB18"/>
  <c r="BB20" s="1"/>
  <c r="BA18"/>
  <c r="BA20" s="1"/>
  <c r="BA23"/>
  <c r="C23"/>
  <c r="BA11"/>
  <c r="BB11"/>
  <c r="C16" i="1"/>
  <c r="BD11" i="3"/>
  <c r="C17" i="1"/>
  <c r="BC11" i="3"/>
  <c r="C18" i="1"/>
  <c r="BE11" i="3"/>
  <c r="C21" i="1"/>
  <c r="C31"/>
  <c r="BA8" i="3"/>
  <c r="BB8"/>
  <c r="BB9"/>
  <c r="BC8"/>
  <c r="BC9"/>
  <c r="BD8"/>
  <c r="BD9"/>
  <c r="BE8"/>
  <c r="BE9"/>
  <c r="C16"/>
  <c r="D21" i="1"/>
  <c r="D20"/>
  <c r="D19"/>
  <c r="D18"/>
  <c r="D17"/>
  <c r="D16"/>
  <c r="D15"/>
  <c r="B8" i="2"/>
  <c r="A8"/>
  <c r="B7"/>
  <c r="A7"/>
  <c r="C33" i="1"/>
  <c r="F33" s="1"/>
  <c r="C2" i="2"/>
  <c r="G16" i="3" l="1"/>
  <c r="E8" i="2" s="1"/>
  <c r="G11" i="3"/>
  <c r="E7" i="2" s="1"/>
  <c r="G23" i="3"/>
  <c r="E9" i="2" s="1"/>
  <c r="E10" l="1"/>
  <c r="G19" s="1"/>
  <c r="I19" s="1"/>
  <c r="G19" i="1" s="1"/>
  <c r="G22" i="2" l="1"/>
  <c r="I22" s="1"/>
  <c r="G17"/>
  <c r="I17" s="1"/>
  <c r="G17" i="1" s="1"/>
  <c r="G16" i="2"/>
  <c r="I16" s="1"/>
  <c r="G16" i="1" s="1"/>
  <c r="C15"/>
  <c r="C19" s="1"/>
  <c r="C22" s="1"/>
  <c r="G21" i="2"/>
  <c r="I21" s="1"/>
  <c r="G21" i="1" s="1"/>
  <c r="G20" i="2"/>
  <c r="I20" s="1"/>
  <c r="G20" i="1" s="1"/>
  <c r="G15" i="2"/>
  <c r="I15" s="1"/>
  <c r="G15" i="1" s="1"/>
  <c r="G18" i="2"/>
  <c r="I18" s="1"/>
  <c r="G18" i="1" s="1"/>
  <c r="H23" i="2" l="1"/>
  <c r="G23" i="1" s="1"/>
  <c r="G22" s="1"/>
  <c r="C23" l="1"/>
  <c r="F30" s="1"/>
  <c r="F31" s="1"/>
  <c r="F34" s="1"/>
</calcChain>
</file>

<file path=xl/sharedStrings.xml><?xml version="1.0" encoding="utf-8"?>
<sst xmlns="http://schemas.openxmlformats.org/spreadsheetml/2006/main" count="136" uniqueCount="106">
  <si>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</si>
  <si>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</si>
  <si>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</si>
  <si>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</si>
  <si>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</si>
  <si>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</si>
  <si>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</si>
  <si>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</si>
  <si>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</si>
  <si>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</si>
  <si>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</si>
  <si>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</si>
  <si>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</si>
  <si>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</si>
  <si>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</si>
  <si>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</si>
  <si>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</si>
  <si>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</si>
  <si>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</si>
  <si>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</si>
  <si>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</si>
  <si>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</si>
  <si>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</si>
  <si>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</si>
  <si>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</si>
  <si>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</si>
  <si>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</si>
  <si>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</si>
  <si>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</si>
  <si>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</si>
  <si>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</si>
  <si>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</si>
  <si>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</si>
  <si>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</si>
  <si>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</si>
  <si>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</si>
  <si>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</si>
  <si>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</si>
  <si>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</si>
  <si>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</si>
  <si>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</si>
  <si>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</si>
  <si>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</si>
  <si>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</si>
  <si>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</si>
  <si>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</si>
  <si>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</si>
  <si>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</si>
  <si>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</si>
  <si>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</si>
  <si>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</si>
  <si>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</si>
  <si>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</si>
  <si>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</si>
  <si>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</si>
  <si>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</si>
  <si>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</si>
  <si>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</si>
  <si>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</si>
  <si>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</si>
  <si>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</si>
  <si>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</si>
  <si>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</si>
  <si>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</si>
  <si>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</si>
  <si>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</si>
  <si>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</si>
  <si>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</si>
  <si>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</si>
  <si>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</si>
  <si>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</si>
  <si>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</si>
  <si>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</si>
  <si>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Celkem za</t>
  </si>
  <si>
    <t>001</t>
  </si>
  <si>
    <t>m2</t>
  </si>
  <si>
    <t>Podkladní vrstvy komunikací a zpevněných ploch</t>
  </si>
  <si>
    <t>kpl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</si>
  <si>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</si>
  <si>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</si>
  <si>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</si>
  <si>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</si>
  <si>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</si>
  <si>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</si>
  <si>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</si>
  <si>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</si>
  <si>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KRYCÍ LIST</t>
  </si>
  <si>
    <t>Položkový rozpočet</t>
  </si>
  <si>
    <t>F07</t>
  </si>
  <si>
    <t>Umělá tráva , lajny</t>
  </si>
  <si>
    <t>Lajnování</t>
  </si>
  <si>
    <t>bm</t>
  </si>
  <si>
    <t>Umělá tráva vč zasypu křemičitým pískem</t>
  </si>
  <si>
    <t>8_15</t>
  </si>
  <si>
    <t>Poličná</t>
  </si>
  <si>
    <t>Bourací práce</t>
  </si>
  <si>
    <t>Očištění stávajícího asfaltového povrchu tlakovou vodou</t>
  </si>
  <si>
    <t>stěrkové hmoty</t>
  </si>
  <si>
    <t>Provedení oprav a vyrovnání nivelety asfaltového povrchu</t>
  </si>
  <si>
    <t>Provedení vsakovací navrtávky asfaltu</t>
  </si>
  <si>
    <r>
      <t xml:space="preserve">síť vrtů </t>
    </r>
    <r>
      <rPr>
        <sz val="8"/>
        <color indexed="17"/>
        <rFont val="Calibri"/>
        <family val="2"/>
        <charset val="238"/>
      </rPr>
      <t>Ø</t>
    </r>
    <r>
      <rPr>
        <sz val="8"/>
        <color indexed="17"/>
        <rFont val="Arial CE"/>
        <family val="2"/>
        <charset val="238"/>
      </rPr>
      <t>30mm ve sponu 1x1m</t>
    </r>
  </si>
  <si>
    <t>Přesun hmot z bouracích prací vč. odvozu a likvidace suti</t>
  </si>
  <si>
    <t>např. JUTA Grass tl.15 - multisport</t>
  </si>
  <si>
    <t xml:space="preserve">basketbal </t>
  </si>
  <si>
    <t>Umělá tráva pro hřiště s mantinely 15 x 30 m</t>
  </si>
  <si>
    <t>volejbal + nohejbal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</si>
</sst>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\ &quot;Kč&quot;"/>
    <numFmt numFmtId="166" formatCode="dd/mm/yy"/>
  </numFmts>
  <fonts count="25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b/>
      <sz val="14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9"/>
      <name val="Arial CE"/>
    </font>
    <font>
      <sz val="10"/>
      <color indexed="9"/>
      <name val="Arial CE"/>
      <family val="2"/>
      <charset val="238"/>
    </font>
    <font>
      <sz val="8"/>
      <name val="Arial CE"/>
    </font>
    <font>
      <sz val="8"/>
      <color indexed="17"/>
      <name val="Arial CE"/>
      <family val="2"/>
      <charset val="238"/>
    </font>
    <font>
      <sz val="8"/>
      <color indexed="9"/>
      <name val="Arial CE"/>
    </font>
    <font>
      <sz val="8"/>
      <color indexed="12"/>
      <name val="Arial CE"/>
      <family val="2"/>
      <charset val="238"/>
    </font>
    <font>
      <b/>
      <i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8"/>
      <color indexed="17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41">
    <xf numFmtId="0" fontId="0" fillId="0" borderId="0" xfId="0"/>
    <xf numFmtId="0" fontId="4" fillId="0" borderId="1" xfId="0" applyFont="1" applyBorder="1" applyAlignment="1">
      <alignment horizontal="centerContinuous" vertical="top"/>
    </xf>
    <xf numFmtId="0" fontId="0" fillId="0" borderId="1" xfId="0" applyBorder="1" applyAlignment="1">
      <alignment horizontal="centerContinuous"/>
    </xf>
    <xf numFmtId="0" fontId="1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1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1" fillId="2" borderId="7" xfId="0" applyNumberFormat="1" applyFont="1" applyFill="1" applyBorder="1"/>
    <xf numFmtId="49" fontId="2" fillId="2" borderId="8" xfId="0" applyNumberFormat="1" applyFont="1" applyFill="1" applyBorder="1"/>
    <xf numFmtId="0" fontId="1" fillId="2" borderId="9" xfId="0" applyFont="1" applyFill="1" applyBorder="1"/>
    <xf numFmtId="0" fontId="2" fillId="2" borderId="9" xfId="0" applyFont="1" applyFill="1" applyBorder="1"/>
    <xf numFmtId="0" fontId="2" fillId="2" borderId="8" xfId="0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1" fillId="2" borderId="12" xfId="0" applyNumberFormat="1" applyFont="1" applyFill="1" applyBorder="1"/>
    <xf numFmtId="49" fontId="2" fillId="2" borderId="13" xfId="0" applyNumberFormat="1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5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5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5" xfId="0" applyFont="1" applyFill="1" applyBorder="1" applyAlignment="1"/>
    <xf numFmtId="0" fontId="2" fillId="0" borderId="0" xfId="0" applyFont="1" applyFill="1" applyBorder="1" applyAlignment="1"/>
    <xf numFmtId="0" fontId="5" fillId="0" borderId="10" xfId="0" applyFont="1" applyBorder="1" applyAlignment="1"/>
    <xf numFmtId="0" fontId="5" fillId="0" borderId="15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4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0" fillId="0" borderId="19" xfId="0" applyBorder="1" applyAlignment="1">
      <alignment horizontal="centerContinuous" vertical="center"/>
    </xf>
    <xf numFmtId="0" fontId="8" fillId="2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2" xfId="0" applyFill="1" applyBorder="1" applyAlignment="1">
      <alignment horizontal="centerContinuous"/>
    </xf>
    <xf numFmtId="0" fontId="8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0" fillId="0" borderId="23" xfId="0" applyBorder="1"/>
    <xf numFmtId="0" fontId="0" fillId="0" borderId="24" xfId="0" applyBorder="1"/>
    <xf numFmtId="3" fontId="0" fillId="0" borderId="6" xfId="0" applyNumberFormat="1" applyBorder="1"/>
    <xf numFmtId="0" fontId="0" fillId="0" borderId="2" xfId="0" applyBorder="1"/>
    <xf numFmtId="3" fontId="0" fillId="0" borderId="4" xfId="0" applyNumberFormat="1" applyBorder="1"/>
    <xf numFmtId="0" fontId="0" fillId="0" borderId="3" xfId="0" applyBorder="1"/>
    <xf numFmtId="0" fontId="0" fillId="0" borderId="7" xfId="0" applyBorder="1"/>
    <xf numFmtId="3" fontId="0" fillId="0" borderId="9" xfId="0" applyNumberFormat="1" applyBorder="1"/>
    <xf numFmtId="0" fontId="0" fillId="0" borderId="8" xfId="0" applyBorder="1"/>
    <xf numFmtId="0" fontId="0" fillId="0" borderId="25" xfId="0" applyBorder="1"/>
    <xf numFmtId="0" fontId="0" fillId="0" borderId="24" xfId="0" applyBorder="1" applyAlignment="1">
      <alignment shrinkToFit="1"/>
    </xf>
    <xf numFmtId="0" fontId="0" fillId="0" borderId="26" xfId="0" applyBorder="1"/>
    <xf numFmtId="0" fontId="9" fillId="0" borderId="7" xfId="0" applyFont="1" applyBorder="1"/>
    <xf numFmtId="0" fontId="0" fillId="0" borderId="12" xfId="0" applyBorder="1"/>
    <xf numFmtId="3" fontId="0" fillId="0" borderId="27" xfId="0" applyNumberFormat="1" applyBorder="1"/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3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0" fillId="0" borderId="13" xfId="0" applyBorder="1"/>
    <xf numFmtId="0" fontId="0" fillId="0" borderId="33" xfId="0" applyBorder="1"/>
    <xf numFmtId="0" fontId="0" fillId="0" borderId="34" xfId="0" applyBorder="1"/>
    <xf numFmtId="0" fontId="0" fillId="0" borderId="0" xfId="0" applyBorder="1" applyAlignment="1">
      <alignment horizontal="right"/>
    </xf>
    <xf numFmtId="166" fontId="0" fillId="0" borderId="0" xfId="0" applyNumberFormat="1" applyBorder="1"/>
    <xf numFmtId="0" fontId="0" fillId="0" borderId="0" xfId="0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 applyAlignment="1">
      <alignment horizontal="right"/>
    </xf>
    <xf numFmtId="0" fontId="0" fillId="0" borderId="39" xfId="0" applyBorder="1"/>
    <xf numFmtId="0" fontId="0" fillId="0" borderId="9" xfId="0" applyBorder="1"/>
    <xf numFmtId="164" fontId="0" fillId="0" borderId="8" xfId="0" applyNumberFormat="1" applyBorder="1" applyAlignment="1">
      <alignment horizontal="right"/>
    </xf>
    <xf numFmtId="0" fontId="7" fillId="2" borderId="28" xfId="0" applyFont="1" applyFill="1" applyBorder="1"/>
    <xf numFmtId="0" fontId="7" fillId="2" borderId="29" xfId="0" applyFont="1" applyFill="1" applyBorder="1"/>
    <xf numFmtId="0" fontId="7" fillId="2" borderId="30" xfId="0" applyFont="1" applyFill="1" applyBorder="1"/>
    <xf numFmtId="0" fontId="7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1" fillId="0" borderId="40" xfId="1" applyFont="1" applyBorder="1"/>
    <xf numFmtId="0" fontId="3" fillId="0" borderId="40" xfId="1" applyBorder="1"/>
    <xf numFmtId="0" fontId="3" fillId="0" borderId="40" xfId="1" applyBorder="1" applyAlignment="1">
      <alignment horizontal="right"/>
    </xf>
    <xf numFmtId="0" fontId="3" fillId="0" borderId="41" xfId="1" applyFont="1" applyBorder="1"/>
    <xf numFmtId="0" fontId="0" fillId="0" borderId="40" xfId="0" applyNumberFormat="1" applyBorder="1" applyAlignment="1">
      <alignment horizontal="left"/>
    </xf>
    <xf numFmtId="0" fontId="0" fillId="0" borderId="42" xfId="0" applyNumberFormat="1" applyBorder="1"/>
    <xf numFmtId="0" fontId="1" fillId="0" borderId="43" xfId="1" applyFont="1" applyBorder="1"/>
    <xf numFmtId="0" fontId="3" fillId="0" borderId="43" xfId="1" applyBorder="1"/>
    <xf numFmtId="0" fontId="3" fillId="0" borderId="43" xfId="1" applyBorder="1" applyAlignment="1">
      <alignment horizontal="right"/>
    </xf>
    <xf numFmtId="49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49" fontId="8" fillId="2" borderId="20" xfId="0" applyNumberFormat="1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11" fillId="0" borderId="0" xfId="0" applyFont="1" applyBorder="1"/>
    <xf numFmtId="3" fontId="9" fillId="0" borderId="34" xfId="0" applyNumberFormat="1" applyFont="1" applyBorder="1"/>
    <xf numFmtId="0" fontId="8" fillId="2" borderId="20" xfId="0" applyFont="1" applyFill="1" applyBorder="1"/>
    <xf numFmtId="0" fontId="8" fillId="2" borderId="21" xfId="0" applyFont="1" applyFill="1" applyBorder="1"/>
    <xf numFmtId="3" fontId="8" fillId="2" borderId="22" xfId="0" applyNumberFormat="1" applyFont="1" applyFill="1" applyBorder="1"/>
    <xf numFmtId="3" fontId="8" fillId="2" borderId="44" xfId="0" applyNumberFormat="1" applyFont="1" applyFill="1" applyBorder="1"/>
    <xf numFmtId="3" fontId="8" fillId="2" borderId="45" xfId="0" applyNumberFormat="1" applyFont="1" applyFill="1" applyBorder="1"/>
    <xf numFmtId="3" fontId="8" fillId="2" borderId="46" xfId="0" applyNumberFormat="1" applyFont="1" applyFill="1" applyBorder="1"/>
    <xf numFmtId="0" fontId="8" fillId="0" borderId="0" xfId="0" applyFont="1"/>
    <xf numFmtId="3" fontId="4" fillId="0" borderId="0" xfId="0" applyNumberFormat="1" applyFont="1" applyAlignment="1">
      <alignment horizontal="centerContinuous"/>
    </xf>
    <xf numFmtId="0" fontId="0" fillId="2" borderId="32" xfId="0" applyFill="1" applyBorder="1"/>
    <xf numFmtId="0" fontId="1" fillId="2" borderId="4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2" xfId="0" applyNumberFormat="1" applyFont="1" applyFill="1" applyBorder="1" applyAlignment="1">
      <alignment horizontal="right"/>
    </xf>
    <xf numFmtId="0" fontId="9" fillId="0" borderId="26" xfId="0" applyFont="1" applyBorder="1"/>
    <xf numFmtId="0" fontId="9" fillId="0" borderId="24" xfId="0" applyFont="1" applyBorder="1"/>
    <xf numFmtId="0" fontId="9" fillId="0" borderId="16" xfId="0" applyFont="1" applyBorder="1"/>
    <xf numFmtId="3" fontId="9" fillId="0" borderId="25" xfId="0" applyNumberFormat="1" applyFont="1" applyBorder="1" applyAlignment="1">
      <alignment horizontal="right"/>
    </xf>
    <xf numFmtId="164" fontId="9" fillId="0" borderId="10" xfId="0" applyNumberFormat="1" applyFont="1" applyBorder="1" applyAlignment="1">
      <alignment horizontal="right"/>
    </xf>
    <xf numFmtId="3" fontId="9" fillId="0" borderId="35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3" fontId="9" fillId="0" borderId="16" xfId="0" applyNumberFormat="1" applyFont="1" applyBorder="1" applyAlignment="1">
      <alignment horizontal="right"/>
    </xf>
    <xf numFmtId="0" fontId="0" fillId="2" borderId="28" xfId="0" applyFill="1" applyBorder="1"/>
    <xf numFmtId="0" fontId="8" fillId="2" borderId="29" xfId="0" applyFont="1" applyFill="1" applyBorder="1"/>
    <xf numFmtId="0" fontId="0" fillId="2" borderId="29" xfId="0" applyFill="1" applyBorder="1"/>
    <xf numFmtId="4" fontId="0" fillId="2" borderId="48" xfId="0" applyNumberFormat="1" applyFill="1" applyBorder="1"/>
    <xf numFmtId="4" fontId="0" fillId="2" borderId="28" xfId="0" applyNumberFormat="1" applyFill="1" applyBorder="1"/>
    <xf numFmtId="4" fontId="0" fillId="2" borderId="29" xfId="0" applyNumberFormat="1" applyFill="1" applyBorder="1"/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3" fillId="0" borderId="0" xfId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11" fillId="0" borderId="41" xfId="1" applyFont="1" applyBorder="1" applyAlignment="1">
      <alignment horizontal="right"/>
    </xf>
    <xf numFmtId="0" fontId="3" fillId="0" borderId="40" xfId="1" applyBorder="1" applyAlignment="1">
      <alignment horizontal="left"/>
    </xf>
    <xf numFmtId="0" fontId="3" fillId="0" borderId="42" xfId="1" applyBorder="1"/>
    <xf numFmtId="0" fontId="11" fillId="0" borderId="0" xfId="1" applyFont="1"/>
    <xf numFmtId="0" fontId="3" fillId="0" borderId="0" xfId="1" applyFont="1"/>
    <xf numFmtId="0" fontId="3" fillId="0" borderId="0" xfId="1" applyAlignment="1">
      <alignment horizontal="right"/>
    </xf>
    <xf numFmtId="0" fontId="3" fillId="0" borderId="0" xfId="1" applyAlignment="1"/>
    <xf numFmtId="49" fontId="15" fillId="2" borderId="10" xfId="1" applyNumberFormat="1" applyFont="1" applyFill="1" applyBorder="1"/>
    <xf numFmtId="0" fontId="15" fillId="2" borderId="8" xfId="1" applyFont="1" applyFill="1" applyBorder="1" applyAlignment="1">
      <alignment horizontal="center"/>
    </xf>
    <xf numFmtId="0" fontId="15" fillId="2" borderId="8" xfId="1" applyNumberFormat="1" applyFont="1" applyFill="1" applyBorder="1" applyAlignment="1">
      <alignment horizontal="center"/>
    </xf>
    <xf numFmtId="0" fontId="15" fillId="2" borderId="10" xfId="1" applyFont="1" applyFill="1" applyBorder="1" applyAlignment="1">
      <alignment horizontal="center"/>
    </xf>
    <xf numFmtId="0" fontId="8" fillId="0" borderId="49" xfId="1" applyFont="1" applyBorder="1" applyAlignment="1">
      <alignment horizontal="center"/>
    </xf>
    <xf numFmtId="49" fontId="8" fillId="0" borderId="49" xfId="1" applyNumberFormat="1" applyFont="1" applyBorder="1" applyAlignment="1">
      <alignment horizontal="left"/>
    </xf>
    <xf numFmtId="0" fontId="8" fillId="0" borderId="50" xfId="1" applyFont="1" applyBorder="1"/>
    <xf numFmtId="0" fontId="3" fillId="0" borderId="9" xfId="1" applyBorder="1" applyAlignment="1">
      <alignment horizontal="center"/>
    </xf>
    <xf numFmtId="0" fontId="3" fillId="0" borderId="9" xfId="1" applyNumberFormat="1" applyBorder="1" applyAlignment="1">
      <alignment horizontal="right"/>
    </xf>
    <xf numFmtId="0" fontId="3" fillId="0" borderId="8" xfId="1" applyNumberFormat="1" applyBorder="1"/>
    <xf numFmtId="0" fontId="3" fillId="0" borderId="0" xfId="1" applyNumberFormat="1"/>
    <xf numFmtId="0" fontId="16" fillId="0" borderId="0" xfId="1" applyFont="1"/>
    <xf numFmtId="0" fontId="10" fillId="0" borderId="51" xfId="1" applyFont="1" applyBorder="1" applyAlignment="1">
      <alignment horizontal="center" vertical="top"/>
    </xf>
    <xf numFmtId="49" fontId="10" fillId="0" borderId="51" xfId="1" applyNumberFormat="1" applyFont="1" applyBorder="1" applyAlignment="1">
      <alignment horizontal="left" vertical="top"/>
    </xf>
    <xf numFmtId="0" fontId="10" fillId="0" borderId="51" xfId="1" applyFont="1" applyBorder="1" applyAlignment="1">
      <alignment vertical="top" wrapText="1"/>
    </xf>
    <xf numFmtId="49" fontId="17" fillId="0" borderId="51" xfId="1" applyNumberFormat="1" applyFont="1" applyBorder="1" applyAlignment="1">
      <alignment horizontal="center" shrinkToFit="1"/>
    </xf>
    <xf numFmtId="4" fontId="17" fillId="0" borderId="51" xfId="1" applyNumberFormat="1" applyFont="1" applyBorder="1" applyAlignment="1">
      <alignment horizontal="right"/>
    </xf>
    <xf numFmtId="4" fontId="17" fillId="0" borderId="51" xfId="1" applyNumberFormat="1" applyFont="1" applyBorder="1"/>
    <xf numFmtId="0" fontId="11" fillId="0" borderId="49" xfId="1" applyFont="1" applyBorder="1" applyAlignment="1">
      <alignment horizontal="center"/>
    </xf>
    <xf numFmtId="49" fontId="11" fillId="0" borderId="49" xfId="1" applyNumberFormat="1" applyFont="1" applyBorder="1" applyAlignment="1">
      <alignment horizontal="left"/>
    </xf>
    <xf numFmtId="0" fontId="19" fillId="0" borderId="0" xfId="1" applyFont="1" applyAlignment="1">
      <alignment wrapText="1"/>
    </xf>
    <xf numFmtId="49" fontId="11" fillId="0" borderId="49" xfId="1" applyNumberFormat="1" applyFont="1" applyBorder="1" applyAlignment="1">
      <alignment horizontal="right"/>
    </xf>
    <xf numFmtId="4" fontId="20" fillId="3" borderId="52" xfId="1" applyNumberFormat="1" applyFont="1" applyFill="1" applyBorder="1" applyAlignment="1">
      <alignment horizontal="right" wrapText="1"/>
    </xf>
    <xf numFmtId="0" fontId="20" fillId="3" borderId="33" xfId="1" applyFont="1" applyFill="1" applyBorder="1" applyAlignment="1">
      <alignment horizontal="left" wrapText="1"/>
    </xf>
    <xf numFmtId="0" fontId="20" fillId="0" borderId="13" xfId="0" applyFont="1" applyBorder="1" applyAlignment="1">
      <alignment horizontal="right"/>
    </xf>
    <xf numFmtId="0" fontId="3" fillId="2" borderId="10" xfId="1" applyFill="1" applyBorder="1" applyAlignment="1">
      <alignment horizontal="center"/>
    </xf>
    <xf numFmtId="49" fontId="21" fillId="2" borderId="10" xfId="1" applyNumberFormat="1" applyFont="1" applyFill="1" applyBorder="1" applyAlignment="1">
      <alignment horizontal="left"/>
    </xf>
    <xf numFmtId="0" fontId="21" fillId="2" borderId="50" xfId="1" applyFont="1" applyFill="1" applyBorder="1"/>
    <xf numFmtId="0" fontId="3" fillId="2" borderId="9" xfId="1" applyFill="1" applyBorder="1" applyAlignment="1">
      <alignment horizontal="center"/>
    </xf>
    <xf numFmtId="4" fontId="3" fillId="2" borderId="9" xfId="1" applyNumberFormat="1" applyFill="1" applyBorder="1" applyAlignment="1">
      <alignment horizontal="right"/>
    </xf>
    <xf numFmtId="4" fontId="3" fillId="2" borderId="8" xfId="1" applyNumberFormat="1" applyFill="1" applyBorder="1" applyAlignment="1">
      <alignment horizontal="right"/>
    </xf>
    <xf numFmtId="4" fontId="8" fillId="2" borderId="10" xfId="1" applyNumberFormat="1" applyFont="1" applyFill="1" applyBorder="1"/>
    <xf numFmtId="3" fontId="3" fillId="0" borderId="0" xfId="1" applyNumberFormat="1"/>
    <xf numFmtId="0" fontId="3" fillId="0" borderId="0" xfId="1" applyBorder="1"/>
    <xf numFmtId="0" fontId="22" fillId="0" borderId="0" xfId="1" applyFont="1" applyAlignment="1"/>
    <xf numFmtId="0" fontId="23" fillId="0" borderId="0" xfId="1" applyFont="1" applyBorder="1"/>
    <xf numFmtId="3" fontId="23" fillId="0" borderId="0" xfId="1" applyNumberFormat="1" applyFont="1" applyBorder="1" applyAlignment="1">
      <alignment horizontal="right"/>
    </xf>
    <xf numFmtId="4" fontId="23" fillId="0" borderId="0" xfId="1" applyNumberFormat="1" applyFont="1" applyBorder="1"/>
    <xf numFmtId="0" fontId="22" fillId="0" borderId="0" xfId="1" applyFont="1" applyBorder="1" applyAlignment="1"/>
    <xf numFmtId="0" fontId="3" fillId="0" borderId="0" xfId="1" applyBorder="1" applyAlignment="1">
      <alignment horizontal="right"/>
    </xf>
    <xf numFmtId="49" fontId="11" fillId="0" borderId="12" xfId="0" applyNumberFormat="1" applyFont="1" applyBorder="1"/>
    <xf numFmtId="3" fontId="9" fillId="0" borderId="13" xfId="0" applyNumberFormat="1" applyFont="1" applyBorder="1"/>
    <xf numFmtId="3" fontId="9" fillId="0" borderId="49" xfId="0" applyNumberFormat="1" applyFont="1" applyBorder="1"/>
    <xf numFmtId="3" fontId="9" fillId="0" borderId="53" xfId="0" applyNumberFormat="1" applyFont="1" applyBorder="1"/>
    <xf numFmtId="14" fontId="0" fillId="0" borderId="13" xfId="0" applyNumberFormat="1" applyBorder="1" applyAlignment="1">
      <alignment horizontal="left"/>
    </xf>
    <xf numFmtId="49" fontId="17" fillId="0" borderId="51" xfId="1" applyNumberFormat="1" applyFont="1" applyBorder="1" applyAlignment="1">
      <alignment horizontal="center" vertical="top" shrinkToFit="1"/>
    </xf>
    <xf numFmtId="4" fontId="17" fillId="0" borderId="51" xfId="1" applyNumberFormat="1" applyFont="1" applyBorder="1" applyAlignment="1">
      <alignment horizontal="right" vertical="top"/>
    </xf>
    <xf numFmtId="4" fontId="17" fillId="0" borderId="51" xfId="1" applyNumberFormat="1" applyFont="1" applyBorder="1" applyAlignment="1">
      <alignment vertical="top"/>
    </xf>
    <xf numFmtId="0" fontId="0" fillId="0" borderId="0" xfId="0" applyAlignment="1">
      <alignment horizontal="left" wrapText="1"/>
    </xf>
    <xf numFmtId="0" fontId="5" fillId="0" borderId="10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center"/>
    </xf>
    <xf numFmtId="0" fontId="0" fillId="0" borderId="28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165" fontId="0" fillId="0" borderId="50" xfId="0" applyNumberFormat="1" applyBorder="1" applyAlignment="1">
      <alignment horizontal="right" indent="2"/>
    </xf>
    <xf numFmtId="165" fontId="0" fillId="0" borderId="15" xfId="0" applyNumberFormat="1" applyBorder="1" applyAlignment="1">
      <alignment horizontal="right" indent="2"/>
    </xf>
    <xf numFmtId="165" fontId="7" fillId="2" borderId="56" xfId="0" applyNumberFormat="1" applyFont="1" applyFill="1" applyBorder="1" applyAlignment="1">
      <alignment horizontal="right" indent="2"/>
    </xf>
    <xf numFmtId="165" fontId="7" fillId="2" borderId="48" xfId="0" applyNumberFormat="1" applyFont="1" applyFill="1" applyBorder="1" applyAlignment="1">
      <alignment horizontal="right" indent="2"/>
    </xf>
    <xf numFmtId="3" fontId="8" fillId="2" borderId="29" xfId="0" applyNumberFormat="1" applyFont="1" applyFill="1" applyBorder="1" applyAlignment="1">
      <alignment horizontal="right"/>
    </xf>
    <xf numFmtId="3" fontId="8" fillId="2" borderId="48" xfId="0" applyNumberFormat="1" applyFont="1" applyFill="1" applyBorder="1" applyAlignment="1">
      <alignment horizontal="right"/>
    </xf>
    <xf numFmtId="0" fontId="3" fillId="0" borderId="57" xfId="1" applyFont="1" applyBorder="1" applyAlignment="1">
      <alignment horizontal="center"/>
    </xf>
    <xf numFmtId="0" fontId="3" fillId="0" borderId="58" xfId="1" applyFont="1" applyBorder="1" applyAlignment="1">
      <alignment horizontal="center"/>
    </xf>
    <xf numFmtId="0" fontId="3" fillId="0" borderId="59" xfId="1" applyFont="1" applyBorder="1" applyAlignment="1">
      <alignment horizontal="center"/>
    </xf>
    <xf numFmtId="0" fontId="3" fillId="0" borderId="60" xfId="1" applyFont="1" applyBorder="1" applyAlignment="1">
      <alignment horizontal="center"/>
    </xf>
    <xf numFmtId="0" fontId="3" fillId="0" borderId="61" xfId="1" applyFont="1" applyBorder="1" applyAlignment="1">
      <alignment horizontal="left"/>
    </xf>
    <xf numFmtId="0" fontId="3" fillId="0" borderId="43" xfId="1" applyFont="1" applyBorder="1" applyAlignment="1">
      <alignment horizontal="left"/>
    </xf>
    <xf numFmtId="0" fontId="3" fillId="0" borderId="62" xfId="1" applyFont="1" applyBorder="1" applyAlignment="1">
      <alignment horizontal="left"/>
    </xf>
    <xf numFmtId="0" fontId="18" fillId="3" borderId="33" xfId="1" applyNumberFormat="1" applyFont="1" applyFill="1" applyBorder="1" applyAlignment="1">
      <alignment horizontal="left" wrapText="1" indent="1"/>
    </xf>
    <xf numFmtId="0" fontId="18" fillId="3" borderId="0" xfId="1" applyNumberFormat="1" applyFont="1" applyFill="1" applyBorder="1" applyAlignment="1">
      <alignment horizontal="left" wrapText="1" indent="1"/>
    </xf>
    <xf numFmtId="0" fontId="18" fillId="3" borderId="13" xfId="1" applyNumberFormat="1" applyFont="1" applyFill="1" applyBorder="1" applyAlignment="1">
      <alignment horizontal="left" wrapText="1" indent="1"/>
    </xf>
    <xf numFmtId="0" fontId="18" fillId="3" borderId="36" xfId="1" applyNumberFormat="1" applyFont="1" applyFill="1" applyBorder="1" applyAlignment="1">
      <alignment horizontal="left" wrapText="1" indent="1"/>
    </xf>
    <xf numFmtId="0" fontId="18" fillId="3" borderId="24" xfId="1" applyNumberFormat="1" applyFont="1" applyFill="1" applyBorder="1" applyAlignment="1">
      <alignment horizontal="left" wrapText="1" indent="1"/>
    </xf>
    <xf numFmtId="0" fontId="18" fillId="3" borderId="35" xfId="1" applyNumberFormat="1" applyFont="1" applyFill="1" applyBorder="1" applyAlignment="1">
      <alignment horizontal="left" wrapText="1" indent="1"/>
    </xf>
    <xf numFmtId="49" fontId="20" fillId="3" borderId="54" xfId="1" applyNumberFormat="1" applyFont="1" applyFill="1" applyBorder="1" applyAlignment="1">
      <alignment horizontal="left" wrapText="1"/>
    </xf>
    <xf numFmtId="49" fontId="20" fillId="3" borderId="55" xfId="1" applyNumberFormat="1" applyFont="1" applyFill="1" applyBorder="1" applyAlignment="1">
      <alignment horizontal="left" wrapText="1"/>
    </xf>
    <xf numFmtId="0" fontId="12" fillId="0" borderId="0" xfId="1" applyFont="1" applyAlignment="1">
      <alignment horizontal="center"/>
    </xf>
    <xf numFmtId="0" fontId="3" fillId="0" borderId="61" xfId="1" applyBorder="1" applyAlignment="1">
      <alignment horizontal="center" shrinkToFit="1"/>
    </xf>
    <xf numFmtId="0" fontId="3" fillId="0" borderId="43" xfId="1" applyBorder="1" applyAlignment="1">
      <alignment horizontal="center" shrinkToFit="1"/>
    </xf>
    <xf numFmtId="0" fontId="3" fillId="0" borderId="62" xfId="1" applyBorder="1" applyAlignment="1">
      <alignment horizontal="center" shrinkToFit="1"/>
    </xf>
    <xf numFmtId="49" fontId="3" fillId="0" borderId="59" xfId="1" applyNumberFormat="1" applyFont="1" applyBorder="1" applyAlignment="1">
      <alignment horizontal="center"/>
    </xf>
    <xf numFmtId="49" fontId="3" fillId="0" borderId="60" xfId="1" applyNumberFormat="1" applyFont="1" applyBorder="1" applyAlignment="1">
      <alignment horizontal="center"/>
    </xf>
    <xf numFmtId="0" fontId="10" fillId="0" borderId="51" xfId="1" applyFont="1" applyBorder="1" applyAlignment="1">
      <alignment vertical="center" wrapTex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tabSelected="1" workbookViewId="0">
      <selection activeCell="C6" sqref="C6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>
      <c r="A1" s="1" t="s">
        <v>86</v>
      </c>
      <c r="B1" s="2"/>
      <c r="C1" s="2"/>
      <c r="D1" s="2"/>
      <c r="E1" s="2"/>
      <c r="F1" s="2"/>
      <c r="G1" s="2"/>
    </row>
    <row r="2" spans="1:57" ht="12.75" customHeight="1">
      <c r="A2" s="3" t="s">
        <v>0</v>
      </c>
      <c r="B2" s="4"/>
      <c r="C2" s="5" t="s">
        <v>94</v>
      </c>
      <c r="D2" s="5"/>
      <c r="E2" s="4"/>
      <c r="F2" s="6" t="s">
        <v>1</v>
      </c>
      <c r="G2" s="7"/>
    </row>
    <row r="3" spans="1:57" ht="3" hidden="1" customHeight="1">
      <c r="A3" s="8"/>
      <c r="B3" s="9"/>
      <c r="C3" s="10"/>
      <c r="D3" s="10"/>
      <c r="E3" s="9"/>
      <c r="F3" s="11"/>
      <c r="G3" s="12"/>
    </row>
    <row r="4" spans="1:57" ht="12" customHeight="1">
      <c r="A4" s="13" t="s">
        <v>2</v>
      </c>
      <c r="B4" s="9"/>
      <c r="C4" s="10" t="s">
        <v>3</v>
      </c>
      <c r="D4" s="10"/>
      <c r="E4" s="9"/>
      <c r="F4" s="11" t="s">
        <v>4</v>
      </c>
      <c r="G4" s="14"/>
    </row>
    <row r="5" spans="1:57" ht="12.95" customHeight="1">
      <c r="A5" s="15" t="s">
        <v>74</v>
      </c>
      <c r="B5" s="16"/>
      <c r="C5" s="17" t="s">
        <v>104</v>
      </c>
      <c r="D5" s="18"/>
      <c r="E5" s="19"/>
      <c r="F5" s="11" t="s">
        <v>6</v>
      </c>
      <c r="G5" s="12"/>
    </row>
    <row r="6" spans="1:57" ht="12.95" customHeight="1">
      <c r="A6" s="13" t="s">
        <v>7</v>
      </c>
      <c r="B6" s="9"/>
      <c r="C6" s="10"/>
      <c r="D6" s="10"/>
      <c r="E6" s="9"/>
      <c r="F6" s="20" t="s">
        <v>8</v>
      </c>
      <c r="G6" s="21"/>
      <c r="O6" s="22"/>
    </row>
    <row r="7" spans="1:57" ht="12.95" customHeight="1">
      <c r="A7" s="23" t="s">
        <v>93</v>
      </c>
      <c r="B7" s="24"/>
      <c r="C7" s="25"/>
      <c r="D7" s="26"/>
      <c r="E7" s="26"/>
      <c r="F7" s="27" t="s">
        <v>9</v>
      </c>
      <c r="G7" s="21"/>
    </row>
    <row r="8" spans="1:57">
      <c r="A8" s="28" t="s">
        <v>10</v>
      </c>
      <c r="B8" s="11"/>
      <c r="C8" s="207"/>
      <c r="D8" s="207"/>
      <c r="E8" s="208"/>
      <c r="F8" s="29" t="s">
        <v>11</v>
      </c>
      <c r="G8" s="30"/>
      <c r="H8" s="31"/>
      <c r="I8" s="32"/>
    </row>
    <row r="9" spans="1:57">
      <c r="A9" s="28" t="s">
        <v>12</v>
      </c>
      <c r="B9" s="11"/>
      <c r="C9" s="207"/>
      <c r="D9" s="207"/>
      <c r="E9" s="208"/>
      <c r="F9" s="11"/>
      <c r="G9" s="33"/>
      <c r="H9" s="34"/>
    </row>
    <row r="10" spans="1:57">
      <c r="A10" s="28" t="s">
        <v>13</v>
      </c>
      <c r="B10" s="11"/>
      <c r="C10" s="207"/>
      <c r="D10" s="207"/>
      <c r="E10" s="207"/>
      <c r="F10" s="35"/>
      <c r="G10" s="36"/>
      <c r="H10" s="37"/>
    </row>
    <row r="11" spans="1:57" ht="13.5" customHeight="1">
      <c r="A11" s="28" t="s">
        <v>14</v>
      </c>
      <c r="B11" s="11"/>
      <c r="C11" s="207"/>
      <c r="D11" s="207"/>
      <c r="E11" s="207"/>
      <c r="F11" s="38" t="s">
        <v>15</v>
      </c>
      <c r="G11" s="39"/>
      <c r="H11" s="34"/>
      <c r="BA11" s="40"/>
      <c r="BB11" s="40"/>
      <c r="BC11" s="40"/>
      <c r="BD11" s="40"/>
      <c r="BE11" s="40"/>
    </row>
    <row r="12" spans="1:57" ht="12.75" customHeight="1">
      <c r="A12" s="41" t="s">
        <v>16</v>
      </c>
      <c r="B12" s="9"/>
      <c r="C12" s="210"/>
      <c r="D12" s="210"/>
      <c r="E12" s="210"/>
      <c r="F12" s="42" t="s">
        <v>17</v>
      </c>
      <c r="G12" s="43"/>
      <c r="H12" s="34"/>
    </row>
    <row r="13" spans="1:57" ht="28.5" customHeight="1" thickBot="1">
      <c r="A13" s="44" t="s">
        <v>18</v>
      </c>
      <c r="B13" s="45"/>
      <c r="C13" s="45"/>
      <c r="D13" s="45"/>
      <c r="E13" s="46"/>
      <c r="F13" s="46"/>
      <c r="G13" s="47"/>
      <c r="H13" s="34"/>
    </row>
    <row r="14" spans="1:57" ht="17.25" customHeight="1" thickBot="1">
      <c r="A14" s="48" t="s">
        <v>19</v>
      </c>
      <c r="B14" s="49"/>
      <c r="C14" s="50"/>
      <c r="D14" s="51" t="s">
        <v>20</v>
      </c>
      <c r="E14" s="52"/>
      <c r="F14" s="52"/>
      <c r="G14" s="50"/>
    </row>
    <row r="15" spans="1:57" ht="15.95" customHeight="1">
      <c r="A15" s="53"/>
      <c r="B15" s="54" t="s">
        <v>21</v>
      </c>
      <c r="C15" s="55">
        <f>HSV</f>
        <v>0</v>
      </c>
      <c r="D15" s="56" t="str">
        <f>Rekapitulace!A15</f>
        <v>Ztížené výrobní podmínky</v>
      </c>
      <c r="E15" s="57"/>
      <c r="F15" s="58"/>
      <c r="G15" s="55">
        <f>Rekapitulace!I15</f>
        <v>0</v>
      </c>
    </row>
    <row r="16" spans="1:57" ht="15.95" customHeight="1">
      <c r="A16" s="53" t="s">
        <v>22</v>
      </c>
      <c r="B16" s="54" t="s">
        <v>23</v>
      </c>
      <c r="C16" s="55">
        <f>PSV</f>
        <v>0</v>
      </c>
      <c r="D16" s="59" t="str">
        <f>Rekapitulace!A16</f>
        <v>Oborová přirážka</v>
      </c>
      <c r="E16" s="60"/>
      <c r="F16" s="61"/>
      <c r="G16" s="55">
        <f>Rekapitulace!I16</f>
        <v>0</v>
      </c>
    </row>
    <row r="17" spans="1:7" ht="15.95" customHeight="1">
      <c r="A17" s="53" t="s">
        <v>24</v>
      </c>
      <c r="B17" s="54" t="s">
        <v>25</v>
      </c>
      <c r="C17" s="55">
        <f>Mont</f>
        <v>0</v>
      </c>
      <c r="D17" s="59" t="str">
        <f>Rekapitulace!A17</f>
        <v>Přesun stavebních kapacit</v>
      </c>
      <c r="E17" s="60"/>
      <c r="F17" s="61"/>
      <c r="G17" s="55">
        <f>Rekapitulace!I17</f>
        <v>0</v>
      </c>
    </row>
    <row r="18" spans="1:7" ht="15.95" customHeight="1">
      <c r="A18" s="62" t="s">
        <v>26</v>
      </c>
      <c r="B18" s="63" t="s">
        <v>27</v>
      </c>
      <c r="C18" s="55">
        <f>Dodavka</f>
        <v>0</v>
      </c>
      <c r="D18" s="59" t="str">
        <f>Rekapitulace!A18</f>
        <v>Mimostaveništní doprava</v>
      </c>
      <c r="E18" s="60"/>
      <c r="F18" s="61"/>
      <c r="G18" s="55">
        <f>Rekapitulace!I18</f>
        <v>0</v>
      </c>
    </row>
    <row r="19" spans="1:7" ht="15.95" customHeight="1">
      <c r="A19" s="64" t="s">
        <v>28</v>
      </c>
      <c r="B19" s="54"/>
      <c r="C19" s="55">
        <f>SUM(C15:C18)</f>
        <v>0</v>
      </c>
      <c r="D19" s="65" t="str">
        <f>Rekapitulace!A19</f>
        <v>Zařízení staveniště</v>
      </c>
      <c r="E19" s="60"/>
      <c r="F19" s="61"/>
      <c r="G19" s="55">
        <f>Rekapitulace!I19</f>
        <v>0</v>
      </c>
    </row>
    <row r="20" spans="1:7" ht="15.95" customHeight="1">
      <c r="A20" s="64"/>
      <c r="B20" s="54"/>
      <c r="C20" s="55"/>
      <c r="D20" s="59" t="str">
        <f>Rekapitulace!A20</f>
        <v>Provoz investora</v>
      </c>
      <c r="E20" s="60"/>
      <c r="F20" s="61"/>
      <c r="G20" s="55">
        <f>Rekapitulace!I20</f>
        <v>0</v>
      </c>
    </row>
    <row r="21" spans="1:7" ht="15.95" customHeight="1">
      <c r="A21" s="64" t="s">
        <v>29</v>
      </c>
      <c r="B21" s="54"/>
      <c r="C21" s="55">
        <f>HZS</f>
        <v>0</v>
      </c>
      <c r="D21" s="59" t="str">
        <f>Rekapitulace!A21</f>
        <v>Kompletační činnost (IČD)</v>
      </c>
      <c r="E21" s="60"/>
      <c r="F21" s="61"/>
      <c r="G21" s="55">
        <f>Rekapitulace!I21</f>
        <v>0</v>
      </c>
    </row>
    <row r="22" spans="1:7" ht="15.95" customHeight="1">
      <c r="A22" s="66" t="s">
        <v>30</v>
      </c>
      <c r="B22" s="34"/>
      <c r="C22" s="55">
        <f>C19+C21</f>
        <v>0</v>
      </c>
      <c r="D22" s="59" t="s">
        <v>31</v>
      </c>
      <c r="E22" s="60"/>
      <c r="F22" s="61"/>
      <c r="G22" s="55">
        <f>G23-SUM(G15:G21)</f>
        <v>0</v>
      </c>
    </row>
    <row r="23" spans="1:7" ht="15.95" customHeight="1" thickBot="1">
      <c r="A23" s="211" t="s">
        <v>32</v>
      </c>
      <c r="B23" s="212"/>
      <c r="C23" s="67">
        <f>C22+G23</f>
        <v>0</v>
      </c>
      <c r="D23" s="68" t="s">
        <v>33</v>
      </c>
      <c r="E23" s="69"/>
      <c r="F23" s="70"/>
      <c r="G23" s="55">
        <f>VRN</f>
        <v>0</v>
      </c>
    </row>
    <row r="24" spans="1:7">
      <c r="A24" s="71" t="s">
        <v>34</v>
      </c>
      <c r="B24" s="72"/>
      <c r="C24" s="73"/>
      <c r="D24" s="72" t="s">
        <v>35</v>
      </c>
      <c r="E24" s="72"/>
      <c r="F24" s="74" t="s">
        <v>36</v>
      </c>
      <c r="G24" s="75"/>
    </row>
    <row r="25" spans="1:7">
      <c r="A25" s="66" t="s">
        <v>37</v>
      </c>
      <c r="B25" s="34"/>
      <c r="C25" s="76"/>
      <c r="D25" s="34" t="s">
        <v>37</v>
      </c>
      <c r="F25" s="77" t="s">
        <v>37</v>
      </c>
      <c r="G25" s="78"/>
    </row>
    <row r="26" spans="1:7" ht="37.5" customHeight="1">
      <c r="A26" s="66" t="s">
        <v>38</v>
      </c>
      <c r="B26" s="79"/>
      <c r="C26" s="202"/>
      <c r="D26" s="34" t="s">
        <v>38</v>
      </c>
      <c r="F26" s="77" t="s">
        <v>38</v>
      </c>
      <c r="G26" s="78"/>
    </row>
    <row r="27" spans="1:7">
      <c r="A27" s="66"/>
      <c r="B27" s="80"/>
      <c r="C27" s="76"/>
      <c r="D27" s="34"/>
      <c r="F27" s="77"/>
      <c r="G27" s="78"/>
    </row>
    <row r="28" spans="1:7">
      <c r="A28" s="66" t="s">
        <v>39</v>
      </c>
      <c r="B28" s="34"/>
      <c r="C28" s="76"/>
      <c r="D28" s="77" t="s">
        <v>40</v>
      </c>
      <c r="E28" s="76"/>
      <c r="F28" s="81" t="s">
        <v>40</v>
      </c>
      <c r="G28" s="78"/>
    </row>
    <row r="29" spans="1:7" ht="69" customHeight="1">
      <c r="A29" s="66"/>
      <c r="B29" s="34"/>
      <c r="C29" s="82"/>
      <c r="D29" s="83"/>
      <c r="E29" s="82"/>
      <c r="F29" s="34"/>
      <c r="G29" s="78"/>
    </row>
    <row r="30" spans="1:7">
      <c r="A30" s="84" t="s">
        <v>41</v>
      </c>
      <c r="B30" s="85"/>
      <c r="C30" s="86">
        <v>21</v>
      </c>
      <c r="D30" s="85" t="s">
        <v>42</v>
      </c>
      <c r="E30" s="87"/>
      <c r="F30" s="213">
        <f>ROUND(C23-F32,0)</f>
        <v>0</v>
      </c>
      <c r="G30" s="214"/>
    </row>
    <row r="31" spans="1:7">
      <c r="A31" s="84" t="s">
        <v>43</v>
      </c>
      <c r="B31" s="85"/>
      <c r="C31" s="86">
        <f>SazbaDPH1</f>
        <v>21</v>
      </c>
      <c r="D31" s="85" t="s">
        <v>44</v>
      </c>
      <c r="E31" s="87"/>
      <c r="F31" s="213">
        <f>ROUND(PRODUCT(F30,C31/100),2)</f>
        <v>0</v>
      </c>
      <c r="G31" s="214"/>
    </row>
    <row r="32" spans="1:7">
      <c r="A32" s="84" t="s">
        <v>41</v>
      </c>
      <c r="B32" s="85"/>
      <c r="C32" s="86">
        <v>0</v>
      </c>
      <c r="D32" s="85" t="s">
        <v>44</v>
      </c>
      <c r="E32" s="87"/>
      <c r="F32" s="213">
        <v>0</v>
      </c>
      <c r="G32" s="214"/>
    </row>
    <row r="33" spans="1:8">
      <c r="A33" s="84" t="s">
        <v>43</v>
      </c>
      <c r="B33" s="88"/>
      <c r="C33" s="89">
        <f>SazbaDPH2</f>
        <v>0</v>
      </c>
      <c r="D33" s="85" t="s">
        <v>44</v>
      </c>
      <c r="E33" s="61"/>
      <c r="F33" s="213">
        <f>ROUND(PRODUCT(F32,C33/100),1)</f>
        <v>0</v>
      </c>
      <c r="G33" s="214"/>
    </row>
    <row r="34" spans="1:8" s="93" customFormat="1" ht="19.5" customHeight="1" thickBot="1">
      <c r="A34" s="90" t="s">
        <v>45</v>
      </c>
      <c r="B34" s="91"/>
      <c r="C34" s="91"/>
      <c r="D34" s="91"/>
      <c r="E34" s="92"/>
      <c r="F34" s="215">
        <f>F31+Zaklad5</f>
        <v>0</v>
      </c>
      <c r="G34" s="216"/>
    </row>
    <row r="36" spans="1:8">
      <c r="A36" s="94" t="s">
        <v>46</v>
      </c>
      <c r="B36" s="94"/>
      <c r="C36" s="94"/>
      <c r="D36" s="94"/>
      <c r="E36" s="94"/>
      <c r="F36" s="94"/>
      <c r="G36" s="94"/>
      <c r="H36" t="s">
        <v>5</v>
      </c>
    </row>
    <row r="37" spans="1:8" ht="14.25" customHeight="1">
      <c r="A37" s="94"/>
      <c r="B37" s="209"/>
      <c r="C37" s="209"/>
      <c r="D37" s="209"/>
      <c r="E37" s="209"/>
      <c r="F37" s="209"/>
      <c r="G37" s="209"/>
      <c r="H37" t="s">
        <v>5</v>
      </c>
    </row>
    <row r="38" spans="1:8" ht="12.75" customHeight="1">
      <c r="A38" s="95"/>
      <c r="B38" s="209"/>
      <c r="C38" s="209"/>
      <c r="D38" s="209"/>
      <c r="E38" s="209"/>
      <c r="F38" s="209"/>
      <c r="G38" s="209"/>
      <c r="H38" t="s">
        <v>5</v>
      </c>
    </row>
    <row r="39" spans="1:8">
      <c r="A39" s="95"/>
      <c r="B39" s="209"/>
      <c r="C39" s="209"/>
      <c r="D39" s="209"/>
      <c r="E39" s="209"/>
      <c r="F39" s="209"/>
      <c r="G39" s="209"/>
      <c r="H39" t="s">
        <v>5</v>
      </c>
    </row>
    <row r="40" spans="1:8">
      <c r="A40" s="95"/>
      <c r="B40" s="209"/>
      <c r="C40" s="209"/>
      <c r="D40" s="209"/>
      <c r="E40" s="209"/>
      <c r="F40" s="209"/>
      <c r="G40" s="209"/>
      <c r="H40" t="s">
        <v>5</v>
      </c>
    </row>
    <row r="41" spans="1:8">
      <c r="A41" s="95"/>
      <c r="B41" s="209"/>
      <c r="C41" s="209"/>
      <c r="D41" s="209"/>
      <c r="E41" s="209"/>
      <c r="F41" s="209"/>
      <c r="G41" s="209"/>
      <c r="H41" t="s">
        <v>5</v>
      </c>
    </row>
    <row r="42" spans="1:8">
      <c r="A42" s="95"/>
      <c r="B42" s="209"/>
      <c r="C42" s="209"/>
      <c r="D42" s="209"/>
      <c r="E42" s="209"/>
      <c r="F42" s="209"/>
      <c r="G42" s="209"/>
      <c r="H42" t="s">
        <v>5</v>
      </c>
    </row>
    <row r="43" spans="1:8">
      <c r="A43" s="95"/>
      <c r="B43" s="209"/>
      <c r="C43" s="209"/>
      <c r="D43" s="209"/>
      <c r="E43" s="209"/>
      <c r="F43" s="209"/>
      <c r="G43" s="209"/>
      <c r="H43" t="s">
        <v>5</v>
      </c>
    </row>
    <row r="44" spans="1:8">
      <c r="A44" s="95"/>
      <c r="B44" s="209"/>
      <c r="C44" s="209"/>
      <c r="D44" s="209"/>
      <c r="E44" s="209"/>
      <c r="F44" s="209"/>
      <c r="G44" s="209"/>
      <c r="H44" t="s">
        <v>5</v>
      </c>
    </row>
    <row r="45" spans="1:8" ht="0.75" customHeight="1">
      <c r="A45" s="95"/>
      <c r="B45" s="209"/>
      <c r="C45" s="209"/>
      <c r="D45" s="209"/>
      <c r="E45" s="209"/>
      <c r="F45" s="209"/>
      <c r="G45" s="209"/>
      <c r="H45" t="s">
        <v>5</v>
      </c>
    </row>
    <row r="46" spans="1:8">
      <c r="B46" s="206"/>
      <c r="C46" s="206"/>
      <c r="D46" s="206"/>
      <c r="E46" s="206"/>
      <c r="F46" s="206"/>
      <c r="G46" s="206"/>
    </row>
    <row r="47" spans="1:8">
      <c r="B47" s="206"/>
      <c r="C47" s="206"/>
      <c r="D47" s="206"/>
      <c r="E47" s="206"/>
      <c r="F47" s="206"/>
      <c r="G47" s="206"/>
    </row>
    <row r="48" spans="1:8">
      <c r="B48" s="206"/>
      <c r="C48" s="206"/>
      <c r="D48" s="206"/>
      <c r="E48" s="206"/>
      <c r="F48" s="206"/>
      <c r="G48" s="206"/>
    </row>
    <row r="49" spans="2:7">
      <c r="B49" s="206"/>
      <c r="C49" s="206"/>
      <c r="D49" s="206"/>
      <c r="E49" s="206"/>
      <c r="F49" s="206"/>
      <c r="G49" s="206"/>
    </row>
    <row r="50" spans="2:7">
      <c r="B50" s="206"/>
      <c r="C50" s="206"/>
      <c r="D50" s="206"/>
      <c r="E50" s="206"/>
      <c r="F50" s="206"/>
      <c r="G50" s="206"/>
    </row>
    <row r="51" spans="2:7">
      <c r="B51" s="206"/>
      <c r="C51" s="206"/>
      <c r="D51" s="206"/>
      <c r="E51" s="206"/>
      <c r="F51" s="206"/>
      <c r="G51" s="206"/>
    </row>
    <row r="52" spans="2:7">
      <c r="B52" s="206"/>
      <c r="C52" s="206"/>
      <c r="D52" s="206"/>
      <c r="E52" s="206"/>
      <c r="F52" s="206"/>
      <c r="G52" s="206"/>
    </row>
    <row r="53" spans="2:7">
      <c r="B53" s="206"/>
      <c r="C53" s="206"/>
      <c r="D53" s="206"/>
      <c r="E53" s="206"/>
      <c r="F53" s="206"/>
      <c r="G53" s="206"/>
    </row>
    <row r="54" spans="2:7">
      <c r="B54" s="206"/>
      <c r="C54" s="206"/>
      <c r="D54" s="206"/>
      <c r="E54" s="206"/>
      <c r="F54" s="206"/>
      <c r="G54" s="206"/>
    </row>
    <row r="55" spans="2:7">
      <c r="B55" s="206"/>
      <c r="C55" s="206"/>
      <c r="D55" s="206"/>
      <c r="E55" s="206"/>
      <c r="F55" s="206"/>
      <c r="G55" s="206"/>
    </row>
  </sheetData>
  <mergeCells count="22">
    <mergeCell ref="B48:G48"/>
    <mergeCell ref="B37:G45"/>
    <mergeCell ref="C12:E12"/>
    <mergeCell ref="B46:G46"/>
    <mergeCell ref="A23:B23"/>
    <mergeCell ref="F30:G30"/>
    <mergeCell ref="F31:G31"/>
    <mergeCell ref="F32:G32"/>
    <mergeCell ref="F33:G33"/>
    <mergeCell ref="F34:G34"/>
    <mergeCell ref="C9:E9"/>
    <mergeCell ref="C11:E11"/>
    <mergeCell ref="C8:E8"/>
    <mergeCell ref="C10:E10"/>
    <mergeCell ref="B47:G47"/>
    <mergeCell ref="B54:G54"/>
    <mergeCell ref="B55:G55"/>
    <mergeCell ref="B49:G49"/>
    <mergeCell ref="B50:G50"/>
    <mergeCell ref="B51:G51"/>
    <mergeCell ref="B52:G52"/>
    <mergeCell ref="B53:G53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BE74"/>
  <sheetViews>
    <sheetView zoomScaleNormal="100" workbookViewId="0">
      <selection activeCell="A10" sqref="A10:XFD11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3.5" thickTop="1">
      <c r="A1" s="219" t="s">
        <v>47</v>
      </c>
      <c r="B1" s="220"/>
      <c r="C1" s="96" t="str">
        <f>'Krycí list'!C2</f>
        <v>Poličná</v>
      </c>
      <c r="D1" s="97"/>
      <c r="E1" s="98"/>
      <c r="F1" s="97"/>
      <c r="G1" s="99" t="s">
        <v>48</v>
      </c>
      <c r="H1" s="100"/>
      <c r="I1" s="101"/>
    </row>
    <row r="2" spans="1:57" ht="13.5" thickBot="1">
      <c r="A2" s="221" t="s">
        <v>49</v>
      </c>
      <c r="B2" s="222"/>
      <c r="C2" s="102" t="str">
        <f>CONCATENATE(cisloobjektu," ",nazevobjektu)</f>
        <v>001 Umělá tráva pro hřiště s mantinely 15 x 30 m</v>
      </c>
      <c r="D2" s="103"/>
      <c r="E2" s="104"/>
      <c r="F2" s="103"/>
      <c r="G2" s="223"/>
      <c r="H2" s="224"/>
      <c r="I2" s="225"/>
    </row>
    <row r="3" spans="1:57" ht="13.5" thickTop="1">
      <c r="F3" s="34"/>
    </row>
    <row r="4" spans="1:57" ht="19.5" customHeight="1">
      <c r="A4" s="105" t="s">
        <v>50</v>
      </c>
      <c r="B4" s="106"/>
      <c r="C4" s="106"/>
      <c r="D4" s="106"/>
      <c r="E4" s="107"/>
      <c r="F4" s="106"/>
      <c r="G4" s="106"/>
      <c r="H4" s="106"/>
      <c r="I4" s="106"/>
    </row>
    <row r="5" spans="1:57" ht="13.5" thickBot="1"/>
    <row r="6" spans="1:57" s="34" customFormat="1" ht="13.5" thickBot="1">
      <c r="A6" s="108"/>
      <c r="B6" s="109" t="s">
        <v>51</v>
      </c>
      <c r="C6" s="109"/>
      <c r="D6" s="110"/>
      <c r="E6" s="111" t="s">
        <v>52</v>
      </c>
      <c r="F6" s="112" t="s">
        <v>53</v>
      </c>
      <c r="G6" s="112" t="s">
        <v>54</v>
      </c>
      <c r="H6" s="112" t="s">
        <v>55</v>
      </c>
      <c r="I6" s="113" t="s">
        <v>29</v>
      </c>
    </row>
    <row r="7" spans="1:57" s="34" customFormat="1">
      <c r="A7" s="198" t="str">
        <f>Položky!B7</f>
        <v>1</v>
      </c>
      <c r="B7" s="114" t="str">
        <f>Položky!C7</f>
        <v>Podkladní vrstvy komunikací a zpevněných ploch</v>
      </c>
      <c r="D7" s="115"/>
      <c r="E7" s="199">
        <f>Položky!G11</f>
        <v>0</v>
      </c>
      <c r="F7" s="200"/>
      <c r="G7" s="200"/>
      <c r="H7" s="200"/>
      <c r="I7" s="201"/>
    </row>
    <row r="8" spans="1:57" s="34" customFormat="1">
      <c r="A8" s="198">
        <f>Položky!B12</f>
        <v>0</v>
      </c>
      <c r="B8" s="114" t="str">
        <f>Položky!C12</f>
        <v>Bourací práce</v>
      </c>
      <c r="D8" s="115"/>
      <c r="E8" s="199">
        <f>Položky!G16</f>
        <v>0</v>
      </c>
      <c r="F8" s="200"/>
      <c r="G8" s="200"/>
      <c r="H8" s="200"/>
      <c r="I8" s="201"/>
    </row>
    <row r="9" spans="1:57" s="34" customFormat="1" ht="13.5" thickBot="1">
      <c r="A9" s="198" t="s">
        <v>88</v>
      </c>
      <c r="B9" s="114" t="str">
        <f>Položky!C17</f>
        <v>Umělá tráva , lajny</v>
      </c>
      <c r="D9" s="115"/>
      <c r="E9" s="199">
        <f>Položky!G23</f>
        <v>0</v>
      </c>
      <c r="F9" s="200"/>
      <c r="G9" s="200"/>
      <c r="H9" s="200"/>
      <c r="I9" s="201"/>
    </row>
    <row r="10" spans="1:57" s="122" customFormat="1" ht="13.5" thickBot="1">
      <c r="A10" s="116"/>
      <c r="B10" s="117" t="s">
        <v>56</v>
      </c>
      <c r="C10" s="117"/>
      <c r="D10" s="118"/>
      <c r="E10" s="119">
        <f>SUM(E7:E9)</f>
        <v>0</v>
      </c>
      <c r="F10" s="120"/>
      <c r="G10" s="120"/>
      <c r="H10" s="120"/>
      <c r="I10" s="121"/>
    </row>
    <row r="11" spans="1:57">
      <c r="A11" s="34"/>
      <c r="B11" s="34"/>
      <c r="C11" s="34"/>
      <c r="D11" s="34"/>
      <c r="E11" s="34"/>
      <c r="F11" s="34"/>
      <c r="G11" s="34"/>
      <c r="H11" s="34"/>
      <c r="I11" s="34"/>
    </row>
    <row r="12" spans="1:57" ht="19.5" customHeight="1">
      <c r="A12" s="106" t="s">
        <v>57</v>
      </c>
      <c r="B12" s="106"/>
      <c r="C12" s="106"/>
      <c r="D12" s="106"/>
      <c r="E12" s="106"/>
      <c r="F12" s="106"/>
      <c r="G12" s="123"/>
      <c r="H12" s="106"/>
      <c r="I12" s="106"/>
      <c r="BA12" s="40"/>
      <c r="BB12" s="40"/>
      <c r="BC12" s="40"/>
      <c r="BD12" s="40"/>
      <c r="BE12" s="40"/>
    </row>
    <row r="13" spans="1:57" ht="13.5" thickBot="1"/>
    <row r="14" spans="1:57">
      <c r="A14" s="71" t="s">
        <v>58</v>
      </c>
      <c r="B14" s="72"/>
      <c r="C14" s="72"/>
      <c r="D14" s="124"/>
      <c r="E14" s="125" t="s">
        <v>59</v>
      </c>
      <c r="F14" s="126" t="s">
        <v>60</v>
      </c>
      <c r="G14" s="127" t="s">
        <v>61</v>
      </c>
      <c r="H14" s="128"/>
      <c r="I14" s="129" t="s">
        <v>59</v>
      </c>
    </row>
    <row r="15" spans="1:57">
      <c r="A15" s="130" t="s">
        <v>78</v>
      </c>
      <c r="B15" s="131"/>
      <c r="C15" s="131"/>
      <c r="D15" s="132"/>
      <c r="E15" s="133"/>
      <c r="F15" s="134"/>
      <c r="G15" s="135">
        <f t="shared" ref="G15:G22" si="0">CHOOSE(BA15+1,HSV+PSV,HSV+PSV+Mont,HSV+PSV+Dodavka+Mont,HSV,PSV,Mont,Dodavka,Mont+Dodavka,0)</f>
        <v>0</v>
      </c>
      <c r="H15" s="136"/>
      <c r="I15" s="137">
        <f t="shared" ref="I15:I22" si="1">E15+F15*G15/100</f>
        <v>0</v>
      </c>
      <c r="BA15">
        <v>0</v>
      </c>
    </row>
    <row r="16" spans="1:57">
      <c r="A16" s="130" t="s">
        <v>79</v>
      </c>
      <c r="B16" s="131"/>
      <c r="C16" s="131"/>
      <c r="D16" s="132"/>
      <c r="E16" s="133"/>
      <c r="F16" s="134"/>
      <c r="G16" s="135">
        <f t="shared" si="0"/>
        <v>0</v>
      </c>
      <c r="H16" s="136"/>
      <c r="I16" s="137">
        <f t="shared" si="1"/>
        <v>0</v>
      </c>
      <c r="BA16">
        <v>0</v>
      </c>
    </row>
    <row r="17" spans="1:53">
      <c r="A17" s="130" t="s">
        <v>80</v>
      </c>
      <c r="B17" s="131"/>
      <c r="C17" s="131"/>
      <c r="D17" s="132"/>
      <c r="E17" s="133"/>
      <c r="F17" s="134"/>
      <c r="G17" s="135">
        <f t="shared" si="0"/>
        <v>0</v>
      </c>
      <c r="H17" s="136"/>
      <c r="I17" s="137">
        <f t="shared" si="1"/>
        <v>0</v>
      </c>
      <c r="BA17">
        <v>0</v>
      </c>
    </row>
    <row r="18" spans="1:53">
      <c r="A18" s="130" t="s">
        <v>81</v>
      </c>
      <c r="B18" s="131"/>
      <c r="C18" s="131"/>
      <c r="D18" s="132"/>
      <c r="E18" s="133"/>
      <c r="F18" s="134"/>
      <c r="G18" s="135">
        <f t="shared" si="0"/>
        <v>0</v>
      </c>
      <c r="H18" s="136"/>
      <c r="I18" s="137">
        <f t="shared" si="1"/>
        <v>0</v>
      </c>
      <c r="BA18">
        <v>0</v>
      </c>
    </row>
    <row r="19" spans="1:53">
      <c r="A19" s="130" t="s">
        <v>82</v>
      </c>
      <c r="B19" s="131"/>
      <c r="C19" s="131"/>
      <c r="D19" s="132"/>
      <c r="E19" s="133"/>
      <c r="F19" s="134"/>
      <c r="G19" s="135">
        <f t="shared" si="0"/>
        <v>0</v>
      </c>
      <c r="H19" s="136"/>
      <c r="I19" s="137">
        <f t="shared" si="1"/>
        <v>0</v>
      </c>
      <c r="BA19">
        <v>1</v>
      </c>
    </row>
    <row r="20" spans="1:53">
      <c r="A20" s="130" t="s">
        <v>83</v>
      </c>
      <c r="B20" s="131"/>
      <c r="C20" s="131"/>
      <c r="D20" s="132"/>
      <c r="E20" s="133"/>
      <c r="F20" s="134"/>
      <c r="G20" s="135">
        <f t="shared" si="0"/>
        <v>0</v>
      </c>
      <c r="H20" s="136"/>
      <c r="I20" s="137">
        <f t="shared" si="1"/>
        <v>0</v>
      </c>
      <c r="BA20">
        <v>1</v>
      </c>
    </row>
    <row r="21" spans="1:53">
      <c r="A21" s="130" t="s">
        <v>84</v>
      </c>
      <c r="B21" s="131"/>
      <c r="C21" s="131"/>
      <c r="D21" s="132"/>
      <c r="E21" s="133"/>
      <c r="F21" s="134"/>
      <c r="G21" s="135">
        <f t="shared" si="0"/>
        <v>0</v>
      </c>
      <c r="H21" s="136"/>
      <c r="I21" s="137">
        <f t="shared" si="1"/>
        <v>0</v>
      </c>
      <c r="BA21">
        <v>2</v>
      </c>
    </row>
    <row r="22" spans="1:53">
      <c r="A22" s="130" t="s">
        <v>85</v>
      </c>
      <c r="B22" s="131"/>
      <c r="C22" s="131"/>
      <c r="D22" s="132"/>
      <c r="E22" s="133"/>
      <c r="F22" s="134"/>
      <c r="G22" s="135">
        <f t="shared" si="0"/>
        <v>0</v>
      </c>
      <c r="H22" s="136"/>
      <c r="I22" s="137">
        <f t="shared" si="1"/>
        <v>0</v>
      </c>
      <c r="BA22">
        <v>2</v>
      </c>
    </row>
    <row r="23" spans="1:53" ht="13.5" thickBot="1">
      <c r="A23" s="138"/>
      <c r="B23" s="139" t="s">
        <v>62</v>
      </c>
      <c r="C23" s="140"/>
      <c r="D23" s="141"/>
      <c r="E23" s="142"/>
      <c r="F23" s="143"/>
      <c r="G23" s="143"/>
      <c r="H23" s="217">
        <f>SUM(I15:I22)</f>
        <v>0</v>
      </c>
      <c r="I23" s="218"/>
    </row>
    <row r="25" spans="1:53">
      <c r="B25" s="122"/>
      <c r="F25" s="144"/>
      <c r="G25" s="145"/>
      <c r="H25" s="145"/>
      <c r="I25" s="146"/>
    </row>
    <row r="26" spans="1:53">
      <c r="F26" s="144"/>
      <c r="G26" s="145"/>
      <c r="H26" s="145"/>
      <c r="I26" s="146"/>
    </row>
    <row r="27" spans="1:53">
      <c r="F27" s="144"/>
      <c r="G27" s="145"/>
      <c r="H27" s="145"/>
      <c r="I27" s="146"/>
    </row>
    <row r="28" spans="1:53">
      <c r="F28" s="144"/>
      <c r="G28" s="145"/>
      <c r="H28" s="145"/>
      <c r="I28" s="146"/>
    </row>
    <row r="29" spans="1:53">
      <c r="F29" s="144"/>
      <c r="G29" s="145"/>
      <c r="H29" s="145"/>
      <c r="I29" s="146"/>
    </row>
    <row r="30" spans="1:53">
      <c r="F30" s="144"/>
      <c r="G30" s="145"/>
      <c r="H30" s="145"/>
      <c r="I30" s="146"/>
    </row>
    <row r="31" spans="1:53">
      <c r="F31" s="144"/>
      <c r="G31" s="145"/>
      <c r="H31" s="145"/>
      <c r="I31" s="146"/>
    </row>
    <row r="32" spans="1:53">
      <c r="F32" s="144"/>
      <c r="G32" s="145"/>
      <c r="H32" s="145"/>
      <c r="I32" s="146"/>
    </row>
    <row r="33" spans="6:9">
      <c r="F33" s="144"/>
      <c r="G33" s="145"/>
      <c r="H33" s="145"/>
      <c r="I33" s="146"/>
    </row>
    <row r="34" spans="6:9">
      <c r="F34" s="144"/>
      <c r="G34" s="145"/>
      <c r="H34" s="145"/>
      <c r="I34" s="146"/>
    </row>
    <row r="35" spans="6:9">
      <c r="F35" s="144"/>
      <c r="G35" s="145"/>
      <c r="H35" s="145"/>
      <c r="I35" s="146"/>
    </row>
    <row r="36" spans="6:9">
      <c r="F36" s="144"/>
      <c r="G36" s="145"/>
      <c r="H36" s="145"/>
      <c r="I36" s="146"/>
    </row>
    <row r="37" spans="6:9">
      <c r="F37" s="144"/>
      <c r="G37" s="145"/>
      <c r="H37" s="145"/>
      <c r="I37" s="146"/>
    </row>
    <row r="38" spans="6:9">
      <c r="F38" s="144"/>
      <c r="G38" s="145"/>
      <c r="H38" s="145"/>
      <c r="I38" s="146"/>
    </row>
    <row r="39" spans="6:9">
      <c r="F39" s="144"/>
      <c r="G39" s="145"/>
      <c r="H39" s="145"/>
      <c r="I39" s="146"/>
    </row>
    <row r="40" spans="6:9">
      <c r="F40" s="144"/>
      <c r="G40" s="145"/>
      <c r="H40" s="145"/>
      <c r="I40" s="146"/>
    </row>
    <row r="41" spans="6:9">
      <c r="F41" s="144"/>
      <c r="G41" s="145"/>
      <c r="H41" s="145"/>
      <c r="I41" s="146"/>
    </row>
    <row r="42" spans="6:9">
      <c r="F42" s="144"/>
      <c r="G42" s="145"/>
      <c r="H42" s="145"/>
      <c r="I42" s="146"/>
    </row>
    <row r="43" spans="6:9">
      <c r="F43" s="144"/>
      <c r="G43" s="145"/>
      <c r="H43" s="145"/>
      <c r="I43" s="146"/>
    </row>
    <row r="44" spans="6:9">
      <c r="F44" s="144"/>
      <c r="G44" s="145"/>
      <c r="H44" s="145"/>
      <c r="I44" s="146"/>
    </row>
    <row r="45" spans="6:9">
      <c r="F45" s="144"/>
      <c r="G45" s="145"/>
      <c r="H45" s="145"/>
      <c r="I45" s="146"/>
    </row>
    <row r="46" spans="6:9">
      <c r="F46" s="144"/>
      <c r="G46" s="145"/>
      <c r="H46" s="145"/>
      <c r="I46" s="146"/>
    </row>
    <row r="47" spans="6:9">
      <c r="F47" s="144"/>
      <c r="G47" s="145"/>
      <c r="H47" s="145"/>
      <c r="I47" s="146"/>
    </row>
    <row r="48" spans="6:9">
      <c r="F48" s="144"/>
      <c r="G48" s="145"/>
      <c r="H48" s="145"/>
      <c r="I48" s="146"/>
    </row>
    <row r="49" spans="6:9">
      <c r="F49" s="144"/>
      <c r="G49" s="145"/>
      <c r="H49" s="145"/>
      <c r="I49" s="146"/>
    </row>
    <row r="50" spans="6:9">
      <c r="F50" s="144"/>
      <c r="G50" s="145"/>
      <c r="H50" s="145"/>
      <c r="I50" s="146"/>
    </row>
    <row r="51" spans="6:9">
      <c r="F51" s="144"/>
      <c r="G51" s="145"/>
      <c r="H51" s="145"/>
      <c r="I51" s="146"/>
    </row>
    <row r="52" spans="6:9">
      <c r="F52" s="144"/>
      <c r="G52" s="145"/>
      <c r="H52" s="145"/>
      <c r="I52" s="146"/>
    </row>
    <row r="53" spans="6:9">
      <c r="F53" s="144"/>
      <c r="G53" s="145"/>
      <c r="H53" s="145"/>
      <c r="I53" s="146"/>
    </row>
    <row r="54" spans="6:9">
      <c r="F54" s="144"/>
      <c r="G54" s="145"/>
      <c r="H54" s="145"/>
      <c r="I54" s="146"/>
    </row>
    <row r="55" spans="6:9">
      <c r="F55" s="144"/>
      <c r="G55" s="145"/>
      <c r="H55" s="145"/>
      <c r="I55" s="146"/>
    </row>
    <row r="56" spans="6:9">
      <c r="F56" s="144"/>
      <c r="G56" s="145"/>
      <c r="H56" s="145"/>
      <c r="I56" s="146"/>
    </row>
    <row r="57" spans="6:9">
      <c r="F57" s="144"/>
      <c r="G57" s="145"/>
      <c r="H57" s="145"/>
      <c r="I57" s="146"/>
    </row>
    <row r="58" spans="6:9">
      <c r="F58" s="144"/>
      <c r="G58" s="145"/>
      <c r="H58" s="145"/>
      <c r="I58" s="146"/>
    </row>
    <row r="59" spans="6:9">
      <c r="F59" s="144"/>
      <c r="G59" s="145"/>
      <c r="H59" s="145"/>
      <c r="I59" s="146"/>
    </row>
    <row r="60" spans="6:9">
      <c r="F60" s="144"/>
      <c r="G60" s="145"/>
      <c r="H60" s="145"/>
      <c r="I60" s="146"/>
    </row>
    <row r="61" spans="6:9">
      <c r="F61" s="144"/>
      <c r="G61" s="145"/>
      <c r="H61" s="145"/>
      <c r="I61" s="146"/>
    </row>
    <row r="62" spans="6:9">
      <c r="F62" s="144"/>
      <c r="G62" s="145"/>
      <c r="H62" s="145"/>
      <c r="I62" s="146"/>
    </row>
    <row r="63" spans="6:9">
      <c r="F63" s="144"/>
      <c r="G63" s="145"/>
      <c r="H63" s="145"/>
      <c r="I63" s="146"/>
    </row>
    <row r="64" spans="6:9">
      <c r="F64" s="144"/>
      <c r="G64" s="145"/>
      <c r="H64" s="145"/>
      <c r="I64" s="146"/>
    </row>
    <row r="65" spans="6:9">
      <c r="F65" s="144"/>
      <c r="G65" s="145"/>
      <c r="H65" s="145"/>
      <c r="I65" s="146"/>
    </row>
    <row r="66" spans="6:9">
      <c r="F66" s="144"/>
      <c r="G66" s="145"/>
      <c r="H66" s="145"/>
      <c r="I66" s="146"/>
    </row>
    <row r="67" spans="6:9">
      <c r="F67" s="144"/>
      <c r="G67" s="145"/>
      <c r="H67" s="145"/>
      <c r="I67" s="146"/>
    </row>
    <row r="68" spans="6:9">
      <c r="F68" s="144"/>
      <c r="G68" s="145"/>
      <c r="H68" s="145"/>
      <c r="I68" s="146"/>
    </row>
    <row r="69" spans="6:9">
      <c r="F69" s="144"/>
      <c r="G69" s="145"/>
      <c r="H69" s="145"/>
      <c r="I69" s="146"/>
    </row>
    <row r="70" spans="6:9">
      <c r="F70" s="144"/>
      <c r="G70" s="145"/>
      <c r="H70" s="145"/>
      <c r="I70" s="146"/>
    </row>
    <row r="71" spans="6:9">
      <c r="F71" s="144"/>
      <c r="G71" s="145"/>
      <c r="H71" s="145"/>
      <c r="I71" s="146"/>
    </row>
    <row r="72" spans="6:9">
      <c r="F72" s="144"/>
      <c r="G72" s="145"/>
      <c r="H72" s="145"/>
      <c r="I72" s="146"/>
    </row>
    <row r="73" spans="6:9">
      <c r="F73" s="144"/>
      <c r="G73" s="145"/>
      <c r="H73" s="145"/>
      <c r="I73" s="146"/>
    </row>
    <row r="74" spans="6:9">
      <c r="F74" s="144"/>
      <c r="G74" s="145"/>
      <c r="H74" s="145"/>
      <c r="I74" s="146"/>
    </row>
  </sheetData>
  <mergeCells count="4">
    <mergeCell ref="H23:I23"/>
    <mergeCell ref="A1:B1"/>
    <mergeCell ref="A2:B2"/>
    <mergeCell ref="G2:I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scale="95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96"/>
  <sheetViews>
    <sheetView showGridLines="0" showZeros="0" zoomScaleNormal="100" workbookViewId="0">
      <selection activeCell="F20" sqref="F20"/>
    </sheetView>
  </sheetViews>
  <sheetFormatPr defaultRowHeight="12.75"/>
  <cols>
    <col min="1" max="1" width="4.42578125" style="147" customWidth="1"/>
    <col min="2" max="2" width="11.5703125" style="147" customWidth="1"/>
    <col min="3" max="3" width="40.42578125" style="147" customWidth="1"/>
    <col min="4" max="4" width="9.28515625" style="147" customWidth="1"/>
    <col min="5" max="5" width="8.5703125" style="156" customWidth="1"/>
    <col min="6" max="6" width="9.85546875" style="147" customWidth="1"/>
    <col min="7" max="7" width="13.85546875" style="147" customWidth="1"/>
    <col min="8" max="11" width="9.140625" style="147"/>
    <col min="12" max="12" width="75.42578125" style="147" customWidth="1"/>
    <col min="13" max="13" width="45.28515625" style="147" customWidth="1"/>
    <col min="14" max="16384" width="9.140625" style="147"/>
  </cols>
  <sheetData>
    <row r="1" spans="1:104" ht="15.75">
      <c r="A1" s="234" t="s">
        <v>87</v>
      </c>
      <c r="B1" s="234"/>
      <c r="C1" s="234"/>
      <c r="D1" s="234"/>
      <c r="E1" s="234"/>
      <c r="F1" s="234"/>
      <c r="G1" s="234"/>
    </row>
    <row r="2" spans="1:104" ht="14.25" customHeight="1" thickBot="1">
      <c r="B2" s="148"/>
      <c r="C2" s="149"/>
      <c r="D2" s="149"/>
      <c r="E2" s="150"/>
      <c r="F2" s="149"/>
      <c r="G2" s="149"/>
      <c r="L2"/>
    </row>
    <row r="3" spans="1:104" ht="13.5" thickTop="1">
      <c r="A3" s="219" t="s">
        <v>47</v>
      </c>
      <c r="B3" s="220"/>
      <c r="C3" s="96" t="str">
        <f>'Krycí list'!C2</f>
        <v>Poličná</v>
      </c>
      <c r="D3" s="97"/>
      <c r="E3" s="151" t="s">
        <v>63</v>
      </c>
      <c r="F3" s="152"/>
      <c r="G3" s="153"/>
      <c r="L3"/>
    </row>
    <row r="4" spans="1:104" ht="13.5" thickBot="1">
      <c r="A4" s="238" t="s">
        <v>49</v>
      </c>
      <c r="B4" s="239"/>
      <c r="C4" s="102" t="str">
        <f>CONCATENATE(cisloobjektu," ",nazevobjektu)</f>
        <v>001 Umělá tráva pro hřiště s mantinely 15 x 30 m</v>
      </c>
      <c r="D4" s="103"/>
      <c r="E4" s="235">
        <f>Rekapitulace!G2</f>
        <v>0</v>
      </c>
      <c r="F4" s="236"/>
      <c r="G4" s="237"/>
      <c r="L4"/>
    </row>
    <row r="5" spans="1:104" ht="13.5" thickTop="1">
      <c r="A5" s="154"/>
      <c r="B5" s="155"/>
      <c r="C5" s="155"/>
      <c r="G5" s="157"/>
      <c r="L5"/>
    </row>
    <row r="6" spans="1:104">
      <c r="A6" s="158" t="s">
        <v>64</v>
      </c>
      <c r="B6" s="159" t="s">
        <v>65</v>
      </c>
      <c r="C6" s="159" t="s">
        <v>66</v>
      </c>
      <c r="D6" s="159" t="s">
        <v>67</v>
      </c>
      <c r="E6" s="160" t="s">
        <v>68</v>
      </c>
      <c r="F6" s="159" t="s">
        <v>69</v>
      </c>
      <c r="G6" s="161" t="s">
        <v>70</v>
      </c>
      <c r="L6"/>
    </row>
    <row r="7" spans="1:104">
      <c r="A7" s="162" t="s">
        <v>71</v>
      </c>
      <c r="B7" s="163" t="s">
        <v>72</v>
      </c>
      <c r="C7" s="164" t="s">
        <v>76</v>
      </c>
      <c r="D7" s="165"/>
      <c r="E7" s="166"/>
      <c r="F7" s="166"/>
      <c r="G7" s="167"/>
      <c r="H7" s="168"/>
      <c r="I7"/>
      <c r="J7"/>
      <c r="K7"/>
      <c r="L7"/>
      <c r="O7" s="169"/>
    </row>
    <row r="8" spans="1:104" ht="24" customHeight="1">
      <c r="A8" s="170">
        <v>1</v>
      </c>
      <c r="B8" s="171"/>
      <c r="C8" s="172" t="s">
        <v>96</v>
      </c>
      <c r="D8" s="203" t="s">
        <v>75</v>
      </c>
      <c r="E8" s="204">
        <v>450</v>
      </c>
      <c r="F8" s="204"/>
      <c r="G8" s="205">
        <f>E8*F8</f>
        <v>0</v>
      </c>
      <c r="I8"/>
      <c r="J8"/>
      <c r="K8"/>
      <c r="L8"/>
      <c r="O8" s="169"/>
      <c r="AA8" s="147">
        <v>1</v>
      </c>
      <c r="AB8" s="147">
        <v>1</v>
      </c>
      <c r="AC8" s="147">
        <v>1</v>
      </c>
      <c r="AZ8" s="147">
        <v>1</v>
      </c>
      <c r="BA8" s="147">
        <f>IF(AZ8=1,G8,0)</f>
        <v>0</v>
      </c>
      <c r="BB8" s="147">
        <f>IF(AZ8=2,G8,0)</f>
        <v>0</v>
      </c>
      <c r="BC8" s="147">
        <f>IF(AZ8=3,G8,0)</f>
        <v>0</v>
      </c>
      <c r="BD8" s="147">
        <f>IF(AZ8=4,G8,0)</f>
        <v>0</v>
      </c>
      <c r="BE8" s="147">
        <f>IF(AZ8=5,G8,0)</f>
        <v>0</v>
      </c>
      <c r="CZ8" s="147">
        <v>6.2E-2</v>
      </c>
    </row>
    <row r="9" spans="1:104" ht="23.25" customHeight="1">
      <c r="A9" s="170">
        <v>2</v>
      </c>
      <c r="B9" s="171"/>
      <c r="C9" s="172" t="s">
        <v>98</v>
      </c>
      <c r="D9" s="173" t="s">
        <v>75</v>
      </c>
      <c r="E9" s="174">
        <v>450</v>
      </c>
      <c r="F9" s="174"/>
      <c r="G9" s="175">
        <f>E9*F9</f>
        <v>0</v>
      </c>
      <c r="I9"/>
      <c r="J9"/>
      <c r="K9"/>
      <c r="L9"/>
      <c r="O9" s="169"/>
      <c r="AA9" s="147">
        <v>1</v>
      </c>
      <c r="AB9" s="147">
        <v>1</v>
      </c>
      <c r="AC9" s="147">
        <v>1</v>
      </c>
      <c r="AZ9" s="147">
        <v>1</v>
      </c>
      <c r="BA9" s="147">
        <f>IF(AZ9=1,G9,0)</f>
        <v>0</v>
      </c>
      <c r="BB9" s="147">
        <f>IF(AZ9=2,G9,0)</f>
        <v>0</v>
      </c>
      <c r="BC9" s="147">
        <f>IF(AZ9=3,G9,0)</f>
        <v>0</v>
      </c>
      <c r="BD9" s="147">
        <f>IF(AZ9=4,G9,0)</f>
        <v>0</v>
      </c>
      <c r="BE9" s="147">
        <f>IF(AZ9=5,G9,0)</f>
        <v>0</v>
      </c>
      <c r="CZ9" s="147">
        <v>6.2E-2</v>
      </c>
    </row>
    <row r="10" spans="1:104">
      <c r="A10" s="176"/>
      <c r="B10" s="177"/>
      <c r="C10" s="229" t="s">
        <v>97</v>
      </c>
      <c r="D10" s="230"/>
      <c r="E10" s="230"/>
      <c r="F10" s="230"/>
      <c r="G10" s="231"/>
      <c r="I10"/>
      <c r="J10"/>
      <c r="K10"/>
      <c r="L10"/>
      <c r="O10" s="169"/>
    </row>
    <row r="11" spans="1:104">
      <c r="A11" s="183"/>
      <c r="B11" s="184" t="s">
        <v>73</v>
      </c>
      <c r="C11" s="185" t="str">
        <f>CONCATENATE(B7," ",C7)</f>
        <v>1 Podkladní vrstvy komunikací a zpevněných ploch</v>
      </c>
      <c r="D11" s="186"/>
      <c r="E11" s="187"/>
      <c r="F11" s="188"/>
      <c r="G11" s="189">
        <f>SUM(G7:G10)</f>
        <v>0</v>
      </c>
      <c r="I11"/>
      <c r="J11"/>
      <c r="K11"/>
      <c r="L11"/>
      <c r="O11" s="169"/>
      <c r="BA11" s="190" t="e">
        <f>SUM(#REF!)</f>
        <v>#REF!</v>
      </c>
      <c r="BB11" s="190" t="e">
        <f>SUM(#REF!)</f>
        <v>#REF!</v>
      </c>
      <c r="BC11" s="190" t="e">
        <f>SUM(#REF!)</f>
        <v>#REF!</v>
      </c>
      <c r="BD11" s="190" t="e">
        <f>SUM(#REF!)</f>
        <v>#REF!</v>
      </c>
      <c r="BE11" s="190" t="e">
        <f>SUM(#REF!)</f>
        <v>#REF!</v>
      </c>
    </row>
    <row r="12" spans="1:104">
      <c r="A12" s="162" t="s">
        <v>71</v>
      </c>
      <c r="B12" s="163"/>
      <c r="C12" s="164" t="s">
        <v>95</v>
      </c>
      <c r="D12" s="165"/>
      <c r="E12" s="166"/>
      <c r="F12" s="166"/>
      <c r="G12" s="167"/>
      <c r="I12"/>
      <c r="J12"/>
      <c r="K12"/>
      <c r="L12"/>
      <c r="O12" s="169"/>
    </row>
    <row r="13" spans="1:104">
      <c r="A13" s="170">
        <v>3</v>
      </c>
      <c r="B13" s="171"/>
      <c r="C13" s="172" t="s">
        <v>99</v>
      </c>
      <c r="D13" s="173" t="s">
        <v>77</v>
      </c>
      <c r="E13" s="174">
        <v>1</v>
      </c>
      <c r="F13" s="174"/>
      <c r="G13" s="175">
        <f>E13*F13</f>
        <v>0</v>
      </c>
      <c r="H13" s="168"/>
      <c r="I13"/>
      <c r="J13"/>
      <c r="K13"/>
      <c r="L13"/>
      <c r="O13" s="169"/>
    </row>
    <row r="14" spans="1:104">
      <c r="A14" s="176"/>
      <c r="B14" s="177"/>
      <c r="C14" s="229" t="s">
        <v>100</v>
      </c>
      <c r="D14" s="230"/>
      <c r="E14" s="230"/>
      <c r="F14" s="230"/>
      <c r="G14" s="231"/>
      <c r="H14" s="168"/>
      <c r="I14"/>
      <c r="J14"/>
      <c r="K14"/>
      <c r="L14"/>
      <c r="O14" s="169"/>
    </row>
    <row r="15" spans="1:104" ht="16.5" customHeight="1">
      <c r="A15" s="170">
        <v>11</v>
      </c>
      <c r="B15" s="171"/>
      <c r="C15" s="240" t="s">
        <v>101</v>
      </c>
      <c r="D15" s="173" t="s">
        <v>77</v>
      </c>
      <c r="E15" s="174">
        <v>1</v>
      </c>
      <c r="F15" s="174"/>
      <c r="G15" s="175">
        <f>E15*F15</f>
        <v>0</v>
      </c>
      <c r="H15" s="168"/>
      <c r="I15"/>
      <c r="J15"/>
      <c r="K15"/>
      <c r="L15"/>
      <c r="O15" s="169"/>
    </row>
    <row r="16" spans="1:104">
      <c r="A16" s="183"/>
      <c r="B16" s="184" t="s">
        <v>73</v>
      </c>
      <c r="C16" s="185" t="str">
        <f>CONCATENATE(B12," ",C12)</f>
        <v xml:space="preserve"> Bourací práce</v>
      </c>
      <c r="D16" s="186"/>
      <c r="E16" s="187"/>
      <c r="F16" s="188"/>
      <c r="G16" s="189">
        <f>G13+G15</f>
        <v>0</v>
      </c>
      <c r="I16"/>
      <c r="J16"/>
      <c r="K16"/>
      <c r="L16"/>
      <c r="M16" s="178"/>
      <c r="O16" s="169"/>
    </row>
    <row r="17" spans="1:104" ht="21" customHeight="1">
      <c r="A17" s="162" t="s">
        <v>71</v>
      </c>
      <c r="B17" s="163" t="s">
        <v>88</v>
      </c>
      <c r="C17" s="164" t="s">
        <v>89</v>
      </c>
      <c r="D17" s="165"/>
      <c r="E17" s="166"/>
      <c r="F17" s="166"/>
      <c r="G17" s="167"/>
      <c r="I17"/>
      <c r="J17"/>
      <c r="K17"/>
      <c r="L17"/>
      <c r="M17" s="178"/>
      <c r="O17" s="169"/>
    </row>
    <row r="18" spans="1:104">
      <c r="A18" s="170">
        <v>19</v>
      </c>
      <c r="B18" s="171"/>
      <c r="C18" s="172" t="s">
        <v>92</v>
      </c>
      <c r="D18" s="173" t="s">
        <v>75</v>
      </c>
      <c r="E18" s="174">
        <v>450</v>
      </c>
      <c r="F18" s="174"/>
      <c r="G18" s="175">
        <f>E18*F18</f>
        <v>0</v>
      </c>
      <c r="I18"/>
      <c r="J18"/>
      <c r="K18"/>
      <c r="L18"/>
      <c r="O18" s="169"/>
      <c r="BA18" s="190" t="e">
        <f>SUM(#REF!)</f>
        <v>#REF!</v>
      </c>
      <c r="BB18" s="190" t="e">
        <f>SUM(#REF!)</f>
        <v>#REF!</v>
      </c>
      <c r="BC18" s="190" t="e">
        <f>SUM(#REF!)</f>
        <v>#REF!</v>
      </c>
      <c r="BD18" s="190" t="e">
        <f>SUM(#REF!)</f>
        <v>#REF!</v>
      </c>
      <c r="BE18" s="190" t="e">
        <f>SUM(#REF!)</f>
        <v>#REF!</v>
      </c>
    </row>
    <row r="19" spans="1:104">
      <c r="A19" s="176"/>
      <c r="B19" s="177"/>
      <c r="C19" s="226" t="s">
        <v>102</v>
      </c>
      <c r="D19" s="227"/>
      <c r="E19" s="227"/>
      <c r="F19" s="227"/>
      <c r="G19" s="228"/>
      <c r="H19" s="168"/>
      <c r="I19"/>
      <c r="J19"/>
      <c r="K19"/>
      <c r="L19"/>
      <c r="O19" s="169"/>
    </row>
    <row r="20" spans="1:104">
      <c r="A20" s="170">
        <v>20</v>
      </c>
      <c r="B20" s="171"/>
      <c r="C20" s="172" t="s">
        <v>90</v>
      </c>
      <c r="D20" s="173" t="s">
        <v>91</v>
      </c>
      <c r="E20" s="174">
        <v>497</v>
      </c>
      <c r="F20" s="174"/>
      <c r="G20" s="175">
        <f>E20*F20</f>
        <v>0</v>
      </c>
      <c r="I20"/>
      <c r="J20"/>
      <c r="K20"/>
      <c r="L20"/>
      <c r="O20" s="169"/>
      <c r="BA20" s="190" t="e">
        <f>SUM(BA18:BA19)</f>
        <v>#REF!</v>
      </c>
      <c r="BB20" s="190" t="e">
        <f>SUM(BB18:BB19)</f>
        <v>#REF!</v>
      </c>
      <c r="BC20" s="190" t="e">
        <f>SUM(BC18:BC19)</f>
        <v>#REF!</v>
      </c>
      <c r="BD20" s="190" t="e">
        <f>SUM(BD18:BD19)</f>
        <v>#REF!</v>
      </c>
      <c r="BE20" s="190" t="e">
        <f>SUM(BE18:BE19)</f>
        <v>#REF!</v>
      </c>
    </row>
    <row r="21" spans="1:104">
      <c r="A21" s="176"/>
      <c r="B21" s="179"/>
      <c r="C21" s="232" t="s">
        <v>105</v>
      </c>
      <c r="D21" s="233"/>
      <c r="E21" s="180">
        <v>97</v>
      </c>
      <c r="F21" s="181"/>
      <c r="G21" s="182"/>
      <c r="I21"/>
      <c r="J21"/>
      <c r="K21"/>
      <c r="L21"/>
      <c r="O21" s="169"/>
      <c r="AA21" s="147">
        <v>7</v>
      </c>
      <c r="AB21" s="147">
        <v>1</v>
      </c>
      <c r="AC21" s="147">
        <v>2</v>
      </c>
      <c r="AZ21" s="147">
        <v>1</v>
      </c>
      <c r="BA21" s="147" t="e">
        <f>IF(AZ21=1,#REF!,0)</f>
        <v>#REF!</v>
      </c>
      <c r="BB21" s="147">
        <f>IF(AZ21=2,#REF!,0)</f>
        <v>0</v>
      </c>
      <c r="BC21" s="147">
        <f>IF(AZ21=3,#REF!,0)</f>
        <v>0</v>
      </c>
      <c r="BD21" s="147">
        <f>IF(AZ21=4,#REF!,0)</f>
        <v>0</v>
      </c>
      <c r="BE21" s="147">
        <f>IF(AZ21=5,#REF!,0)</f>
        <v>0</v>
      </c>
      <c r="CZ21" s="147">
        <v>0</v>
      </c>
    </row>
    <row r="22" spans="1:104">
      <c r="A22" s="176"/>
      <c r="B22" s="179"/>
      <c r="C22" s="232" t="s">
        <v>103</v>
      </c>
      <c r="D22" s="233"/>
      <c r="E22" s="180">
        <v>400</v>
      </c>
      <c r="F22" s="181"/>
      <c r="G22" s="182"/>
      <c r="I22"/>
      <c r="J22"/>
      <c r="K22"/>
      <c r="L22"/>
      <c r="O22" s="169"/>
      <c r="AA22" s="147">
        <v>7</v>
      </c>
      <c r="AB22" s="147">
        <v>1</v>
      </c>
      <c r="AC22" s="147">
        <v>2</v>
      </c>
      <c r="AZ22" s="147">
        <v>1</v>
      </c>
      <c r="BA22" s="147" t="e">
        <f>IF(AZ22=1,#REF!,0)</f>
        <v>#REF!</v>
      </c>
      <c r="BB22" s="147">
        <f>IF(AZ22=2,#REF!,0)</f>
        <v>0</v>
      </c>
      <c r="BC22" s="147">
        <f>IF(AZ22=3,#REF!,0)</f>
        <v>0</v>
      </c>
      <c r="BD22" s="147">
        <f>IF(AZ22=4,#REF!,0)</f>
        <v>0</v>
      </c>
      <c r="BE22" s="147">
        <f>IF(AZ22=5,#REF!,0)</f>
        <v>0</v>
      </c>
      <c r="CZ22" s="147">
        <v>0</v>
      </c>
    </row>
    <row r="23" spans="1:104">
      <c r="A23" s="183"/>
      <c r="B23" s="184" t="s">
        <v>73</v>
      </c>
      <c r="C23" s="185" t="str">
        <f>CONCATENATE(B17," ",C17)</f>
        <v>F07 Umělá tráva , lajny</v>
      </c>
      <c r="D23" s="186"/>
      <c r="E23" s="187"/>
      <c r="F23" s="188"/>
      <c r="G23" s="189">
        <f>G20+G18</f>
        <v>0</v>
      </c>
      <c r="I23"/>
      <c r="J23"/>
      <c r="K23"/>
      <c r="L23"/>
      <c r="O23" s="169"/>
      <c r="AA23" s="147">
        <v>1</v>
      </c>
      <c r="AB23" s="147">
        <v>1</v>
      </c>
      <c r="AC23" s="147">
        <v>1</v>
      </c>
      <c r="AZ23" s="147">
        <v>1</v>
      </c>
      <c r="BA23" s="147" t="e">
        <f>IF(AZ23=1,#REF!,0)</f>
        <v>#REF!</v>
      </c>
      <c r="BB23" s="147">
        <f>IF(AZ23=2,#REF!,0)</f>
        <v>0</v>
      </c>
      <c r="BC23" s="147">
        <f>IF(AZ23=3,#REF!,0)</f>
        <v>0</v>
      </c>
      <c r="BD23" s="147">
        <f>IF(AZ23=4,#REF!,0)</f>
        <v>0</v>
      </c>
      <c r="BE23" s="147">
        <f>IF(AZ23=5,#REF!,0)</f>
        <v>0</v>
      </c>
      <c r="CZ23" s="147">
        <v>1.93971</v>
      </c>
    </row>
    <row r="24" spans="1:104">
      <c r="E24" s="147"/>
    </row>
    <row r="25" spans="1:104">
      <c r="E25" s="147"/>
    </row>
    <row r="26" spans="1:104">
      <c r="E26" s="147"/>
    </row>
    <row r="27" spans="1:104">
      <c r="E27" s="147"/>
    </row>
    <row r="28" spans="1:104">
      <c r="E28" s="147"/>
    </row>
    <row r="29" spans="1:104">
      <c r="E29" s="147"/>
    </row>
    <row r="30" spans="1:104">
      <c r="E30" s="147"/>
    </row>
    <row r="31" spans="1:104">
      <c r="E31" s="147"/>
    </row>
    <row r="32" spans="1:104">
      <c r="E32" s="147"/>
    </row>
    <row r="33" spans="1:7">
      <c r="E33" s="147"/>
    </row>
    <row r="34" spans="1:7">
      <c r="E34" s="147"/>
    </row>
    <row r="35" spans="1:7">
      <c r="E35" s="147"/>
    </row>
    <row r="36" spans="1:7">
      <c r="E36" s="147"/>
    </row>
    <row r="37" spans="1:7">
      <c r="E37" s="147"/>
    </row>
    <row r="38" spans="1:7">
      <c r="E38" s="147"/>
    </row>
    <row r="39" spans="1:7">
      <c r="E39" s="147"/>
    </row>
    <row r="40" spans="1:7">
      <c r="E40" s="147"/>
    </row>
    <row r="41" spans="1:7">
      <c r="E41" s="147"/>
    </row>
    <row r="42" spans="1:7">
      <c r="E42" s="147"/>
    </row>
    <row r="43" spans="1:7">
      <c r="E43" s="147"/>
    </row>
    <row r="44" spans="1:7">
      <c r="E44" s="147"/>
    </row>
    <row r="45" spans="1:7">
      <c r="E45" s="147"/>
    </row>
    <row r="46" spans="1:7">
      <c r="E46" s="147"/>
    </row>
    <row r="47" spans="1:7">
      <c r="A47" s="191"/>
      <c r="B47" s="191"/>
      <c r="C47" s="191"/>
      <c r="D47" s="191"/>
      <c r="E47" s="191"/>
      <c r="F47" s="191"/>
      <c r="G47" s="191"/>
    </row>
    <row r="48" spans="1:7">
      <c r="A48" s="191"/>
      <c r="B48" s="191"/>
      <c r="C48" s="191"/>
      <c r="D48" s="191"/>
      <c r="E48" s="191"/>
      <c r="F48" s="191"/>
      <c r="G48" s="191"/>
    </row>
    <row r="49" spans="1:7">
      <c r="A49" s="191"/>
      <c r="B49" s="191"/>
      <c r="C49" s="191"/>
      <c r="D49" s="191"/>
      <c r="E49" s="191"/>
      <c r="F49" s="191"/>
      <c r="G49" s="191"/>
    </row>
    <row r="50" spans="1:7">
      <c r="A50" s="191"/>
      <c r="B50" s="191"/>
      <c r="C50" s="191"/>
      <c r="D50" s="191"/>
      <c r="E50" s="191"/>
      <c r="F50" s="191"/>
      <c r="G50" s="191"/>
    </row>
    <row r="51" spans="1:7">
      <c r="E51" s="147"/>
    </row>
    <row r="52" spans="1:7">
      <c r="E52" s="147"/>
    </row>
    <row r="53" spans="1:7">
      <c r="E53" s="147"/>
    </row>
    <row r="54" spans="1:7">
      <c r="E54" s="147"/>
    </row>
    <row r="55" spans="1:7">
      <c r="E55" s="147"/>
    </row>
    <row r="56" spans="1:7">
      <c r="E56" s="147"/>
    </row>
    <row r="57" spans="1:7">
      <c r="E57" s="147"/>
    </row>
    <row r="58" spans="1:7">
      <c r="E58" s="147"/>
    </row>
    <row r="59" spans="1:7">
      <c r="E59" s="147"/>
    </row>
    <row r="60" spans="1:7">
      <c r="E60" s="147"/>
    </row>
    <row r="61" spans="1:7">
      <c r="E61" s="147"/>
    </row>
    <row r="62" spans="1:7">
      <c r="E62" s="147"/>
    </row>
    <row r="63" spans="1:7">
      <c r="E63" s="147"/>
    </row>
    <row r="64" spans="1:7">
      <c r="E64" s="147"/>
    </row>
    <row r="65" spans="5:5">
      <c r="E65" s="147"/>
    </row>
    <row r="66" spans="5:5">
      <c r="E66" s="147"/>
    </row>
    <row r="67" spans="5:5">
      <c r="E67" s="147"/>
    </row>
    <row r="68" spans="5:5">
      <c r="E68" s="147"/>
    </row>
    <row r="69" spans="5:5">
      <c r="E69" s="147"/>
    </row>
    <row r="70" spans="5:5">
      <c r="E70" s="147"/>
    </row>
    <row r="71" spans="5:5">
      <c r="E71" s="147"/>
    </row>
    <row r="72" spans="5:5">
      <c r="E72" s="147"/>
    </row>
    <row r="73" spans="5:5">
      <c r="E73" s="147"/>
    </row>
    <row r="74" spans="5:5">
      <c r="E74" s="147"/>
    </row>
    <row r="75" spans="5:5">
      <c r="E75" s="147"/>
    </row>
    <row r="76" spans="5:5">
      <c r="E76" s="147"/>
    </row>
    <row r="77" spans="5:5">
      <c r="E77" s="147"/>
    </row>
    <row r="78" spans="5:5">
      <c r="E78" s="147"/>
    </row>
    <row r="79" spans="5:5">
      <c r="E79" s="147"/>
    </row>
    <row r="80" spans="5:5">
      <c r="E80" s="147"/>
    </row>
    <row r="81" spans="1:7">
      <c r="E81" s="147"/>
    </row>
    <row r="82" spans="1:7">
      <c r="A82" s="192"/>
      <c r="B82" s="192"/>
    </row>
    <row r="83" spans="1:7">
      <c r="A83" s="191"/>
      <c r="B83" s="191"/>
      <c r="C83" s="193"/>
      <c r="D83" s="193"/>
      <c r="E83" s="194"/>
      <c r="F83" s="193"/>
      <c r="G83" s="195"/>
    </row>
    <row r="84" spans="1:7">
      <c r="A84" s="196"/>
      <c r="B84" s="196"/>
      <c r="C84" s="191"/>
      <c r="D84" s="191"/>
      <c r="E84" s="197"/>
      <c r="F84" s="191"/>
      <c r="G84" s="191"/>
    </row>
    <row r="85" spans="1:7">
      <c r="A85" s="191"/>
      <c r="B85" s="191"/>
      <c r="C85" s="191"/>
      <c r="D85" s="191"/>
      <c r="E85" s="197"/>
      <c r="F85" s="191"/>
      <c r="G85" s="191"/>
    </row>
    <row r="86" spans="1:7">
      <c r="A86" s="191"/>
      <c r="B86" s="191"/>
      <c r="C86" s="191"/>
      <c r="D86" s="191"/>
      <c r="E86" s="197"/>
      <c r="F86" s="191"/>
      <c r="G86" s="191"/>
    </row>
    <row r="87" spans="1:7">
      <c r="A87" s="191"/>
      <c r="B87" s="191"/>
      <c r="C87" s="191"/>
      <c r="D87" s="191"/>
      <c r="E87" s="197"/>
      <c r="F87" s="191"/>
      <c r="G87" s="191"/>
    </row>
    <row r="88" spans="1:7">
      <c r="A88" s="191"/>
      <c r="B88" s="191"/>
      <c r="C88" s="191"/>
      <c r="D88" s="191"/>
      <c r="E88" s="197"/>
      <c r="F88" s="191"/>
      <c r="G88" s="191"/>
    </row>
    <row r="89" spans="1:7">
      <c r="A89" s="191"/>
      <c r="B89" s="191"/>
      <c r="C89" s="191"/>
      <c r="D89" s="191"/>
      <c r="E89" s="197"/>
      <c r="F89" s="191"/>
      <c r="G89" s="191"/>
    </row>
    <row r="90" spans="1:7">
      <c r="A90" s="191"/>
      <c r="B90" s="191"/>
      <c r="C90" s="191"/>
      <c r="D90" s="191"/>
      <c r="E90" s="197"/>
      <c r="F90" s="191"/>
      <c r="G90" s="191"/>
    </row>
    <row r="91" spans="1:7">
      <c r="A91" s="191"/>
      <c r="B91" s="191"/>
      <c r="C91" s="191"/>
      <c r="D91" s="191"/>
      <c r="E91" s="197"/>
      <c r="F91" s="191"/>
      <c r="G91" s="191"/>
    </row>
    <row r="92" spans="1:7">
      <c r="A92" s="191"/>
      <c r="B92" s="191"/>
      <c r="C92" s="191"/>
      <c r="D92" s="191"/>
      <c r="E92" s="197"/>
      <c r="F92" s="191"/>
      <c r="G92" s="191"/>
    </row>
    <row r="93" spans="1:7">
      <c r="A93" s="191"/>
      <c r="B93" s="191"/>
      <c r="C93" s="191"/>
      <c r="D93" s="191"/>
      <c r="E93" s="197"/>
      <c r="F93" s="191"/>
      <c r="G93" s="191"/>
    </row>
    <row r="94" spans="1:7">
      <c r="A94" s="191"/>
      <c r="B94" s="191"/>
      <c r="C94" s="191"/>
      <c r="D94" s="191"/>
      <c r="E94" s="197"/>
      <c r="F94" s="191"/>
      <c r="G94" s="191"/>
    </row>
    <row r="95" spans="1:7">
      <c r="A95" s="191"/>
      <c r="B95" s="191"/>
      <c r="C95" s="191"/>
      <c r="D95" s="191"/>
      <c r="E95" s="197"/>
      <c r="F95" s="191"/>
      <c r="G95" s="191"/>
    </row>
    <row r="96" spans="1:7">
      <c r="A96" s="191"/>
      <c r="B96" s="191"/>
      <c r="C96" s="191"/>
      <c r="D96" s="191"/>
      <c r="E96" s="197"/>
      <c r="F96" s="191"/>
      <c r="G96" s="191"/>
    </row>
  </sheetData>
  <mergeCells count="9">
    <mergeCell ref="C22:D22"/>
    <mergeCell ref="C21:D21"/>
    <mergeCell ref="A1:G1"/>
    <mergeCell ref="E4:G4"/>
    <mergeCell ref="A4:B4"/>
    <mergeCell ref="A3:B3"/>
    <mergeCell ref="C14:G14"/>
    <mergeCell ref="C19:G19"/>
    <mergeCell ref="C10:G10"/>
  </mergeCells>
  <phoneticPr fontId="0" type="noConversion"/>
  <printOptions gridLinesSet="0"/>
  <pageMargins left="0.59055118110236227" right="0.39370078740157483" top="0.59055118110236227" bottom="0.98425196850393704" header="0.19685039370078741" footer="0.51181102362204722"/>
  <pageSetup paperSize="9" scale="90" orientation="portrait" horizontalDpi="300" r:id="rId1"/>
  <headerFooter alignWithMargins="0">
    <oddFooter>&amp;L&amp;9Zpracováno programem &amp;"Arial CE,Tučné"BUILDpower,  © RTS, a.s.&amp;R&amp;"Arial,Obyčejné"Strana &amp;P</oddFooter>
  </headerFooter>
  <colBreaks count="2" manualBreakCount="2">
    <brk id="7" max="335" man="1"/>
    <brk id="11" max="3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2010-09-02T17:15:42Z</cp:lastPrinted>
  <dcterms:created xsi:type="dcterms:W3CDTF">2007-07-20T07:41:55Z</dcterms:created>
  <dcterms:modified xsi:type="dcterms:W3CDTF">2017-06-14T13:57:56Z</dcterms:modified>
</cp:coreProperties>
</file>