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SO 01 - Stará budova školy" sheetId="2" r:id="rId2"/>
    <sheet name="Pokyny pro vyplnění" sheetId="3" r:id="rId3"/>
  </sheets>
  <definedNames>
    <definedName name="_xlnm.Print_Area" localSheetId="0">'Rekapitulace stavby'!$D$4:$AO$33,'Rekapitulace stavby'!$C$39:$AQ$53</definedName>
    <definedName name="_xlnm.Print_Titles" localSheetId="0">'Rekapitulace stavby'!$49:$49</definedName>
    <definedName name="_xlnm._FilterDatabase" localSheetId="1" hidden="1">'SO 01 - Stará budova školy'!$C$86:$K$495</definedName>
    <definedName name="_xlnm.Print_Area" localSheetId="1">'SO 01 - Stará budova školy'!$C$4:$J$36,'SO 01 - Stará budova školy'!$C$42:$J$68,'SO 01 - Stará budova školy'!$C$74:$K$495</definedName>
    <definedName name="_xlnm.Print_Titles" localSheetId="1">'SO 01 - Stará budova školy'!$86:$86</definedName>
    <definedName name="_xlnm.Print_Area" localSheetId="2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2"/>
  <c r="AX52"/>
  <c i="2" r="BI495"/>
  <c r="BH495"/>
  <c r="BG495"/>
  <c r="BF495"/>
  <c r="T495"/>
  <c r="R495"/>
  <c r="P495"/>
  <c r="BK495"/>
  <c r="J495"/>
  <c r="BE495"/>
  <c r="BI494"/>
  <c r="BH494"/>
  <c r="BG494"/>
  <c r="BF494"/>
  <c r="T494"/>
  <c r="R494"/>
  <c r="P494"/>
  <c r="BK494"/>
  <c r="J494"/>
  <c r="BE494"/>
  <c r="BI493"/>
  <c r="BH493"/>
  <c r="BG493"/>
  <c r="BF493"/>
  <c r="T493"/>
  <c r="R493"/>
  <c r="P493"/>
  <c r="BK493"/>
  <c r="J493"/>
  <c r="BE493"/>
  <c r="BI492"/>
  <c r="BH492"/>
  <c r="BG492"/>
  <c r="BF492"/>
  <c r="T492"/>
  <c r="T491"/>
  <c r="R492"/>
  <c r="R491"/>
  <c r="P492"/>
  <c r="P491"/>
  <c r="BK492"/>
  <c r="BK491"/>
  <c r="J491"/>
  <c r="J492"/>
  <c r="BE492"/>
  <c r="J67"/>
  <c r="BI490"/>
  <c r="BH490"/>
  <c r="BG490"/>
  <c r="BF490"/>
  <c r="T490"/>
  <c r="R490"/>
  <c r="P490"/>
  <c r="BK490"/>
  <c r="J490"/>
  <c r="BE490"/>
  <c r="BI489"/>
  <c r="BH489"/>
  <c r="BG489"/>
  <c r="BF489"/>
  <c r="T489"/>
  <c r="R489"/>
  <c r="P489"/>
  <c r="BK489"/>
  <c r="J489"/>
  <c r="BE489"/>
  <c r="BI488"/>
  <c r="BH488"/>
  <c r="BG488"/>
  <c r="BF488"/>
  <c r="T488"/>
  <c r="R488"/>
  <c r="P488"/>
  <c r="BK488"/>
  <c r="J488"/>
  <c r="BE488"/>
  <c r="BI487"/>
  <c r="BH487"/>
  <c r="BG487"/>
  <c r="BF487"/>
  <c r="T487"/>
  <c r="R487"/>
  <c r="P487"/>
  <c r="BK487"/>
  <c r="J487"/>
  <c r="BE487"/>
  <c r="BI486"/>
  <c r="BH486"/>
  <c r="BG486"/>
  <c r="BF486"/>
  <c r="T486"/>
  <c r="T485"/>
  <c r="R486"/>
  <c r="R485"/>
  <c r="P486"/>
  <c r="P485"/>
  <c r="BK486"/>
  <c r="BK485"/>
  <c r="J485"/>
  <c r="J486"/>
  <c r="BE486"/>
  <c r="J66"/>
  <c r="BI484"/>
  <c r="BH484"/>
  <c r="BG484"/>
  <c r="BF484"/>
  <c r="T484"/>
  <c r="R484"/>
  <c r="P484"/>
  <c r="BK484"/>
  <c r="J484"/>
  <c r="BE484"/>
  <c r="BI473"/>
  <c r="BH473"/>
  <c r="BG473"/>
  <c r="BF473"/>
  <c r="T473"/>
  <c r="R473"/>
  <c r="P473"/>
  <c r="BK473"/>
  <c r="J473"/>
  <c r="BE473"/>
  <c r="BI462"/>
  <c r="BH462"/>
  <c r="BG462"/>
  <c r="BF462"/>
  <c r="T462"/>
  <c r="R462"/>
  <c r="P462"/>
  <c r="BK462"/>
  <c r="J462"/>
  <c r="BE462"/>
  <c r="BI458"/>
  <c r="BH458"/>
  <c r="BG458"/>
  <c r="BF458"/>
  <c r="T458"/>
  <c r="R458"/>
  <c r="P458"/>
  <c r="BK458"/>
  <c r="J458"/>
  <c r="BE458"/>
  <c r="BI455"/>
  <c r="BH455"/>
  <c r="BG455"/>
  <c r="BF455"/>
  <c r="T455"/>
  <c r="R455"/>
  <c r="P455"/>
  <c r="BK455"/>
  <c r="J455"/>
  <c r="BE455"/>
  <c r="BI443"/>
  <c r="BH443"/>
  <c r="BG443"/>
  <c r="BF443"/>
  <c r="T443"/>
  <c r="R443"/>
  <c r="P443"/>
  <c r="BK443"/>
  <c r="J443"/>
  <c r="BE443"/>
  <c r="BI436"/>
  <c r="BH436"/>
  <c r="BG436"/>
  <c r="BF436"/>
  <c r="T436"/>
  <c r="R436"/>
  <c r="P436"/>
  <c r="BK436"/>
  <c r="J436"/>
  <c r="BE436"/>
  <c r="BI429"/>
  <c r="BH429"/>
  <c r="BG429"/>
  <c r="BF429"/>
  <c r="T429"/>
  <c r="T428"/>
  <c r="R429"/>
  <c r="R428"/>
  <c r="P429"/>
  <c r="P428"/>
  <c r="BK429"/>
  <c r="BK428"/>
  <c r="J428"/>
  <c r="J429"/>
  <c r="BE429"/>
  <c r="J65"/>
  <c r="BI427"/>
  <c r="BH427"/>
  <c r="BG427"/>
  <c r="BF427"/>
  <c r="T427"/>
  <c r="R427"/>
  <c r="P427"/>
  <c r="BK427"/>
  <c r="J427"/>
  <c r="BE427"/>
  <c r="BI423"/>
  <c r="BH423"/>
  <c r="BG423"/>
  <c r="BF423"/>
  <c r="T423"/>
  <c r="R423"/>
  <c r="P423"/>
  <c r="BK423"/>
  <c r="J423"/>
  <c r="BE423"/>
  <c r="BI419"/>
  <c r="BH419"/>
  <c r="BG419"/>
  <c r="BF419"/>
  <c r="T419"/>
  <c r="R419"/>
  <c r="P419"/>
  <c r="BK419"/>
  <c r="J419"/>
  <c r="BE419"/>
  <c r="BI415"/>
  <c r="BH415"/>
  <c r="BG415"/>
  <c r="BF415"/>
  <c r="T415"/>
  <c r="R415"/>
  <c r="P415"/>
  <c r="BK415"/>
  <c r="J415"/>
  <c r="BE415"/>
  <c r="BI411"/>
  <c r="BH411"/>
  <c r="BG411"/>
  <c r="BF411"/>
  <c r="T411"/>
  <c r="R411"/>
  <c r="P411"/>
  <c r="BK411"/>
  <c r="J411"/>
  <c r="BE411"/>
  <c r="BI407"/>
  <c r="BH407"/>
  <c r="BG407"/>
  <c r="BF407"/>
  <c r="T407"/>
  <c r="R407"/>
  <c r="P407"/>
  <c r="BK407"/>
  <c r="J407"/>
  <c r="BE407"/>
  <c r="BI403"/>
  <c r="BH403"/>
  <c r="BG403"/>
  <c r="BF403"/>
  <c r="T403"/>
  <c r="R403"/>
  <c r="P403"/>
  <c r="BK403"/>
  <c r="J403"/>
  <c r="BE403"/>
  <c r="BI399"/>
  <c r="BH399"/>
  <c r="BG399"/>
  <c r="BF399"/>
  <c r="T399"/>
  <c r="R399"/>
  <c r="P399"/>
  <c r="BK399"/>
  <c r="J399"/>
  <c r="BE399"/>
  <c r="BI395"/>
  <c r="BH395"/>
  <c r="BG395"/>
  <c r="BF395"/>
  <c r="T395"/>
  <c r="R395"/>
  <c r="P395"/>
  <c r="BK395"/>
  <c r="J395"/>
  <c r="BE395"/>
  <c r="BI390"/>
  <c r="BH390"/>
  <c r="BG390"/>
  <c r="BF390"/>
  <c r="T390"/>
  <c r="R390"/>
  <c r="P390"/>
  <c r="BK390"/>
  <c r="J390"/>
  <c r="BE390"/>
  <c r="BI386"/>
  <c r="BH386"/>
  <c r="BG386"/>
  <c r="BF386"/>
  <c r="T386"/>
  <c r="R386"/>
  <c r="P386"/>
  <c r="BK386"/>
  <c r="J386"/>
  <c r="BE386"/>
  <c r="BI382"/>
  <c r="BH382"/>
  <c r="BG382"/>
  <c r="BF382"/>
  <c r="T382"/>
  <c r="R382"/>
  <c r="P382"/>
  <c r="BK382"/>
  <c r="J382"/>
  <c r="BE382"/>
  <c r="BI377"/>
  <c r="BH377"/>
  <c r="BG377"/>
  <c r="BF377"/>
  <c r="T377"/>
  <c r="R377"/>
  <c r="P377"/>
  <c r="BK377"/>
  <c r="J377"/>
  <c r="BE377"/>
  <c r="BI373"/>
  <c r="BH373"/>
  <c r="BG373"/>
  <c r="BF373"/>
  <c r="T373"/>
  <c r="R373"/>
  <c r="P373"/>
  <c r="BK373"/>
  <c r="J373"/>
  <c r="BE373"/>
  <c r="BI369"/>
  <c r="BH369"/>
  <c r="BG369"/>
  <c r="BF369"/>
  <c r="T369"/>
  <c r="R369"/>
  <c r="P369"/>
  <c r="BK369"/>
  <c r="J369"/>
  <c r="BE369"/>
  <c r="BI364"/>
  <c r="BH364"/>
  <c r="BG364"/>
  <c r="BF364"/>
  <c r="T364"/>
  <c r="R364"/>
  <c r="P364"/>
  <c r="BK364"/>
  <c r="J364"/>
  <c r="BE364"/>
  <c r="BI360"/>
  <c r="BH360"/>
  <c r="BG360"/>
  <c r="BF360"/>
  <c r="T360"/>
  <c r="R360"/>
  <c r="P360"/>
  <c r="BK360"/>
  <c r="J360"/>
  <c r="BE360"/>
  <c r="BI356"/>
  <c r="BH356"/>
  <c r="BG356"/>
  <c r="BF356"/>
  <c r="T356"/>
  <c r="R356"/>
  <c r="P356"/>
  <c r="BK356"/>
  <c r="J356"/>
  <c r="BE356"/>
  <c r="BI351"/>
  <c r="BH351"/>
  <c r="BG351"/>
  <c r="BF351"/>
  <c r="T351"/>
  <c r="R351"/>
  <c r="P351"/>
  <c r="BK351"/>
  <c r="J351"/>
  <c r="BE351"/>
  <c r="BI347"/>
  <c r="BH347"/>
  <c r="BG347"/>
  <c r="BF347"/>
  <c r="T347"/>
  <c r="R347"/>
  <c r="P347"/>
  <c r="BK347"/>
  <c r="J347"/>
  <c r="BE347"/>
  <c r="BI343"/>
  <c r="BH343"/>
  <c r="BG343"/>
  <c r="BF343"/>
  <c r="T343"/>
  <c r="R343"/>
  <c r="P343"/>
  <c r="BK343"/>
  <c r="J343"/>
  <c r="BE343"/>
  <c r="BI339"/>
  <c r="BH339"/>
  <c r="BG339"/>
  <c r="BF339"/>
  <c r="T339"/>
  <c r="R339"/>
  <c r="P339"/>
  <c r="BK339"/>
  <c r="J339"/>
  <c r="BE339"/>
  <c r="BI335"/>
  <c r="BH335"/>
  <c r="BG335"/>
  <c r="BF335"/>
  <c r="T335"/>
  <c r="R335"/>
  <c r="P335"/>
  <c r="BK335"/>
  <c r="J335"/>
  <c r="BE335"/>
  <c r="BI330"/>
  <c r="BH330"/>
  <c r="BG330"/>
  <c r="BF330"/>
  <c r="T330"/>
  <c r="R330"/>
  <c r="P330"/>
  <c r="BK330"/>
  <c r="J330"/>
  <c r="BE330"/>
  <c r="BI325"/>
  <c r="BH325"/>
  <c r="BG325"/>
  <c r="BF325"/>
  <c r="T325"/>
  <c r="R325"/>
  <c r="P325"/>
  <c r="BK325"/>
  <c r="J325"/>
  <c r="BE325"/>
  <c r="BI316"/>
  <c r="BH316"/>
  <c r="BG316"/>
  <c r="BF316"/>
  <c r="T316"/>
  <c r="R316"/>
  <c r="P316"/>
  <c r="BK316"/>
  <c r="J316"/>
  <c r="BE316"/>
  <c r="BI313"/>
  <c r="BH313"/>
  <c r="BG313"/>
  <c r="BF313"/>
  <c r="T313"/>
  <c r="R313"/>
  <c r="P313"/>
  <c r="BK313"/>
  <c r="J313"/>
  <c r="BE313"/>
  <c r="BI309"/>
  <c r="BH309"/>
  <c r="BG309"/>
  <c r="BF309"/>
  <c r="T309"/>
  <c r="R309"/>
  <c r="P309"/>
  <c r="BK309"/>
  <c r="J309"/>
  <c r="BE309"/>
  <c r="BI304"/>
  <c r="BH304"/>
  <c r="BG304"/>
  <c r="BF304"/>
  <c r="T304"/>
  <c r="R304"/>
  <c r="P304"/>
  <c r="BK304"/>
  <c r="J304"/>
  <c r="BE304"/>
  <c r="BI300"/>
  <c r="BH300"/>
  <c r="BG300"/>
  <c r="BF300"/>
  <c r="T300"/>
  <c r="R300"/>
  <c r="P300"/>
  <c r="BK300"/>
  <c r="J300"/>
  <c r="BE300"/>
  <c r="BI296"/>
  <c r="BH296"/>
  <c r="BG296"/>
  <c r="BF296"/>
  <c r="T296"/>
  <c r="R296"/>
  <c r="P296"/>
  <c r="BK296"/>
  <c r="J296"/>
  <c r="BE296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3"/>
  <c r="BH283"/>
  <c r="BG283"/>
  <c r="BF283"/>
  <c r="T283"/>
  <c r="R283"/>
  <c r="P283"/>
  <c r="BK283"/>
  <c r="J283"/>
  <c r="BE283"/>
  <c r="BI272"/>
  <c r="BH272"/>
  <c r="BG272"/>
  <c r="BF272"/>
  <c r="T272"/>
  <c r="R272"/>
  <c r="P272"/>
  <c r="BK272"/>
  <c r="J272"/>
  <c r="BE272"/>
  <c r="BI261"/>
  <c r="BH261"/>
  <c r="BG261"/>
  <c r="BF261"/>
  <c r="T261"/>
  <c r="R261"/>
  <c r="P261"/>
  <c r="BK261"/>
  <c r="J261"/>
  <c r="BE261"/>
  <c r="BI257"/>
  <c r="BH257"/>
  <c r="BG257"/>
  <c r="BF257"/>
  <c r="T257"/>
  <c r="R257"/>
  <c r="P257"/>
  <c r="BK257"/>
  <c r="J257"/>
  <c r="BE257"/>
  <c r="BI246"/>
  <c r="BH246"/>
  <c r="BG246"/>
  <c r="BF246"/>
  <c r="T246"/>
  <c r="T245"/>
  <c r="R246"/>
  <c r="R245"/>
  <c r="P246"/>
  <c r="P245"/>
  <c r="BK246"/>
  <c r="BK245"/>
  <c r="J245"/>
  <c r="J246"/>
  <c r="BE246"/>
  <c r="J64"/>
  <c r="BI244"/>
  <c r="BH244"/>
  <c r="BG244"/>
  <c r="BF244"/>
  <c r="T244"/>
  <c r="R244"/>
  <c r="P244"/>
  <c r="BK244"/>
  <c r="J244"/>
  <c r="BE244"/>
  <c r="BI240"/>
  <c r="BH240"/>
  <c r="BG240"/>
  <c r="BF240"/>
  <c r="T240"/>
  <c r="R240"/>
  <c r="P240"/>
  <c r="BK240"/>
  <c r="J240"/>
  <c r="BE240"/>
  <c r="BI229"/>
  <c r="BH229"/>
  <c r="BG229"/>
  <c r="BF229"/>
  <c r="T229"/>
  <c r="R229"/>
  <c r="P229"/>
  <c r="BK229"/>
  <c r="J229"/>
  <c r="BE229"/>
  <c r="BI225"/>
  <c r="BH225"/>
  <c r="BG225"/>
  <c r="BF225"/>
  <c r="T225"/>
  <c r="R225"/>
  <c r="P225"/>
  <c r="BK225"/>
  <c r="J225"/>
  <c r="BE225"/>
  <c r="BI222"/>
  <c r="BH222"/>
  <c r="BG222"/>
  <c r="BF222"/>
  <c r="T222"/>
  <c r="R222"/>
  <c r="P222"/>
  <c r="BK222"/>
  <c r="J222"/>
  <c r="BE222"/>
  <c r="BI218"/>
  <c r="BH218"/>
  <c r="BG218"/>
  <c r="BF218"/>
  <c r="T218"/>
  <c r="R218"/>
  <c r="P218"/>
  <c r="BK218"/>
  <c r="J218"/>
  <c r="BE218"/>
  <c r="BI207"/>
  <c r="BH207"/>
  <c r="BG207"/>
  <c r="BF207"/>
  <c r="T207"/>
  <c r="R207"/>
  <c r="P207"/>
  <c r="BK207"/>
  <c r="J207"/>
  <c r="BE207"/>
  <c r="BI202"/>
  <c r="BH202"/>
  <c r="BG202"/>
  <c r="BF202"/>
  <c r="T202"/>
  <c r="R202"/>
  <c r="P202"/>
  <c r="BK202"/>
  <c r="J202"/>
  <c r="BE202"/>
  <c r="BI198"/>
  <c r="BH198"/>
  <c r="BG198"/>
  <c r="BF198"/>
  <c r="T198"/>
  <c r="R198"/>
  <c r="P198"/>
  <c r="BK198"/>
  <c r="J198"/>
  <c r="BE198"/>
  <c r="BI194"/>
  <c r="BH194"/>
  <c r="BG194"/>
  <c r="BF194"/>
  <c r="T194"/>
  <c r="R194"/>
  <c r="P194"/>
  <c r="BK194"/>
  <c r="J194"/>
  <c r="BE194"/>
  <c r="BI189"/>
  <c r="BH189"/>
  <c r="BG189"/>
  <c r="BF189"/>
  <c r="T189"/>
  <c r="R189"/>
  <c r="P189"/>
  <c r="BK189"/>
  <c r="J189"/>
  <c r="BE189"/>
  <c r="BI185"/>
  <c r="BH185"/>
  <c r="BG185"/>
  <c r="BF185"/>
  <c r="T185"/>
  <c r="R185"/>
  <c r="P185"/>
  <c r="BK185"/>
  <c r="J185"/>
  <c r="BE185"/>
  <c r="BI181"/>
  <c r="BH181"/>
  <c r="BG181"/>
  <c r="BF181"/>
  <c r="T181"/>
  <c r="R181"/>
  <c r="P181"/>
  <c r="BK181"/>
  <c r="J181"/>
  <c r="BE181"/>
  <c r="BI174"/>
  <c r="BH174"/>
  <c r="BG174"/>
  <c r="BF174"/>
  <c r="T174"/>
  <c r="T173"/>
  <c r="R174"/>
  <c r="R173"/>
  <c r="P174"/>
  <c r="P173"/>
  <c r="BK174"/>
  <c r="BK173"/>
  <c r="J173"/>
  <c r="J174"/>
  <c r="BE174"/>
  <c r="J63"/>
  <c r="BI172"/>
  <c r="BH172"/>
  <c r="BG172"/>
  <c r="BF172"/>
  <c r="T172"/>
  <c r="R172"/>
  <c r="P172"/>
  <c r="BK172"/>
  <c r="J172"/>
  <c r="BE172"/>
  <c r="BI171"/>
  <c r="BH171"/>
  <c r="BG171"/>
  <c r="BF171"/>
  <c r="T171"/>
  <c r="T170"/>
  <c r="R171"/>
  <c r="R170"/>
  <c r="P171"/>
  <c r="P170"/>
  <c r="BK171"/>
  <c r="BK170"/>
  <c r="J170"/>
  <c r="J171"/>
  <c r="BE171"/>
  <c r="J62"/>
  <c r="BI169"/>
  <c r="BH169"/>
  <c r="BG169"/>
  <c r="BF169"/>
  <c r="T169"/>
  <c r="R169"/>
  <c r="P169"/>
  <c r="BK169"/>
  <c r="J169"/>
  <c r="BE169"/>
  <c r="BI164"/>
  <c r="BH164"/>
  <c r="BG164"/>
  <c r="BF164"/>
  <c r="T164"/>
  <c r="R164"/>
  <c r="P164"/>
  <c r="BK164"/>
  <c r="J164"/>
  <c r="BE164"/>
  <c r="BI159"/>
  <c r="BH159"/>
  <c r="BG159"/>
  <c r="BF159"/>
  <c r="T159"/>
  <c r="R159"/>
  <c r="P159"/>
  <c r="BK159"/>
  <c r="J159"/>
  <c r="BE159"/>
  <c r="BI154"/>
  <c r="BH154"/>
  <c r="BG154"/>
  <c r="BF154"/>
  <c r="T154"/>
  <c r="R154"/>
  <c r="P154"/>
  <c r="BK154"/>
  <c r="J154"/>
  <c r="BE154"/>
  <c r="BI146"/>
  <c r="BH146"/>
  <c r="BG146"/>
  <c r="BF146"/>
  <c r="T146"/>
  <c r="R146"/>
  <c r="P146"/>
  <c r="BK146"/>
  <c r="J146"/>
  <c r="BE146"/>
  <c r="BI141"/>
  <c r="BH141"/>
  <c r="BG141"/>
  <c r="BF141"/>
  <c r="T141"/>
  <c r="R141"/>
  <c r="P141"/>
  <c r="BK141"/>
  <c r="J141"/>
  <c r="BE141"/>
  <c r="BI133"/>
  <c r="BH133"/>
  <c r="BG133"/>
  <c r="BF133"/>
  <c r="T133"/>
  <c r="T132"/>
  <c r="T131"/>
  <c r="R133"/>
  <c r="R132"/>
  <c r="R131"/>
  <c r="P133"/>
  <c r="P132"/>
  <c r="P131"/>
  <c r="BK133"/>
  <c r="BK132"/>
  <c r="J132"/>
  <c r="BK131"/>
  <c r="J131"/>
  <c r="J133"/>
  <c r="BE133"/>
  <c r="J61"/>
  <c r="J60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19"/>
  <c r="BH119"/>
  <c r="BG119"/>
  <c r="BF119"/>
  <c r="T119"/>
  <c r="R119"/>
  <c r="P119"/>
  <c r="BK119"/>
  <c r="J119"/>
  <c r="BE119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T113"/>
  <c r="R114"/>
  <c r="R113"/>
  <c r="P114"/>
  <c r="P113"/>
  <c r="BK114"/>
  <c r="BK113"/>
  <c r="J113"/>
  <c r="J114"/>
  <c r="BE114"/>
  <c r="J59"/>
  <c r="BI104"/>
  <c r="BH104"/>
  <c r="BG104"/>
  <c r="BF104"/>
  <c r="T104"/>
  <c r="R104"/>
  <c r="P104"/>
  <c r="BK104"/>
  <c r="J104"/>
  <c r="BE104"/>
  <c r="BI100"/>
  <c r="BH100"/>
  <c r="BG100"/>
  <c r="BF100"/>
  <c r="T100"/>
  <c r="R100"/>
  <c r="P100"/>
  <c r="BK100"/>
  <c r="J100"/>
  <c r="BE100"/>
  <c r="BI97"/>
  <c r="BH97"/>
  <c r="BG97"/>
  <c r="BF97"/>
  <c r="T97"/>
  <c r="R97"/>
  <c r="P97"/>
  <c r="BK97"/>
  <c r="J97"/>
  <c r="BE97"/>
  <c r="BI93"/>
  <c r="BH93"/>
  <c r="BG93"/>
  <c r="BF93"/>
  <c r="T93"/>
  <c r="R93"/>
  <c r="P93"/>
  <c r="BK93"/>
  <c r="J93"/>
  <c r="BE93"/>
  <c r="BI90"/>
  <c r="F34"/>
  <c i="1" r="BD52"/>
  <c i="2" r="BH90"/>
  <c r="F33"/>
  <c i="1" r="BC52"/>
  <c i="2" r="BG90"/>
  <c r="F32"/>
  <c i="1" r="BB52"/>
  <c i="2" r="BF90"/>
  <c r="J31"/>
  <c i="1" r="AW52"/>
  <c i="2" r="F31"/>
  <c i="1" r="BA52"/>
  <c i="2" r="T90"/>
  <c r="T89"/>
  <c r="T88"/>
  <c r="T87"/>
  <c r="R90"/>
  <c r="R89"/>
  <c r="R88"/>
  <c r="R87"/>
  <c r="P90"/>
  <c r="P89"/>
  <c r="P88"/>
  <c r="P87"/>
  <c i="1" r="AU52"/>
  <c i="2" r="BK90"/>
  <c r="BK89"/>
  <c r="J89"/>
  <c r="BK88"/>
  <c r="J88"/>
  <c r="BK87"/>
  <c r="J87"/>
  <c r="J56"/>
  <c r="J27"/>
  <c i="1" r="AG52"/>
  <c i="2" r="J90"/>
  <c r="BE90"/>
  <c r="J30"/>
  <c i="1" r="AV52"/>
  <c i="2" r="F30"/>
  <c i="1" r="AZ52"/>
  <c i="2" r="J58"/>
  <c r="J57"/>
  <c r="J83"/>
  <c r="F83"/>
  <c r="F81"/>
  <c r="E79"/>
  <c r="J51"/>
  <c r="F51"/>
  <c r="F49"/>
  <c r="E47"/>
  <c r="J36"/>
  <c r="J18"/>
  <c r="E18"/>
  <c r="F84"/>
  <c r="F52"/>
  <c r="J17"/>
  <c r="J12"/>
  <c r="J81"/>
  <c r="J49"/>
  <c r="E7"/>
  <c r="E77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<sst xmlns="http://schemas.openxmlformats.org/spreadsheetml/2006/main">
  <si>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</si>
  <si>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</si>
  <si>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</si>
  <si>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</si>
  <si>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</si>
  <si>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</si>
  <si>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</si>
  <si>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{0f9ccd94-4031-4e23-bbad-de83a2884244}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</si>
  <si>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</si>
  <si>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</si>
  <si>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</si>
  <si>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</si>
  <si>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</si>
  <si>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</si>
  <si>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Kód:</t>
  </si>
  <si>
    <t>N2302019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</si>
  <si>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</si>
  <si>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</si>
  <si>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Obnova střechy na budově ZŠ Poličná</t>
  </si>
  <si>
    <t>KSO:</t>
  </si>
  <si>
    <t/>
  </si>
  <si>
    <t>CC-CZ:</t>
  </si>
  <si>
    <t>Místo:</t>
  </si>
  <si>
    <t xml:space="preserve"> </t>
  </si>
  <si>
    <t>Datum:</t>
  </si>
  <si>
    <t>16. 1. 2019</t>
  </si>
  <si>
    <t>Zadavatel:</t>
  </si>
  <si>
    <t>IČ:</t>
  </si>
  <si>
    <t>Obec Poličná, č.p. 144, 757 01 Poličná</t>
  </si>
  <si>
    <t>DIČ:</t>
  </si>
  <si>
    <t>Uchazeč:</t>
  </si>
  <si>
    <t>Vyplň údaj</t>
  </si>
  <si>
    <t>Projektant:</t>
  </si>
  <si>
    <t>28623517</t>
  </si>
  <si>
    <t>REPRINSTA s.r.o., Valašské Meziříčí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</si>
  <si>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</si>
  <si>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</si>
  <si>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</si>
  <si>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</si>
  <si>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</si>
  <si>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</si>
  <si>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</si>
  <si>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</si>
  <si>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</si>
  <si>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</si>
  <si>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</si>
  <si>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</si>
  <si>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</si>
  <si>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</si>
  <si>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</si>
  <si>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</si>
  <si>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</si>
  <si>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</si>
  <si>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</si>
  <si>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</si>
  <si>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</si>
  <si>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</si>
  <si>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</si>
  <si>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</si>
  <si>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</si>
  <si>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</si>
  <si>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</si>
  <si>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</si>
  <si>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</si>
  <si>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</si>
  <si>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</si>
  <si>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</si>
  <si>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</si>
  <si>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</si>
  <si>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</si>
  <si>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</si>
  <si>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</si>
  <si>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</si>
  <si>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</si>
  <si>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</si>
  <si>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</si>
  <si>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</si>
  <si>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</si>
  <si>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Stará budova školy</t>
  </si>
  <si>
    <t>STA</t>
  </si>
  <si>
    <t>1</t>
  </si>
  <si>
    <t>{89c2596b-c5e5-4454-85ca-9c071d21a2a4}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</si>
  <si>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</si>
  <si>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</si>
  <si>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</si>
  <si>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</si>
  <si>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</si>
  <si>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</si>
  <si>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</si>
  <si>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</si>
  <si>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 01 - Stará budova školy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</si>
  <si>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</si>
  <si>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</si>
  <si>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</si>
  <si>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</si>
  <si>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</si>
  <si>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</si>
  <si>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</si>
  <si>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</si>
  <si>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</si>
  <si>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</si>
  <si>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</si>
  <si>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</si>
  <si>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</si>
  <si>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</si>
  <si>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>OST - Ostatní</t>
  </si>
  <si>
    <t>VRN - Vedlejší rozpočtové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</si>
  <si>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</si>
  <si>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</si>
  <si>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</si>
  <si>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</si>
  <si>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</si>
  <si>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</si>
  <si>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</si>
  <si>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</si>
  <si>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</si>
  <si>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</si>
  <si>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</si>
  <si>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</si>
  <si>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</si>
  <si>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</si>
  <si>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</si>
  <si>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</si>
  <si>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</si>
  <si>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9</t>
  </si>
  <si>
    <t>Ostatní konstrukce a práce, bourání</t>
  </si>
  <si>
    <t>K</t>
  </si>
  <si>
    <t>945412112</t>
  </si>
  <si>
    <t>Teleskopická hydraulická montážní plošina na samohybném podvozku, s otočným košem výšky zdvihu do 21 m</t>
  </si>
  <si>
    <t>den</t>
  </si>
  <si>
    <t>CS ÚRS 2018 02</t>
  </si>
  <si>
    <t>4</t>
  </si>
  <si>
    <t>1484300381</t>
  </si>
  <si>
    <t>VV</t>
  </si>
  <si>
    <t>Součet</t>
  </si>
  <si>
    <t>946112122</t>
  </si>
  <si>
    <t>Montáž pojízdných věží trubkových nebo dílcových s maximálním zatížením podlahy do 200 kg/m2 šířky přes 0,9 do 1,6 m, délky do 3,2 m, výšky přes 10,6 m do 11,6 m</t>
  </si>
  <si>
    <t>kus</t>
  </si>
  <si>
    <t>1434585844</t>
  </si>
  <si>
    <t>montáž věží</t>
  </si>
  <si>
    <t>3</t>
  </si>
  <si>
    <t>946112222</t>
  </si>
  <si>
    <t>Montáž pojízdných věží trubkových nebo dílcových s maximálním zatížením podlahy do 200 kg/m2 Příplatek za první a každý další den použití pojízdného lešení k ceně -2122</t>
  </si>
  <si>
    <t>-1565302069</t>
  </si>
  <si>
    <t>60*1</t>
  </si>
  <si>
    <t>946112822</t>
  </si>
  <si>
    <t>Demontáž pojízdných věží trubkových nebo dílcových s maximálním zatížením podlahy do 200 kg/m2 šířky přes 0,9 do 1,6 m, délky do 3,2 m, výšky přes 10,6 m do 11,6 m</t>
  </si>
  <si>
    <t>595029066</t>
  </si>
  <si>
    <t>demontáž věží</t>
  </si>
  <si>
    <t>5</t>
  </si>
  <si>
    <t>962032641</t>
  </si>
  <si>
    <t>Bourání zdiva nadzákladového z cihel nebo tvárnic komínového z cihel pálených, šamotových nebo vápenopískových nad střechou na maltu cementovou</t>
  </si>
  <si>
    <t>m3</t>
  </si>
  <si>
    <t>180501917</t>
  </si>
  <si>
    <t xml:space="preserve">komíny </t>
  </si>
  <si>
    <t>0,45*0,45*1,5</t>
  </si>
  <si>
    <t>0,45*0,75*1,5</t>
  </si>
  <si>
    <t>1*1,35*1,5</t>
  </si>
  <si>
    <t>997</t>
  </si>
  <si>
    <t>Přesun sutě</t>
  </si>
  <si>
    <t>6</t>
  </si>
  <si>
    <t>997013213</t>
  </si>
  <si>
    <t>Vnitrostaveništní doprava suti a vybouraných hmot vodorovně do 50 m svisle ručně (nošením po schodech) pro budovy a haly výšky přes 9 do 12 m</t>
  </si>
  <si>
    <t>t</t>
  </si>
  <si>
    <t>103630040</t>
  </si>
  <si>
    <t>7</t>
  </si>
  <si>
    <t>997013501</t>
  </si>
  <si>
    <t>Odvoz suti a vybouraných hmot na skládku nebo meziskládku se složením, na vzdálenost do 1 km</t>
  </si>
  <si>
    <t>1062765631</t>
  </si>
  <si>
    <t>8</t>
  </si>
  <si>
    <t>997013509</t>
  </si>
  <si>
    <t>Odvoz suti a vybouraných hmot na skládku nebo meziskládku se složením, na vzdálenost Příplatek k ceně za každý další i započatý 1 km přes 1 km</t>
  </si>
  <si>
    <t>-1165050315</t>
  </si>
  <si>
    <t>24,12*9</t>
  </si>
  <si>
    <t>997013803</t>
  </si>
  <si>
    <t>Poplatek za uložení stavebního odpadu na skládce (skládkovné) cihelného zatříděného do Katalogu odpadů pod kódem 170 102</t>
  </si>
  <si>
    <t>910670244</t>
  </si>
  <si>
    <t>komín</t>
  </si>
  <si>
    <t>7,302</t>
  </si>
  <si>
    <t>10</t>
  </si>
  <si>
    <t>997013811</t>
  </si>
  <si>
    <t>Poplatek za uložení stavebního odpadu na skládce (skládkovné) dřevěného zatříděného do Katalogu odpadů pod kódem 170 201</t>
  </si>
  <si>
    <t>-999152471</t>
  </si>
  <si>
    <t>laťování, krov</t>
  </si>
  <si>
    <t>13,421</t>
  </si>
  <si>
    <t>11</t>
  </si>
  <si>
    <t>997013831</t>
  </si>
  <si>
    <t>Poplatek za uložení stavebního odpadu na skládce (skládkovné) směsného stavebního a demoličního zatříděného do Katalogu odpadů pod kódem 170 904</t>
  </si>
  <si>
    <t>2084694321</t>
  </si>
  <si>
    <t>krytina</t>
  </si>
  <si>
    <t>3,364</t>
  </si>
  <si>
    <t>PSV</t>
  </si>
  <si>
    <t>Práce a dodávky PSV</t>
  </si>
  <si>
    <t>721</t>
  </si>
  <si>
    <t>Zdravotechnika - vnitřní kanalizace</t>
  </si>
  <si>
    <t>12</t>
  </si>
  <si>
    <t>721171803</t>
  </si>
  <si>
    <t>Demontáž potrubí z novodurových trub odpadních nebo připojovacích do D 75</t>
  </si>
  <si>
    <t>m</t>
  </si>
  <si>
    <t>16</t>
  </si>
  <si>
    <t>1273360600</t>
  </si>
  <si>
    <t>půdorys střechy bourané konstrukce, řezy střechou</t>
  </si>
  <si>
    <t>BL2</t>
  </si>
  <si>
    <t>2,6</t>
  </si>
  <si>
    <t>5,1</t>
  </si>
  <si>
    <t>13</t>
  </si>
  <si>
    <t>721171808</t>
  </si>
  <si>
    <t>Demontáž potrubí z novodurových trub odpadních nebo připojovacích přes 75 do D 114</t>
  </si>
  <si>
    <t>656884238</t>
  </si>
  <si>
    <t>14</t>
  </si>
  <si>
    <t>72117406</t>
  </si>
  <si>
    <t>Potrubí z plastových trub polypropylenové větrací DN 50</t>
  </si>
  <si>
    <t>-2024326466</t>
  </si>
  <si>
    <t>půdorys střechy nový, řezy střechou</t>
  </si>
  <si>
    <t>PL1</t>
  </si>
  <si>
    <t>721174063</t>
  </si>
  <si>
    <t>Potrubí z plastových trub polypropylenové větrací DN 110</t>
  </si>
  <si>
    <t>-1109489999</t>
  </si>
  <si>
    <t>PL2</t>
  </si>
  <si>
    <t>721273151</t>
  </si>
  <si>
    <t>Ventilační hlavice z polypropylenu (PP) DN 50</t>
  </si>
  <si>
    <t>-1731894730</t>
  </si>
  <si>
    <t>půdorys střechy nový</t>
  </si>
  <si>
    <t>17</t>
  </si>
  <si>
    <t>721273153</t>
  </si>
  <si>
    <t>Ventilační hlavice z polypropylenu (PP) DN 110</t>
  </si>
  <si>
    <t>1296755089</t>
  </si>
  <si>
    <t>18</t>
  </si>
  <si>
    <t>998721202</t>
  </si>
  <si>
    <t>Přesun hmot pro vnitřní kanalizace stanovený procentní sazbou (%) z ceny vodorovná dopravní vzdálenost do 50 m v objektech výšky přes 6 do 12 m</t>
  </si>
  <si>
    <t>%</t>
  </si>
  <si>
    <t>-1961338401</t>
  </si>
  <si>
    <t>741</t>
  </si>
  <si>
    <t>Elektroinstalace - silnoproud</t>
  </si>
  <si>
    <t>19</t>
  </si>
  <si>
    <t>74101</t>
  </si>
  <si>
    <t>Demontáž hromosvodu</t>
  </si>
  <si>
    <t>hod</t>
  </si>
  <si>
    <t>vlastní</t>
  </si>
  <si>
    <t>-1664960306</t>
  </si>
  <si>
    <t>20</t>
  </si>
  <si>
    <t>74102</t>
  </si>
  <si>
    <t>Montáž hromosvodu, vč. revize - viz samostatný výkaz výměr</t>
  </si>
  <si>
    <t>kpl</t>
  </si>
  <si>
    <t>-372111773</t>
  </si>
  <si>
    <t>762</t>
  </si>
  <si>
    <t>Konstrukce tesařské</t>
  </si>
  <si>
    <t>762083122</t>
  </si>
  <si>
    <t>Práce společné pro tesařské konstrukce impregnace řeziva máčením proti dřevokaznému hmyzu, houbám a plísním, třída ohrožení 3 a 4 (dřevo v exteriéru)</t>
  </si>
  <si>
    <t>-2032463144</t>
  </si>
  <si>
    <t>nátěr starého krovu</t>
  </si>
  <si>
    <t>50,39</t>
  </si>
  <si>
    <t>latě a kontralatě</t>
  </si>
  <si>
    <t>15,65</t>
  </si>
  <si>
    <t>14,23</t>
  </si>
  <si>
    <t>22</t>
  </si>
  <si>
    <t>762331911</t>
  </si>
  <si>
    <t>Vázané konstrukce krovů vyřezání části střešní vazby průřezové plochy řeziva do 120 cm2, délky krovového prvku do 3 m</t>
  </si>
  <si>
    <t>-439553526</t>
  </si>
  <si>
    <t>případná výměna kleštin</t>
  </si>
  <si>
    <t>90</t>
  </si>
  <si>
    <t>23</t>
  </si>
  <si>
    <t>762331921</t>
  </si>
  <si>
    <t>Vázané konstrukce krovů vyřezání části střešní vazby průřezové plochy řeziva přes 120 do 224 cm2, délky vyřezané části krovového prvku do 3 m</t>
  </si>
  <si>
    <t>1304127409</t>
  </si>
  <si>
    <t>případná výměna krokví</t>
  </si>
  <si>
    <t>300</t>
  </si>
  <si>
    <t>24</t>
  </si>
  <si>
    <t>762331931</t>
  </si>
  <si>
    <t>Vázané konstrukce krovů vyřezání části střešní vazby průřezové plochy řeziva přes 224 do 288 cm2, délky vyřezané části krovového prvku do 3 m</t>
  </si>
  <si>
    <t>891659392</t>
  </si>
  <si>
    <t>případná výměna pozednic,vaznic</t>
  </si>
  <si>
    <t>40</t>
  </si>
  <si>
    <t>60</t>
  </si>
  <si>
    <t>25</t>
  </si>
  <si>
    <t>762332921</t>
  </si>
  <si>
    <t>Vázané konstrukce krovů doplnění části střešní vazby z hranolů, nebo hranolků (materiál v ceně), průřezové plochy do 120 cm2</t>
  </si>
  <si>
    <t>-788141458</t>
  </si>
  <si>
    <t>26</t>
  </si>
  <si>
    <t>762332922</t>
  </si>
  <si>
    <t>Vázané konstrukce krovů doplnění části střešní vazby z hranolů, nebo hranolků (materiál v ceně), průřezové plochy přes 120 do 224 cm2</t>
  </si>
  <si>
    <t>-875736696</t>
  </si>
  <si>
    <t>27</t>
  </si>
  <si>
    <t>762332923</t>
  </si>
  <si>
    <t>Vázané konstrukce krovů doplnění části střešní vazby z hranolů, nebo hranolků (materiál v ceně), průřezové plochy přes 224 do 288 cm2</t>
  </si>
  <si>
    <t>1060596485</t>
  </si>
  <si>
    <t>28</t>
  </si>
  <si>
    <t>762342311</t>
  </si>
  <si>
    <t>Bednění a laťování montáž laťování střech složitých sklonu do 60° při osové vzdálenosti latí do 150 mm</t>
  </si>
  <si>
    <t>m2</t>
  </si>
  <si>
    <t>881015590</t>
  </si>
  <si>
    <t>půdorys střechy nový stav</t>
  </si>
  <si>
    <t>SCH1</t>
  </si>
  <si>
    <t>724,28</t>
  </si>
  <si>
    <t>SCH2</t>
  </si>
  <si>
    <t>272,74</t>
  </si>
  <si>
    <t>SCH3</t>
  </si>
  <si>
    <t>56,65</t>
  </si>
  <si>
    <t>SCH4</t>
  </si>
  <si>
    <t>24,48</t>
  </si>
  <si>
    <t>29</t>
  </si>
  <si>
    <t>M</t>
  </si>
  <si>
    <t>60514101</t>
  </si>
  <si>
    <t>řezivo jehličnaté lať jakost I 10-25cm2</t>
  </si>
  <si>
    <t>32</t>
  </si>
  <si>
    <t>-1201309481</t>
  </si>
  <si>
    <t>1078,15*5,5*0,04*0,06</t>
  </si>
  <si>
    <t>14,23*1,1 'Přepočtené koeficientem množství</t>
  </si>
  <si>
    <t>30</t>
  </si>
  <si>
    <t>762342441</t>
  </si>
  <si>
    <t>Bednění a laťování montáž lišt trojúhelníkových nebo kontralatí</t>
  </si>
  <si>
    <t>-966069399</t>
  </si>
  <si>
    <t>1078,15*5</t>
  </si>
  <si>
    <t>31</t>
  </si>
  <si>
    <t>60514106</t>
  </si>
  <si>
    <t>řezivo jehličnaté lať pevnostní třída S10-13 průžez 40x60mm</t>
  </si>
  <si>
    <t>1021329020</t>
  </si>
  <si>
    <t>5390,75*0,06*0,04</t>
  </si>
  <si>
    <t>12,94*1,1 'Přepočtené koeficientem množství</t>
  </si>
  <si>
    <t>762342811</t>
  </si>
  <si>
    <t>Demontáž bednění a laťování laťování střech sklonu do 60° se všemi nadstřešními konstrukcemi, z latí průřezové plochy do 25 cm2 při osové vzdálenosti do 0,22 m</t>
  </si>
  <si>
    <t>931582356</t>
  </si>
  <si>
    <t>půdorys střechy starý stav</t>
  </si>
  <si>
    <t>33</t>
  </si>
  <si>
    <t>762395000</t>
  </si>
  <si>
    <t>Spojovací prostředky krovů, bednění a laťování, nadstřešních konstrukcí svory, prkna, hřebíky, pásová ocel, vruty</t>
  </si>
  <si>
    <t>1054811428</t>
  </si>
  <si>
    <t>34</t>
  </si>
  <si>
    <t>998762202</t>
  </si>
  <si>
    <t>Přesun hmot pro konstrukce tesařské stanovený procentní sazbou (%) z ceny vodorovná dopravní vzdálenost do 50 m v objektech výšky přes 6 do 12 m</t>
  </si>
  <si>
    <t>-552741875</t>
  </si>
  <si>
    <t>764</t>
  </si>
  <si>
    <t>Konstrukce klempířské</t>
  </si>
  <si>
    <t>35</t>
  </si>
  <si>
    <t>764001841</t>
  </si>
  <si>
    <t>Demontáž klempířských konstrukcí krytiny ze šablon do suti</t>
  </si>
  <si>
    <t>256142891</t>
  </si>
  <si>
    <t>půdorys střechy bourané konstrukce</t>
  </si>
  <si>
    <t>36</t>
  </si>
  <si>
    <t>764011613</t>
  </si>
  <si>
    <t>Podkladní plech z pozinkovaného plechu s povrchovou úpravou rš 250 mm</t>
  </si>
  <si>
    <t>-1898624223</t>
  </si>
  <si>
    <t>půdorys střechy nový stav pod výlezy</t>
  </si>
  <si>
    <t>(0,6*4)*2</t>
  </si>
  <si>
    <t>37</t>
  </si>
  <si>
    <t>764101151</t>
  </si>
  <si>
    <t>Montáž krytiny z plechu s úpravou u okapů, prostupů a výčnělků střechy rovné ze šablon, počet kusů do 4 ks/m2 do 30°</t>
  </si>
  <si>
    <t>123422180</t>
  </si>
  <si>
    <t>38</t>
  </si>
  <si>
    <t>55350281</t>
  </si>
  <si>
    <t>krytina střešní falcovaná Pz plech s barevnou dvouvrstvou polyesterovou úpravou a lakovou vrstvou polymerových zrn š 670mm</t>
  </si>
  <si>
    <t>-1342494751</t>
  </si>
  <si>
    <t>39</t>
  </si>
  <si>
    <t>764211634</t>
  </si>
  <si>
    <t>Oplechování střešních prvků z pozinkovaného plechu s povrchovou úpravou hřebene nevětraného s použitím hřebenového plechu rš 330 mm</t>
  </si>
  <si>
    <t>-911915128</t>
  </si>
  <si>
    <t>33,8</t>
  </si>
  <si>
    <t>23,5</t>
  </si>
  <si>
    <t>764211655</t>
  </si>
  <si>
    <t>Oplechování střešních prvků z pozinkovaného plechu s povrchovou úpravou nároží větraného, včetně větracího pásu rš 400 mm</t>
  </si>
  <si>
    <t>-1136487988</t>
  </si>
  <si>
    <t>51</t>
  </si>
  <si>
    <t>41</t>
  </si>
  <si>
    <t>764212606</t>
  </si>
  <si>
    <t>Oplechování střešních prvků z pozinkovaného plechu s povrchovou úpravou úžlabí rš 500 mm</t>
  </si>
  <si>
    <t>-1349081820</t>
  </si>
  <si>
    <t>8,5</t>
  </si>
  <si>
    <t>42</t>
  </si>
  <si>
    <t>764212621</t>
  </si>
  <si>
    <t>Oplechování střešních prvků z pozinkovaného plechu s povrchovou úpravou Příplatek k cenám za provedení úžlabí v plechové krytině</t>
  </si>
  <si>
    <t>1727044451</t>
  </si>
  <si>
    <t>43</t>
  </si>
  <si>
    <t>764212633</t>
  </si>
  <si>
    <t>Oplechování střešních prvků z pozinkovaného plechu s povrchovou úpravou štítu závětrnou lištou rš 250 mm</t>
  </si>
  <si>
    <t>-1745918471</t>
  </si>
  <si>
    <t>řezy střechou A-A´, B-B´, C-C´nový stav</t>
  </si>
  <si>
    <t>6,293+9,757</t>
  </si>
  <si>
    <t>44</t>
  </si>
  <si>
    <t>764212663</t>
  </si>
  <si>
    <t>Oplechování střešních prvků z pozinkovaného plechu s povrchovou úpravou okapu okapovým plechem střechy rovné rš 250 mm</t>
  </si>
  <si>
    <t>2129389828</t>
  </si>
  <si>
    <t>půdorys střechy - nový stav</t>
  </si>
  <si>
    <t>171</t>
  </si>
  <si>
    <t>45</t>
  </si>
  <si>
    <t>764213652</t>
  </si>
  <si>
    <t>Oplechování střešních prvků z pozinkovaného plechu s povrchovou úpravou střešní výlez rozměru 600 x 600 mm, střechy s krytinou skládanou nebo plechovou</t>
  </si>
  <si>
    <t>1392838666</t>
  </si>
  <si>
    <t>46</t>
  </si>
  <si>
    <t>764213657</t>
  </si>
  <si>
    <t>Oplechování střešních prvků z pozinkovaného plechu s povrchovou úpravou sněhový rozražeč</t>
  </si>
  <si>
    <t>-1422279983</t>
  </si>
  <si>
    <t>1078,15*1</t>
  </si>
  <si>
    <t>47</t>
  </si>
  <si>
    <t>764315621</t>
  </si>
  <si>
    <t>Lemování trub, konzol, držáků a ostatních kusových prvků z pozinkovaného plechu s povrchovou úpravou střech s krytinou skládanou mimo prejzovou nebo z plechu, průměr do 75 mm</t>
  </si>
  <si>
    <t>1007894096</t>
  </si>
  <si>
    <t>odvětrání kanalizace</t>
  </si>
  <si>
    <t>sloupek antény a poplašného systému</t>
  </si>
  <si>
    <t>1+1</t>
  </si>
  <si>
    <t>nerez komínek</t>
  </si>
  <si>
    <t>48</t>
  </si>
  <si>
    <t>764315622</t>
  </si>
  <si>
    <t>Lemování trub, konzol, držáků a ostatních kusových prvků z pozinkovaného plechu s povrchovou úpravou střech s krytinou skládanou mimo prejzovou nebo z plechu, průměr přes 75 do 100 mm</t>
  </si>
  <si>
    <t>-829364981</t>
  </si>
  <si>
    <t>49</t>
  </si>
  <si>
    <t>764501103</t>
  </si>
  <si>
    <t>Montáž žlabu podokapního půlkruhového žlabu</t>
  </si>
  <si>
    <t>1849194397</t>
  </si>
  <si>
    <t>50</t>
  </si>
  <si>
    <t>5534883</t>
  </si>
  <si>
    <t>žlab podokapní půlkulatý, předzvětralý titanzinek "leskle válcovaný" 6000 x 330 x 0,7 mm</t>
  </si>
  <si>
    <t xml:space="preserve"> vlastní</t>
  </si>
  <si>
    <t>837872974</t>
  </si>
  <si>
    <t>5534895</t>
  </si>
  <si>
    <t>dilatace žlabu půlkulatého předzvětralý titanzinek i krytka návalky leskle válcovaná 260 x 330 x 0,8 mm</t>
  </si>
  <si>
    <t>-1554002378</t>
  </si>
  <si>
    <t>52</t>
  </si>
  <si>
    <t>553488</t>
  </si>
  <si>
    <t>žlab podokapní půlkulatý, předzvětralý titanzinek "leskle válcovaný" 6000 x 396 x 0,8 mm</t>
  </si>
  <si>
    <t>787016684</t>
  </si>
  <si>
    <t>53</t>
  </si>
  <si>
    <t>553480</t>
  </si>
  <si>
    <t>dilatace žlabu půlkulatého předzvětralý titanzinek i krytka návalky leskle válcovaná 260 x 396 x 0,8 mm</t>
  </si>
  <si>
    <t>-1131722626</t>
  </si>
  <si>
    <t>54</t>
  </si>
  <si>
    <t>764501104</t>
  </si>
  <si>
    <t>Montáž žlabu podokapního půlkruhového čela</t>
  </si>
  <si>
    <t>-463108354</t>
  </si>
  <si>
    <t>55</t>
  </si>
  <si>
    <t>5534914</t>
  </si>
  <si>
    <t xml:space="preserve">čelo půlkulatého žlabu kulové, s vnější návalkou,  předzvětralý titanzinek "leskle válcovaný" 330 mm</t>
  </si>
  <si>
    <t>1010467820</t>
  </si>
  <si>
    <t>56</t>
  </si>
  <si>
    <t>553491</t>
  </si>
  <si>
    <t xml:space="preserve">čelo půlkulatého žlabu kulové, s vnější návalkou,  předzvětralý titanzinek "leskle válcovaný" 396 mm</t>
  </si>
  <si>
    <t>455954364</t>
  </si>
  <si>
    <t>57</t>
  </si>
  <si>
    <t>764501105</t>
  </si>
  <si>
    <t>Montáž žlabu podokapního půlkruhového háku</t>
  </si>
  <si>
    <t>-213860563</t>
  </si>
  <si>
    <t>58</t>
  </si>
  <si>
    <t>5534891</t>
  </si>
  <si>
    <t>hák žlabový půlkulatý povrchová úprava titanzinek leskle válcovaný 330 dl 256mm</t>
  </si>
  <si>
    <t>-1404282680</t>
  </si>
  <si>
    <t>59</t>
  </si>
  <si>
    <t>553489</t>
  </si>
  <si>
    <t>hák žlabový půlkulatý povrchová úprava titanzinek leskle válcovaný 396 dl 256mm</t>
  </si>
  <si>
    <t>781917115</t>
  </si>
  <si>
    <t>764501107</t>
  </si>
  <si>
    <t>Montáž žlabu podokapního půlkruhového rohu</t>
  </si>
  <si>
    <t>-923050862</t>
  </si>
  <si>
    <t>61</t>
  </si>
  <si>
    <t>5534898</t>
  </si>
  <si>
    <t>žlabový roh, vnejší, 90°, lisovaný z jednoho kusu, předzvětralý titanzinek "leskle válcovaný" 315 x 396 x 0,8 mm</t>
  </si>
  <si>
    <t>1158681322</t>
  </si>
  <si>
    <t>62</t>
  </si>
  <si>
    <t>5534900</t>
  </si>
  <si>
    <t>roh žlabový lisovaný 90° vnitřní titanzinek leskle válcovaný 330</t>
  </si>
  <si>
    <t>1763332509</t>
  </si>
  <si>
    <t>63</t>
  </si>
  <si>
    <t>764501108</t>
  </si>
  <si>
    <t>Montáž žlabu podokapního půlkruhového kotlíku</t>
  </si>
  <si>
    <t>1415175094</t>
  </si>
  <si>
    <t>64</t>
  </si>
  <si>
    <t>5534916</t>
  </si>
  <si>
    <t>kotlík závěsný půlkulatý předzvětralý titanzinek 330/120</t>
  </si>
  <si>
    <t>-1883497914</t>
  </si>
  <si>
    <t>65</t>
  </si>
  <si>
    <t>5534910</t>
  </si>
  <si>
    <t>kotlík závěsný půlkulatý předzvětralý titanzinek 396/120</t>
  </si>
  <si>
    <t>1399362181</t>
  </si>
  <si>
    <t>66</t>
  </si>
  <si>
    <t>764508131</t>
  </si>
  <si>
    <t>Montáž svodu kruhového, průměru svodu</t>
  </si>
  <si>
    <t>1856824682</t>
  </si>
  <si>
    <t>67</t>
  </si>
  <si>
    <t>55349343</t>
  </si>
  <si>
    <t>svod kruhový, vysokofrekvenčně svařovaný, předzvětralý titanzinek "leskle válcovaný" 3000 x 120 x 0,7 mm</t>
  </si>
  <si>
    <t>-1208266668</t>
  </si>
  <si>
    <t>68</t>
  </si>
  <si>
    <t>764508132</t>
  </si>
  <si>
    <t>Montáž svodu kruhového, průměru objímek</t>
  </si>
  <si>
    <t>1405533962</t>
  </si>
  <si>
    <t>69</t>
  </si>
  <si>
    <t>55349383</t>
  </si>
  <si>
    <t>objímka kruhového svodu titanzinek leskle válcovaný 120</t>
  </si>
  <si>
    <t>652337447</t>
  </si>
  <si>
    <t>70</t>
  </si>
  <si>
    <t>764508135</t>
  </si>
  <si>
    <t>Montáž svodu kruhového, průměru kolen výtokových</t>
  </si>
  <si>
    <t>122685631</t>
  </si>
  <si>
    <t>71</t>
  </si>
  <si>
    <t>55349267</t>
  </si>
  <si>
    <t>koleno kruhové s hrdlem titanzinek leskle válcovaný 120/72°</t>
  </si>
  <si>
    <t>136617809</t>
  </si>
  <si>
    <t>72</t>
  </si>
  <si>
    <t>998764202</t>
  </si>
  <si>
    <t>Přesun hmot pro konstrukce klempířské stanovený procentní sazbou (%) z ceny vodorovná dopravní vzdálenost do 50 m v objektech výšky přes 6 do 12 m</t>
  </si>
  <si>
    <t>-717717373</t>
  </si>
  <si>
    <t>765</t>
  </si>
  <si>
    <t>Krytina skládaná</t>
  </si>
  <si>
    <t>73</t>
  </si>
  <si>
    <t>765191001</t>
  </si>
  <si>
    <t>Montáž pojistné hydroizolační fólie kladené ve sklonu do 20° lepením (vodotěsné podstřeší) na bednění nebo tepelnou izolaci</t>
  </si>
  <si>
    <t>1301522800</t>
  </si>
  <si>
    <t>74</t>
  </si>
  <si>
    <t>765191021</t>
  </si>
  <si>
    <t>Montáž pojistné hydroizolační fólie kladené ve sklonu přes 20° s lepenými přesahy na krokve</t>
  </si>
  <si>
    <t>-1408511116</t>
  </si>
  <si>
    <t>75</t>
  </si>
  <si>
    <t>28329324</t>
  </si>
  <si>
    <t>fólie podstřešní paropropustná difúzní kontaktní 135 g/m2 (1,5 x 50 m)</t>
  </si>
  <si>
    <t>495361345</t>
  </si>
  <si>
    <t>1078,15*1,1 'Přepočtené koeficientem množství</t>
  </si>
  <si>
    <t>76</t>
  </si>
  <si>
    <t>765191031</t>
  </si>
  <si>
    <t>Montáž pojistné hydroizolační fólie lepení těsnících pásků pod kontralatě</t>
  </si>
  <si>
    <t>1745312816</t>
  </si>
  <si>
    <t>77</t>
  </si>
  <si>
    <t>28329309</t>
  </si>
  <si>
    <t>páska oboustranně samolepící difúzních membrán</t>
  </si>
  <si>
    <t>704333897</t>
  </si>
  <si>
    <t>5390,75*1,1 'Přepočtené koeficientem množství</t>
  </si>
  <si>
    <t>78</t>
  </si>
  <si>
    <t>765191091</t>
  </si>
  <si>
    <t>Montáž pojistné hydroizolační fólie Příplatek k cenám montáže na bednění nebo tepelnou izolaci za sklon přes 30°</t>
  </si>
  <si>
    <t>240058994</t>
  </si>
  <si>
    <t>79</t>
  </si>
  <si>
    <t>765192001</t>
  </si>
  <si>
    <t>Nouzové zakrytí střechy plachtou</t>
  </si>
  <si>
    <t>575114865</t>
  </si>
  <si>
    <t>80</t>
  </si>
  <si>
    <t>998765202</t>
  </si>
  <si>
    <t>Přesun hmot pro krytiny skládané stanovený procentní sazbou (%) z ceny vodorovná dopravní vzdálenost do 50 m v objektech výšky přes 6 do 12 m</t>
  </si>
  <si>
    <t>-2073747880</t>
  </si>
  <si>
    <t>OST</t>
  </si>
  <si>
    <t>Ostatní</t>
  </si>
  <si>
    <t>81</t>
  </si>
  <si>
    <t>001</t>
  </si>
  <si>
    <t>Demontáž a zpětná montáž solárních panelů</t>
  </si>
  <si>
    <t>512</t>
  </si>
  <si>
    <t>1423695572</t>
  </si>
  <si>
    <t>82</t>
  </si>
  <si>
    <t>002</t>
  </si>
  <si>
    <t>Předání a převzetí staveniště - náklady spojené s účastí zhotovitele na předání a převzetí staveniště</t>
  </si>
  <si>
    <t>soubor</t>
  </si>
  <si>
    <t>-2073288042</t>
  </si>
  <si>
    <t>83</t>
  </si>
  <si>
    <t>003</t>
  </si>
  <si>
    <t>Bazpečnostní a hygienická opatření na staveništi - náklady na ochranu staveniště před vstupem nepovolaných osob, vypracování potřebné dokumentace pro provoz staveniště ( požární řád a poplachová směrnice)</t>
  </si>
  <si>
    <t>1895003488</t>
  </si>
  <si>
    <t>84</t>
  </si>
  <si>
    <t>004</t>
  </si>
  <si>
    <t>Užívání veřejných ploch a prostranství</t>
  </si>
  <si>
    <t>1587363532</t>
  </si>
  <si>
    <t>85</t>
  </si>
  <si>
    <t>005</t>
  </si>
  <si>
    <t>Dokumentace skutečného provedení</t>
  </si>
  <si>
    <t>-2036496304</t>
  </si>
  <si>
    <t>VRN</t>
  </si>
  <si>
    <t>Vedlejší rozpočtové náklady</t>
  </si>
  <si>
    <t>86</t>
  </si>
  <si>
    <t>VRN 01</t>
  </si>
  <si>
    <t>Zařízení staveniště - zřízení přípojek energií, případná příprava území pro objekty zařízení staveniště a zařízení staveniště</t>
  </si>
  <si>
    <t>-780162207</t>
  </si>
  <si>
    <t>87</t>
  </si>
  <si>
    <t>VRN 02</t>
  </si>
  <si>
    <t>Provoz zařízení staveniště - náklady na vybavení objektů zařízení staveniště, ostraha staveniště, náklady na energie, náklady na potřebný úklid v prostorách zařízení staveniště</t>
  </si>
  <si>
    <t>1006048521</t>
  </si>
  <si>
    <t>88</t>
  </si>
  <si>
    <t>VRN 03</t>
  </si>
  <si>
    <t>Odstranění zařízení staveniště - odstranění objektů zařízení staveniště včetně přípojek energií a jejich odvoz, úklid ploch zařízení staveniště</t>
  </si>
  <si>
    <t>1959924055</t>
  </si>
  <si>
    <t>89</t>
  </si>
  <si>
    <t>VRN 04</t>
  </si>
  <si>
    <t>Koordinační činnost - koordinace stavebních a technologických dodávek stavby</t>
  </si>
  <si>
    <t>-167602352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</si>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</sst>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4" fillId="2" borderId="0" xfId="1" applyFill="1"/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1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1" fillId="2" borderId="0" xfId="1" applyFont="1" applyFill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4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4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4" fontId="36" fillId="0" borderId="28" xfId="0" applyNumberFormat="1" applyFont="1" applyBorder="1" applyAlignment="1" applyProtection="1">
      <alignment vertical="center"/>
    </xf>
    <xf numFmtId="4" fontId="36" fillId="3" borderId="28" xfId="0" applyNumberFormat="1" applyFont="1" applyFill="1" applyBorder="1" applyAlignment="1" applyProtection="1">
      <alignment vertical="center"/>
      <protection locked="0"/>
    </xf>
    <xf numFmtId="0" fontId="36" fillId="0" borderId="5" xfId="0" applyFont="1" applyBorder="1" applyAlignment="1">
      <alignment vertical="center"/>
    </xf>
    <xf numFmtId="0" fontId="36" fillId="3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30" xfId="0" applyFont="1" applyBorder="1" applyAlignment="1">
      <alignment vertical="center" wrapText="1"/>
      <protection locked="0"/>
    </xf>
    <xf numFmtId="0" fontId="37" fillId="0" borderId="31" xfId="0" applyFont="1" applyBorder="1" applyAlignment="1">
      <alignment vertical="center" wrapText="1"/>
      <protection locked="0"/>
    </xf>
    <xf numFmtId="0" fontId="37" fillId="0" borderId="32" xfId="0" applyFont="1" applyBorder="1" applyAlignment="1">
      <alignment horizontal="center" vertical="center" wrapText="1"/>
      <protection locked="0"/>
    </xf>
    <xf numFmtId="0" fontId="38" fillId="0" borderId="1" xfId="0" applyFont="1" applyBorder="1" applyAlignment="1">
      <alignment horizontal="center" vertical="center" wrapText="1"/>
      <protection locked="0"/>
    </xf>
    <xf numFmtId="0" fontId="37" fillId="0" borderId="33" xfId="0" applyFont="1" applyBorder="1" applyAlignment="1">
      <alignment horizontal="center" vertical="center" wrapText="1"/>
      <protection locked="0"/>
    </xf>
    <xf numFmtId="0" fontId="37" fillId="0" borderId="32" xfId="0" applyFont="1" applyBorder="1" applyAlignment="1">
      <alignment vertical="center" wrapText="1"/>
      <protection locked="0"/>
    </xf>
    <xf numFmtId="0" fontId="39" fillId="0" borderId="34" xfId="0" applyFont="1" applyBorder="1" applyAlignment="1">
      <alignment horizontal="left" wrapText="1"/>
      <protection locked="0"/>
    </xf>
    <xf numFmtId="0" fontId="37" fillId="0" borderId="33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49" fontId="40" fillId="0" borderId="1" xfId="0" applyNumberFormat="1" applyFont="1" applyBorder="1" applyAlignment="1">
      <alignment horizontal="left" vertical="center" wrapText="1"/>
      <protection locked="0"/>
    </xf>
    <xf numFmtId="49" fontId="40" fillId="0" borderId="1" xfId="0" applyNumberFormat="1" applyFont="1" applyBorder="1" applyAlignment="1">
      <alignment vertical="center" wrapText="1"/>
      <protection locked="0"/>
    </xf>
    <xf numFmtId="0" fontId="37" fillId="0" borderId="35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vertical="center" wrapText="1"/>
      <protection locked="0"/>
    </xf>
    <xf numFmtId="0" fontId="37" fillId="0" borderId="36" xfId="0" applyFont="1" applyBorder="1" applyAlignment="1">
      <alignment vertical="center" wrapText="1"/>
      <protection locked="0"/>
    </xf>
    <xf numFmtId="0" fontId="37" fillId="0" borderId="1" xfId="0" applyFont="1" applyBorder="1" applyAlignment="1">
      <alignment vertical="top"/>
      <protection locked="0"/>
    </xf>
    <xf numFmtId="0" fontId="37" fillId="0" borderId="0" xfId="0" applyFont="1" applyAlignment="1">
      <alignment vertical="top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center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center" vertical="center"/>
      <protection locked="0"/>
    </xf>
    <xf numFmtId="0" fontId="37" fillId="0" borderId="35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7" fillId="0" borderId="36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/>
      <protection locked="0"/>
    </xf>
    <xf numFmtId="0" fontId="40" fillId="0" borderId="35" xfId="0" applyFont="1" applyBorder="1" applyAlignment="1">
      <alignment horizontal="left" vertical="center" wrapText="1"/>
      <protection locked="0"/>
    </xf>
    <xf numFmtId="0" fontId="40" fillId="0" borderId="34" xfId="0" applyFont="1" applyBorder="1" applyAlignment="1">
      <alignment horizontal="left" vertical="center" wrapText="1"/>
      <protection locked="0"/>
    </xf>
    <xf numFmtId="0" fontId="40" fillId="0" borderId="36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top"/>
      <protection locked="0"/>
    </xf>
    <xf numFmtId="0" fontId="40" fillId="0" borderId="1" xfId="0" applyFont="1" applyBorder="1" applyAlignment="1">
      <alignment horizontal="center" vertical="top"/>
      <protection locked="0"/>
    </xf>
    <xf numFmtId="0" fontId="40" fillId="0" borderId="35" xfId="0" applyFont="1" applyBorder="1" applyAlignment="1">
      <alignment horizontal="left" vertical="center"/>
      <protection locked="0"/>
    </xf>
    <xf numFmtId="0" fontId="40" fillId="0" borderId="36" xfId="0" applyFont="1" applyBorder="1" applyAlignment="1">
      <alignment horizontal="left" vertical="center"/>
      <protection locked="0"/>
    </xf>
    <xf numFmtId="0" fontId="42" fillId="0" borderId="0" xfId="0" applyFont="1" applyAlignment="1">
      <alignment vertical="center"/>
      <protection locked="0"/>
    </xf>
    <xf numFmtId="0" fontId="39" fillId="0" borderId="1" xfId="0" applyFont="1" applyBorder="1" applyAlignment="1">
      <alignment vertical="center"/>
      <protection locked="0"/>
    </xf>
    <xf numFmtId="0" fontId="42" fillId="0" borderId="34" xfId="0" applyFont="1" applyBorder="1" applyAlignment="1">
      <alignment vertical="center"/>
      <protection locked="0"/>
    </xf>
    <xf numFmtId="0" fontId="39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0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9" fillId="0" borderId="34" xfId="0" applyFont="1" applyBorder="1" applyAlignment="1">
      <alignment horizontal="left"/>
      <protection locked="0"/>
    </xf>
    <xf numFmtId="0" fontId="42" fillId="0" borderId="34" xfId="0" applyFont="1" applyBorder="1" applyAlignment="1">
      <protection locked="0"/>
    </xf>
    <xf numFmtId="0" fontId="37" fillId="0" borderId="32" xfId="0" applyFont="1" applyBorder="1" applyAlignment="1">
      <alignment vertical="top"/>
      <protection locked="0"/>
    </xf>
    <xf numFmtId="0" fontId="37" fillId="0" borderId="33" xfId="0" applyFont="1" applyBorder="1" applyAlignment="1">
      <alignment vertical="top"/>
      <protection locked="0"/>
    </xf>
    <xf numFmtId="0" fontId="37" fillId="0" borderId="1" xfId="0" applyFont="1" applyBorder="1" applyAlignment="1">
      <alignment horizontal="center" vertical="center"/>
      <protection locked="0"/>
    </xf>
    <xf numFmtId="0" fontId="37" fillId="0" borderId="1" xfId="0" applyFont="1" applyBorder="1" applyAlignment="1">
      <alignment horizontal="left" vertical="top"/>
      <protection locked="0"/>
    </xf>
    <xf numFmtId="0" fontId="37" fillId="0" borderId="35" xfId="0" applyFont="1" applyBorder="1" applyAlignment="1">
      <alignment vertical="top"/>
      <protection locked="0"/>
    </xf>
    <xf numFmtId="0" fontId="37" fillId="0" borderId="34" xfId="0" applyFont="1" applyBorder="1" applyAlignment="1">
      <alignment vertical="top"/>
      <protection locked="0"/>
    </xf>
    <xf numFmtId="0" fontId="37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ht="36.96" customHeight="1">
      <c r="AR2"/>
      <c r="BS2" s="23" t="s">
        <v>8</v>
      </c>
      <c r="BT2" s="23" t="s">
        <v>9</v>
      </c>
    </row>
    <row r="3" ht="6.96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ht="36.96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8</v>
      </c>
    </row>
    <row r="5" ht="14.4" customHeight="1">
      <c r="B5" s="27"/>
      <c r="C5" s="28"/>
      <c r="D5" s="33" t="s">
        <v>14</v>
      </c>
      <c r="E5" s="28"/>
      <c r="F5" s="28"/>
      <c r="G5" s="28"/>
      <c r="H5" s="28"/>
      <c r="I5" s="28"/>
      <c r="J5" s="28"/>
      <c r="K5" s="34" t="s">
        <v>15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30"/>
      <c r="BE5" s="35" t="s">
        <v>16</v>
      </c>
      <c r="BS5" s="23" t="s">
        <v>8</v>
      </c>
    </row>
    <row r="6" ht="36.96" customHeight="1">
      <c r="B6" s="27"/>
      <c r="C6" s="28"/>
      <c r="D6" s="36" t="s">
        <v>17</v>
      </c>
      <c r="E6" s="28"/>
      <c r="F6" s="28"/>
      <c r="G6" s="28"/>
      <c r="H6" s="28"/>
      <c r="I6" s="28"/>
      <c r="J6" s="28"/>
      <c r="K6" s="37" t="s">
        <v>18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30"/>
      <c r="BE6" s="38"/>
      <c r="BS6" s="23" t="s">
        <v>8</v>
      </c>
    </row>
    <row r="7" ht="14.4" customHeight="1">
      <c r="B7" s="27"/>
      <c r="C7" s="28"/>
      <c r="D7" s="39" t="s">
        <v>19</v>
      </c>
      <c r="E7" s="28"/>
      <c r="F7" s="28"/>
      <c r="G7" s="28"/>
      <c r="H7" s="28"/>
      <c r="I7" s="28"/>
      <c r="J7" s="28"/>
      <c r="K7" s="34" t="s">
        <v>20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9" t="s">
        <v>21</v>
      </c>
      <c r="AL7" s="28"/>
      <c r="AM7" s="28"/>
      <c r="AN7" s="34" t="s">
        <v>20</v>
      </c>
      <c r="AO7" s="28"/>
      <c r="AP7" s="28"/>
      <c r="AQ7" s="30"/>
      <c r="BE7" s="38"/>
      <c r="BS7" s="23" t="s">
        <v>8</v>
      </c>
    </row>
    <row r="8" ht="14.4" customHeight="1">
      <c r="B8" s="27"/>
      <c r="C8" s="28"/>
      <c r="D8" s="39" t="s">
        <v>22</v>
      </c>
      <c r="E8" s="28"/>
      <c r="F8" s="28"/>
      <c r="G8" s="28"/>
      <c r="H8" s="28"/>
      <c r="I8" s="28"/>
      <c r="J8" s="28"/>
      <c r="K8" s="34" t="s">
        <v>23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9" t="s">
        <v>24</v>
      </c>
      <c r="AL8" s="28"/>
      <c r="AM8" s="28"/>
      <c r="AN8" s="40" t="s">
        <v>25</v>
      </c>
      <c r="AO8" s="28"/>
      <c r="AP8" s="28"/>
      <c r="AQ8" s="30"/>
      <c r="BE8" s="38"/>
      <c r="BS8" s="23" t="s">
        <v>8</v>
      </c>
    </row>
    <row r="9" ht="14.4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8"/>
      <c r="BS9" s="23" t="s">
        <v>8</v>
      </c>
    </row>
    <row r="10" ht="14.4" customHeight="1">
      <c r="B10" s="27"/>
      <c r="C10" s="28"/>
      <c r="D10" s="39" t="s">
        <v>26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9" t="s">
        <v>27</v>
      </c>
      <c r="AL10" s="28"/>
      <c r="AM10" s="28"/>
      <c r="AN10" s="34" t="s">
        <v>20</v>
      </c>
      <c r="AO10" s="28"/>
      <c r="AP10" s="28"/>
      <c r="AQ10" s="30"/>
      <c r="BE10" s="38"/>
      <c r="BS10" s="23" t="s">
        <v>8</v>
      </c>
    </row>
    <row r="11" ht="18.48" customHeight="1">
      <c r="B11" s="27"/>
      <c r="C11" s="28"/>
      <c r="D11" s="28"/>
      <c r="E11" s="34" t="s">
        <v>28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9" t="s">
        <v>29</v>
      </c>
      <c r="AL11" s="28"/>
      <c r="AM11" s="28"/>
      <c r="AN11" s="34" t="s">
        <v>20</v>
      </c>
      <c r="AO11" s="28"/>
      <c r="AP11" s="28"/>
      <c r="AQ11" s="30"/>
      <c r="BE11" s="38"/>
      <c r="BS11" s="23" t="s">
        <v>8</v>
      </c>
    </row>
    <row r="12" ht="6.96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8"/>
      <c r="BS12" s="23" t="s">
        <v>8</v>
      </c>
    </row>
    <row r="13" ht="14.4" customHeight="1">
      <c r="B13" s="27"/>
      <c r="C13" s="28"/>
      <c r="D13" s="39" t="s">
        <v>30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9" t="s">
        <v>27</v>
      </c>
      <c r="AL13" s="28"/>
      <c r="AM13" s="28"/>
      <c r="AN13" s="41" t="s">
        <v>31</v>
      </c>
      <c r="AO13" s="28"/>
      <c r="AP13" s="28"/>
      <c r="AQ13" s="30"/>
      <c r="BE13" s="38"/>
      <c r="BS13" s="23" t="s">
        <v>8</v>
      </c>
    </row>
    <row r="14">
      <c r="B14" s="27"/>
      <c r="C14" s="28"/>
      <c r="D14" s="28"/>
      <c r="E14" s="41" t="s">
        <v>31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 t="s">
        <v>29</v>
      </c>
      <c r="AL14" s="28"/>
      <c r="AM14" s="28"/>
      <c r="AN14" s="41" t="s">
        <v>31</v>
      </c>
      <c r="AO14" s="28"/>
      <c r="AP14" s="28"/>
      <c r="AQ14" s="30"/>
      <c r="BE14" s="38"/>
      <c r="BS14" s="23" t="s">
        <v>8</v>
      </c>
    </row>
    <row r="15" ht="6.96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8"/>
      <c r="BS15" s="23" t="s">
        <v>6</v>
      </c>
    </row>
    <row r="16" ht="14.4" customHeight="1">
      <c r="B16" s="27"/>
      <c r="C16" s="28"/>
      <c r="D16" s="39" t="s">
        <v>32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9" t="s">
        <v>27</v>
      </c>
      <c r="AL16" s="28"/>
      <c r="AM16" s="28"/>
      <c r="AN16" s="34" t="s">
        <v>33</v>
      </c>
      <c r="AO16" s="28"/>
      <c r="AP16" s="28"/>
      <c r="AQ16" s="30"/>
      <c r="BE16" s="38"/>
      <c r="BS16" s="23" t="s">
        <v>6</v>
      </c>
    </row>
    <row r="17" ht="18.48" customHeight="1">
      <c r="B17" s="27"/>
      <c r="C17" s="28"/>
      <c r="D17" s="28"/>
      <c r="E17" s="34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9" t="s">
        <v>29</v>
      </c>
      <c r="AL17" s="28"/>
      <c r="AM17" s="28"/>
      <c r="AN17" s="34" t="s">
        <v>20</v>
      </c>
      <c r="AO17" s="28"/>
      <c r="AP17" s="28"/>
      <c r="AQ17" s="30"/>
      <c r="BE17" s="38"/>
      <c r="BS17" s="23" t="s">
        <v>35</v>
      </c>
    </row>
    <row r="18" ht="6.96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8"/>
      <c r="BS18" s="23" t="s">
        <v>8</v>
      </c>
    </row>
    <row r="19" ht="14.4" customHeight="1">
      <c r="B19" s="27"/>
      <c r="C19" s="28"/>
      <c r="D19" s="39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8"/>
      <c r="BS19" s="23" t="s">
        <v>8</v>
      </c>
    </row>
    <row r="20" ht="57" customHeight="1">
      <c r="B20" s="27"/>
      <c r="C20" s="28"/>
      <c r="D20" s="28"/>
      <c r="E20" s="43" t="s">
        <v>37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28"/>
      <c r="AP20" s="28"/>
      <c r="AQ20" s="30"/>
      <c r="BE20" s="38"/>
      <c r="BS20" s="23" t="s">
        <v>6</v>
      </c>
    </row>
    <row r="21" ht="6.96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8"/>
    </row>
    <row r="22" ht="6.96" customHeight="1">
      <c r="B22" s="27"/>
      <c r="C22" s="28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28"/>
      <c r="AQ22" s="30"/>
      <c r="BE22" s="38"/>
    </row>
    <row r="23" s="1" customFormat="1" ht="25.92" customHeight="1">
      <c r="B23" s="45"/>
      <c r="C23" s="46"/>
      <c r="D23" s="47" t="s">
        <v>38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>
        <f>ROUND(AG51,2)</f>
        <v>0</v>
      </c>
      <c r="AL23" s="48"/>
      <c r="AM23" s="48"/>
      <c r="AN23" s="48"/>
      <c r="AO23" s="48"/>
      <c r="AP23" s="46"/>
      <c r="AQ23" s="50"/>
      <c r="BE23" s="38"/>
    </row>
    <row r="24" s="1" customFormat="1" ht="6.96" customHeight="1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50"/>
      <c r="BE24" s="38"/>
    </row>
    <row r="25" s="1" customFormat="1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51" t="s">
        <v>39</v>
      </c>
      <c r="M25" s="51"/>
      <c r="N25" s="51"/>
      <c r="O25" s="51"/>
      <c r="P25" s="46"/>
      <c r="Q25" s="46"/>
      <c r="R25" s="46"/>
      <c r="S25" s="46"/>
      <c r="T25" s="46"/>
      <c r="U25" s="46"/>
      <c r="V25" s="46"/>
      <c r="W25" s="51" t="s">
        <v>40</v>
      </c>
      <c r="X25" s="51"/>
      <c r="Y25" s="51"/>
      <c r="Z25" s="51"/>
      <c r="AA25" s="51"/>
      <c r="AB25" s="51"/>
      <c r="AC25" s="51"/>
      <c r="AD25" s="51"/>
      <c r="AE25" s="51"/>
      <c r="AF25" s="46"/>
      <c r="AG25" s="46"/>
      <c r="AH25" s="46"/>
      <c r="AI25" s="46"/>
      <c r="AJ25" s="46"/>
      <c r="AK25" s="51" t="s">
        <v>41</v>
      </c>
      <c r="AL25" s="51"/>
      <c r="AM25" s="51"/>
      <c r="AN25" s="51"/>
      <c r="AO25" s="51"/>
      <c r="AP25" s="46"/>
      <c r="AQ25" s="50"/>
      <c r="BE25" s="38"/>
    </row>
    <row r="26" s="2" customFormat="1" ht="14.4" customHeight="1">
      <c r="B26" s="52"/>
      <c r="C26" s="53"/>
      <c r="D26" s="54" t="s">
        <v>42</v>
      </c>
      <c r="E26" s="53"/>
      <c r="F26" s="54" t="s">
        <v>43</v>
      </c>
      <c r="G26" s="53"/>
      <c r="H26" s="53"/>
      <c r="I26" s="53"/>
      <c r="J26" s="53"/>
      <c r="K26" s="53"/>
      <c r="L26" s="55">
        <v>0.20999999999999999</v>
      </c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6">
        <f>ROUND(AZ51,2)</f>
        <v>0</v>
      </c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6">
        <f>ROUND(AV51,2)</f>
        <v>0</v>
      </c>
      <c r="AL26" s="53"/>
      <c r="AM26" s="53"/>
      <c r="AN26" s="53"/>
      <c r="AO26" s="53"/>
      <c r="AP26" s="53"/>
      <c r="AQ26" s="57"/>
      <c r="BE26" s="38"/>
    </row>
    <row r="27" s="2" customFormat="1" ht="14.4" customHeight="1">
      <c r="B27" s="52"/>
      <c r="C27" s="53"/>
      <c r="D27" s="53"/>
      <c r="E27" s="53"/>
      <c r="F27" s="54" t="s">
        <v>44</v>
      </c>
      <c r="G27" s="53"/>
      <c r="H27" s="53"/>
      <c r="I27" s="53"/>
      <c r="J27" s="53"/>
      <c r="K27" s="53"/>
      <c r="L27" s="55">
        <v>0.14999999999999999</v>
      </c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6">
        <f>ROUND(BA51,2)</f>
        <v>0</v>
      </c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6">
        <f>ROUND(AW51,2)</f>
        <v>0</v>
      </c>
      <c r="AL27" s="53"/>
      <c r="AM27" s="53"/>
      <c r="AN27" s="53"/>
      <c r="AO27" s="53"/>
      <c r="AP27" s="53"/>
      <c r="AQ27" s="57"/>
      <c r="BE27" s="38"/>
    </row>
    <row r="28" hidden="1" s="2" customFormat="1" ht="14.4" customHeight="1">
      <c r="B28" s="52"/>
      <c r="C28" s="53"/>
      <c r="D28" s="53"/>
      <c r="E28" s="53"/>
      <c r="F28" s="54" t="s">
        <v>45</v>
      </c>
      <c r="G28" s="53"/>
      <c r="H28" s="53"/>
      <c r="I28" s="53"/>
      <c r="J28" s="53"/>
      <c r="K28" s="53"/>
      <c r="L28" s="55">
        <v>0.20999999999999999</v>
      </c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6">
        <f>ROUND(BB51,2)</f>
        <v>0</v>
      </c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6">
        <v>0</v>
      </c>
      <c r="AL28" s="53"/>
      <c r="AM28" s="53"/>
      <c r="AN28" s="53"/>
      <c r="AO28" s="53"/>
      <c r="AP28" s="53"/>
      <c r="AQ28" s="57"/>
      <c r="BE28" s="38"/>
    </row>
    <row r="29" hidden="1" s="2" customFormat="1" ht="14.4" customHeight="1">
      <c r="B29" s="52"/>
      <c r="C29" s="53"/>
      <c r="D29" s="53"/>
      <c r="E29" s="53"/>
      <c r="F29" s="54" t="s">
        <v>46</v>
      </c>
      <c r="G29" s="53"/>
      <c r="H29" s="53"/>
      <c r="I29" s="53"/>
      <c r="J29" s="53"/>
      <c r="K29" s="53"/>
      <c r="L29" s="55">
        <v>0.14999999999999999</v>
      </c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6">
        <f>ROUND(BC51,2)</f>
        <v>0</v>
      </c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6">
        <v>0</v>
      </c>
      <c r="AL29" s="53"/>
      <c r="AM29" s="53"/>
      <c r="AN29" s="53"/>
      <c r="AO29" s="53"/>
      <c r="AP29" s="53"/>
      <c r="AQ29" s="57"/>
      <c r="BE29" s="38"/>
    </row>
    <row r="30" hidden="1" s="2" customFormat="1" ht="14.4" customHeight="1">
      <c r="B30" s="52"/>
      <c r="C30" s="53"/>
      <c r="D30" s="53"/>
      <c r="E30" s="53"/>
      <c r="F30" s="54" t="s">
        <v>47</v>
      </c>
      <c r="G30" s="53"/>
      <c r="H30" s="53"/>
      <c r="I30" s="53"/>
      <c r="J30" s="53"/>
      <c r="K30" s="53"/>
      <c r="L30" s="55">
        <v>0</v>
      </c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6">
        <f>ROUND(BD51,2)</f>
        <v>0</v>
      </c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6">
        <v>0</v>
      </c>
      <c r="AL30" s="53"/>
      <c r="AM30" s="53"/>
      <c r="AN30" s="53"/>
      <c r="AO30" s="53"/>
      <c r="AP30" s="53"/>
      <c r="AQ30" s="57"/>
      <c r="BE30" s="38"/>
    </row>
    <row r="31" s="1" customFormat="1" ht="6.96" customHeight="1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50"/>
      <c r="BE31" s="38"/>
    </row>
    <row r="32" s="1" customFormat="1" ht="25.92" customHeight="1">
      <c r="B32" s="45"/>
      <c r="C32" s="58"/>
      <c r="D32" s="59" t="s">
        <v>48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 t="s">
        <v>49</v>
      </c>
      <c r="U32" s="60"/>
      <c r="V32" s="60"/>
      <c r="W32" s="60"/>
      <c r="X32" s="62" t="s">
        <v>50</v>
      </c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3">
        <f>SUM(AK23:AK30)</f>
        <v>0</v>
      </c>
      <c r="AL32" s="60"/>
      <c r="AM32" s="60"/>
      <c r="AN32" s="60"/>
      <c r="AO32" s="64"/>
      <c r="AP32" s="58"/>
      <c r="AQ32" s="65"/>
      <c r="BE32" s="38"/>
    </row>
    <row r="33" s="1" customFormat="1" ht="6.96" customHeight="1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50"/>
    </row>
    <row r="34" s="1" customFormat="1" ht="6.96" customHeight="1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8"/>
    </row>
    <row r="38" s="1" customFormat="1" ht="6.96" customHeight="1"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1"/>
    </row>
    <row r="39" s="1" customFormat="1" ht="36.96" customHeight="1">
      <c r="B39" s="45"/>
      <c r="C39" s="72" t="s">
        <v>51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1"/>
    </row>
    <row r="40" s="1" customFormat="1" ht="6.96" customHeight="1">
      <c r="B40" s="4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1"/>
    </row>
    <row r="41" s="3" customFormat="1" ht="14.4" customHeight="1">
      <c r="B41" s="74"/>
      <c r="C41" s="75" t="s">
        <v>14</v>
      </c>
      <c r="D41" s="76"/>
      <c r="E41" s="76"/>
      <c r="F41" s="76"/>
      <c r="G41" s="76"/>
      <c r="H41" s="76"/>
      <c r="I41" s="76"/>
      <c r="J41" s="76"/>
      <c r="K41" s="76"/>
      <c r="L41" s="76" t="str">
        <f>K5</f>
        <v>N2302019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7"/>
    </row>
    <row r="42" s="4" customFormat="1" ht="36.96" customHeight="1">
      <c r="B42" s="78"/>
      <c r="C42" s="79" t="s">
        <v>17</v>
      </c>
      <c r="D42" s="80"/>
      <c r="E42" s="80"/>
      <c r="F42" s="80"/>
      <c r="G42" s="80"/>
      <c r="H42" s="80"/>
      <c r="I42" s="80"/>
      <c r="J42" s="80"/>
      <c r="K42" s="80"/>
      <c r="L42" s="81" t="str">
        <f>K6</f>
        <v>Obnova střechy na budově ZŠ Poličná</v>
      </c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2"/>
    </row>
    <row r="43" s="1" customFormat="1" ht="6.96" customHeight="1">
      <c r="B43" s="45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1"/>
    </row>
    <row r="44" s="1" customFormat="1">
      <c r="B44" s="45"/>
      <c r="C44" s="75" t="s">
        <v>22</v>
      </c>
      <c r="D44" s="73"/>
      <c r="E44" s="73"/>
      <c r="F44" s="73"/>
      <c r="G44" s="73"/>
      <c r="H44" s="73"/>
      <c r="I44" s="73"/>
      <c r="J44" s="73"/>
      <c r="K44" s="73"/>
      <c r="L44" s="83" t="str">
        <f>IF(K8="","",K8)</f>
        <v xml:space="preserve"> </v>
      </c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5" t="s">
        <v>24</v>
      </c>
      <c r="AJ44" s="73"/>
      <c r="AK44" s="73"/>
      <c r="AL44" s="73"/>
      <c r="AM44" s="84" t="str">
        <f>IF(AN8= "","",AN8)</f>
        <v>16. 1. 2019</v>
      </c>
      <c r="AN44" s="84"/>
      <c r="AO44" s="73"/>
      <c r="AP44" s="73"/>
      <c r="AQ44" s="73"/>
      <c r="AR44" s="71"/>
    </row>
    <row r="45" s="1" customFormat="1" ht="6.96" customHeight="1">
      <c r="B45" s="4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1"/>
    </row>
    <row r="46" s="1" customFormat="1">
      <c r="B46" s="45"/>
      <c r="C46" s="75" t="s">
        <v>26</v>
      </c>
      <c r="D46" s="73"/>
      <c r="E46" s="73"/>
      <c r="F46" s="73"/>
      <c r="G46" s="73"/>
      <c r="H46" s="73"/>
      <c r="I46" s="73"/>
      <c r="J46" s="73"/>
      <c r="K46" s="73"/>
      <c r="L46" s="76" t="str">
        <f>IF(E11= "","",E11)</f>
        <v>Obec Poličná, č.p. 144, 757 01 Poličná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5" t="s">
        <v>32</v>
      </c>
      <c r="AJ46" s="73"/>
      <c r="AK46" s="73"/>
      <c r="AL46" s="73"/>
      <c r="AM46" s="76" t="str">
        <f>IF(E17="","",E17)</f>
        <v>REPRINSTA s.r.o., Valašské Meziříčí</v>
      </c>
      <c r="AN46" s="76"/>
      <c r="AO46" s="76"/>
      <c r="AP46" s="76"/>
      <c r="AQ46" s="73"/>
      <c r="AR46" s="71"/>
      <c r="AS46" s="85" t="s">
        <v>52</v>
      </c>
      <c r="AT46" s="86"/>
      <c r="AU46" s="87"/>
      <c r="AV46" s="87"/>
      <c r="AW46" s="87"/>
      <c r="AX46" s="87"/>
      <c r="AY46" s="87"/>
      <c r="AZ46" s="87"/>
      <c r="BA46" s="87"/>
      <c r="BB46" s="87"/>
      <c r="BC46" s="87"/>
      <c r="BD46" s="88"/>
    </row>
    <row r="47" s="1" customFormat="1">
      <c r="B47" s="45"/>
      <c r="C47" s="75" t="s">
        <v>30</v>
      </c>
      <c r="D47" s="73"/>
      <c r="E47" s="73"/>
      <c r="F47" s="73"/>
      <c r="G47" s="73"/>
      <c r="H47" s="73"/>
      <c r="I47" s="73"/>
      <c r="J47" s="73"/>
      <c r="K47" s="73"/>
      <c r="L47" s="76" t="str">
        <f>IF(E14= "Vyplň údaj","",E14)</f>
        <v/>
      </c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1"/>
      <c r="AS47" s="89"/>
      <c r="AT47" s="90"/>
      <c r="AU47" s="91"/>
      <c r="AV47" s="91"/>
      <c r="AW47" s="91"/>
      <c r="AX47" s="91"/>
      <c r="AY47" s="91"/>
      <c r="AZ47" s="91"/>
      <c r="BA47" s="91"/>
      <c r="BB47" s="91"/>
      <c r="BC47" s="91"/>
      <c r="BD47" s="92"/>
    </row>
    <row r="48" s="1" customFormat="1" ht="10.8" customHeight="1">
      <c r="B48" s="45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1"/>
      <c r="AS48" s="93"/>
      <c r="AT48" s="54"/>
      <c r="AU48" s="46"/>
      <c r="AV48" s="46"/>
      <c r="AW48" s="46"/>
      <c r="AX48" s="46"/>
      <c r="AY48" s="46"/>
      <c r="AZ48" s="46"/>
      <c r="BA48" s="46"/>
      <c r="BB48" s="46"/>
      <c r="BC48" s="46"/>
      <c r="BD48" s="94"/>
    </row>
    <row r="49" s="1" customFormat="1" ht="29.28" customHeight="1">
      <c r="B49" s="45"/>
      <c r="C49" s="95" t="s">
        <v>53</v>
      </c>
      <c r="D49" s="96"/>
      <c r="E49" s="96"/>
      <c r="F49" s="96"/>
      <c r="G49" s="96"/>
      <c r="H49" s="97"/>
      <c r="I49" s="98" t="s">
        <v>54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9" t="s">
        <v>55</v>
      </c>
      <c r="AH49" s="96"/>
      <c r="AI49" s="96"/>
      <c r="AJ49" s="96"/>
      <c r="AK49" s="96"/>
      <c r="AL49" s="96"/>
      <c r="AM49" s="96"/>
      <c r="AN49" s="98" t="s">
        <v>56</v>
      </c>
      <c r="AO49" s="96"/>
      <c r="AP49" s="96"/>
      <c r="AQ49" s="100" t="s">
        <v>57</v>
      </c>
      <c r="AR49" s="71"/>
      <c r="AS49" s="101" t="s">
        <v>58</v>
      </c>
      <c r="AT49" s="102" t="s">
        <v>59</v>
      </c>
      <c r="AU49" s="102" t="s">
        <v>60</v>
      </c>
      <c r="AV49" s="102" t="s">
        <v>61</v>
      </c>
      <c r="AW49" s="102" t="s">
        <v>62</v>
      </c>
      <c r="AX49" s="102" t="s">
        <v>63</v>
      </c>
      <c r="AY49" s="102" t="s">
        <v>64</v>
      </c>
      <c r="AZ49" s="102" t="s">
        <v>65</v>
      </c>
      <c r="BA49" s="102" t="s">
        <v>66</v>
      </c>
      <c r="BB49" s="102" t="s">
        <v>67</v>
      </c>
      <c r="BC49" s="102" t="s">
        <v>68</v>
      </c>
      <c r="BD49" s="103" t="s">
        <v>69</v>
      </c>
    </row>
    <row r="50" s="1" customFormat="1" ht="10.8" customHeight="1">
      <c r="B50" s="45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1"/>
      <c r="AS50" s="104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6"/>
    </row>
    <row r="51" s="4" customFormat="1" ht="32.4" customHeight="1">
      <c r="B51" s="78"/>
      <c r="C51" s="107" t="s">
        <v>70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9">
        <f>ROUND(AG52,2)</f>
        <v>0</v>
      </c>
      <c r="AH51" s="109"/>
      <c r="AI51" s="109"/>
      <c r="AJ51" s="109"/>
      <c r="AK51" s="109"/>
      <c r="AL51" s="109"/>
      <c r="AM51" s="109"/>
      <c r="AN51" s="110">
        <f>SUM(AG51,AT51)</f>
        <v>0</v>
      </c>
      <c r="AO51" s="110"/>
      <c r="AP51" s="110"/>
      <c r="AQ51" s="111" t="s">
        <v>20</v>
      </c>
      <c r="AR51" s="82"/>
      <c r="AS51" s="112">
        <f>ROUND(AS52,2)</f>
        <v>0</v>
      </c>
      <c r="AT51" s="113">
        <f>ROUND(SUM(AV51:AW51),2)</f>
        <v>0</v>
      </c>
      <c r="AU51" s="114">
        <f>ROUND(AU52,5)</f>
        <v>0</v>
      </c>
      <c r="AV51" s="113">
        <f>ROUND(AZ51*L26,2)</f>
        <v>0</v>
      </c>
      <c r="AW51" s="113">
        <f>ROUND(BA51*L27,2)</f>
        <v>0</v>
      </c>
      <c r="AX51" s="113">
        <f>ROUND(BB51*L26,2)</f>
        <v>0</v>
      </c>
      <c r="AY51" s="113">
        <f>ROUND(BC51*L27,2)</f>
        <v>0</v>
      </c>
      <c r="AZ51" s="113">
        <f>ROUND(AZ52,2)</f>
        <v>0</v>
      </c>
      <c r="BA51" s="113">
        <f>ROUND(BA52,2)</f>
        <v>0</v>
      </c>
      <c r="BB51" s="113">
        <f>ROUND(BB52,2)</f>
        <v>0</v>
      </c>
      <c r="BC51" s="113">
        <f>ROUND(BC52,2)</f>
        <v>0</v>
      </c>
      <c r="BD51" s="115">
        <f>ROUND(BD52,2)</f>
        <v>0</v>
      </c>
      <c r="BS51" s="116" t="s">
        <v>71</v>
      </c>
      <c r="BT51" s="116" t="s">
        <v>72</v>
      </c>
      <c r="BU51" s="117" t="s">
        <v>73</v>
      </c>
      <c r="BV51" s="116" t="s">
        <v>74</v>
      </c>
      <c r="BW51" s="116" t="s">
        <v>7</v>
      </c>
      <c r="BX51" s="116" t="s">
        <v>75</v>
      </c>
      <c r="CL51" s="116" t="s">
        <v>20</v>
      </c>
    </row>
    <row r="52" s="5" customFormat="1" ht="16.5" customHeight="1">
      <c r="A52" s="118" t="s">
        <v>76</v>
      </c>
      <c r="B52" s="119"/>
      <c r="C52" s="120"/>
      <c r="D52" s="121" t="s">
        <v>77</v>
      </c>
      <c r="E52" s="121"/>
      <c r="F52" s="121"/>
      <c r="G52" s="121"/>
      <c r="H52" s="121"/>
      <c r="I52" s="122"/>
      <c r="J52" s="121" t="s">
        <v>78</v>
      </c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3">
        <f>'SO 01 - Stará budova školy'!J27</f>
        <v>0</v>
      </c>
      <c r="AH52" s="122"/>
      <c r="AI52" s="122"/>
      <c r="AJ52" s="122"/>
      <c r="AK52" s="122"/>
      <c r="AL52" s="122"/>
      <c r="AM52" s="122"/>
      <c r="AN52" s="123">
        <f>SUM(AG52,AT52)</f>
        <v>0</v>
      </c>
      <c r="AO52" s="122"/>
      <c r="AP52" s="122"/>
      <c r="AQ52" s="124" t="s">
        <v>79</v>
      </c>
      <c r="AR52" s="125"/>
      <c r="AS52" s="126">
        <v>0</v>
      </c>
      <c r="AT52" s="127">
        <f>ROUND(SUM(AV52:AW52),2)</f>
        <v>0</v>
      </c>
      <c r="AU52" s="128">
        <f>'SO 01 - Stará budova školy'!P87</f>
        <v>0</v>
      </c>
      <c r="AV52" s="127">
        <f>'SO 01 - Stará budova školy'!J30</f>
        <v>0</v>
      </c>
      <c r="AW52" s="127">
        <f>'SO 01 - Stará budova školy'!J31</f>
        <v>0</v>
      </c>
      <c r="AX52" s="127">
        <f>'SO 01 - Stará budova školy'!J32</f>
        <v>0</v>
      </c>
      <c r="AY52" s="127">
        <f>'SO 01 - Stará budova školy'!J33</f>
        <v>0</v>
      </c>
      <c r="AZ52" s="127">
        <f>'SO 01 - Stará budova školy'!F30</f>
        <v>0</v>
      </c>
      <c r="BA52" s="127">
        <f>'SO 01 - Stará budova školy'!F31</f>
        <v>0</v>
      </c>
      <c r="BB52" s="127">
        <f>'SO 01 - Stará budova školy'!F32</f>
        <v>0</v>
      </c>
      <c r="BC52" s="127">
        <f>'SO 01 - Stará budova školy'!F33</f>
        <v>0</v>
      </c>
      <c r="BD52" s="129">
        <f>'SO 01 - Stará budova školy'!F34</f>
        <v>0</v>
      </c>
      <c r="BT52" s="130" t="s">
        <v>80</v>
      </c>
      <c r="BV52" s="130" t="s">
        <v>74</v>
      </c>
      <c r="BW52" s="130" t="s">
        <v>81</v>
      </c>
      <c r="BX52" s="130" t="s">
        <v>7</v>
      </c>
      <c r="CL52" s="130" t="s">
        <v>20</v>
      </c>
      <c r="CM52" s="130" t="s">
        <v>82</v>
      </c>
    </row>
    <row r="53" s="1" customFormat="1" ht="30" customHeight="1">
      <c r="B53" s="45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1"/>
    </row>
    <row r="54" s="1" customFormat="1" ht="6.96" customHeight="1"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71"/>
    </row>
  </sheetData>
  <sheetProtection sheet="1" formatColumns="0" formatRows="0" objects="1" scenarios="1" spinCount="100000" saltValue="KUzcEC4jDO5qWm3RZsQ5YK2NfctZSZ0hrjWPG8GaDRooukTumgGpH6lPHswI9Z37QjpmNz9mFAemmiUsOiMx/Q==" hashValue="M29RfBfd5gnQLLoXCWoIGIT/w2PqCIjHoLyibjntrKKj48eiRA1ZK3GPjD2TkoGVvSgk/zro9R4FP0Wdp+ms7Q==" algorithmName="SHA-512" password="CC35"/>
  <mergeCells count="41">
    <mergeCell ref="BE5:BE32"/>
    <mergeCell ref="W30:AE30"/>
    <mergeCell ref="X32:AB32"/>
    <mergeCell ref="AK32:AO32"/>
    <mergeCell ref="AR2:BE2"/>
    <mergeCell ref="K5:AO5"/>
    <mergeCell ref="W28:AE28"/>
    <mergeCell ref="AK28:AO28"/>
    <mergeCell ref="AN52:AP52"/>
    <mergeCell ref="W29:AE29"/>
    <mergeCell ref="AK29:AO29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G52:AM52"/>
    <mergeCell ref="D52:H52"/>
    <mergeCell ref="AG51:AM51"/>
    <mergeCell ref="AN51:AP51"/>
    <mergeCell ref="L29:O29"/>
    <mergeCell ref="L28: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30:O30"/>
    <mergeCell ref="AK30:AO30"/>
    <mergeCell ref="K6:AO6"/>
    <mergeCell ref="J52:AF52"/>
  </mergeCells>
  <hyperlinks>
    <hyperlink ref="K1:S1" location="C2" display="1) Rekapitulace stavby"/>
    <hyperlink ref="W1:AI1" location="C51" display="2) Rekapitulace objektů stavby a soupisů prací"/>
    <hyperlink ref="A52" location="'SO 01 - Stará budova školy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1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2"/>
      <c r="C1" s="132"/>
      <c r="D1" s="133" t="s">
        <v>1</v>
      </c>
      <c r="E1" s="132"/>
      <c r="F1" s="134" t="s">
        <v>83</v>
      </c>
      <c r="G1" s="134" t="s">
        <v>84</v>
      </c>
      <c r="H1" s="134"/>
      <c r="I1" s="135"/>
      <c r="J1" s="134" t="s">
        <v>85</v>
      </c>
      <c r="K1" s="133" t="s">
        <v>86</v>
      </c>
      <c r="L1" s="134" t="s">
        <v>87</v>
      </c>
      <c r="M1" s="134"/>
      <c r="N1" s="134"/>
      <c r="O1" s="134"/>
      <c r="P1" s="134"/>
      <c r="Q1" s="134"/>
      <c r="R1" s="134"/>
      <c r="S1" s="134"/>
      <c r="T1" s="134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81</v>
      </c>
    </row>
    <row r="3" ht="6.96" customHeight="1">
      <c r="B3" s="24"/>
      <c r="C3" s="25"/>
      <c r="D3" s="25"/>
      <c r="E3" s="25"/>
      <c r="F3" s="25"/>
      <c r="G3" s="25"/>
      <c r="H3" s="25"/>
      <c r="I3" s="136"/>
      <c r="J3" s="25"/>
      <c r="K3" s="26"/>
      <c r="AT3" s="23" t="s">
        <v>82</v>
      </c>
    </row>
    <row r="4" ht="36.96" customHeight="1">
      <c r="B4" s="27"/>
      <c r="C4" s="28"/>
      <c r="D4" s="29" t="s">
        <v>88</v>
      </c>
      <c r="E4" s="28"/>
      <c r="F4" s="28"/>
      <c r="G4" s="28"/>
      <c r="H4" s="28"/>
      <c r="I4" s="137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37"/>
      <c r="J5" s="28"/>
      <c r="K5" s="30"/>
    </row>
    <row r="6">
      <c r="B6" s="27"/>
      <c r="C6" s="28"/>
      <c r="D6" s="39" t="s">
        <v>17</v>
      </c>
      <c r="E6" s="28"/>
      <c r="F6" s="28"/>
      <c r="G6" s="28"/>
      <c r="H6" s="28"/>
      <c r="I6" s="137"/>
      <c r="J6" s="28"/>
      <c r="K6" s="30"/>
    </row>
    <row r="7" ht="16.5" customHeight="1">
      <c r="B7" s="27"/>
      <c r="C7" s="28"/>
      <c r="D7" s="28"/>
      <c r="E7" s="138" t="str">
        <f>'Rekapitulace stavby'!K6</f>
        <v>Obnova střechy na budově ZŠ Poličná</v>
      </c>
      <c r="F7" s="39"/>
      <c r="G7" s="39"/>
      <c r="H7" s="39"/>
      <c r="I7" s="137"/>
      <c r="J7" s="28"/>
      <c r="K7" s="30"/>
    </row>
    <row r="8" s="1" customFormat="1">
      <c r="B8" s="45"/>
      <c r="C8" s="46"/>
      <c r="D8" s="39" t="s">
        <v>89</v>
      </c>
      <c r="E8" s="46"/>
      <c r="F8" s="46"/>
      <c r="G8" s="46"/>
      <c r="H8" s="46"/>
      <c r="I8" s="139"/>
      <c r="J8" s="46"/>
      <c r="K8" s="50"/>
    </row>
    <row r="9" s="1" customFormat="1" ht="36.96" customHeight="1">
      <c r="B9" s="45"/>
      <c r="C9" s="46"/>
      <c r="D9" s="46"/>
      <c r="E9" s="140" t="s">
        <v>90</v>
      </c>
      <c r="F9" s="46"/>
      <c r="G9" s="46"/>
      <c r="H9" s="46"/>
      <c r="I9" s="139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39"/>
      <c r="J10" s="46"/>
      <c r="K10" s="50"/>
    </row>
    <row r="11" s="1" customFormat="1" ht="14.4" customHeight="1">
      <c r="B11" s="45"/>
      <c r="C11" s="46"/>
      <c r="D11" s="39" t="s">
        <v>19</v>
      </c>
      <c r="E11" s="46"/>
      <c r="F11" s="34" t="s">
        <v>20</v>
      </c>
      <c r="G11" s="46"/>
      <c r="H11" s="46"/>
      <c r="I11" s="141" t="s">
        <v>21</v>
      </c>
      <c r="J11" s="34" t="s">
        <v>20</v>
      </c>
      <c r="K11" s="50"/>
    </row>
    <row r="12" s="1" customFormat="1" ht="14.4" customHeight="1">
      <c r="B12" s="45"/>
      <c r="C12" s="46"/>
      <c r="D12" s="39" t="s">
        <v>22</v>
      </c>
      <c r="E12" s="46"/>
      <c r="F12" s="34" t="s">
        <v>23</v>
      </c>
      <c r="G12" s="46"/>
      <c r="H12" s="46"/>
      <c r="I12" s="141" t="s">
        <v>24</v>
      </c>
      <c r="J12" s="142" t="str">
        <f>'Rekapitulace stavby'!AN8</f>
        <v>16. 1. 2019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39"/>
      <c r="J13" s="46"/>
      <c r="K13" s="50"/>
    </row>
    <row r="14" s="1" customFormat="1" ht="14.4" customHeight="1">
      <c r="B14" s="45"/>
      <c r="C14" s="46"/>
      <c r="D14" s="39" t="s">
        <v>26</v>
      </c>
      <c r="E14" s="46"/>
      <c r="F14" s="46"/>
      <c r="G14" s="46"/>
      <c r="H14" s="46"/>
      <c r="I14" s="141" t="s">
        <v>27</v>
      </c>
      <c r="J14" s="34" t="s">
        <v>20</v>
      </c>
      <c r="K14" s="50"/>
    </row>
    <row r="15" s="1" customFormat="1" ht="18" customHeight="1">
      <c r="B15" s="45"/>
      <c r="C15" s="46"/>
      <c r="D15" s="46"/>
      <c r="E15" s="34" t="s">
        <v>28</v>
      </c>
      <c r="F15" s="46"/>
      <c r="G15" s="46"/>
      <c r="H15" s="46"/>
      <c r="I15" s="141" t="s">
        <v>29</v>
      </c>
      <c r="J15" s="34" t="s">
        <v>20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39"/>
      <c r="J16" s="46"/>
      <c r="K16" s="50"/>
    </row>
    <row r="17" s="1" customFormat="1" ht="14.4" customHeight="1">
      <c r="B17" s="45"/>
      <c r="C17" s="46"/>
      <c r="D17" s="39" t="s">
        <v>30</v>
      </c>
      <c r="E17" s="46"/>
      <c r="F17" s="46"/>
      <c r="G17" s="46"/>
      <c r="H17" s="46"/>
      <c r="I17" s="141" t="s">
        <v>27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1" t="s">
        <v>29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39"/>
      <c r="J19" s="46"/>
      <c r="K19" s="50"/>
    </row>
    <row r="20" s="1" customFormat="1" ht="14.4" customHeight="1">
      <c r="B20" s="45"/>
      <c r="C20" s="46"/>
      <c r="D20" s="39" t="s">
        <v>32</v>
      </c>
      <c r="E20" s="46"/>
      <c r="F20" s="46"/>
      <c r="G20" s="46"/>
      <c r="H20" s="46"/>
      <c r="I20" s="141" t="s">
        <v>27</v>
      </c>
      <c r="J20" s="34" t="s">
        <v>33</v>
      </c>
      <c r="K20" s="50"/>
    </row>
    <row r="21" s="1" customFormat="1" ht="18" customHeight="1">
      <c r="B21" s="45"/>
      <c r="C21" s="46"/>
      <c r="D21" s="46"/>
      <c r="E21" s="34" t="s">
        <v>34</v>
      </c>
      <c r="F21" s="46"/>
      <c r="G21" s="46"/>
      <c r="H21" s="46"/>
      <c r="I21" s="141" t="s">
        <v>29</v>
      </c>
      <c r="J21" s="34" t="s">
        <v>20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39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39"/>
      <c r="J23" s="46"/>
      <c r="K23" s="50"/>
    </row>
    <row r="24" s="6" customFormat="1" ht="16.5" customHeight="1">
      <c r="B24" s="143"/>
      <c r="C24" s="144"/>
      <c r="D24" s="144"/>
      <c r="E24" s="43" t="s">
        <v>20</v>
      </c>
      <c r="F24" s="43"/>
      <c r="G24" s="43"/>
      <c r="H24" s="43"/>
      <c r="I24" s="145"/>
      <c r="J24" s="144"/>
      <c r="K24" s="146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39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47"/>
      <c r="J26" s="105"/>
      <c r="K26" s="148"/>
    </row>
    <row r="27" s="1" customFormat="1" ht="25.44" customHeight="1">
      <c r="B27" s="45"/>
      <c r="C27" s="46"/>
      <c r="D27" s="149" t="s">
        <v>38</v>
      </c>
      <c r="E27" s="46"/>
      <c r="F27" s="46"/>
      <c r="G27" s="46"/>
      <c r="H27" s="46"/>
      <c r="I27" s="139"/>
      <c r="J27" s="150">
        <f>ROUND(J87,2)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47"/>
      <c r="J28" s="105"/>
      <c r="K28" s="148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1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2">
        <f>ROUND(SUM(BE87:BE495), 2)</f>
        <v>0</v>
      </c>
      <c r="G30" s="46"/>
      <c r="H30" s="46"/>
      <c r="I30" s="153">
        <v>0.20999999999999999</v>
      </c>
      <c r="J30" s="152">
        <f>ROUND(ROUND((SUM(BE87:BE495)),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2">
        <f>ROUND(SUM(BF87:BF495), 2)</f>
        <v>0</v>
      </c>
      <c r="G31" s="46"/>
      <c r="H31" s="46"/>
      <c r="I31" s="153">
        <v>0.14999999999999999</v>
      </c>
      <c r="J31" s="152">
        <f>ROUND(ROUND((SUM(BF87:BF495)),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2">
        <f>ROUND(SUM(BG87:BG495), 2)</f>
        <v>0</v>
      </c>
      <c r="G32" s="46"/>
      <c r="H32" s="46"/>
      <c r="I32" s="153">
        <v>0.20999999999999999</v>
      </c>
      <c r="J32" s="152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2">
        <f>ROUND(SUM(BH87:BH495), 2)</f>
        <v>0</v>
      </c>
      <c r="G33" s="46"/>
      <c r="H33" s="46"/>
      <c r="I33" s="153">
        <v>0.14999999999999999</v>
      </c>
      <c r="J33" s="152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2">
        <f>ROUND(SUM(BI87:BI495), 2)</f>
        <v>0</v>
      </c>
      <c r="G34" s="46"/>
      <c r="H34" s="46"/>
      <c r="I34" s="153">
        <v>0</v>
      </c>
      <c r="J34" s="152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39"/>
      <c r="J35" s="46"/>
      <c r="K35" s="50"/>
    </row>
    <row r="36" s="1" customFormat="1" ht="25.44" customHeight="1">
      <c r="B36" s="45"/>
      <c r="C36" s="154"/>
      <c r="D36" s="155" t="s">
        <v>48</v>
      </c>
      <c r="E36" s="97"/>
      <c r="F36" s="97"/>
      <c r="G36" s="156" t="s">
        <v>49</v>
      </c>
      <c r="H36" s="157" t="s">
        <v>50</v>
      </c>
      <c r="I36" s="158"/>
      <c r="J36" s="159">
        <f>SUM(J27:J34)</f>
        <v>0</v>
      </c>
      <c r="K36" s="160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1"/>
      <c r="J37" s="67"/>
      <c r="K37" s="68"/>
    </row>
    <row r="41" s="1" customFormat="1" ht="6.96" customHeight="1">
      <c r="B41" s="162"/>
      <c r="C41" s="163"/>
      <c r="D41" s="163"/>
      <c r="E41" s="163"/>
      <c r="F41" s="163"/>
      <c r="G41" s="163"/>
      <c r="H41" s="163"/>
      <c r="I41" s="164"/>
      <c r="J41" s="163"/>
      <c r="K41" s="165"/>
    </row>
    <row r="42" s="1" customFormat="1" ht="36.96" customHeight="1">
      <c r="B42" s="45"/>
      <c r="C42" s="29" t="s">
        <v>91</v>
      </c>
      <c r="D42" s="46"/>
      <c r="E42" s="46"/>
      <c r="F42" s="46"/>
      <c r="G42" s="46"/>
      <c r="H42" s="46"/>
      <c r="I42" s="139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39"/>
      <c r="J43" s="46"/>
      <c r="K43" s="50"/>
    </row>
    <row r="44" s="1" customFormat="1" ht="14.4" customHeight="1">
      <c r="B44" s="45"/>
      <c r="C44" s="39" t="s">
        <v>17</v>
      </c>
      <c r="D44" s="46"/>
      <c r="E44" s="46"/>
      <c r="F44" s="46"/>
      <c r="G44" s="46"/>
      <c r="H44" s="46"/>
      <c r="I44" s="139"/>
      <c r="J44" s="46"/>
      <c r="K44" s="50"/>
    </row>
    <row r="45" s="1" customFormat="1" ht="16.5" customHeight="1">
      <c r="B45" s="45"/>
      <c r="C45" s="46"/>
      <c r="D45" s="46"/>
      <c r="E45" s="138" t="str">
        <f>E7</f>
        <v>Obnova střechy na budově ZŠ Poličná</v>
      </c>
      <c r="F45" s="39"/>
      <c r="G45" s="39"/>
      <c r="H45" s="39"/>
      <c r="I45" s="139"/>
      <c r="J45" s="46"/>
      <c r="K45" s="50"/>
    </row>
    <row r="46" s="1" customFormat="1" ht="14.4" customHeight="1">
      <c r="B46" s="45"/>
      <c r="C46" s="39" t="s">
        <v>89</v>
      </c>
      <c r="D46" s="46"/>
      <c r="E46" s="46"/>
      <c r="F46" s="46"/>
      <c r="G46" s="46"/>
      <c r="H46" s="46"/>
      <c r="I46" s="139"/>
      <c r="J46" s="46"/>
      <c r="K46" s="50"/>
    </row>
    <row r="47" s="1" customFormat="1" ht="17.25" customHeight="1">
      <c r="B47" s="45"/>
      <c r="C47" s="46"/>
      <c r="D47" s="46"/>
      <c r="E47" s="140" t="str">
        <f>E9</f>
        <v>SO 01 - Stará budova školy</v>
      </c>
      <c r="F47" s="46"/>
      <c r="G47" s="46"/>
      <c r="H47" s="46"/>
      <c r="I47" s="139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39"/>
      <c r="J48" s="46"/>
      <c r="K48" s="50"/>
    </row>
    <row r="49" s="1" customFormat="1" ht="18" customHeight="1">
      <c r="B49" s="45"/>
      <c r="C49" s="39" t="s">
        <v>22</v>
      </c>
      <c r="D49" s="46"/>
      <c r="E49" s="46"/>
      <c r="F49" s="34" t="str">
        <f>F12</f>
        <v xml:space="preserve"> </v>
      </c>
      <c r="G49" s="46"/>
      <c r="H49" s="46"/>
      <c r="I49" s="141" t="s">
        <v>24</v>
      </c>
      <c r="J49" s="142" t="str">
        <f>IF(J12="","",J12)</f>
        <v>16. 1. 2019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39"/>
      <c r="J50" s="46"/>
      <c r="K50" s="50"/>
    </row>
    <row r="51" s="1" customFormat="1">
      <c r="B51" s="45"/>
      <c r="C51" s="39" t="s">
        <v>26</v>
      </c>
      <c r="D51" s="46"/>
      <c r="E51" s="46"/>
      <c r="F51" s="34" t="str">
        <f>E15</f>
        <v>Obec Poličná, č.p. 144, 757 01 Poličná</v>
      </c>
      <c r="G51" s="46"/>
      <c r="H51" s="46"/>
      <c r="I51" s="141" t="s">
        <v>32</v>
      </c>
      <c r="J51" s="43" t="str">
        <f>E21</f>
        <v>REPRINSTA s.r.o., Valašské Meziříčí</v>
      </c>
      <c r="K51" s="50"/>
    </row>
    <row r="52" s="1" customFormat="1" ht="14.4" customHeight="1">
      <c r="B52" s="45"/>
      <c r="C52" s="39" t="s">
        <v>30</v>
      </c>
      <c r="D52" s="46"/>
      <c r="E52" s="46"/>
      <c r="F52" s="34" t="str">
        <f>IF(E18="","",E18)</f>
        <v/>
      </c>
      <c r="G52" s="46"/>
      <c r="H52" s="46"/>
      <c r="I52" s="139"/>
      <c r="J52" s="166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39"/>
      <c r="J53" s="46"/>
      <c r="K53" s="50"/>
    </row>
    <row r="54" s="1" customFormat="1" ht="29.28" customHeight="1">
      <c r="B54" s="45"/>
      <c r="C54" s="167" t="s">
        <v>92</v>
      </c>
      <c r="D54" s="154"/>
      <c r="E54" s="154"/>
      <c r="F54" s="154"/>
      <c r="G54" s="154"/>
      <c r="H54" s="154"/>
      <c r="I54" s="168"/>
      <c r="J54" s="169" t="s">
        <v>93</v>
      </c>
      <c r="K54" s="170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39"/>
      <c r="J55" s="46"/>
      <c r="K55" s="50"/>
    </row>
    <row r="56" s="1" customFormat="1" ht="29.28" customHeight="1">
      <c r="B56" s="45"/>
      <c r="C56" s="171" t="s">
        <v>94</v>
      </c>
      <c r="D56" s="46"/>
      <c r="E56" s="46"/>
      <c r="F56" s="46"/>
      <c r="G56" s="46"/>
      <c r="H56" s="46"/>
      <c r="I56" s="139"/>
      <c r="J56" s="150">
        <f>J87</f>
        <v>0</v>
      </c>
      <c r="K56" s="50"/>
      <c r="AU56" s="23" t="s">
        <v>95</v>
      </c>
    </row>
    <row r="57" s="7" customFormat="1" ht="24.96" customHeight="1">
      <c r="B57" s="172"/>
      <c r="C57" s="173"/>
      <c r="D57" s="174" t="s">
        <v>96</v>
      </c>
      <c r="E57" s="175"/>
      <c r="F57" s="175"/>
      <c r="G57" s="175"/>
      <c r="H57" s="175"/>
      <c r="I57" s="176"/>
      <c r="J57" s="177">
        <f>J88</f>
        <v>0</v>
      </c>
      <c r="K57" s="178"/>
    </row>
    <row r="58" s="8" customFormat="1" ht="19.92" customHeight="1">
      <c r="B58" s="179"/>
      <c r="C58" s="180"/>
      <c r="D58" s="181" t="s">
        <v>97</v>
      </c>
      <c r="E58" s="182"/>
      <c r="F58" s="182"/>
      <c r="G58" s="182"/>
      <c r="H58" s="182"/>
      <c r="I58" s="183"/>
      <c r="J58" s="184">
        <f>J89</f>
        <v>0</v>
      </c>
      <c r="K58" s="185"/>
    </row>
    <row r="59" s="8" customFormat="1" ht="19.92" customHeight="1">
      <c r="B59" s="179"/>
      <c r="C59" s="180"/>
      <c r="D59" s="181" t="s">
        <v>98</v>
      </c>
      <c r="E59" s="182"/>
      <c r="F59" s="182"/>
      <c r="G59" s="182"/>
      <c r="H59" s="182"/>
      <c r="I59" s="183"/>
      <c r="J59" s="184">
        <f>J113</f>
        <v>0</v>
      </c>
      <c r="K59" s="185"/>
    </row>
    <row r="60" s="7" customFormat="1" ht="24.96" customHeight="1">
      <c r="B60" s="172"/>
      <c r="C60" s="173"/>
      <c r="D60" s="174" t="s">
        <v>99</v>
      </c>
      <c r="E60" s="175"/>
      <c r="F60" s="175"/>
      <c r="G60" s="175"/>
      <c r="H60" s="175"/>
      <c r="I60" s="176"/>
      <c r="J60" s="177">
        <f>J131</f>
        <v>0</v>
      </c>
      <c r="K60" s="178"/>
    </row>
    <row r="61" s="8" customFormat="1" ht="19.92" customHeight="1">
      <c r="B61" s="179"/>
      <c r="C61" s="180"/>
      <c r="D61" s="181" t="s">
        <v>100</v>
      </c>
      <c r="E61" s="182"/>
      <c r="F61" s="182"/>
      <c r="G61" s="182"/>
      <c r="H61" s="182"/>
      <c r="I61" s="183"/>
      <c r="J61" s="184">
        <f>J132</f>
        <v>0</v>
      </c>
      <c r="K61" s="185"/>
    </row>
    <row r="62" s="8" customFormat="1" ht="19.92" customHeight="1">
      <c r="B62" s="179"/>
      <c r="C62" s="180"/>
      <c r="D62" s="181" t="s">
        <v>101</v>
      </c>
      <c r="E62" s="182"/>
      <c r="F62" s="182"/>
      <c r="G62" s="182"/>
      <c r="H62" s="182"/>
      <c r="I62" s="183"/>
      <c r="J62" s="184">
        <f>J170</f>
        <v>0</v>
      </c>
      <c r="K62" s="185"/>
    </row>
    <row r="63" s="8" customFormat="1" ht="19.92" customHeight="1">
      <c r="B63" s="179"/>
      <c r="C63" s="180"/>
      <c r="D63" s="181" t="s">
        <v>102</v>
      </c>
      <c r="E63" s="182"/>
      <c r="F63" s="182"/>
      <c r="G63" s="182"/>
      <c r="H63" s="182"/>
      <c r="I63" s="183"/>
      <c r="J63" s="184">
        <f>J173</f>
        <v>0</v>
      </c>
      <c r="K63" s="185"/>
    </row>
    <row r="64" s="8" customFormat="1" ht="19.92" customHeight="1">
      <c r="B64" s="179"/>
      <c r="C64" s="180"/>
      <c r="D64" s="181" t="s">
        <v>103</v>
      </c>
      <c r="E64" s="182"/>
      <c r="F64" s="182"/>
      <c r="G64" s="182"/>
      <c r="H64" s="182"/>
      <c r="I64" s="183"/>
      <c r="J64" s="184">
        <f>J245</f>
        <v>0</v>
      </c>
      <c r="K64" s="185"/>
    </row>
    <row r="65" s="8" customFormat="1" ht="19.92" customHeight="1">
      <c r="B65" s="179"/>
      <c r="C65" s="180"/>
      <c r="D65" s="181" t="s">
        <v>104</v>
      </c>
      <c r="E65" s="182"/>
      <c r="F65" s="182"/>
      <c r="G65" s="182"/>
      <c r="H65" s="182"/>
      <c r="I65" s="183"/>
      <c r="J65" s="184">
        <f>J428</f>
        <v>0</v>
      </c>
      <c r="K65" s="185"/>
    </row>
    <row r="66" s="7" customFormat="1" ht="24.96" customHeight="1">
      <c r="B66" s="172"/>
      <c r="C66" s="173"/>
      <c r="D66" s="174" t="s">
        <v>105</v>
      </c>
      <c r="E66" s="175"/>
      <c r="F66" s="175"/>
      <c r="G66" s="175"/>
      <c r="H66" s="175"/>
      <c r="I66" s="176"/>
      <c r="J66" s="177">
        <f>J485</f>
        <v>0</v>
      </c>
      <c r="K66" s="178"/>
    </row>
    <row r="67" s="7" customFormat="1" ht="24.96" customHeight="1">
      <c r="B67" s="172"/>
      <c r="C67" s="173"/>
      <c r="D67" s="174" t="s">
        <v>106</v>
      </c>
      <c r="E67" s="175"/>
      <c r="F67" s="175"/>
      <c r="G67" s="175"/>
      <c r="H67" s="175"/>
      <c r="I67" s="176"/>
      <c r="J67" s="177">
        <f>J491</f>
        <v>0</v>
      </c>
      <c r="K67" s="178"/>
    </row>
    <row r="68" s="1" customFormat="1" ht="21.84" customHeight="1">
      <c r="B68" s="45"/>
      <c r="C68" s="46"/>
      <c r="D68" s="46"/>
      <c r="E68" s="46"/>
      <c r="F68" s="46"/>
      <c r="G68" s="46"/>
      <c r="H68" s="46"/>
      <c r="I68" s="139"/>
      <c r="J68" s="46"/>
      <c r="K68" s="50"/>
    </row>
    <row r="69" s="1" customFormat="1" ht="6.96" customHeight="1">
      <c r="B69" s="66"/>
      <c r="C69" s="67"/>
      <c r="D69" s="67"/>
      <c r="E69" s="67"/>
      <c r="F69" s="67"/>
      <c r="G69" s="67"/>
      <c r="H69" s="67"/>
      <c r="I69" s="161"/>
      <c r="J69" s="67"/>
      <c r="K69" s="68"/>
    </row>
    <row r="73" s="1" customFormat="1" ht="6.96" customHeight="1">
      <c r="B73" s="69"/>
      <c r="C73" s="70"/>
      <c r="D73" s="70"/>
      <c r="E73" s="70"/>
      <c r="F73" s="70"/>
      <c r="G73" s="70"/>
      <c r="H73" s="70"/>
      <c r="I73" s="164"/>
      <c r="J73" s="70"/>
      <c r="K73" s="70"/>
      <c r="L73" s="71"/>
    </row>
    <row r="74" s="1" customFormat="1" ht="36.96" customHeight="1">
      <c r="B74" s="45"/>
      <c r="C74" s="72" t="s">
        <v>107</v>
      </c>
      <c r="D74" s="73"/>
      <c r="E74" s="73"/>
      <c r="F74" s="73"/>
      <c r="G74" s="73"/>
      <c r="H74" s="73"/>
      <c r="I74" s="186"/>
      <c r="J74" s="73"/>
      <c r="K74" s="73"/>
      <c r="L74" s="71"/>
    </row>
    <row r="75" s="1" customFormat="1" ht="6.96" customHeight="1">
      <c r="B75" s="45"/>
      <c r="C75" s="73"/>
      <c r="D75" s="73"/>
      <c r="E75" s="73"/>
      <c r="F75" s="73"/>
      <c r="G75" s="73"/>
      <c r="H75" s="73"/>
      <c r="I75" s="186"/>
      <c r="J75" s="73"/>
      <c r="K75" s="73"/>
      <c r="L75" s="71"/>
    </row>
    <row r="76" s="1" customFormat="1" ht="14.4" customHeight="1">
      <c r="B76" s="45"/>
      <c r="C76" s="75" t="s">
        <v>17</v>
      </c>
      <c r="D76" s="73"/>
      <c r="E76" s="73"/>
      <c r="F76" s="73"/>
      <c r="G76" s="73"/>
      <c r="H76" s="73"/>
      <c r="I76" s="186"/>
      <c r="J76" s="73"/>
      <c r="K76" s="73"/>
      <c r="L76" s="71"/>
    </row>
    <row r="77" s="1" customFormat="1" ht="16.5" customHeight="1">
      <c r="B77" s="45"/>
      <c r="C77" s="73"/>
      <c r="D77" s="73"/>
      <c r="E77" s="187" t="str">
        <f>E7</f>
        <v>Obnova střechy na budově ZŠ Poličná</v>
      </c>
      <c r="F77" s="75"/>
      <c r="G77" s="75"/>
      <c r="H77" s="75"/>
      <c r="I77" s="186"/>
      <c r="J77" s="73"/>
      <c r="K77" s="73"/>
      <c r="L77" s="71"/>
    </row>
    <row r="78" s="1" customFormat="1" ht="14.4" customHeight="1">
      <c r="B78" s="45"/>
      <c r="C78" s="75" t="s">
        <v>89</v>
      </c>
      <c r="D78" s="73"/>
      <c r="E78" s="73"/>
      <c r="F78" s="73"/>
      <c r="G78" s="73"/>
      <c r="H78" s="73"/>
      <c r="I78" s="186"/>
      <c r="J78" s="73"/>
      <c r="K78" s="73"/>
      <c r="L78" s="71"/>
    </row>
    <row r="79" s="1" customFormat="1" ht="17.25" customHeight="1">
      <c r="B79" s="45"/>
      <c r="C79" s="73"/>
      <c r="D79" s="73"/>
      <c r="E79" s="81" t="str">
        <f>E9</f>
        <v>SO 01 - Stará budova školy</v>
      </c>
      <c r="F79" s="73"/>
      <c r="G79" s="73"/>
      <c r="H79" s="73"/>
      <c r="I79" s="186"/>
      <c r="J79" s="73"/>
      <c r="K79" s="73"/>
      <c r="L79" s="71"/>
    </row>
    <row r="80" s="1" customFormat="1" ht="6.96" customHeight="1">
      <c r="B80" s="45"/>
      <c r="C80" s="73"/>
      <c r="D80" s="73"/>
      <c r="E80" s="73"/>
      <c r="F80" s="73"/>
      <c r="G80" s="73"/>
      <c r="H80" s="73"/>
      <c r="I80" s="186"/>
      <c r="J80" s="73"/>
      <c r="K80" s="73"/>
      <c r="L80" s="71"/>
    </row>
    <row r="81" s="1" customFormat="1" ht="18" customHeight="1">
      <c r="B81" s="45"/>
      <c r="C81" s="75" t="s">
        <v>22</v>
      </c>
      <c r="D81" s="73"/>
      <c r="E81" s="73"/>
      <c r="F81" s="188" t="str">
        <f>F12</f>
        <v xml:space="preserve"> </v>
      </c>
      <c r="G81" s="73"/>
      <c r="H81" s="73"/>
      <c r="I81" s="189" t="s">
        <v>24</v>
      </c>
      <c r="J81" s="84" t="str">
        <f>IF(J12="","",J12)</f>
        <v>16. 1. 2019</v>
      </c>
      <c r="K81" s="73"/>
      <c r="L81" s="71"/>
    </row>
    <row r="82" s="1" customFormat="1" ht="6.96" customHeight="1">
      <c r="B82" s="45"/>
      <c r="C82" s="73"/>
      <c r="D82" s="73"/>
      <c r="E82" s="73"/>
      <c r="F82" s="73"/>
      <c r="G82" s="73"/>
      <c r="H82" s="73"/>
      <c r="I82" s="186"/>
      <c r="J82" s="73"/>
      <c r="K82" s="73"/>
      <c r="L82" s="71"/>
    </row>
    <row r="83" s="1" customFormat="1">
      <c r="B83" s="45"/>
      <c r="C83" s="75" t="s">
        <v>26</v>
      </c>
      <c r="D83" s="73"/>
      <c r="E83" s="73"/>
      <c r="F83" s="188" t="str">
        <f>E15</f>
        <v>Obec Poličná, č.p. 144, 757 01 Poličná</v>
      </c>
      <c r="G83" s="73"/>
      <c r="H83" s="73"/>
      <c r="I83" s="189" t="s">
        <v>32</v>
      </c>
      <c r="J83" s="188" t="str">
        <f>E21</f>
        <v>REPRINSTA s.r.o., Valašské Meziříčí</v>
      </c>
      <c r="K83" s="73"/>
      <c r="L83" s="71"/>
    </row>
    <row r="84" s="1" customFormat="1" ht="14.4" customHeight="1">
      <c r="B84" s="45"/>
      <c r="C84" s="75" t="s">
        <v>30</v>
      </c>
      <c r="D84" s="73"/>
      <c r="E84" s="73"/>
      <c r="F84" s="188" t="str">
        <f>IF(E18="","",E18)</f>
        <v/>
      </c>
      <c r="G84" s="73"/>
      <c r="H84" s="73"/>
      <c r="I84" s="186"/>
      <c r="J84" s="73"/>
      <c r="K84" s="73"/>
      <c r="L84" s="71"/>
    </row>
    <row r="85" s="1" customFormat="1" ht="10.32" customHeight="1">
      <c r="B85" s="45"/>
      <c r="C85" s="73"/>
      <c r="D85" s="73"/>
      <c r="E85" s="73"/>
      <c r="F85" s="73"/>
      <c r="G85" s="73"/>
      <c r="H85" s="73"/>
      <c r="I85" s="186"/>
      <c r="J85" s="73"/>
      <c r="K85" s="73"/>
      <c r="L85" s="71"/>
    </row>
    <row r="86" s="9" customFormat="1" ht="29.28" customHeight="1">
      <c r="B86" s="190"/>
      <c r="C86" s="191" t="s">
        <v>108</v>
      </c>
      <c r="D86" s="192" t="s">
        <v>57</v>
      </c>
      <c r="E86" s="192" t="s">
        <v>53</v>
      </c>
      <c r="F86" s="192" t="s">
        <v>109</v>
      </c>
      <c r="G86" s="192" t="s">
        <v>110</v>
      </c>
      <c r="H86" s="192" t="s">
        <v>111</v>
      </c>
      <c r="I86" s="193" t="s">
        <v>112</v>
      </c>
      <c r="J86" s="192" t="s">
        <v>93</v>
      </c>
      <c r="K86" s="194" t="s">
        <v>113</v>
      </c>
      <c r="L86" s="195"/>
      <c r="M86" s="101" t="s">
        <v>114</v>
      </c>
      <c r="N86" s="102" t="s">
        <v>42</v>
      </c>
      <c r="O86" s="102" t="s">
        <v>115</v>
      </c>
      <c r="P86" s="102" t="s">
        <v>116</v>
      </c>
      <c r="Q86" s="102" t="s">
        <v>117</v>
      </c>
      <c r="R86" s="102" t="s">
        <v>118</v>
      </c>
      <c r="S86" s="102" t="s">
        <v>119</v>
      </c>
      <c r="T86" s="103" t="s">
        <v>120</v>
      </c>
    </row>
    <row r="87" s="1" customFormat="1" ht="29.28" customHeight="1">
      <c r="B87" s="45"/>
      <c r="C87" s="107" t="s">
        <v>94</v>
      </c>
      <c r="D87" s="73"/>
      <c r="E87" s="73"/>
      <c r="F87" s="73"/>
      <c r="G87" s="73"/>
      <c r="H87" s="73"/>
      <c r="I87" s="186"/>
      <c r="J87" s="196">
        <f>BK87</f>
        <v>0</v>
      </c>
      <c r="K87" s="73"/>
      <c r="L87" s="71"/>
      <c r="M87" s="104"/>
      <c r="N87" s="105"/>
      <c r="O87" s="105"/>
      <c r="P87" s="197">
        <f>P88+P131+P485+P491</f>
        <v>0</v>
      </c>
      <c r="Q87" s="105"/>
      <c r="R87" s="197">
        <f>R88+R131+R485+R491</f>
        <v>31.625974300000006</v>
      </c>
      <c r="S87" s="105"/>
      <c r="T87" s="198">
        <f>T88+T131+T485+T491</f>
        <v>24.124636000000002</v>
      </c>
      <c r="AT87" s="23" t="s">
        <v>71</v>
      </c>
      <c r="AU87" s="23" t="s">
        <v>95</v>
      </c>
      <c r="BK87" s="199">
        <f>BK88+BK131+BK485+BK491</f>
        <v>0</v>
      </c>
    </row>
    <row r="88" s="10" customFormat="1" ht="37.44001" customHeight="1">
      <c r="B88" s="200"/>
      <c r="C88" s="201"/>
      <c r="D88" s="202" t="s">
        <v>71</v>
      </c>
      <c r="E88" s="203" t="s">
        <v>121</v>
      </c>
      <c r="F88" s="203" t="s">
        <v>122</v>
      </c>
      <c r="G88" s="201"/>
      <c r="H88" s="201"/>
      <c r="I88" s="204"/>
      <c r="J88" s="205">
        <f>BK88</f>
        <v>0</v>
      </c>
      <c r="K88" s="201"/>
      <c r="L88" s="206"/>
      <c r="M88" s="207"/>
      <c r="N88" s="208"/>
      <c r="O88" s="208"/>
      <c r="P88" s="209">
        <f>P89+P113</f>
        <v>0</v>
      </c>
      <c r="Q88" s="208"/>
      <c r="R88" s="209">
        <f>R89+R113</f>
        <v>0</v>
      </c>
      <c r="S88" s="208"/>
      <c r="T88" s="210">
        <f>T89+T113</f>
        <v>7.30227</v>
      </c>
      <c r="AR88" s="211" t="s">
        <v>80</v>
      </c>
      <c r="AT88" s="212" t="s">
        <v>71</v>
      </c>
      <c r="AU88" s="212" t="s">
        <v>72</v>
      </c>
      <c r="AY88" s="211" t="s">
        <v>123</v>
      </c>
      <c r="BK88" s="213">
        <f>BK89+BK113</f>
        <v>0</v>
      </c>
    </row>
    <row r="89" s="10" customFormat="1" ht="19.92" customHeight="1">
      <c r="B89" s="200"/>
      <c r="C89" s="201"/>
      <c r="D89" s="202" t="s">
        <v>71</v>
      </c>
      <c r="E89" s="214" t="s">
        <v>124</v>
      </c>
      <c r="F89" s="214" t="s">
        <v>125</v>
      </c>
      <c r="G89" s="201"/>
      <c r="H89" s="201"/>
      <c r="I89" s="204"/>
      <c r="J89" s="215">
        <f>BK89</f>
        <v>0</v>
      </c>
      <c r="K89" s="201"/>
      <c r="L89" s="206"/>
      <c r="M89" s="207"/>
      <c r="N89" s="208"/>
      <c r="O89" s="208"/>
      <c r="P89" s="209">
        <f>SUM(P90:P112)</f>
        <v>0</v>
      </c>
      <c r="Q89" s="208"/>
      <c r="R89" s="209">
        <f>SUM(R90:R112)</f>
        <v>0</v>
      </c>
      <c r="S89" s="208"/>
      <c r="T89" s="210">
        <f>SUM(T90:T112)</f>
        <v>7.30227</v>
      </c>
      <c r="AR89" s="211" t="s">
        <v>80</v>
      </c>
      <c r="AT89" s="212" t="s">
        <v>71</v>
      </c>
      <c r="AU89" s="212" t="s">
        <v>80</v>
      </c>
      <c r="AY89" s="211" t="s">
        <v>123</v>
      </c>
      <c r="BK89" s="213">
        <f>SUM(BK90:BK112)</f>
        <v>0</v>
      </c>
    </row>
    <row r="90" s="1" customFormat="1" ht="25.5" customHeight="1">
      <c r="B90" s="45"/>
      <c r="C90" s="216" t="s">
        <v>80</v>
      </c>
      <c r="D90" s="216" t="s">
        <v>126</v>
      </c>
      <c r="E90" s="217" t="s">
        <v>127</v>
      </c>
      <c r="F90" s="218" t="s">
        <v>128</v>
      </c>
      <c r="G90" s="219" t="s">
        <v>129</v>
      </c>
      <c r="H90" s="220">
        <v>15</v>
      </c>
      <c r="I90" s="221"/>
      <c r="J90" s="220">
        <f>ROUND(I90*H90,2)</f>
        <v>0</v>
      </c>
      <c r="K90" s="218" t="s">
        <v>130</v>
      </c>
      <c r="L90" s="71"/>
      <c r="M90" s="222" t="s">
        <v>20</v>
      </c>
      <c r="N90" s="223" t="s">
        <v>43</v>
      </c>
      <c r="O90" s="46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AR90" s="23" t="s">
        <v>131</v>
      </c>
      <c r="AT90" s="23" t="s">
        <v>126</v>
      </c>
      <c r="AU90" s="23" t="s">
        <v>82</v>
      </c>
      <c r="AY90" s="23" t="s">
        <v>123</v>
      </c>
      <c r="BE90" s="226">
        <f>IF(N90="základní",J90,0)</f>
        <v>0</v>
      </c>
      <c r="BF90" s="226">
        <f>IF(N90="snížená",J90,0)</f>
        <v>0</v>
      </c>
      <c r="BG90" s="226">
        <f>IF(N90="zákl. přenesená",J90,0)</f>
        <v>0</v>
      </c>
      <c r="BH90" s="226">
        <f>IF(N90="sníž. přenesená",J90,0)</f>
        <v>0</v>
      </c>
      <c r="BI90" s="226">
        <f>IF(N90="nulová",J90,0)</f>
        <v>0</v>
      </c>
      <c r="BJ90" s="23" t="s">
        <v>80</v>
      </c>
      <c r="BK90" s="226">
        <f>ROUND(I90*H90,2)</f>
        <v>0</v>
      </c>
      <c r="BL90" s="23" t="s">
        <v>131</v>
      </c>
      <c r="BM90" s="23" t="s">
        <v>132</v>
      </c>
    </row>
    <row r="91" s="11" customFormat="1">
      <c r="B91" s="227"/>
      <c r="C91" s="228"/>
      <c r="D91" s="229" t="s">
        <v>133</v>
      </c>
      <c r="E91" s="230" t="s">
        <v>20</v>
      </c>
      <c r="F91" s="231" t="s">
        <v>10</v>
      </c>
      <c r="G91" s="228"/>
      <c r="H91" s="232">
        <v>15</v>
      </c>
      <c r="I91" s="233"/>
      <c r="J91" s="228"/>
      <c r="K91" s="228"/>
      <c r="L91" s="234"/>
      <c r="M91" s="235"/>
      <c r="N91" s="236"/>
      <c r="O91" s="236"/>
      <c r="P91" s="236"/>
      <c r="Q91" s="236"/>
      <c r="R91" s="236"/>
      <c r="S91" s="236"/>
      <c r="T91" s="237"/>
      <c r="AT91" s="238" t="s">
        <v>133</v>
      </c>
      <c r="AU91" s="238" t="s">
        <v>82</v>
      </c>
      <c r="AV91" s="11" t="s">
        <v>82</v>
      </c>
      <c r="AW91" s="11" t="s">
        <v>35</v>
      </c>
      <c r="AX91" s="11" t="s">
        <v>72</v>
      </c>
      <c r="AY91" s="238" t="s">
        <v>123</v>
      </c>
    </row>
    <row r="92" s="12" customFormat="1">
      <c r="B92" s="239"/>
      <c r="C92" s="240"/>
      <c r="D92" s="229" t="s">
        <v>133</v>
      </c>
      <c r="E92" s="241" t="s">
        <v>20</v>
      </c>
      <c r="F92" s="242" t="s">
        <v>134</v>
      </c>
      <c r="G92" s="240"/>
      <c r="H92" s="243">
        <v>15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AT92" s="249" t="s">
        <v>133</v>
      </c>
      <c r="AU92" s="249" t="s">
        <v>82</v>
      </c>
      <c r="AV92" s="12" t="s">
        <v>131</v>
      </c>
      <c r="AW92" s="12" t="s">
        <v>35</v>
      </c>
      <c r="AX92" s="12" t="s">
        <v>80</v>
      </c>
      <c r="AY92" s="249" t="s">
        <v>123</v>
      </c>
    </row>
    <row r="93" s="1" customFormat="1" ht="38.25" customHeight="1">
      <c r="B93" s="45"/>
      <c r="C93" s="216" t="s">
        <v>82</v>
      </c>
      <c r="D93" s="216" t="s">
        <v>126</v>
      </c>
      <c r="E93" s="217" t="s">
        <v>135</v>
      </c>
      <c r="F93" s="218" t="s">
        <v>136</v>
      </c>
      <c r="G93" s="219" t="s">
        <v>137</v>
      </c>
      <c r="H93" s="220">
        <v>4</v>
      </c>
      <c r="I93" s="221"/>
      <c r="J93" s="220">
        <f>ROUND(I93*H93,2)</f>
        <v>0</v>
      </c>
      <c r="K93" s="218" t="s">
        <v>130</v>
      </c>
      <c r="L93" s="71"/>
      <c r="M93" s="222" t="s">
        <v>20</v>
      </c>
      <c r="N93" s="223" t="s">
        <v>43</v>
      </c>
      <c r="O93" s="46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AR93" s="23" t="s">
        <v>131</v>
      </c>
      <c r="AT93" s="23" t="s">
        <v>126</v>
      </c>
      <c r="AU93" s="23" t="s">
        <v>82</v>
      </c>
      <c r="AY93" s="23" t="s">
        <v>123</v>
      </c>
      <c r="BE93" s="226">
        <f>IF(N93="základní",J93,0)</f>
        <v>0</v>
      </c>
      <c r="BF93" s="226">
        <f>IF(N93="snížená",J93,0)</f>
        <v>0</v>
      </c>
      <c r="BG93" s="226">
        <f>IF(N93="zákl. přenesená",J93,0)</f>
        <v>0</v>
      </c>
      <c r="BH93" s="226">
        <f>IF(N93="sníž. přenesená",J93,0)</f>
        <v>0</v>
      </c>
      <c r="BI93" s="226">
        <f>IF(N93="nulová",J93,0)</f>
        <v>0</v>
      </c>
      <c r="BJ93" s="23" t="s">
        <v>80</v>
      </c>
      <c r="BK93" s="226">
        <f>ROUND(I93*H93,2)</f>
        <v>0</v>
      </c>
      <c r="BL93" s="23" t="s">
        <v>131</v>
      </c>
      <c r="BM93" s="23" t="s">
        <v>138</v>
      </c>
    </row>
    <row r="94" s="13" customFormat="1">
      <c r="B94" s="250"/>
      <c r="C94" s="251"/>
      <c r="D94" s="229" t="s">
        <v>133</v>
      </c>
      <c r="E94" s="252" t="s">
        <v>20</v>
      </c>
      <c r="F94" s="253" t="s">
        <v>139</v>
      </c>
      <c r="G94" s="251"/>
      <c r="H94" s="252" t="s">
        <v>20</v>
      </c>
      <c r="I94" s="254"/>
      <c r="J94" s="251"/>
      <c r="K94" s="251"/>
      <c r="L94" s="255"/>
      <c r="M94" s="256"/>
      <c r="N94" s="257"/>
      <c r="O94" s="257"/>
      <c r="P94" s="257"/>
      <c r="Q94" s="257"/>
      <c r="R94" s="257"/>
      <c r="S94" s="257"/>
      <c r="T94" s="258"/>
      <c r="AT94" s="259" t="s">
        <v>133</v>
      </c>
      <c r="AU94" s="259" t="s">
        <v>82</v>
      </c>
      <c r="AV94" s="13" t="s">
        <v>80</v>
      </c>
      <c r="AW94" s="13" t="s">
        <v>35</v>
      </c>
      <c r="AX94" s="13" t="s">
        <v>72</v>
      </c>
      <c r="AY94" s="259" t="s">
        <v>123</v>
      </c>
    </row>
    <row r="95" s="11" customFormat="1">
      <c r="B95" s="227"/>
      <c r="C95" s="228"/>
      <c r="D95" s="229" t="s">
        <v>133</v>
      </c>
      <c r="E95" s="230" t="s">
        <v>20</v>
      </c>
      <c r="F95" s="231" t="s">
        <v>131</v>
      </c>
      <c r="G95" s="228"/>
      <c r="H95" s="232">
        <v>4</v>
      </c>
      <c r="I95" s="233"/>
      <c r="J95" s="228"/>
      <c r="K95" s="228"/>
      <c r="L95" s="234"/>
      <c r="M95" s="235"/>
      <c r="N95" s="236"/>
      <c r="O95" s="236"/>
      <c r="P95" s="236"/>
      <c r="Q95" s="236"/>
      <c r="R95" s="236"/>
      <c r="S95" s="236"/>
      <c r="T95" s="237"/>
      <c r="AT95" s="238" t="s">
        <v>133</v>
      </c>
      <c r="AU95" s="238" t="s">
        <v>82</v>
      </c>
      <c r="AV95" s="11" t="s">
        <v>82</v>
      </c>
      <c r="AW95" s="11" t="s">
        <v>35</v>
      </c>
      <c r="AX95" s="11" t="s">
        <v>72</v>
      </c>
      <c r="AY95" s="238" t="s">
        <v>123</v>
      </c>
    </row>
    <row r="96" s="12" customFormat="1">
      <c r="B96" s="239"/>
      <c r="C96" s="240"/>
      <c r="D96" s="229" t="s">
        <v>133</v>
      </c>
      <c r="E96" s="241" t="s">
        <v>20</v>
      </c>
      <c r="F96" s="242" t="s">
        <v>134</v>
      </c>
      <c r="G96" s="240"/>
      <c r="H96" s="243">
        <v>4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AT96" s="249" t="s">
        <v>133</v>
      </c>
      <c r="AU96" s="249" t="s">
        <v>82</v>
      </c>
      <c r="AV96" s="12" t="s">
        <v>131</v>
      </c>
      <c r="AW96" s="12" t="s">
        <v>35</v>
      </c>
      <c r="AX96" s="12" t="s">
        <v>80</v>
      </c>
      <c r="AY96" s="249" t="s">
        <v>123</v>
      </c>
    </row>
    <row r="97" s="1" customFormat="1" ht="38.25" customHeight="1">
      <c r="B97" s="45"/>
      <c r="C97" s="216" t="s">
        <v>140</v>
      </c>
      <c r="D97" s="216" t="s">
        <v>126</v>
      </c>
      <c r="E97" s="217" t="s">
        <v>141</v>
      </c>
      <c r="F97" s="218" t="s">
        <v>142</v>
      </c>
      <c r="G97" s="219" t="s">
        <v>137</v>
      </c>
      <c r="H97" s="220">
        <v>60</v>
      </c>
      <c r="I97" s="221"/>
      <c r="J97" s="220">
        <f>ROUND(I97*H97,2)</f>
        <v>0</v>
      </c>
      <c r="K97" s="218" t="s">
        <v>130</v>
      </c>
      <c r="L97" s="71"/>
      <c r="M97" s="222" t="s">
        <v>20</v>
      </c>
      <c r="N97" s="223" t="s">
        <v>43</v>
      </c>
      <c r="O97" s="46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AR97" s="23" t="s">
        <v>131</v>
      </c>
      <c r="AT97" s="23" t="s">
        <v>126</v>
      </c>
      <c r="AU97" s="23" t="s">
        <v>82</v>
      </c>
      <c r="AY97" s="23" t="s">
        <v>123</v>
      </c>
      <c r="BE97" s="226">
        <f>IF(N97="základní",J97,0)</f>
        <v>0</v>
      </c>
      <c r="BF97" s="226">
        <f>IF(N97="snížená",J97,0)</f>
        <v>0</v>
      </c>
      <c r="BG97" s="226">
        <f>IF(N97="zákl. přenesená",J97,0)</f>
        <v>0</v>
      </c>
      <c r="BH97" s="226">
        <f>IF(N97="sníž. přenesená",J97,0)</f>
        <v>0</v>
      </c>
      <c r="BI97" s="226">
        <f>IF(N97="nulová",J97,0)</f>
        <v>0</v>
      </c>
      <c r="BJ97" s="23" t="s">
        <v>80</v>
      </c>
      <c r="BK97" s="226">
        <f>ROUND(I97*H97,2)</f>
        <v>0</v>
      </c>
      <c r="BL97" s="23" t="s">
        <v>131</v>
      </c>
      <c r="BM97" s="23" t="s">
        <v>143</v>
      </c>
    </row>
    <row r="98" s="11" customFormat="1">
      <c r="B98" s="227"/>
      <c r="C98" s="228"/>
      <c r="D98" s="229" t="s">
        <v>133</v>
      </c>
      <c r="E98" s="230" t="s">
        <v>20</v>
      </c>
      <c r="F98" s="231" t="s">
        <v>144</v>
      </c>
      <c r="G98" s="228"/>
      <c r="H98" s="232">
        <v>60</v>
      </c>
      <c r="I98" s="233"/>
      <c r="J98" s="228"/>
      <c r="K98" s="228"/>
      <c r="L98" s="234"/>
      <c r="M98" s="235"/>
      <c r="N98" s="236"/>
      <c r="O98" s="236"/>
      <c r="P98" s="236"/>
      <c r="Q98" s="236"/>
      <c r="R98" s="236"/>
      <c r="S98" s="236"/>
      <c r="T98" s="237"/>
      <c r="AT98" s="238" t="s">
        <v>133</v>
      </c>
      <c r="AU98" s="238" t="s">
        <v>82</v>
      </c>
      <c r="AV98" s="11" t="s">
        <v>82</v>
      </c>
      <c r="AW98" s="11" t="s">
        <v>35</v>
      </c>
      <c r="AX98" s="11" t="s">
        <v>72</v>
      </c>
      <c r="AY98" s="238" t="s">
        <v>123</v>
      </c>
    </row>
    <row r="99" s="12" customFormat="1">
      <c r="B99" s="239"/>
      <c r="C99" s="240"/>
      <c r="D99" s="229" t="s">
        <v>133</v>
      </c>
      <c r="E99" s="241" t="s">
        <v>20</v>
      </c>
      <c r="F99" s="242" t="s">
        <v>134</v>
      </c>
      <c r="G99" s="240"/>
      <c r="H99" s="243">
        <v>60</v>
      </c>
      <c r="I99" s="244"/>
      <c r="J99" s="240"/>
      <c r="K99" s="240"/>
      <c r="L99" s="245"/>
      <c r="M99" s="246"/>
      <c r="N99" s="247"/>
      <c r="O99" s="247"/>
      <c r="P99" s="247"/>
      <c r="Q99" s="247"/>
      <c r="R99" s="247"/>
      <c r="S99" s="247"/>
      <c r="T99" s="248"/>
      <c r="AT99" s="249" t="s">
        <v>133</v>
      </c>
      <c r="AU99" s="249" t="s">
        <v>82</v>
      </c>
      <c r="AV99" s="12" t="s">
        <v>131</v>
      </c>
      <c r="AW99" s="12" t="s">
        <v>35</v>
      </c>
      <c r="AX99" s="12" t="s">
        <v>80</v>
      </c>
      <c r="AY99" s="249" t="s">
        <v>123</v>
      </c>
    </row>
    <row r="100" s="1" customFormat="1" ht="38.25" customHeight="1">
      <c r="B100" s="45"/>
      <c r="C100" s="216" t="s">
        <v>131</v>
      </c>
      <c r="D100" s="216" t="s">
        <v>126</v>
      </c>
      <c r="E100" s="217" t="s">
        <v>145</v>
      </c>
      <c r="F100" s="218" t="s">
        <v>146</v>
      </c>
      <c r="G100" s="219" t="s">
        <v>137</v>
      </c>
      <c r="H100" s="220">
        <v>4</v>
      </c>
      <c r="I100" s="221"/>
      <c r="J100" s="220">
        <f>ROUND(I100*H100,2)</f>
        <v>0</v>
      </c>
      <c r="K100" s="218" t="s">
        <v>130</v>
      </c>
      <c r="L100" s="71"/>
      <c r="M100" s="222" t="s">
        <v>20</v>
      </c>
      <c r="N100" s="223" t="s">
        <v>43</v>
      </c>
      <c r="O100" s="46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AR100" s="23" t="s">
        <v>131</v>
      </c>
      <c r="AT100" s="23" t="s">
        <v>126</v>
      </c>
      <c r="AU100" s="23" t="s">
        <v>82</v>
      </c>
      <c r="AY100" s="23" t="s">
        <v>123</v>
      </c>
      <c r="BE100" s="226">
        <f>IF(N100="základní",J100,0)</f>
        <v>0</v>
      </c>
      <c r="BF100" s="226">
        <f>IF(N100="snížená",J100,0)</f>
        <v>0</v>
      </c>
      <c r="BG100" s="226">
        <f>IF(N100="zákl. přenesená",J100,0)</f>
        <v>0</v>
      </c>
      <c r="BH100" s="226">
        <f>IF(N100="sníž. přenesená",J100,0)</f>
        <v>0</v>
      </c>
      <c r="BI100" s="226">
        <f>IF(N100="nulová",J100,0)</f>
        <v>0</v>
      </c>
      <c r="BJ100" s="23" t="s">
        <v>80</v>
      </c>
      <c r="BK100" s="226">
        <f>ROUND(I100*H100,2)</f>
        <v>0</v>
      </c>
      <c r="BL100" s="23" t="s">
        <v>131</v>
      </c>
      <c r="BM100" s="23" t="s">
        <v>147</v>
      </c>
    </row>
    <row r="101" s="13" customFormat="1">
      <c r="B101" s="250"/>
      <c r="C101" s="251"/>
      <c r="D101" s="229" t="s">
        <v>133</v>
      </c>
      <c r="E101" s="252" t="s">
        <v>20</v>
      </c>
      <c r="F101" s="253" t="s">
        <v>148</v>
      </c>
      <c r="G101" s="251"/>
      <c r="H101" s="252" t="s">
        <v>20</v>
      </c>
      <c r="I101" s="254"/>
      <c r="J101" s="251"/>
      <c r="K101" s="251"/>
      <c r="L101" s="255"/>
      <c r="M101" s="256"/>
      <c r="N101" s="257"/>
      <c r="O101" s="257"/>
      <c r="P101" s="257"/>
      <c r="Q101" s="257"/>
      <c r="R101" s="257"/>
      <c r="S101" s="257"/>
      <c r="T101" s="258"/>
      <c r="AT101" s="259" t="s">
        <v>133</v>
      </c>
      <c r="AU101" s="259" t="s">
        <v>82</v>
      </c>
      <c r="AV101" s="13" t="s">
        <v>80</v>
      </c>
      <c r="AW101" s="13" t="s">
        <v>35</v>
      </c>
      <c r="AX101" s="13" t="s">
        <v>72</v>
      </c>
      <c r="AY101" s="259" t="s">
        <v>123</v>
      </c>
    </row>
    <row r="102" s="11" customFormat="1">
      <c r="B102" s="227"/>
      <c r="C102" s="228"/>
      <c r="D102" s="229" t="s">
        <v>133</v>
      </c>
      <c r="E102" s="230" t="s">
        <v>20</v>
      </c>
      <c r="F102" s="231" t="s">
        <v>131</v>
      </c>
      <c r="G102" s="228"/>
      <c r="H102" s="232">
        <v>4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AT102" s="238" t="s">
        <v>133</v>
      </c>
      <c r="AU102" s="238" t="s">
        <v>82</v>
      </c>
      <c r="AV102" s="11" t="s">
        <v>82</v>
      </c>
      <c r="AW102" s="11" t="s">
        <v>35</v>
      </c>
      <c r="AX102" s="11" t="s">
        <v>72</v>
      </c>
      <c r="AY102" s="238" t="s">
        <v>123</v>
      </c>
    </row>
    <row r="103" s="12" customFormat="1">
      <c r="B103" s="239"/>
      <c r="C103" s="240"/>
      <c r="D103" s="229" t="s">
        <v>133</v>
      </c>
      <c r="E103" s="241" t="s">
        <v>20</v>
      </c>
      <c r="F103" s="242" t="s">
        <v>134</v>
      </c>
      <c r="G103" s="240"/>
      <c r="H103" s="243">
        <v>4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AT103" s="249" t="s">
        <v>133</v>
      </c>
      <c r="AU103" s="249" t="s">
        <v>82</v>
      </c>
      <c r="AV103" s="12" t="s">
        <v>131</v>
      </c>
      <c r="AW103" s="12" t="s">
        <v>35</v>
      </c>
      <c r="AX103" s="12" t="s">
        <v>80</v>
      </c>
      <c r="AY103" s="249" t="s">
        <v>123</v>
      </c>
    </row>
    <row r="104" s="1" customFormat="1" ht="38.25" customHeight="1">
      <c r="B104" s="45"/>
      <c r="C104" s="216" t="s">
        <v>149</v>
      </c>
      <c r="D104" s="216" t="s">
        <v>126</v>
      </c>
      <c r="E104" s="217" t="s">
        <v>150</v>
      </c>
      <c r="F104" s="218" t="s">
        <v>151</v>
      </c>
      <c r="G104" s="219" t="s">
        <v>152</v>
      </c>
      <c r="H104" s="220">
        <v>4.3700000000000001</v>
      </c>
      <c r="I104" s="221"/>
      <c r="J104" s="220">
        <f>ROUND(I104*H104,2)</f>
        <v>0</v>
      </c>
      <c r="K104" s="218" t="s">
        <v>130</v>
      </c>
      <c r="L104" s="71"/>
      <c r="M104" s="222" t="s">
        <v>20</v>
      </c>
      <c r="N104" s="223" t="s">
        <v>43</v>
      </c>
      <c r="O104" s="46"/>
      <c r="P104" s="224">
        <f>O104*H104</f>
        <v>0</v>
      </c>
      <c r="Q104" s="224">
        <v>0</v>
      </c>
      <c r="R104" s="224">
        <f>Q104*H104</f>
        <v>0</v>
      </c>
      <c r="S104" s="224">
        <v>1.671</v>
      </c>
      <c r="T104" s="225">
        <f>S104*H104</f>
        <v>7.30227</v>
      </c>
      <c r="AR104" s="23" t="s">
        <v>131</v>
      </c>
      <c r="AT104" s="23" t="s">
        <v>126</v>
      </c>
      <c r="AU104" s="23" t="s">
        <v>82</v>
      </c>
      <c r="AY104" s="23" t="s">
        <v>123</v>
      </c>
      <c r="BE104" s="226">
        <f>IF(N104="základní",J104,0)</f>
        <v>0</v>
      </c>
      <c r="BF104" s="226">
        <f>IF(N104="snížená",J104,0)</f>
        <v>0</v>
      </c>
      <c r="BG104" s="226">
        <f>IF(N104="zákl. přenesená",J104,0)</f>
        <v>0</v>
      </c>
      <c r="BH104" s="226">
        <f>IF(N104="sníž. přenesená",J104,0)</f>
        <v>0</v>
      </c>
      <c r="BI104" s="226">
        <f>IF(N104="nulová",J104,0)</f>
        <v>0</v>
      </c>
      <c r="BJ104" s="23" t="s">
        <v>80</v>
      </c>
      <c r="BK104" s="226">
        <f>ROUND(I104*H104,2)</f>
        <v>0</v>
      </c>
      <c r="BL104" s="23" t="s">
        <v>131</v>
      </c>
      <c r="BM104" s="23" t="s">
        <v>153</v>
      </c>
    </row>
    <row r="105" s="13" customFormat="1">
      <c r="B105" s="250"/>
      <c r="C105" s="251"/>
      <c r="D105" s="229" t="s">
        <v>133</v>
      </c>
      <c r="E105" s="252" t="s">
        <v>20</v>
      </c>
      <c r="F105" s="253" t="s">
        <v>154</v>
      </c>
      <c r="G105" s="251"/>
      <c r="H105" s="252" t="s">
        <v>20</v>
      </c>
      <c r="I105" s="254"/>
      <c r="J105" s="251"/>
      <c r="K105" s="251"/>
      <c r="L105" s="255"/>
      <c r="M105" s="256"/>
      <c r="N105" s="257"/>
      <c r="O105" s="257"/>
      <c r="P105" s="257"/>
      <c r="Q105" s="257"/>
      <c r="R105" s="257"/>
      <c r="S105" s="257"/>
      <c r="T105" s="258"/>
      <c r="AT105" s="259" t="s">
        <v>133</v>
      </c>
      <c r="AU105" s="259" t="s">
        <v>82</v>
      </c>
      <c r="AV105" s="13" t="s">
        <v>80</v>
      </c>
      <c r="AW105" s="13" t="s">
        <v>35</v>
      </c>
      <c r="AX105" s="13" t="s">
        <v>72</v>
      </c>
      <c r="AY105" s="259" t="s">
        <v>123</v>
      </c>
    </row>
    <row r="106" s="11" customFormat="1">
      <c r="B106" s="227"/>
      <c r="C106" s="228"/>
      <c r="D106" s="229" t="s">
        <v>133</v>
      </c>
      <c r="E106" s="230" t="s">
        <v>20</v>
      </c>
      <c r="F106" s="231" t="s">
        <v>155</v>
      </c>
      <c r="G106" s="228"/>
      <c r="H106" s="232">
        <v>0.29999999999999999</v>
      </c>
      <c r="I106" s="233"/>
      <c r="J106" s="228"/>
      <c r="K106" s="228"/>
      <c r="L106" s="234"/>
      <c r="M106" s="235"/>
      <c r="N106" s="236"/>
      <c r="O106" s="236"/>
      <c r="P106" s="236"/>
      <c r="Q106" s="236"/>
      <c r="R106" s="236"/>
      <c r="S106" s="236"/>
      <c r="T106" s="237"/>
      <c r="AT106" s="238" t="s">
        <v>133</v>
      </c>
      <c r="AU106" s="238" t="s">
        <v>82</v>
      </c>
      <c r="AV106" s="11" t="s">
        <v>82</v>
      </c>
      <c r="AW106" s="11" t="s">
        <v>35</v>
      </c>
      <c r="AX106" s="11" t="s">
        <v>72</v>
      </c>
      <c r="AY106" s="238" t="s">
        <v>123</v>
      </c>
    </row>
    <row r="107" s="11" customFormat="1">
      <c r="B107" s="227"/>
      <c r="C107" s="228"/>
      <c r="D107" s="229" t="s">
        <v>133</v>
      </c>
      <c r="E107" s="230" t="s">
        <v>20</v>
      </c>
      <c r="F107" s="231" t="s">
        <v>156</v>
      </c>
      <c r="G107" s="228"/>
      <c r="H107" s="232">
        <v>0.51000000000000001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AT107" s="238" t="s">
        <v>133</v>
      </c>
      <c r="AU107" s="238" t="s">
        <v>82</v>
      </c>
      <c r="AV107" s="11" t="s">
        <v>82</v>
      </c>
      <c r="AW107" s="11" t="s">
        <v>35</v>
      </c>
      <c r="AX107" s="11" t="s">
        <v>72</v>
      </c>
      <c r="AY107" s="238" t="s">
        <v>123</v>
      </c>
    </row>
    <row r="108" s="11" customFormat="1">
      <c r="B108" s="227"/>
      <c r="C108" s="228"/>
      <c r="D108" s="229" t="s">
        <v>133</v>
      </c>
      <c r="E108" s="230" t="s">
        <v>20</v>
      </c>
      <c r="F108" s="231" t="s">
        <v>156</v>
      </c>
      <c r="G108" s="228"/>
      <c r="H108" s="232">
        <v>0.51000000000000001</v>
      </c>
      <c r="I108" s="233"/>
      <c r="J108" s="228"/>
      <c r="K108" s="228"/>
      <c r="L108" s="234"/>
      <c r="M108" s="235"/>
      <c r="N108" s="236"/>
      <c r="O108" s="236"/>
      <c r="P108" s="236"/>
      <c r="Q108" s="236"/>
      <c r="R108" s="236"/>
      <c r="S108" s="236"/>
      <c r="T108" s="237"/>
      <c r="AT108" s="238" t="s">
        <v>133</v>
      </c>
      <c r="AU108" s="238" t="s">
        <v>82</v>
      </c>
      <c r="AV108" s="11" t="s">
        <v>82</v>
      </c>
      <c r="AW108" s="11" t="s">
        <v>35</v>
      </c>
      <c r="AX108" s="11" t="s">
        <v>72</v>
      </c>
      <c r="AY108" s="238" t="s">
        <v>123</v>
      </c>
    </row>
    <row r="109" s="11" customFormat="1">
      <c r="B109" s="227"/>
      <c r="C109" s="228"/>
      <c r="D109" s="229" t="s">
        <v>133</v>
      </c>
      <c r="E109" s="230" t="s">
        <v>20</v>
      </c>
      <c r="F109" s="231" t="s">
        <v>156</v>
      </c>
      <c r="G109" s="228"/>
      <c r="H109" s="232">
        <v>0.51000000000000001</v>
      </c>
      <c r="I109" s="233"/>
      <c r="J109" s="228"/>
      <c r="K109" s="228"/>
      <c r="L109" s="234"/>
      <c r="M109" s="235"/>
      <c r="N109" s="236"/>
      <c r="O109" s="236"/>
      <c r="P109" s="236"/>
      <c r="Q109" s="236"/>
      <c r="R109" s="236"/>
      <c r="S109" s="236"/>
      <c r="T109" s="237"/>
      <c r="AT109" s="238" t="s">
        <v>133</v>
      </c>
      <c r="AU109" s="238" t="s">
        <v>82</v>
      </c>
      <c r="AV109" s="11" t="s">
        <v>82</v>
      </c>
      <c r="AW109" s="11" t="s">
        <v>35</v>
      </c>
      <c r="AX109" s="11" t="s">
        <v>72</v>
      </c>
      <c r="AY109" s="238" t="s">
        <v>123</v>
      </c>
    </row>
    <row r="110" s="11" customFormat="1">
      <c r="B110" s="227"/>
      <c r="C110" s="228"/>
      <c r="D110" s="229" t="s">
        <v>133</v>
      </c>
      <c r="E110" s="230" t="s">
        <v>20</v>
      </c>
      <c r="F110" s="231" t="s">
        <v>157</v>
      </c>
      <c r="G110" s="228"/>
      <c r="H110" s="232">
        <v>2.0299999999999998</v>
      </c>
      <c r="I110" s="233"/>
      <c r="J110" s="228"/>
      <c r="K110" s="228"/>
      <c r="L110" s="234"/>
      <c r="M110" s="235"/>
      <c r="N110" s="236"/>
      <c r="O110" s="236"/>
      <c r="P110" s="236"/>
      <c r="Q110" s="236"/>
      <c r="R110" s="236"/>
      <c r="S110" s="236"/>
      <c r="T110" s="237"/>
      <c r="AT110" s="238" t="s">
        <v>133</v>
      </c>
      <c r="AU110" s="238" t="s">
        <v>82</v>
      </c>
      <c r="AV110" s="11" t="s">
        <v>82</v>
      </c>
      <c r="AW110" s="11" t="s">
        <v>35</v>
      </c>
      <c r="AX110" s="11" t="s">
        <v>72</v>
      </c>
      <c r="AY110" s="238" t="s">
        <v>123</v>
      </c>
    </row>
    <row r="111" s="11" customFormat="1">
      <c r="B111" s="227"/>
      <c r="C111" s="228"/>
      <c r="D111" s="229" t="s">
        <v>133</v>
      </c>
      <c r="E111" s="230" t="s">
        <v>20</v>
      </c>
      <c r="F111" s="231" t="s">
        <v>156</v>
      </c>
      <c r="G111" s="228"/>
      <c r="H111" s="232">
        <v>0.51000000000000001</v>
      </c>
      <c r="I111" s="233"/>
      <c r="J111" s="228"/>
      <c r="K111" s="228"/>
      <c r="L111" s="234"/>
      <c r="M111" s="235"/>
      <c r="N111" s="236"/>
      <c r="O111" s="236"/>
      <c r="P111" s="236"/>
      <c r="Q111" s="236"/>
      <c r="R111" s="236"/>
      <c r="S111" s="236"/>
      <c r="T111" s="237"/>
      <c r="AT111" s="238" t="s">
        <v>133</v>
      </c>
      <c r="AU111" s="238" t="s">
        <v>82</v>
      </c>
      <c r="AV111" s="11" t="s">
        <v>82</v>
      </c>
      <c r="AW111" s="11" t="s">
        <v>35</v>
      </c>
      <c r="AX111" s="11" t="s">
        <v>72</v>
      </c>
      <c r="AY111" s="238" t="s">
        <v>123</v>
      </c>
    </row>
    <row r="112" s="12" customFormat="1">
      <c r="B112" s="239"/>
      <c r="C112" s="240"/>
      <c r="D112" s="229" t="s">
        <v>133</v>
      </c>
      <c r="E112" s="241" t="s">
        <v>20</v>
      </c>
      <c r="F112" s="242" t="s">
        <v>134</v>
      </c>
      <c r="G112" s="240"/>
      <c r="H112" s="243">
        <v>4.3700000000000001</v>
      </c>
      <c r="I112" s="244"/>
      <c r="J112" s="240"/>
      <c r="K112" s="240"/>
      <c r="L112" s="245"/>
      <c r="M112" s="246"/>
      <c r="N112" s="247"/>
      <c r="O112" s="247"/>
      <c r="P112" s="247"/>
      <c r="Q112" s="247"/>
      <c r="R112" s="247"/>
      <c r="S112" s="247"/>
      <c r="T112" s="248"/>
      <c r="AT112" s="249" t="s">
        <v>133</v>
      </c>
      <c r="AU112" s="249" t="s">
        <v>82</v>
      </c>
      <c r="AV112" s="12" t="s">
        <v>131</v>
      </c>
      <c r="AW112" s="12" t="s">
        <v>35</v>
      </c>
      <c r="AX112" s="12" t="s">
        <v>80</v>
      </c>
      <c r="AY112" s="249" t="s">
        <v>123</v>
      </c>
    </row>
    <row r="113" s="10" customFormat="1" ht="29.88" customHeight="1">
      <c r="B113" s="200"/>
      <c r="C113" s="201"/>
      <c r="D113" s="202" t="s">
        <v>71</v>
      </c>
      <c r="E113" s="214" t="s">
        <v>158</v>
      </c>
      <c r="F113" s="214" t="s">
        <v>159</v>
      </c>
      <c r="G113" s="201"/>
      <c r="H113" s="201"/>
      <c r="I113" s="204"/>
      <c r="J113" s="215">
        <f>BK113</f>
        <v>0</v>
      </c>
      <c r="K113" s="201"/>
      <c r="L113" s="206"/>
      <c r="M113" s="207"/>
      <c r="N113" s="208"/>
      <c r="O113" s="208"/>
      <c r="P113" s="209">
        <f>SUM(P114:P130)</f>
        <v>0</v>
      </c>
      <c r="Q113" s="208"/>
      <c r="R113" s="209">
        <f>SUM(R114:R130)</f>
        <v>0</v>
      </c>
      <c r="S113" s="208"/>
      <c r="T113" s="210">
        <f>SUM(T114:T130)</f>
        <v>0</v>
      </c>
      <c r="AR113" s="211" t="s">
        <v>80</v>
      </c>
      <c r="AT113" s="212" t="s">
        <v>71</v>
      </c>
      <c r="AU113" s="212" t="s">
        <v>80</v>
      </c>
      <c r="AY113" s="211" t="s">
        <v>123</v>
      </c>
      <c r="BK113" s="213">
        <f>SUM(BK114:BK130)</f>
        <v>0</v>
      </c>
    </row>
    <row r="114" s="1" customFormat="1" ht="38.25" customHeight="1">
      <c r="B114" s="45"/>
      <c r="C114" s="216" t="s">
        <v>160</v>
      </c>
      <c r="D114" s="216" t="s">
        <v>126</v>
      </c>
      <c r="E114" s="217" t="s">
        <v>161</v>
      </c>
      <c r="F114" s="218" t="s">
        <v>162</v>
      </c>
      <c r="G114" s="219" t="s">
        <v>163</v>
      </c>
      <c r="H114" s="220">
        <v>24.120000000000001</v>
      </c>
      <c r="I114" s="221"/>
      <c r="J114" s="220">
        <f>ROUND(I114*H114,2)</f>
        <v>0</v>
      </c>
      <c r="K114" s="218" t="s">
        <v>130</v>
      </c>
      <c r="L114" s="71"/>
      <c r="M114" s="222" t="s">
        <v>20</v>
      </c>
      <c r="N114" s="223" t="s">
        <v>43</v>
      </c>
      <c r="O114" s="46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AR114" s="23" t="s">
        <v>131</v>
      </c>
      <c r="AT114" s="23" t="s">
        <v>126</v>
      </c>
      <c r="AU114" s="23" t="s">
        <v>82</v>
      </c>
      <c r="AY114" s="23" t="s">
        <v>123</v>
      </c>
      <c r="BE114" s="226">
        <f>IF(N114="základní",J114,0)</f>
        <v>0</v>
      </c>
      <c r="BF114" s="226">
        <f>IF(N114="snížená",J114,0)</f>
        <v>0</v>
      </c>
      <c r="BG114" s="226">
        <f>IF(N114="zákl. přenesená",J114,0)</f>
        <v>0</v>
      </c>
      <c r="BH114" s="226">
        <f>IF(N114="sníž. přenesená",J114,0)</f>
        <v>0</v>
      </c>
      <c r="BI114" s="226">
        <f>IF(N114="nulová",J114,0)</f>
        <v>0</v>
      </c>
      <c r="BJ114" s="23" t="s">
        <v>80</v>
      </c>
      <c r="BK114" s="226">
        <f>ROUND(I114*H114,2)</f>
        <v>0</v>
      </c>
      <c r="BL114" s="23" t="s">
        <v>131</v>
      </c>
      <c r="BM114" s="23" t="s">
        <v>164</v>
      </c>
    </row>
    <row r="115" s="1" customFormat="1" ht="25.5" customHeight="1">
      <c r="B115" s="45"/>
      <c r="C115" s="216" t="s">
        <v>165</v>
      </c>
      <c r="D115" s="216" t="s">
        <v>126</v>
      </c>
      <c r="E115" s="217" t="s">
        <v>166</v>
      </c>
      <c r="F115" s="218" t="s">
        <v>167</v>
      </c>
      <c r="G115" s="219" t="s">
        <v>163</v>
      </c>
      <c r="H115" s="220">
        <v>24.120000000000001</v>
      </c>
      <c r="I115" s="221"/>
      <c r="J115" s="220">
        <f>ROUND(I115*H115,2)</f>
        <v>0</v>
      </c>
      <c r="K115" s="218" t="s">
        <v>130</v>
      </c>
      <c r="L115" s="71"/>
      <c r="M115" s="222" t="s">
        <v>20</v>
      </c>
      <c r="N115" s="223" t="s">
        <v>43</v>
      </c>
      <c r="O115" s="46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AR115" s="23" t="s">
        <v>131</v>
      </c>
      <c r="AT115" s="23" t="s">
        <v>126</v>
      </c>
      <c r="AU115" s="23" t="s">
        <v>82</v>
      </c>
      <c r="AY115" s="23" t="s">
        <v>123</v>
      </c>
      <c r="BE115" s="226">
        <f>IF(N115="základní",J115,0)</f>
        <v>0</v>
      </c>
      <c r="BF115" s="226">
        <f>IF(N115="snížená",J115,0)</f>
        <v>0</v>
      </c>
      <c r="BG115" s="226">
        <f>IF(N115="zákl. přenesená",J115,0)</f>
        <v>0</v>
      </c>
      <c r="BH115" s="226">
        <f>IF(N115="sníž. přenesená",J115,0)</f>
        <v>0</v>
      </c>
      <c r="BI115" s="226">
        <f>IF(N115="nulová",J115,0)</f>
        <v>0</v>
      </c>
      <c r="BJ115" s="23" t="s">
        <v>80</v>
      </c>
      <c r="BK115" s="226">
        <f>ROUND(I115*H115,2)</f>
        <v>0</v>
      </c>
      <c r="BL115" s="23" t="s">
        <v>131</v>
      </c>
      <c r="BM115" s="23" t="s">
        <v>168</v>
      </c>
    </row>
    <row r="116" s="1" customFormat="1" ht="25.5" customHeight="1">
      <c r="B116" s="45"/>
      <c r="C116" s="216" t="s">
        <v>169</v>
      </c>
      <c r="D116" s="216" t="s">
        <v>126</v>
      </c>
      <c r="E116" s="217" t="s">
        <v>170</v>
      </c>
      <c r="F116" s="218" t="s">
        <v>171</v>
      </c>
      <c r="G116" s="219" t="s">
        <v>163</v>
      </c>
      <c r="H116" s="220">
        <v>217.08000000000001</v>
      </c>
      <c r="I116" s="221"/>
      <c r="J116" s="220">
        <f>ROUND(I116*H116,2)</f>
        <v>0</v>
      </c>
      <c r="K116" s="218" t="s">
        <v>130</v>
      </c>
      <c r="L116" s="71"/>
      <c r="M116" s="222" t="s">
        <v>20</v>
      </c>
      <c r="N116" s="223" t="s">
        <v>43</v>
      </c>
      <c r="O116" s="46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AR116" s="23" t="s">
        <v>131</v>
      </c>
      <c r="AT116" s="23" t="s">
        <v>126</v>
      </c>
      <c r="AU116" s="23" t="s">
        <v>82</v>
      </c>
      <c r="AY116" s="23" t="s">
        <v>123</v>
      </c>
      <c r="BE116" s="226">
        <f>IF(N116="základní",J116,0)</f>
        <v>0</v>
      </c>
      <c r="BF116" s="226">
        <f>IF(N116="snížená",J116,0)</f>
        <v>0</v>
      </c>
      <c r="BG116" s="226">
        <f>IF(N116="zákl. přenesená",J116,0)</f>
        <v>0</v>
      </c>
      <c r="BH116" s="226">
        <f>IF(N116="sníž. přenesená",J116,0)</f>
        <v>0</v>
      </c>
      <c r="BI116" s="226">
        <f>IF(N116="nulová",J116,0)</f>
        <v>0</v>
      </c>
      <c r="BJ116" s="23" t="s">
        <v>80</v>
      </c>
      <c r="BK116" s="226">
        <f>ROUND(I116*H116,2)</f>
        <v>0</v>
      </c>
      <c r="BL116" s="23" t="s">
        <v>131</v>
      </c>
      <c r="BM116" s="23" t="s">
        <v>172</v>
      </c>
    </row>
    <row r="117" s="11" customFormat="1">
      <c r="B117" s="227"/>
      <c r="C117" s="228"/>
      <c r="D117" s="229" t="s">
        <v>133</v>
      </c>
      <c r="E117" s="230" t="s">
        <v>20</v>
      </c>
      <c r="F117" s="231" t="s">
        <v>173</v>
      </c>
      <c r="G117" s="228"/>
      <c r="H117" s="232">
        <v>217.08000000000001</v>
      </c>
      <c r="I117" s="233"/>
      <c r="J117" s="228"/>
      <c r="K117" s="228"/>
      <c r="L117" s="234"/>
      <c r="M117" s="235"/>
      <c r="N117" s="236"/>
      <c r="O117" s="236"/>
      <c r="P117" s="236"/>
      <c r="Q117" s="236"/>
      <c r="R117" s="236"/>
      <c r="S117" s="236"/>
      <c r="T117" s="237"/>
      <c r="AT117" s="238" t="s">
        <v>133</v>
      </c>
      <c r="AU117" s="238" t="s">
        <v>82</v>
      </c>
      <c r="AV117" s="11" t="s">
        <v>82</v>
      </c>
      <c r="AW117" s="11" t="s">
        <v>35</v>
      </c>
      <c r="AX117" s="11" t="s">
        <v>72</v>
      </c>
      <c r="AY117" s="238" t="s">
        <v>123</v>
      </c>
    </row>
    <row r="118" s="12" customFormat="1">
      <c r="B118" s="239"/>
      <c r="C118" s="240"/>
      <c r="D118" s="229" t="s">
        <v>133</v>
      </c>
      <c r="E118" s="241" t="s">
        <v>20</v>
      </c>
      <c r="F118" s="242" t="s">
        <v>134</v>
      </c>
      <c r="G118" s="240"/>
      <c r="H118" s="243">
        <v>217.08000000000001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AT118" s="249" t="s">
        <v>133</v>
      </c>
      <c r="AU118" s="249" t="s">
        <v>82</v>
      </c>
      <c r="AV118" s="12" t="s">
        <v>131</v>
      </c>
      <c r="AW118" s="12" t="s">
        <v>35</v>
      </c>
      <c r="AX118" s="12" t="s">
        <v>80</v>
      </c>
      <c r="AY118" s="249" t="s">
        <v>123</v>
      </c>
    </row>
    <row r="119" s="1" customFormat="1" ht="25.5" customHeight="1">
      <c r="B119" s="45"/>
      <c r="C119" s="216" t="s">
        <v>124</v>
      </c>
      <c r="D119" s="216" t="s">
        <v>126</v>
      </c>
      <c r="E119" s="217" t="s">
        <v>174</v>
      </c>
      <c r="F119" s="218" t="s">
        <v>175</v>
      </c>
      <c r="G119" s="219" t="s">
        <v>163</v>
      </c>
      <c r="H119" s="220">
        <v>7.2999999999999998</v>
      </c>
      <c r="I119" s="221"/>
      <c r="J119" s="220">
        <f>ROUND(I119*H119,2)</f>
        <v>0</v>
      </c>
      <c r="K119" s="218" t="s">
        <v>130</v>
      </c>
      <c r="L119" s="71"/>
      <c r="M119" s="222" t="s">
        <v>20</v>
      </c>
      <c r="N119" s="223" t="s">
        <v>43</v>
      </c>
      <c r="O119" s="46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AR119" s="23" t="s">
        <v>131</v>
      </c>
      <c r="AT119" s="23" t="s">
        <v>126</v>
      </c>
      <c r="AU119" s="23" t="s">
        <v>82</v>
      </c>
      <c r="AY119" s="23" t="s">
        <v>123</v>
      </c>
      <c r="BE119" s="226">
        <f>IF(N119="základní",J119,0)</f>
        <v>0</v>
      </c>
      <c r="BF119" s="226">
        <f>IF(N119="snížená",J119,0)</f>
        <v>0</v>
      </c>
      <c r="BG119" s="226">
        <f>IF(N119="zákl. přenesená",J119,0)</f>
        <v>0</v>
      </c>
      <c r="BH119" s="226">
        <f>IF(N119="sníž. přenesená",J119,0)</f>
        <v>0</v>
      </c>
      <c r="BI119" s="226">
        <f>IF(N119="nulová",J119,0)</f>
        <v>0</v>
      </c>
      <c r="BJ119" s="23" t="s">
        <v>80</v>
      </c>
      <c r="BK119" s="226">
        <f>ROUND(I119*H119,2)</f>
        <v>0</v>
      </c>
      <c r="BL119" s="23" t="s">
        <v>131</v>
      </c>
      <c r="BM119" s="23" t="s">
        <v>176</v>
      </c>
    </row>
    <row r="120" s="13" customFormat="1">
      <c r="B120" s="250"/>
      <c r="C120" s="251"/>
      <c r="D120" s="229" t="s">
        <v>133</v>
      </c>
      <c r="E120" s="252" t="s">
        <v>20</v>
      </c>
      <c r="F120" s="253" t="s">
        <v>177</v>
      </c>
      <c r="G120" s="251"/>
      <c r="H120" s="252" t="s">
        <v>20</v>
      </c>
      <c r="I120" s="254"/>
      <c r="J120" s="251"/>
      <c r="K120" s="251"/>
      <c r="L120" s="255"/>
      <c r="M120" s="256"/>
      <c r="N120" s="257"/>
      <c r="O120" s="257"/>
      <c r="P120" s="257"/>
      <c r="Q120" s="257"/>
      <c r="R120" s="257"/>
      <c r="S120" s="257"/>
      <c r="T120" s="258"/>
      <c r="AT120" s="259" t="s">
        <v>133</v>
      </c>
      <c r="AU120" s="259" t="s">
        <v>82</v>
      </c>
      <c r="AV120" s="13" t="s">
        <v>80</v>
      </c>
      <c r="AW120" s="13" t="s">
        <v>35</v>
      </c>
      <c r="AX120" s="13" t="s">
        <v>72</v>
      </c>
      <c r="AY120" s="259" t="s">
        <v>123</v>
      </c>
    </row>
    <row r="121" s="11" customFormat="1">
      <c r="B121" s="227"/>
      <c r="C121" s="228"/>
      <c r="D121" s="229" t="s">
        <v>133</v>
      </c>
      <c r="E121" s="230" t="s">
        <v>20</v>
      </c>
      <c r="F121" s="231" t="s">
        <v>178</v>
      </c>
      <c r="G121" s="228"/>
      <c r="H121" s="232">
        <v>7.2999999999999998</v>
      </c>
      <c r="I121" s="233"/>
      <c r="J121" s="228"/>
      <c r="K121" s="228"/>
      <c r="L121" s="234"/>
      <c r="M121" s="235"/>
      <c r="N121" s="236"/>
      <c r="O121" s="236"/>
      <c r="P121" s="236"/>
      <c r="Q121" s="236"/>
      <c r="R121" s="236"/>
      <c r="S121" s="236"/>
      <c r="T121" s="237"/>
      <c r="AT121" s="238" t="s">
        <v>133</v>
      </c>
      <c r="AU121" s="238" t="s">
        <v>82</v>
      </c>
      <c r="AV121" s="11" t="s">
        <v>82</v>
      </c>
      <c r="AW121" s="11" t="s">
        <v>35</v>
      </c>
      <c r="AX121" s="11" t="s">
        <v>72</v>
      </c>
      <c r="AY121" s="238" t="s">
        <v>123</v>
      </c>
    </row>
    <row r="122" s="12" customFormat="1">
      <c r="B122" s="239"/>
      <c r="C122" s="240"/>
      <c r="D122" s="229" t="s">
        <v>133</v>
      </c>
      <c r="E122" s="241" t="s">
        <v>20</v>
      </c>
      <c r="F122" s="242" t="s">
        <v>134</v>
      </c>
      <c r="G122" s="240"/>
      <c r="H122" s="243">
        <v>7.2999999999999998</v>
      </c>
      <c r="I122" s="244"/>
      <c r="J122" s="240"/>
      <c r="K122" s="240"/>
      <c r="L122" s="245"/>
      <c r="M122" s="246"/>
      <c r="N122" s="247"/>
      <c r="O122" s="247"/>
      <c r="P122" s="247"/>
      <c r="Q122" s="247"/>
      <c r="R122" s="247"/>
      <c r="S122" s="247"/>
      <c r="T122" s="248"/>
      <c r="AT122" s="249" t="s">
        <v>133</v>
      </c>
      <c r="AU122" s="249" t="s">
        <v>82</v>
      </c>
      <c r="AV122" s="12" t="s">
        <v>131</v>
      </c>
      <c r="AW122" s="12" t="s">
        <v>35</v>
      </c>
      <c r="AX122" s="12" t="s">
        <v>80</v>
      </c>
      <c r="AY122" s="249" t="s">
        <v>123</v>
      </c>
    </row>
    <row r="123" s="1" customFormat="1" ht="25.5" customHeight="1">
      <c r="B123" s="45"/>
      <c r="C123" s="216" t="s">
        <v>179</v>
      </c>
      <c r="D123" s="216" t="s">
        <v>126</v>
      </c>
      <c r="E123" s="217" t="s">
        <v>180</v>
      </c>
      <c r="F123" s="218" t="s">
        <v>181</v>
      </c>
      <c r="G123" s="219" t="s">
        <v>163</v>
      </c>
      <c r="H123" s="220">
        <v>13.42</v>
      </c>
      <c r="I123" s="221"/>
      <c r="J123" s="220">
        <f>ROUND(I123*H123,2)</f>
        <v>0</v>
      </c>
      <c r="K123" s="218" t="s">
        <v>130</v>
      </c>
      <c r="L123" s="71"/>
      <c r="M123" s="222" t="s">
        <v>20</v>
      </c>
      <c r="N123" s="223" t="s">
        <v>43</v>
      </c>
      <c r="O123" s="46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AR123" s="23" t="s">
        <v>131</v>
      </c>
      <c r="AT123" s="23" t="s">
        <v>126</v>
      </c>
      <c r="AU123" s="23" t="s">
        <v>82</v>
      </c>
      <c r="AY123" s="23" t="s">
        <v>123</v>
      </c>
      <c r="BE123" s="226">
        <f>IF(N123="základní",J123,0)</f>
        <v>0</v>
      </c>
      <c r="BF123" s="226">
        <f>IF(N123="snížená",J123,0)</f>
        <v>0</v>
      </c>
      <c r="BG123" s="226">
        <f>IF(N123="zákl. přenesená",J123,0)</f>
        <v>0</v>
      </c>
      <c r="BH123" s="226">
        <f>IF(N123="sníž. přenesená",J123,0)</f>
        <v>0</v>
      </c>
      <c r="BI123" s="226">
        <f>IF(N123="nulová",J123,0)</f>
        <v>0</v>
      </c>
      <c r="BJ123" s="23" t="s">
        <v>80</v>
      </c>
      <c r="BK123" s="226">
        <f>ROUND(I123*H123,2)</f>
        <v>0</v>
      </c>
      <c r="BL123" s="23" t="s">
        <v>131</v>
      </c>
      <c r="BM123" s="23" t="s">
        <v>182</v>
      </c>
    </row>
    <row r="124" s="13" customFormat="1">
      <c r="B124" s="250"/>
      <c r="C124" s="251"/>
      <c r="D124" s="229" t="s">
        <v>133</v>
      </c>
      <c r="E124" s="252" t="s">
        <v>20</v>
      </c>
      <c r="F124" s="253" t="s">
        <v>183</v>
      </c>
      <c r="G124" s="251"/>
      <c r="H124" s="252" t="s">
        <v>20</v>
      </c>
      <c r="I124" s="254"/>
      <c r="J124" s="251"/>
      <c r="K124" s="251"/>
      <c r="L124" s="255"/>
      <c r="M124" s="256"/>
      <c r="N124" s="257"/>
      <c r="O124" s="257"/>
      <c r="P124" s="257"/>
      <c r="Q124" s="257"/>
      <c r="R124" s="257"/>
      <c r="S124" s="257"/>
      <c r="T124" s="258"/>
      <c r="AT124" s="259" t="s">
        <v>133</v>
      </c>
      <c r="AU124" s="259" t="s">
        <v>82</v>
      </c>
      <c r="AV124" s="13" t="s">
        <v>80</v>
      </c>
      <c r="AW124" s="13" t="s">
        <v>35</v>
      </c>
      <c r="AX124" s="13" t="s">
        <v>72</v>
      </c>
      <c r="AY124" s="259" t="s">
        <v>123</v>
      </c>
    </row>
    <row r="125" s="11" customFormat="1">
      <c r="B125" s="227"/>
      <c r="C125" s="228"/>
      <c r="D125" s="229" t="s">
        <v>133</v>
      </c>
      <c r="E125" s="230" t="s">
        <v>20</v>
      </c>
      <c r="F125" s="231" t="s">
        <v>184</v>
      </c>
      <c r="G125" s="228"/>
      <c r="H125" s="232">
        <v>13.42</v>
      </c>
      <c r="I125" s="233"/>
      <c r="J125" s="228"/>
      <c r="K125" s="228"/>
      <c r="L125" s="234"/>
      <c r="M125" s="235"/>
      <c r="N125" s="236"/>
      <c r="O125" s="236"/>
      <c r="P125" s="236"/>
      <c r="Q125" s="236"/>
      <c r="R125" s="236"/>
      <c r="S125" s="236"/>
      <c r="T125" s="237"/>
      <c r="AT125" s="238" t="s">
        <v>133</v>
      </c>
      <c r="AU125" s="238" t="s">
        <v>82</v>
      </c>
      <c r="AV125" s="11" t="s">
        <v>82</v>
      </c>
      <c r="AW125" s="11" t="s">
        <v>35</v>
      </c>
      <c r="AX125" s="11" t="s">
        <v>72</v>
      </c>
      <c r="AY125" s="238" t="s">
        <v>123</v>
      </c>
    </row>
    <row r="126" s="12" customFormat="1">
      <c r="B126" s="239"/>
      <c r="C126" s="240"/>
      <c r="D126" s="229" t="s">
        <v>133</v>
      </c>
      <c r="E126" s="241" t="s">
        <v>20</v>
      </c>
      <c r="F126" s="242" t="s">
        <v>134</v>
      </c>
      <c r="G126" s="240"/>
      <c r="H126" s="243">
        <v>13.42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AT126" s="249" t="s">
        <v>133</v>
      </c>
      <c r="AU126" s="249" t="s">
        <v>82</v>
      </c>
      <c r="AV126" s="12" t="s">
        <v>131</v>
      </c>
      <c r="AW126" s="12" t="s">
        <v>35</v>
      </c>
      <c r="AX126" s="12" t="s">
        <v>80</v>
      </c>
      <c r="AY126" s="249" t="s">
        <v>123</v>
      </c>
    </row>
    <row r="127" s="1" customFormat="1" ht="38.25" customHeight="1">
      <c r="B127" s="45"/>
      <c r="C127" s="216" t="s">
        <v>185</v>
      </c>
      <c r="D127" s="216" t="s">
        <v>126</v>
      </c>
      <c r="E127" s="217" t="s">
        <v>186</v>
      </c>
      <c r="F127" s="218" t="s">
        <v>187</v>
      </c>
      <c r="G127" s="219" t="s">
        <v>163</v>
      </c>
      <c r="H127" s="220">
        <v>3.3599999999999999</v>
      </c>
      <c r="I127" s="221"/>
      <c r="J127" s="220">
        <f>ROUND(I127*H127,2)</f>
        <v>0</v>
      </c>
      <c r="K127" s="218" t="s">
        <v>130</v>
      </c>
      <c r="L127" s="71"/>
      <c r="M127" s="222" t="s">
        <v>20</v>
      </c>
      <c r="N127" s="223" t="s">
        <v>43</v>
      </c>
      <c r="O127" s="46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AR127" s="23" t="s">
        <v>131</v>
      </c>
      <c r="AT127" s="23" t="s">
        <v>126</v>
      </c>
      <c r="AU127" s="23" t="s">
        <v>82</v>
      </c>
      <c r="AY127" s="23" t="s">
        <v>123</v>
      </c>
      <c r="BE127" s="226">
        <f>IF(N127="základní",J127,0)</f>
        <v>0</v>
      </c>
      <c r="BF127" s="226">
        <f>IF(N127="snížená",J127,0)</f>
        <v>0</v>
      </c>
      <c r="BG127" s="226">
        <f>IF(N127="zákl. přenesená",J127,0)</f>
        <v>0</v>
      </c>
      <c r="BH127" s="226">
        <f>IF(N127="sníž. přenesená",J127,0)</f>
        <v>0</v>
      </c>
      <c r="BI127" s="226">
        <f>IF(N127="nulová",J127,0)</f>
        <v>0</v>
      </c>
      <c r="BJ127" s="23" t="s">
        <v>80</v>
      </c>
      <c r="BK127" s="226">
        <f>ROUND(I127*H127,2)</f>
        <v>0</v>
      </c>
      <c r="BL127" s="23" t="s">
        <v>131</v>
      </c>
      <c r="BM127" s="23" t="s">
        <v>188</v>
      </c>
    </row>
    <row r="128" s="13" customFormat="1">
      <c r="B128" s="250"/>
      <c r="C128" s="251"/>
      <c r="D128" s="229" t="s">
        <v>133</v>
      </c>
      <c r="E128" s="252" t="s">
        <v>20</v>
      </c>
      <c r="F128" s="253" t="s">
        <v>189</v>
      </c>
      <c r="G128" s="251"/>
      <c r="H128" s="252" t="s">
        <v>20</v>
      </c>
      <c r="I128" s="254"/>
      <c r="J128" s="251"/>
      <c r="K128" s="251"/>
      <c r="L128" s="255"/>
      <c r="M128" s="256"/>
      <c r="N128" s="257"/>
      <c r="O128" s="257"/>
      <c r="P128" s="257"/>
      <c r="Q128" s="257"/>
      <c r="R128" s="257"/>
      <c r="S128" s="257"/>
      <c r="T128" s="258"/>
      <c r="AT128" s="259" t="s">
        <v>133</v>
      </c>
      <c r="AU128" s="259" t="s">
        <v>82</v>
      </c>
      <c r="AV128" s="13" t="s">
        <v>80</v>
      </c>
      <c r="AW128" s="13" t="s">
        <v>35</v>
      </c>
      <c r="AX128" s="13" t="s">
        <v>72</v>
      </c>
      <c r="AY128" s="259" t="s">
        <v>123</v>
      </c>
    </row>
    <row r="129" s="11" customFormat="1">
      <c r="B129" s="227"/>
      <c r="C129" s="228"/>
      <c r="D129" s="229" t="s">
        <v>133</v>
      </c>
      <c r="E129" s="230" t="s">
        <v>20</v>
      </c>
      <c r="F129" s="231" t="s">
        <v>190</v>
      </c>
      <c r="G129" s="228"/>
      <c r="H129" s="232">
        <v>3.3599999999999999</v>
      </c>
      <c r="I129" s="233"/>
      <c r="J129" s="228"/>
      <c r="K129" s="228"/>
      <c r="L129" s="234"/>
      <c r="M129" s="235"/>
      <c r="N129" s="236"/>
      <c r="O129" s="236"/>
      <c r="P129" s="236"/>
      <c r="Q129" s="236"/>
      <c r="R129" s="236"/>
      <c r="S129" s="236"/>
      <c r="T129" s="237"/>
      <c r="AT129" s="238" t="s">
        <v>133</v>
      </c>
      <c r="AU129" s="238" t="s">
        <v>82</v>
      </c>
      <c r="AV129" s="11" t="s">
        <v>82</v>
      </c>
      <c r="AW129" s="11" t="s">
        <v>35</v>
      </c>
      <c r="AX129" s="11" t="s">
        <v>72</v>
      </c>
      <c r="AY129" s="238" t="s">
        <v>123</v>
      </c>
    </row>
    <row r="130" s="12" customFormat="1">
      <c r="B130" s="239"/>
      <c r="C130" s="240"/>
      <c r="D130" s="229" t="s">
        <v>133</v>
      </c>
      <c r="E130" s="241" t="s">
        <v>20</v>
      </c>
      <c r="F130" s="242" t="s">
        <v>134</v>
      </c>
      <c r="G130" s="240"/>
      <c r="H130" s="243">
        <v>3.3599999999999999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AT130" s="249" t="s">
        <v>133</v>
      </c>
      <c r="AU130" s="249" t="s">
        <v>82</v>
      </c>
      <c r="AV130" s="12" t="s">
        <v>131</v>
      </c>
      <c r="AW130" s="12" t="s">
        <v>35</v>
      </c>
      <c r="AX130" s="12" t="s">
        <v>80</v>
      </c>
      <c r="AY130" s="249" t="s">
        <v>123</v>
      </c>
    </row>
    <row r="131" s="10" customFormat="1" ht="37.44001" customHeight="1">
      <c r="B131" s="200"/>
      <c r="C131" s="201"/>
      <c r="D131" s="202" t="s">
        <v>71</v>
      </c>
      <c r="E131" s="203" t="s">
        <v>191</v>
      </c>
      <c r="F131" s="203" t="s">
        <v>192</v>
      </c>
      <c r="G131" s="201"/>
      <c r="H131" s="201"/>
      <c r="I131" s="204"/>
      <c r="J131" s="205">
        <f>BK131</f>
        <v>0</v>
      </c>
      <c r="K131" s="201"/>
      <c r="L131" s="206"/>
      <c r="M131" s="207"/>
      <c r="N131" s="208"/>
      <c r="O131" s="208"/>
      <c r="P131" s="209">
        <f>P132+P170+P173+P245+P428</f>
        <v>0</v>
      </c>
      <c r="Q131" s="208"/>
      <c r="R131" s="209">
        <f>R132+R170+R173+R245+R428</f>
        <v>31.625974300000006</v>
      </c>
      <c r="S131" s="208"/>
      <c r="T131" s="210">
        <f>T132+T170+T173+T245+T428</f>
        <v>16.822366000000002</v>
      </c>
      <c r="AR131" s="211" t="s">
        <v>82</v>
      </c>
      <c r="AT131" s="212" t="s">
        <v>71</v>
      </c>
      <c r="AU131" s="212" t="s">
        <v>72</v>
      </c>
      <c r="AY131" s="211" t="s">
        <v>123</v>
      </c>
      <c r="BK131" s="213">
        <f>BK132+BK170+BK173+BK245+BK428</f>
        <v>0</v>
      </c>
    </row>
    <row r="132" s="10" customFormat="1" ht="19.92" customHeight="1">
      <c r="B132" s="200"/>
      <c r="C132" s="201"/>
      <c r="D132" s="202" t="s">
        <v>71</v>
      </c>
      <c r="E132" s="214" t="s">
        <v>193</v>
      </c>
      <c r="F132" s="214" t="s">
        <v>194</v>
      </c>
      <c r="G132" s="201"/>
      <c r="H132" s="201"/>
      <c r="I132" s="204"/>
      <c r="J132" s="215">
        <f>BK132</f>
        <v>0</v>
      </c>
      <c r="K132" s="201"/>
      <c r="L132" s="206"/>
      <c r="M132" s="207"/>
      <c r="N132" s="208"/>
      <c r="O132" s="208"/>
      <c r="P132" s="209">
        <f>SUM(P133:P169)</f>
        <v>0</v>
      </c>
      <c r="Q132" s="208"/>
      <c r="R132" s="209">
        <f>SUM(R133:R169)</f>
        <v>0.011606</v>
      </c>
      <c r="S132" s="208"/>
      <c r="T132" s="210">
        <f>SUM(T133:T169)</f>
        <v>0.037488</v>
      </c>
      <c r="AR132" s="211" t="s">
        <v>82</v>
      </c>
      <c r="AT132" s="212" t="s">
        <v>71</v>
      </c>
      <c r="AU132" s="212" t="s">
        <v>80</v>
      </c>
      <c r="AY132" s="211" t="s">
        <v>123</v>
      </c>
      <c r="BK132" s="213">
        <f>SUM(BK133:BK169)</f>
        <v>0</v>
      </c>
    </row>
    <row r="133" s="1" customFormat="1" ht="25.5" customHeight="1">
      <c r="B133" s="45"/>
      <c r="C133" s="216" t="s">
        <v>195</v>
      </c>
      <c r="D133" s="216" t="s">
        <v>126</v>
      </c>
      <c r="E133" s="217" t="s">
        <v>196</v>
      </c>
      <c r="F133" s="218" t="s">
        <v>197</v>
      </c>
      <c r="G133" s="219" t="s">
        <v>198</v>
      </c>
      <c r="H133" s="220">
        <v>15.4</v>
      </c>
      <c r="I133" s="221"/>
      <c r="J133" s="220">
        <f>ROUND(I133*H133,2)</f>
        <v>0</v>
      </c>
      <c r="K133" s="218" t="s">
        <v>130</v>
      </c>
      <c r="L133" s="71"/>
      <c r="M133" s="222" t="s">
        <v>20</v>
      </c>
      <c r="N133" s="223" t="s">
        <v>43</v>
      </c>
      <c r="O133" s="46"/>
      <c r="P133" s="224">
        <f>O133*H133</f>
        <v>0</v>
      </c>
      <c r="Q133" s="224">
        <v>0</v>
      </c>
      <c r="R133" s="224">
        <f>Q133*H133</f>
        <v>0</v>
      </c>
      <c r="S133" s="224">
        <v>0.0020999999999999999</v>
      </c>
      <c r="T133" s="225">
        <f>S133*H133</f>
        <v>0.032340000000000001</v>
      </c>
      <c r="AR133" s="23" t="s">
        <v>199</v>
      </c>
      <c r="AT133" s="23" t="s">
        <v>126</v>
      </c>
      <c r="AU133" s="23" t="s">
        <v>82</v>
      </c>
      <c r="AY133" s="23" t="s">
        <v>123</v>
      </c>
      <c r="BE133" s="226">
        <f>IF(N133="základní",J133,0)</f>
        <v>0</v>
      </c>
      <c r="BF133" s="226">
        <f>IF(N133="snížená",J133,0)</f>
        <v>0</v>
      </c>
      <c r="BG133" s="226">
        <f>IF(N133="zákl. přenesená",J133,0)</f>
        <v>0</v>
      </c>
      <c r="BH133" s="226">
        <f>IF(N133="sníž. přenesená",J133,0)</f>
        <v>0</v>
      </c>
      <c r="BI133" s="226">
        <f>IF(N133="nulová",J133,0)</f>
        <v>0</v>
      </c>
      <c r="BJ133" s="23" t="s">
        <v>80</v>
      </c>
      <c r="BK133" s="226">
        <f>ROUND(I133*H133,2)</f>
        <v>0</v>
      </c>
      <c r="BL133" s="23" t="s">
        <v>199</v>
      </c>
      <c r="BM133" s="23" t="s">
        <v>200</v>
      </c>
    </row>
    <row r="134" s="13" customFormat="1">
      <c r="B134" s="250"/>
      <c r="C134" s="251"/>
      <c r="D134" s="229" t="s">
        <v>133</v>
      </c>
      <c r="E134" s="252" t="s">
        <v>20</v>
      </c>
      <c r="F134" s="253" t="s">
        <v>201</v>
      </c>
      <c r="G134" s="251"/>
      <c r="H134" s="252" t="s">
        <v>20</v>
      </c>
      <c r="I134" s="254"/>
      <c r="J134" s="251"/>
      <c r="K134" s="251"/>
      <c r="L134" s="255"/>
      <c r="M134" s="256"/>
      <c r="N134" s="257"/>
      <c r="O134" s="257"/>
      <c r="P134" s="257"/>
      <c r="Q134" s="257"/>
      <c r="R134" s="257"/>
      <c r="S134" s="257"/>
      <c r="T134" s="258"/>
      <c r="AT134" s="259" t="s">
        <v>133</v>
      </c>
      <c r="AU134" s="259" t="s">
        <v>82</v>
      </c>
      <c r="AV134" s="13" t="s">
        <v>80</v>
      </c>
      <c r="AW134" s="13" t="s">
        <v>35</v>
      </c>
      <c r="AX134" s="13" t="s">
        <v>72</v>
      </c>
      <c r="AY134" s="259" t="s">
        <v>123</v>
      </c>
    </row>
    <row r="135" s="13" customFormat="1">
      <c r="B135" s="250"/>
      <c r="C135" s="251"/>
      <c r="D135" s="229" t="s">
        <v>133</v>
      </c>
      <c r="E135" s="252" t="s">
        <v>20</v>
      </c>
      <c r="F135" s="253" t="s">
        <v>202</v>
      </c>
      <c r="G135" s="251"/>
      <c r="H135" s="252" t="s">
        <v>20</v>
      </c>
      <c r="I135" s="254"/>
      <c r="J135" s="251"/>
      <c r="K135" s="251"/>
      <c r="L135" s="255"/>
      <c r="M135" s="256"/>
      <c r="N135" s="257"/>
      <c r="O135" s="257"/>
      <c r="P135" s="257"/>
      <c r="Q135" s="257"/>
      <c r="R135" s="257"/>
      <c r="S135" s="257"/>
      <c r="T135" s="258"/>
      <c r="AT135" s="259" t="s">
        <v>133</v>
      </c>
      <c r="AU135" s="259" t="s">
        <v>82</v>
      </c>
      <c r="AV135" s="13" t="s">
        <v>80</v>
      </c>
      <c r="AW135" s="13" t="s">
        <v>35</v>
      </c>
      <c r="AX135" s="13" t="s">
        <v>72</v>
      </c>
      <c r="AY135" s="259" t="s">
        <v>123</v>
      </c>
    </row>
    <row r="136" s="11" customFormat="1">
      <c r="B136" s="227"/>
      <c r="C136" s="228"/>
      <c r="D136" s="229" t="s">
        <v>133</v>
      </c>
      <c r="E136" s="230" t="s">
        <v>20</v>
      </c>
      <c r="F136" s="231" t="s">
        <v>203</v>
      </c>
      <c r="G136" s="228"/>
      <c r="H136" s="232">
        <v>2.6000000000000001</v>
      </c>
      <c r="I136" s="233"/>
      <c r="J136" s="228"/>
      <c r="K136" s="228"/>
      <c r="L136" s="234"/>
      <c r="M136" s="235"/>
      <c r="N136" s="236"/>
      <c r="O136" s="236"/>
      <c r="P136" s="236"/>
      <c r="Q136" s="236"/>
      <c r="R136" s="236"/>
      <c r="S136" s="236"/>
      <c r="T136" s="237"/>
      <c r="AT136" s="238" t="s">
        <v>133</v>
      </c>
      <c r="AU136" s="238" t="s">
        <v>82</v>
      </c>
      <c r="AV136" s="11" t="s">
        <v>82</v>
      </c>
      <c r="AW136" s="11" t="s">
        <v>35</v>
      </c>
      <c r="AX136" s="11" t="s">
        <v>72</v>
      </c>
      <c r="AY136" s="238" t="s">
        <v>123</v>
      </c>
    </row>
    <row r="137" s="11" customFormat="1">
      <c r="B137" s="227"/>
      <c r="C137" s="228"/>
      <c r="D137" s="229" t="s">
        <v>133</v>
      </c>
      <c r="E137" s="230" t="s">
        <v>20</v>
      </c>
      <c r="F137" s="231" t="s">
        <v>204</v>
      </c>
      <c r="G137" s="228"/>
      <c r="H137" s="232">
        <v>5.0999999999999996</v>
      </c>
      <c r="I137" s="233"/>
      <c r="J137" s="228"/>
      <c r="K137" s="228"/>
      <c r="L137" s="234"/>
      <c r="M137" s="235"/>
      <c r="N137" s="236"/>
      <c r="O137" s="236"/>
      <c r="P137" s="236"/>
      <c r="Q137" s="236"/>
      <c r="R137" s="236"/>
      <c r="S137" s="236"/>
      <c r="T137" s="237"/>
      <c r="AT137" s="238" t="s">
        <v>133</v>
      </c>
      <c r="AU137" s="238" t="s">
        <v>82</v>
      </c>
      <c r="AV137" s="11" t="s">
        <v>82</v>
      </c>
      <c r="AW137" s="11" t="s">
        <v>35</v>
      </c>
      <c r="AX137" s="11" t="s">
        <v>72</v>
      </c>
      <c r="AY137" s="238" t="s">
        <v>123</v>
      </c>
    </row>
    <row r="138" s="11" customFormat="1">
      <c r="B138" s="227"/>
      <c r="C138" s="228"/>
      <c r="D138" s="229" t="s">
        <v>133</v>
      </c>
      <c r="E138" s="230" t="s">
        <v>20</v>
      </c>
      <c r="F138" s="231" t="s">
        <v>204</v>
      </c>
      <c r="G138" s="228"/>
      <c r="H138" s="232">
        <v>5.0999999999999996</v>
      </c>
      <c r="I138" s="233"/>
      <c r="J138" s="228"/>
      <c r="K138" s="228"/>
      <c r="L138" s="234"/>
      <c r="M138" s="235"/>
      <c r="N138" s="236"/>
      <c r="O138" s="236"/>
      <c r="P138" s="236"/>
      <c r="Q138" s="236"/>
      <c r="R138" s="236"/>
      <c r="S138" s="236"/>
      <c r="T138" s="237"/>
      <c r="AT138" s="238" t="s">
        <v>133</v>
      </c>
      <c r="AU138" s="238" t="s">
        <v>82</v>
      </c>
      <c r="AV138" s="11" t="s">
        <v>82</v>
      </c>
      <c r="AW138" s="11" t="s">
        <v>35</v>
      </c>
      <c r="AX138" s="11" t="s">
        <v>72</v>
      </c>
      <c r="AY138" s="238" t="s">
        <v>123</v>
      </c>
    </row>
    <row r="139" s="11" customFormat="1">
      <c r="B139" s="227"/>
      <c r="C139" s="228"/>
      <c r="D139" s="229" t="s">
        <v>133</v>
      </c>
      <c r="E139" s="230" t="s">
        <v>20</v>
      </c>
      <c r="F139" s="231" t="s">
        <v>203</v>
      </c>
      <c r="G139" s="228"/>
      <c r="H139" s="232">
        <v>2.6000000000000001</v>
      </c>
      <c r="I139" s="233"/>
      <c r="J139" s="228"/>
      <c r="K139" s="228"/>
      <c r="L139" s="234"/>
      <c r="M139" s="235"/>
      <c r="N139" s="236"/>
      <c r="O139" s="236"/>
      <c r="P139" s="236"/>
      <c r="Q139" s="236"/>
      <c r="R139" s="236"/>
      <c r="S139" s="236"/>
      <c r="T139" s="237"/>
      <c r="AT139" s="238" t="s">
        <v>133</v>
      </c>
      <c r="AU139" s="238" t="s">
        <v>82</v>
      </c>
      <c r="AV139" s="11" t="s">
        <v>82</v>
      </c>
      <c r="AW139" s="11" t="s">
        <v>35</v>
      </c>
      <c r="AX139" s="11" t="s">
        <v>72</v>
      </c>
      <c r="AY139" s="238" t="s">
        <v>123</v>
      </c>
    </row>
    <row r="140" s="12" customFormat="1">
      <c r="B140" s="239"/>
      <c r="C140" s="240"/>
      <c r="D140" s="229" t="s">
        <v>133</v>
      </c>
      <c r="E140" s="241" t="s">
        <v>20</v>
      </c>
      <c r="F140" s="242" t="s">
        <v>134</v>
      </c>
      <c r="G140" s="240"/>
      <c r="H140" s="243">
        <v>15.4</v>
      </c>
      <c r="I140" s="244"/>
      <c r="J140" s="240"/>
      <c r="K140" s="240"/>
      <c r="L140" s="245"/>
      <c r="M140" s="246"/>
      <c r="N140" s="247"/>
      <c r="O140" s="247"/>
      <c r="P140" s="247"/>
      <c r="Q140" s="247"/>
      <c r="R140" s="247"/>
      <c r="S140" s="247"/>
      <c r="T140" s="248"/>
      <c r="AT140" s="249" t="s">
        <v>133</v>
      </c>
      <c r="AU140" s="249" t="s">
        <v>82</v>
      </c>
      <c r="AV140" s="12" t="s">
        <v>131</v>
      </c>
      <c r="AW140" s="12" t="s">
        <v>35</v>
      </c>
      <c r="AX140" s="12" t="s">
        <v>80</v>
      </c>
      <c r="AY140" s="249" t="s">
        <v>123</v>
      </c>
    </row>
    <row r="141" s="1" customFormat="1" ht="25.5" customHeight="1">
      <c r="B141" s="45"/>
      <c r="C141" s="216" t="s">
        <v>205</v>
      </c>
      <c r="D141" s="216" t="s">
        <v>126</v>
      </c>
      <c r="E141" s="217" t="s">
        <v>206</v>
      </c>
      <c r="F141" s="218" t="s">
        <v>207</v>
      </c>
      <c r="G141" s="219" t="s">
        <v>198</v>
      </c>
      <c r="H141" s="220">
        <v>2.6000000000000001</v>
      </c>
      <c r="I141" s="221"/>
      <c r="J141" s="220">
        <f>ROUND(I141*H141,2)</f>
        <v>0</v>
      </c>
      <c r="K141" s="218" t="s">
        <v>130</v>
      </c>
      <c r="L141" s="71"/>
      <c r="M141" s="222" t="s">
        <v>20</v>
      </c>
      <c r="N141" s="223" t="s">
        <v>43</v>
      </c>
      <c r="O141" s="46"/>
      <c r="P141" s="224">
        <f>O141*H141</f>
        <v>0</v>
      </c>
      <c r="Q141" s="224">
        <v>0</v>
      </c>
      <c r="R141" s="224">
        <f>Q141*H141</f>
        <v>0</v>
      </c>
      <c r="S141" s="224">
        <v>0.00198</v>
      </c>
      <c r="T141" s="225">
        <f>S141*H141</f>
        <v>0.0051479999999999998</v>
      </c>
      <c r="AR141" s="23" t="s">
        <v>199</v>
      </c>
      <c r="AT141" s="23" t="s">
        <v>126</v>
      </c>
      <c r="AU141" s="23" t="s">
        <v>82</v>
      </c>
      <c r="AY141" s="23" t="s">
        <v>123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23" t="s">
        <v>80</v>
      </c>
      <c r="BK141" s="226">
        <f>ROUND(I141*H141,2)</f>
        <v>0</v>
      </c>
      <c r="BL141" s="23" t="s">
        <v>199</v>
      </c>
      <c r="BM141" s="23" t="s">
        <v>208</v>
      </c>
    </row>
    <row r="142" s="13" customFormat="1">
      <c r="B142" s="250"/>
      <c r="C142" s="251"/>
      <c r="D142" s="229" t="s">
        <v>133</v>
      </c>
      <c r="E142" s="252" t="s">
        <v>20</v>
      </c>
      <c r="F142" s="253" t="s">
        <v>201</v>
      </c>
      <c r="G142" s="251"/>
      <c r="H142" s="252" t="s">
        <v>20</v>
      </c>
      <c r="I142" s="254"/>
      <c r="J142" s="251"/>
      <c r="K142" s="251"/>
      <c r="L142" s="255"/>
      <c r="M142" s="256"/>
      <c r="N142" s="257"/>
      <c r="O142" s="257"/>
      <c r="P142" s="257"/>
      <c r="Q142" s="257"/>
      <c r="R142" s="257"/>
      <c r="S142" s="257"/>
      <c r="T142" s="258"/>
      <c r="AT142" s="259" t="s">
        <v>133</v>
      </c>
      <c r="AU142" s="259" t="s">
        <v>82</v>
      </c>
      <c r="AV142" s="13" t="s">
        <v>80</v>
      </c>
      <c r="AW142" s="13" t="s">
        <v>35</v>
      </c>
      <c r="AX142" s="13" t="s">
        <v>72</v>
      </c>
      <c r="AY142" s="259" t="s">
        <v>123</v>
      </c>
    </row>
    <row r="143" s="13" customFormat="1">
      <c r="B143" s="250"/>
      <c r="C143" s="251"/>
      <c r="D143" s="229" t="s">
        <v>133</v>
      </c>
      <c r="E143" s="252" t="s">
        <v>20</v>
      </c>
      <c r="F143" s="253" t="s">
        <v>202</v>
      </c>
      <c r="G143" s="251"/>
      <c r="H143" s="252" t="s">
        <v>20</v>
      </c>
      <c r="I143" s="254"/>
      <c r="J143" s="251"/>
      <c r="K143" s="251"/>
      <c r="L143" s="255"/>
      <c r="M143" s="256"/>
      <c r="N143" s="257"/>
      <c r="O143" s="257"/>
      <c r="P143" s="257"/>
      <c r="Q143" s="257"/>
      <c r="R143" s="257"/>
      <c r="S143" s="257"/>
      <c r="T143" s="258"/>
      <c r="AT143" s="259" t="s">
        <v>133</v>
      </c>
      <c r="AU143" s="259" t="s">
        <v>82</v>
      </c>
      <c r="AV143" s="13" t="s">
        <v>80</v>
      </c>
      <c r="AW143" s="13" t="s">
        <v>35</v>
      </c>
      <c r="AX143" s="13" t="s">
        <v>72</v>
      </c>
      <c r="AY143" s="259" t="s">
        <v>123</v>
      </c>
    </row>
    <row r="144" s="11" customFormat="1">
      <c r="B144" s="227"/>
      <c r="C144" s="228"/>
      <c r="D144" s="229" t="s">
        <v>133</v>
      </c>
      <c r="E144" s="230" t="s">
        <v>20</v>
      </c>
      <c r="F144" s="231" t="s">
        <v>203</v>
      </c>
      <c r="G144" s="228"/>
      <c r="H144" s="232">
        <v>2.6000000000000001</v>
      </c>
      <c r="I144" s="233"/>
      <c r="J144" s="228"/>
      <c r="K144" s="228"/>
      <c r="L144" s="234"/>
      <c r="M144" s="235"/>
      <c r="N144" s="236"/>
      <c r="O144" s="236"/>
      <c r="P144" s="236"/>
      <c r="Q144" s="236"/>
      <c r="R144" s="236"/>
      <c r="S144" s="236"/>
      <c r="T144" s="237"/>
      <c r="AT144" s="238" t="s">
        <v>133</v>
      </c>
      <c r="AU144" s="238" t="s">
        <v>82</v>
      </c>
      <c r="AV144" s="11" t="s">
        <v>82</v>
      </c>
      <c r="AW144" s="11" t="s">
        <v>35</v>
      </c>
      <c r="AX144" s="11" t="s">
        <v>72</v>
      </c>
      <c r="AY144" s="238" t="s">
        <v>123</v>
      </c>
    </row>
    <row r="145" s="12" customFormat="1">
      <c r="B145" s="239"/>
      <c r="C145" s="240"/>
      <c r="D145" s="229" t="s">
        <v>133</v>
      </c>
      <c r="E145" s="241" t="s">
        <v>20</v>
      </c>
      <c r="F145" s="242" t="s">
        <v>134</v>
      </c>
      <c r="G145" s="240"/>
      <c r="H145" s="243">
        <v>2.6000000000000001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AT145" s="249" t="s">
        <v>133</v>
      </c>
      <c r="AU145" s="249" t="s">
        <v>82</v>
      </c>
      <c r="AV145" s="12" t="s">
        <v>131</v>
      </c>
      <c r="AW145" s="12" t="s">
        <v>35</v>
      </c>
      <c r="AX145" s="12" t="s">
        <v>80</v>
      </c>
      <c r="AY145" s="249" t="s">
        <v>123</v>
      </c>
    </row>
    <row r="146" s="1" customFormat="1" ht="16.5" customHeight="1">
      <c r="B146" s="45"/>
      <c r="C146" s="216" t="s">
        <v>209</v>
      </c>
      <c r="D146" s="216" t="s">
        <v>126</v>
      </c>
      <c r="E146" s="217" t="s">
        <v>210</v>
      </c>
      <c r="F146" s="218" t="s">
        <v>211</v>
      </c>
      <c r="G146" s="219" t="s">
        <v>198</v>
      </c>
      <c r="H146" s="220">
        <v>15.4</v>
      </c>
      <c r="I146" s="221"/>
      <c r="J146" s="220">
        <f>ROUND(I146*H146,2)</f>
        <v>0</v>
      </c>
      <c r="K146" s="218" t="s">
        <v>130</v>
      </c>
      <c r="L146" s="71"/>
      <c r="M146" s="222" t="s">
        <v>20</v>
      </c>
      <c r="N146" s="223" t="s">
        <v>43</v>
      </c>
      <c r="O146" s="46"/>
      <c r="P146" s="224">
        <f>O146*H146</f>
        <v>0</v>
      </c>
      <c r="Q146" s="224">
        <v>0.00052999999999999998</v>
      </c>
      <c r="R146" s="224">
        <f>Q146*H146</f>
        <v>0.0081619999999999991</v>
      </c>
      <c r="S146" s="224">
        <v>0</v>
      </c>
      <c r="T146" s="225">
        <f>S146*H146</f>
        <v>0</v>
      </c>
      <c r="AR146" s="23" t="s">
        <v>199</v>
      </c>
      <c r="AT146" s="23" t="s">
        <v>126</v>
      </c>
      <c r="AU146" s="23" t="s">
        <v>82</v>
      </c>
      <c r="AY146" s="23" t="s">
        <v>123</v>
      </c>
      <c r="BE146" s="226">
        <f>IF(N146="základní",J146,0)</f>
        <v>0</v>
      </c>
      <c r="BF146" s="226">
        <f>IF(N146="snížená",J146,0)</f>
        <v>0</v>
      </c>
      <c r="BG146" s="226">
        <f>IF(N146="zákl. přenesená",J146,0)</f>
        <v>0</v>
      </c>
      <c r="BH146" s="226">
        <f>IF(N146="sníž. přenesená",J146,0)</f>
        <v>0</v>
      </c>
      <c r="BI146" s="226">
        <f>IF(N146="nulová",J146,0)</f>
        <v>0</v>
      </c>
      <c r="BJ146" s="23" t="s">
        <v>80</v>
      </c>
      <c r="BK146" s="226">
        <f>ROUND(I146*H146,2)</f>
        <v>0</v>
      </c>
      <c r="BL146" s="23" t="s">
        <v>199</v>
      </c>
      <c r="BM146" s="23" t="s">
        <v>212</v>
      </c>
    </row>
    <row r="147" s="13" customFormat="1">
      <c r="B147" s="250"/>
      <c r="C147" s="251"/>
      <c r="D147" s="229" t="s">
        <v>133</v>
      </c>
      <c r="E147" s="252" t="s">
        <v>20</v>
      </c>
      <c r="F147" s="253" t="s">
        <v>213</v>
      </c>
      <c r="G147" s="251"/>
      <c r="H147" s="252" t="s">
        <v>20</v>
      </c>
      <c r="I147" s="254"/>
      <c r="J147" s="251"/>
      <c r="K147" s="251"/>
      <c r="L147" s="255"/>
      <c r="M147" s="256"/>
      <c r="N147" s="257"/>
      <c r="O147" s="257"/>
      <c r="P147" s="257"/>
      <c r="Q147" s="257"/>
      <c r="R147" s="257"/>
      <c r="S147" s="257"/>
      <c r="T147" s="258"/>
      <c r="AT147" s="259" t="s">
        <v>133</v>
      </c>
      <c r="AU147" s="259" t="s">
        <v>82</v>
      </c>
      <c r="AV147" s="13" t="s">
        <v>80</v>
      </c>
      <c r="AW147" s="13" t="s">
        <v>35</v>
      </c>
      <c r="AX147" s="13" t="s">
        <v>72</v>
      </c>
      <c r="AY147" s="259" t="s">
        <v>123</v>
      </c>
    </row>
    <row r="148" s="13" customFormat="1">
      <c r="B148" s="250"/>
      <c r="C148" s="251"/>
      <c r="D148" s="229" t="s">
        <v>133</v>
      </c>
      <c r="E148" s="252" t="s">
        <v>20</v>
      </c>
      <c r="F148" s="253" t="s">
        <v>214</v>
      </c>
      <c r="G148" s="251"/>
      <c r="H148" s="252" t="s">
        <v>20</v>
      </c>
      <c r="I148" s="254"/>
      <c r="J148" s="251"/>
      <c r="K148" s="251"/>
      <c r="L148" s="255"/>
      <c r="M148" s="256"/>
      <c r="N148" s="257"/>
      <c r="O148" s="257"/>
      <c r="P148" s="257"/>
      <c r="Q148" s="257"/>
      <c r="R148" s="257"/>
      <c r="S148" s="257"/>
      <c r="T148" s="258"/>
      <c r="AT148" s="259" t="s">
        <v>133</v>
      </c>
      <c r="AU148" s="259" t="s">
        <v>82</v>
      </c>
      <c r="AV148" s="13" t="s">
        <v>80</v>
      </c>
      <c r="AW148" s="13" t="s">
        <v>35</v>
      </c>
      <c r="AX148" s="13" t="s">
        <v>72</v>
      </c>
      <c r="AY148" s="259" t="s">
        <v>123</v>
      </c>
    </row>
    <row r="149" s="11" customFormat="1">
      <c r="B149" s="227"/>
      <c r="C149" s="228"/>
      <c r="D149" s="229" t="s">
        <v>133</v>
      </c>
      <c r="E149" s="230" t="s">
        <v>20</v>
      </c>
      <c r="F149" s="231" t="s">
        <v>203</v>
      </c>
      <c r="G149" s="228"/>
      <c r="H149" s="232">
        <v>2.6000000000000001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AT149" s="238" t="s">
        <v>133</v>
      </c>
      <c r="AU149" s="238" t="s">
        <v>82</v>
      </c>
      <c r="AV149" s="11" t="s">
        <v>82</v>
      </c>
      <c r="AW149" s="11" t="s">
        <v>35</v>
      </c>
      <c r="AX149" s="11" t="s">
        <v>72</v>
      </c>
      <c r="AY149" s="238" t="s">
        <v>123</v>
      </c>
    </row>
    <row r="150" s="11" customFormat="1">
      <c r="B150" s="227"/>
      <c r="C150" s="228"/>
      <c r="D150" s="229" t="s">
        <v>133</v>
      </c>
      <c r="E150" s="230" t="s">
        <v>20</v>
      </c>
      <c r="F150" s="231" t="s">
        <v>204</v>
      </c>
      <c r="G150" s="228"/>
      <c r="H150" s="232">
        <v>5.0999999999999996</v>
      </c>
      <c r="I150" s="233"/>
      <c r="J150" s="228"/>
      <c r="K150" s="228"/>
      <c r="L150" s="234"/>
      <c r="M150" s="235"/>
      <c r="N150" s="236"/>
      <c r="O150" s="236"/>
      <c r="P150" s="236"/>
      <c r="Q150" s="236"/>
      <c r="R150" s="236"/>
      <c r="S150" s="236"/>
      <c r="T150" s="237"/>
      <c r="AT150" s="238" t="s">
        <v>133</v>
      </c>
      <c r="AU150" s="238" t="s">
        <v>82</v>
      </c>
      <c r="AV150" s="11" t="s">
        <v>82</v>
      </c>
      <c r="AW150" s="11" t="s">
        <v>35</v>
      </c>
      <c r="AX150" s="11" t="s">
        <v>72</v>
      </c>
      <c r="AY150" s="238" t="s">
        <v>123</v>
      </c>
    </row>
    <row r="151" s="11" customFormat="1">
      <c r="B151" s="227"/>
      <c r="C151" s="228"/>
      <c r="D151" s="229" t="s">
        <v>133</v>
      </c>
      <c r="E151" s="230" t="s">
        <v>20</v>
      </c>
      <c r="F151" s="231" t="s">
        <v>204</v>
      </c>
      <c r="G151" s="228"/>
      <c r="H151" s="232">
        <v>5.0999999999999996</v>
      </c>
      <c r="I151" s="233"/>
      <c r="J151" s="228"/>
      <c r="K151" s="228"/>
      <c r="L151" s="234"/>
      <c r="M151" s="235"/>
      <c r="N151" s="236"/>
      <c r="O151" s="236"/>
      <c r="P151" s="236"/>
      <c r="Q151" s="236"/>
      <c r="R151" s="236"/>
      <c r="S151" s="236"/>
      <c r="T151" s="237"/>
      <c r="AT151" s="238" t="s">
        <v>133</v>
      </c>
      <c r="AU151" s="238" t="s">
        <v>82</v>
      </c>
      <c r="AV151" s="11" t="s">
        <v>82</v>
      </c>
      <c r="AW151" s="11" t="s">
        <v>35</v>
      </c>
      <c r="AX151" s="11" t="s">
        <v>72</v>
      </c>
      <c r="AY151" s="238" t="s">
        <v>123</v>
      </c>
    </row>
    <row r="152" s="11" customFormat="1">
      <c r="B152" s="227"/>
      <c r="C152" s="228"/>
      <c r="D152" s="229" t="s">
        <v>133</v>
      </c>
      <c r="E152" s="230" t="s">
        <v>20</v>
      </c>
      <c r="F152" s="231" t="s">
        <v>203</v>
      </c>
      <c r="G152" s="228"/>
      <c r="H152" s="232">
        <v>2.6000000000000001</v>
      </c>
      <c r="I152" s="233"/>
      <c r="J152" s="228"/>
      <c r="K152" s="228"/>
      <c r="L152" s="234"/>
      <c r="M152" s="235"/>
      <c r="N152" s="236"/>
      <c r="O152" s="236"/>
      <c r="P152" s="236"/>
      <c r="Q152" s="236"/>
      <c r="R152" s="236"/>
      <c r="S152" s="236"/>
      <c r="T152" s="237"/>
      <c r="AT152" s="238" t="s">
        <v>133</v>
      </c>
      <c r="AU152" s="238" t="s">
        <v>82</v>
      </c>
      <c r="AV152" s="11" t="s">
        <v>82</v>
      </c>
      <c r="AW152" s="11" t="s">
        <v>35</v>
      </c>
      <c r="AX152" s="11" t="s">
        <v>72</v>
      </c>
      <c r="AY152" s="238" t="s">
        <v>123</v>
      </c>
    </row>
    <row r="153" s="12" customFormat="1">
      <c r="B153" s="239"/>
      <c r="C153" s="240"/>
      <c r="D153" s="229" t="s">
        <v>133</v>
      </c>
      <c r="E153" s="241" t="s">
        <v>20</v>
      </c>
      <c r="F153" s="242" t="s">
        <v>134</v>
      </c>
      <c r="G153" s="240"/>
      <c r="H153" s="243">
        <v>15.4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AT153" s="249" t="s">
        <v>133</v>
      </c>
      <c r="AU153" s="249" t="s">
        <v>82</v>
      </c>
      <c r="AV153" s="12" t="s">
        <v>131</v>
      </c>
      <c r="AW153" s="12" t="s">
        <v>35</v>
      </c>
      <c r="AX153" s="12" t="s">
        <v>80</v>
      </c>
      <c r="AY153" s="249" t="s">
        <v>123</v>
      </c>
    </row>
    <row r="154" s="1" customFormat="1" ht="16.5" customHeight="1">
      <c r="B154" s="45"/>
      <c r="C154" s="216" t="s">
        <v>10</v>
      </c>
      <c r="D154" s="216" t="s">
        <v>126</v>
      </c>
      <c r="E154" s="217" t="s">
        <v>215</v>
      </c>
      <c r="F154" s="218" t="s">
        <v>216</v>
      </c>
      <c r="G154" s="219" t="s">
        <v>198</v>
      </c>
      <c r="H154" s="220">
        <v>2.6000000000000001</v>
      </c>
      <c r="I154" s="221"/>
      <c r="J154" s="220">
        <f>ROUND(I154*H154,2)</f>
        <v>0</v>
      </c>
      <c r="K154" s="218" t="s">
        <v>130</v>
      </c>
      <c r="L154" s="71"/>
      <c r="M154" s="222" t="s">
        <v>20</v>
      </c>
      <c r="N154" s="223" t="s">
        <v>43</v>
      </c>
      <c r="O154" s="46"/>
      <c r="P154" s="224">
        <f>O154*H154</f>
        <v>0</v>
      </c>
      <c r="Q154" s="224">
        <v>0.00109</v>
      </c>
      <c r="R154" s="224">
        <f>Q154*H154</f>
        <v>0.0028340000000000001</v>
      </c>
      <c r="S154" s="224">
        <v>0</v>
      </c>
      <c r="T154" s="225">
        <f>S154*H154</f>
        <v>0</v>
      </c>
      <c r="AR154" s="23" t="s">
        <v>199</v>
      </c>
      <c r="AT154" s="23" t="s">
        <v>126</v>
      </c>
      <c r="AU154" s="23" t="s">
        <v>82</v>
      </c>
      <c r="AY154" s="23" t="s">
        <v>123</v>
      </c>
      <c r="BE154" s="226">
        <f>IF(N154="základní",J154,0)</f>
        <v>0</v>
      </c>
      <c r="BF154" s="226">
        <f>IF(N154="snížená",J154,0)</f>
        <v>0</v>
      </c>
      <c r="BG154" s="226">
        <f>IF(N154="zákl. přenesená",J154,0)</f>
        <v>0</v>
      </c>
      <c r="BH154" s="226">
        <f>IF(N154="sníž. přenesená",J154,0)</f>
        <v>0</v>
      </c>
      <c r="BI154" s="226">
        <f>IF(N154="nulová",J154,0)</f>
        <v>0</v>
      </c>
      <c r="BJ154" s="23" t="s">
        <v>80</v>
      </c>
      <c r="BK154" s="226">
        <f>ROUND(I154*H154,2)</f>
        <v>0</v>
      </c>
      <c r="BL154" s="23" t="s">
        <v>199</v>
      </c>
      <c r="BM154" s="23" t="s">
        <v>217</v>
      </c>
    </row>
    <row r="155" s="13" customFormat="1">
      <c r="B155" s="250"/>
      <c r="C155" s="251"/>
      <c r="D155" s="229" t="s">
        <v>133</v>
      </c>
      <c r="E155" s="252" t="s">
        <v>20</v>
      </c>
      <c r="F155" s="253" t="s">
        <v>213</v>
      </c>
      <c r="G155" s="251"/>
      <c r="H155" s="252" t="s">
        <v>20</v>
      </c>
      <c r="I155" s="254"/>
      <c r="J155" s="251"/>
      <c r="K155" s="251"/>
      <c r="L155" s="255"/>
      <c r="M155" s="256"/>
      <c r="N155" s="257"/>
      <c r="O155" s="257"/>
      <c r="P155" s="257"/>
      <c r="Q155" s="257"/>
      <c r="R155" s="257"/>
      <c r="S155" s="257"/>
      <c r="T155" s="258"/>
      <c r="AT155" s="259" t="s">
        <v>133</v>
      </c>
      <c r="AU155" s="259" t="s">
        <v>82</v>
      </c>
      <c r="AV155" s="13" t="s">
        <v>80</v>
      </c>
      <c r="AW155" s="13" t="s">
        <v>35</v>
      </c>
      <c r="AX155" s="13" t="s">
        <v>72</v>
      </c>
      <c r="AY155" s="259" t="s">
        <v>123</v>
      </c>
    </row>
    <row r="156" s="13" customFormat="1">
      <c r="B156" s="250"/>
      <c r="C156" s="251"/>
      <c r="D156" s="229" t="s">
        <v>133</v>
      </c>
      <c r="E156" s="252" t="s">
        <v>20</v>
      </c>
      <c r="F156" s="253" t="s">
        <v>218</v>
      </c>
      <c r="G156" s="251"/>
      <c r="H156" s="252" t="s">
        <v>20</v>
      </c>
      <c r="I156" s="254"/>
      <c r="J156" s="251"/>
      <c r="K156" s="251"/>
      <c r="L156" s="255"/>
      <c r="M156" s="256"/>
      <c r="N156" s="257"/>
      <c r="O156" s="257"/>
      <c r="P156" s="257"/>
      <c r="Q156" s="257"/>
      <c r="R156" s="257"/>
      <c r="S156" s="257"/>
      <c r="T156" s="258"/>
      <c r="AT156" s="259" t="s">
        <v>133</v>
      </c>
      <c r="AU156" s="259" t="s">
        <v>82</v>
      </c>
      <c r="AV156" s="13" t="s">
        <v>80</v>
      </c>
      <c r="AW156" s="13" t="s">
        <v>35</v>
      </c>
      <c r="AX156" s="13" t="s">
        <v>72</v>
      </c>
      <c r="AY156" s="259" t="s">
        <v>123</v>
      </c>
    </row>
    <row r="157" s="11" customFormat="1">
      <c r="B157" s="227"/>
      <c r="C157" s="228"/>
      <c r="D157" s="229" t="s">
        <v>133</v>
      </c>
      <c r="E157" s="230" t="s">
        <v>20</v>
      </c>
      <c r="F157" s="231" t="s">
        <v>203</v>
      </c>
      <c r="G157" s="228"/>
      <c r="H157" s="232">
        <v>2.6000000000000001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AT157" s="238" t="s">
        <v>133</v>
      </c>
      <c r="AU157" s="238" t="s">
        <v>82</v>
      </c>
      <c r="AV157" s="11" t="s">
        <v>82</v>
      </c>
      <c r="AW157" s="11" t="s">
        <v>35</v>
      </c>
      <c r="AX157" s="11" t="s">
        <v>72</v>
      </c>
      <c r="AY157" s="238" t="s">
        <v>123</v>
      </c>
    </row>
    <row r="158" s="12" customFormat="1">
      <c r="B158" s="239"/>
      <c r="C158" s="240"/>
      <c r="D158" s="229" t="s">
        <v>133</v>
      </c>
      <c r="E158" s="241" t="s">
        <v>20</v>
      </c>
      <c r="F158" s="242" t="s">
        <v>134</v>
      </c>
      <c r="G158" s="240"/>
      <c r="H158" s="243">
        <v>2.6000000000000001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AT158" s="249" t="s">
        <v>133</v>
      </c>
      <c r="AU158" s="249" t="s">
        <v>82</v>
      </c>
      <c r="AV158" s="12" t="s">
        <v>131</v>
      </c>
      <c r="AW158" s="12" t="s">
        <v>35</v>
      </c>
      <c r="AX158" s="12" t="s">
        <v>80</v>
      </c>
      <c r="AY158" s="249" t="s">
        <v>123</v>
      </c>
    </row>
    <row r="159" s="1" customFormat="1" ht="16.5" customHeight="1">
      <c r="B159" s="45"/>
      <c r="C159" s="216" t="s">
        <v>199</v>
      </c>
      <c r="D159" s="216" t="s">
        <v>126</v>
      </c>
      <c r="E159" s="217" t="s">
        <v>219</v>
      </c>
      <c r="F159" s="218" t="s">
        <v>220</v>
      </c>
      <c r="G159" s="219" t="s">
        <v>137</v>
      </c>
      <c r="H159" s="220">
        <v>4</v>
      </c>
      <c r="I159" s="221"/>
      <c r="J159" s="220">
        <f>ROUND(I159*H159,2)</f>
        <v>0</v>
      </c>
      <c r="K159" s="218" t="s">
        <v>130</v>
      </c>
      <c r="L159" s="71"/>
      <c r="M159" s="222" t="s">
        <v>20</v>
      </c>
      <c r="N159" s="223" t="s">
        <v>43</v>
      </c>
      <c r="O159" s="46"/>
      <c r="P159" s="224">
        <f>O159*H159</f>
        <v>0</v>
      </c>
      <c r="Q159" s="224">
        <v>8.0000000000000007E-05</v>
      </c>
      <c r="R159" s="224">
        <f>Q159*H159</f>
        <v>0.00032000000000000003</v>
      </c>
      <c r="S159" s="224">
        <v>0</v>
      </c>
      <c r="T159" s="225">
        <f>S159*H159</f>
        <v>0</v>
      </c>
      <c r="AR159" s="23" t="s">
        <v>199</v>
      </c>
      <c r="AT159" s="23" t="s">
        <v>126</v>
      </c>
      <c r="AU159" s="23" t="s">
        <v>82</v>
      </c>
      <c r="AY159" s="23" t="s">
        <v>123</v>
      </c>
      <c r="BE159" s="226">
        <f>IF(N159="základní",J159,0)</f>
        <v>0</v>
      </c>
      <c r="BF159" s="226">
        <f>IF(N159="snížená",J159,0)</f>
        <v>0</v>
      </c>
      <c r="BG159" s="226">
        <f>IF(N159="zákl. přenesená",J159,0)</f>
        <v>0</v>
      </c>
      <c r="BH159" s="226">
        <f>IF(N159="sníž. přenesená",J159,0)</f>
        <v>0</v>
      </c>
      <c r="BI159" s="226">
        <f>IF(N159="nulová",J159,0)</f>
        <v>0</v>
      </c>
      <c r="BJ159" s="23" t="s">
        <v>80</v>
      </c>
      <c r="BK159" s="226">
        <f>ROUND(I159*H159,2)</f>
        <v>0</v>
      </c>
      <c r="BL159" s="23" t="s">
        <v>199</v>
      </c>
      <c r="BM159" s="23" t="s">
        <v>221</v>
      </c>
    </row>
    <row r="160" s="13" customFormat="1">
      <c r="B160" s="250"/>
      <c r="C160" s="251"/>
      <c r="D160" s="229" t="s">
        <v>133</v>
      </c>
      <c r="E160" s="252" t="s">
        <v>20</v>
      </c>
      <c r="F160" s="253" t="s">
        <v>222</v>
      </c>
      <c r="G160" s="251"/>
      <c r="H160" s="252" t="s">
        <v>20</v>
      </c>
      <c r="I160" s="254"/>
      <c r="J160" s="251"/>
      <c r="K160" s="251"/>
      <c r="L160" s="255"/>
      <c r="M160" s="256"/>
      <c r="N160" s="257"/>
      <c r="O160" s="257"/>
      <c r="P160" s="257"/>
      <c r="Q160" s="257"/>
      <c r="R160" s="257"/>
      <c r="S160" s="257"/>
      <c r="T160" s="258"/>
      <c r="AT160" s="259" t="s">
        <v>133</v>
      </c>
      <c r="AU160" s="259" t="s">
        <v>82</v>
      </c>
      <c r="AV160" s="13" t="s">
        <v>80</v>
      </c>
      <c r="AW160" s="13" t="s">
        <v>35</v>
      </c>
      <c r="AX160" s="13" t="s">
        <v>72</v>
      </c>
      <c r="AY160" s="259" t="s">
        <v>123</v>
      </c>
    </row>
    <row r="161" s="13" customFormat="1">
      <c r="B161" s="250"/>
      <c r="C161" s="251"/>
      <c r="D161" s="229" t="s">
        <v>133</v>
      </c>
      <c r="E161" s="252" t="s">
        <v>20</v>
      </c>
      <c r="F161" s="253" t="s">
        <v>214</v>
      </c>
      <c r="G161" s="251"/>
      <c r="H161" s="252" t="s">
        <v>20</v>
      </c>
      <c r="I161" s="254"/>
      <c r="J161" s="251"/>
      <c r="K161" s="251"/>
      <c r="L161" s="255"/>
      <c r="M161" s="256"/>
      <c r="N161" s="257"/>
      <c r="O161" s="257"/>
      <c r="P161" s="257"/>
      <c r="Q161" s="257"/>
      <c r="R161" s="257"/>
      <c r="S161" s="257"/>
      <c r="T161" s="258"/>
      <c r="AT161" s="259" t="s">
        <v>133</v>
      </c>
      <c r="AU161" s="259" t="s">
        <v>82</v>
      </c>
      <c r="AV161" s="13" t="s">
        <v>80</v>
      </c>
      <c r="AW161" s="13" t="s">
        <v>35</v>
      </c>
      <c r="AX161" s="13" t="s">
        <v>72</v>
      </c>
      <c r="AY161" s="259" t="s">
        <v>123</v>
      </c>
    </row>
    <row r="162" s="11" customFormat="1">
      <c r="B162" s="227"/>
      <c r="C162" s="228"/>
      <c r="D162" s="229" t="s">
        <v>133</v>
      </c>
      <c r="E162" s="230" t="s">
        <v>20</v>
      </c>
      <c r="F162" s="231" t="s">
        <v>131</v>
      </c>
      <c r="G162" s="228"/>
      <c r="H162" s="232">
        <v>4</v>
      </c>
      <c r="I162" s="233"/>
      <c r="J162" s="228"/>
      <c r="K162" s="228"/>
      <c r="L162" s="234"/>
      <c r="M162" s="235"/>
      <c r="N162" s="236"/>
      <c r="O162" s="236"/>
      <c r="P162" s="236"/>
      <c r="Q162" s="236"/>
      <c r="R162" s="236"/>
      <c r="S162" s="236"/>
      <c r="T162" s="237"/>
      <c r="AT162" s="238" t="s">
        <v>133</v>
      </c>
      <c r="AU162" s="238" t="s">
        <v>82</v>
      </c>
      <c r="AV162" s="11" t="s">
        <v>82</v>
      </c>
      <c r="AW162" s="11" t="s">
        <v>35</v>
      </c>
      <c r="AX162" s="11" t="s">
        <v>72</v>
      </c>
      <c r="AY162" s="238" t="s">
        <v>123</v>
      </c>
    </row>
    <row r="163" s="12" customFormat="1">
      <c r="B163" s="239"/>
      <c r="C163" s="240"/>
      <c r="D163" s="229" t="s">
        <v>133</v>
      </c>
      <c r="E163" s="241" t="s">
        <v>20</v>
      </c>
      <c r="F163" s="242" t="s">
        <v>134</v>
      </c>
      <c r="G163" s="240"/>
      <c r="H163" s="243">
        <v>4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AT163" s="249" t="s">
        <v>133</v>
      </c>
      <c r="AU163" s="249" t="s">
        <v>82</v>
      </c>
      <c r="AV163" s="12" t="s">
        <v>131</v>
      </c>
      <c r="AW163" s="12" t="s">
        <v>35</v>
      </c>
      <c r="AX163" s="12" t="s">
        <v>80</v>
      </c>
      <c r="AY163" s="249" t="s">
        <v>123</v>
      </c>
    </row>
    <row r="164" s="1" customFormat="1" ht="16.5" customHeight="1">
      <c r="B164" s="45"/>
      <c r="C164" s="216" t="s">
        <v>223</v>
      </c>
      <c r="D164" s="216" t="s">
        <v>126</v>
      </c>
      <c r="E164" s="217" t="s">
        <v>224</v>
      </c>
      <c r="F164" s="218" t="s">
        <v>225</v>
      </c>
      <c r="G164" s="219" t="s">
        <v>137</v>
      </c>
      <c r="H164" s="220">
        <v>1</v>
      </c>
      <c r="I164" s="221"/>
      <c r="J164" s="220">
        <f>ROUND(I164*H164,2)</f>
        <v>0</v>
      </c>
      <c r="K164" s="218" t="s">
        <v>130</v>
      </c>
      <c r="L164" s="71"/>
      <c r="M164" s="222" t="s">
        <v>20</v>
      </c>
      <c r="N164" s="223" t="s">
        <v>43</v>
      </c>
      <c r="O164" s="46"/>
      <c r="P164" s="224">
        <f>O164*H164</f>
        <v>0</v>
      </c>
      <c r="Q164" s="224">
        <v>0.00029</v>
      </c>
      <c r="R164" s="224">
        <f>Q164*H164</f>
        <v>0.00029</v>
      </c>
      <c r="S164" s="224">
        <v>0</v>
      </c>
      <c r="T164" s="225">
        <f>S164*H164</f>
        <v>0</v>
      </c>
      <c r="AR164" s="23" t="s">
        <v>199</v>
      </c>
      <c r="AT164" s="23" t="s">
        <v>126</v>
      </c>
      <c r="AU164" s="23" t="s">
        <v>82</v>
      </c>
      <c r="AY164" s="23" t="s">
        <v>123</v>
      </c>
      <c r="BE164" s="226">
        <f>IF(N164="základní",J164,0)</f>
        <v>0</v>
      </c>
      <c r="BF164" s="226">
        <f>IF(N164="snížená",J164,0)</f>
        <v>0</v>
      </c>
      <c r="BG164" s="226">
        <f>IF(N164="zákl. přenesená",J164,0)</f>
        <v>0</v>
      </c>
      <c r="BH164" s="226">
        <f>IF(N164="sníž. přenesená",J164,0)</f>
        <v>0</v>
      </c>
      <c r="BI164" s="226">
        <f>IF(N164="nulová",J164,0)</f>
        <v>0</v>
      </c>
      <c r="BJ164" s="23" t="s">
        <v>80</v>
      </c>
      <c r="BK164" s="226">
        <f>ROUND(I164*H164,2)</f>
        <v>0</v>
      </c>
      <c r="BL164" s="23" t="s">
        <v>199</v>
      </c>
      <c r="BM164" s="23" t="s">
        <v>226</v>
      </c>
    </row>
    <row r="165" s="13" customFormat="1">
      <c r="B165" s="250"/>
      <c r="C165" s="251"/>
      <c r="D165" s="229" t="s">
        <v>133</v>
      </c>
      <c r="E165" s="252" t="s">
        <v>20</v>
      </c>
      <c r="F165" s="253" t="s">
        <v>222</v>
      </c>
      <c r="G165" s="251"/>
      <c r="H165" s="252" t="s">
        <v>20</v>
      </c>
      <c r="I165" s="254"/>
      <c r="J165" s="251"/>
      <c r="K165" s="251"/>
      <c r="L165" s="255"/>
      <c r="M165" s="256"/>
      <c r="N165" s="257"/>
      <c r="O165" s="257"/>
      <c r="P165" s="257"/>
      <c r="Q165" s="257"/>
      <c r="R165" s="257"/>
      <c r="S165" s="257"/>
      <c r="T165" s="258"/>
      <c r="AT165" s="259" t="s">
        <v>133</v>
      </c>
      <c r="AU165" s="259" t="s">
        <v>82</v>
      </c>
      <c r="AV165" s="13" t="s">
        <v>80</v>
      </c>
      <c r="AW165" s="13" t="s">
        <v>35</v>
      </c>
      <c r="AX165" s="13" t="s">
        <v>72</v>
      </c>
      <c r="AY165" s="259" t="s">
        <v>123</v>
      </c>
    </row>
    <row r="166" s="13" customFormat="1">
      <c r="B166" s="250"/>
      <c r="C166" s="251"/>
      <c r="D166" s="229" t="s">
        <v>133</v>
      </c>
      <c r="E166" s="252" t="s">
        <v>20</v>
      </c>
      <c r="F166" s="253" t="s">
        <v>218</v>
      </c>
      <c r="G166" s="251"/>
      <c r="H166" s="252" t="s">
        <v>20</v>
      </c>
      <c r="I166" s="254"/>
      <c r="J166" s="251"/>
      <c r="K166" s="251"/>
      <c r="L166" s="255"/>
      <c r="M166" s="256"/>
      <c r="N166" s="257"/>
      <c r="O166" s="257"/>
      <c r="P166" s="257"/>
      <c r="Q166" s="257"/>
      <c r="R166" s="257"/>
      <c r="S166" s="257"/>
      <c r="T166" s="258"/>
      <c r="AT166" s="259" t="s">
        <v>133</v>
      </c>
      <c r="AU166" s="259" t="s">
        <v>82</v>
      </c>
      <c r="AV166" s="13" t="s">
        <v>80</v>
      </c>
      <c r="AW166" s="13" t="s">
        <v>35</v>
      </c>
      <c r="AX166" s="13" t="s">
        <v>72</v>
      </c>
      <c r="AY166" s="259" t="s">
        <v>123</v>
      </c>
    </row>
    <row r="167" s="11" customFormat="1">
      <c r="B167" s="227"/>
      <c r="C167" s="228"/>
      <c r="D167" s="229" t="s">
        <v>133</v>
      </c>
      <c r="E167" s="230" t="s">
        <v>20</v>
      </c>
      <c r="F167" s="231" t="s">
        <v>80</v>
      </c>
      <c r="G167" s="228"/>
      <c r="H167" s="232">
        <v>1</v>
      </c>
      <c r="I167" s="233"/>
      <c r="J167" s="228"/>
      <c r="K167" s="228"/>
      <c r="L167" s="234"/>
      <c r="M167" s="235"/>
      <c r="N167" s="236"/>
      <c r="O167" s="236"/>
      <c r="P167" s="236"/>
      <c r="Q167" s="236"/>
      <c r="R167" s="236"/>
      <c r="S167" s="236"/>
      <c r="T167" s="237"/>
      <c r="AT167" s="238" t="s">
        <v>133</v>
      </c>
      <c r="AU167" s="238" t="s">
        <v>82</v>
      </c>
      <c r="AV167" s="11" t="s">
        <v>82</v>
      </c>
      <c r="AW167" s="11" t="s">
        <v>35</v>
      </c>
      <c r="AX167" s="11" t="s">
        <v>72</v>
      </c>
      <c r="AY167" s="238" t="s">
        <v>123</v>
      </c>
    </row>
    <row r="168" s="12" customFormat="1">
      <c r="B168" s="239"/>
      <c r="C168" s="240"/>
      <c r="D168" s="229" t="s">
        <v>133</v>
      </c>
      <c r="E168" s="241" t="s">
        <v>20</v>
      </c>
      <c r="F168" s="242" t="s">
        <v>134</v>
      </c>
      <c r="G168" s="240"/>
      <c r="H168" s="243">
        <v>1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AT168" s="249" t="s">
        <v>133</v>
      </c>
      <c r="AU168" s="249" t="s">
        <v>82</v>
      </c>
      <c r="AV168" s="12" t="s">
        <v>131</v>
      </c>
      <c r="AW168" s="12" t="s">
        <v>35</v>
      </c>
      <c r="AX168" s="12" t="s">
        <v>80</v>
      </c>
      <c r="AY168" s="249" t="s">
        <v>123</v>
      </c>
    </row>
    <row r="169" s="1" customFormat="1" ht="38.25" customHeight="1">
      <c r="B169" s="45"/>
      <c r="C169" s="216" t="s">
        <v>227</v>
      </c>
      <c r="D169" s="216" t="s">
        <v>126</v>
      </c>
      <c r="E169" s="217" t="s">
        <v>228</v>
      </c>
      <c r="F169" s="218" t="s">
        <v>229</v>
      </c>
      <c r="G169" s="219" t="s">
        <v>230</v>
      </c>
      <c r="H169" s="221"/>
      <c r="I169" s="221"/>
      <c r="J169" s="220">
        <f>ROUND(I169*H169,2)</f>
        <v>0</v>
      </c>
      <c r="K169" s="218" t="s">
        <v>130</v>
      </c>
      <c r="L169" s="71"/>
      <c r="M169" s="222" t="s">
        <v>20</v>
      </c>
      <c r="N169" s="223" t="s">
        <v>43</v>
      </c>
      <c r="O169" s="46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AR169" s="23" t="s">
        <v>199</v>
      </c>
      <c r="AT169" s="23" t="s">
        <v>126</v>
      </c>
      <c r="AU169" s="23" t="s">
        <v>82</v>
      </c>
      <c r="AY169" s="23" t="s">
        <v>123</v>
      </c>
      <c r="BE169" s="226">
        <f>IF(N169="základní",J169,0)</f>
        <v>0</v>
      </c>
      <c r="BF169" s="226">
        <f>IF(N169="snížená",J169,0)</f>
        <v>0</v>
      </c>
      <c r="BG169" s="226">
        <f>IF(N169="zákl. přenesená",J169,0)</f>
        <v>0</v>
      </c>
      <c r="BH169" s="226">
        <f>IF(N169="sníž. přenesená",J169,0)</f>
        <v>0</v>
      </c>
      <c r="BI169" s="226">
        <f>IF(N169="nulová",J169,0)</f>
        <v>0</v>
      </c>
      <c r="BJ169" s="23" t="s">
        <v>80</v>
      </c>
      <c r="BK169" s="226">
        <f>ROUND(I169*H169,2)</f>
        <v>0</v>
      </c>
      <c r="BL169" s="23" t="s">
        <v>199</v>
      </c>
      <c r="BM169" s="23" t="s">
        <v>231</v>
      </c>
    </row>
    <row r="170" s="10" customFormat="1" ht="29.88" customHeight="1">
      <c r="B170" s="200"/>
      <c r="C170" s="201"/>
      <c r="D170" s="202" t="s">
        <v>71</v>
      </c>
      <c r="E170" s="214" t="s">
        <v>232</v>
      </c>
      <c r="F170" s="214" t="s">
        <v>233</v>
      </c>
      <c r="G170" s="201"/>
      <c r="H170" s="201"/>
      <c r="I170" s="204"/>
      <c r="J170" s="215">
        <f>BK170</f>
        <v>0</v>
      </c>
      <c r="K170" s="201"/>
      <c r="L170" s="206"/>
      <c r="M170" s="207"/>
      <c r="N170" s="208"/>
      <c r="O170" s="208"/>
      <c r="P170" s="209">
        <f>SUM(P171:P172)</f>
        <v>0</v>
      </c>
      <c r="Q170" s="208"/>
      <c r="R170" s="209">
        <f>SUM(R171:R172)</f>
        <v>0</v>
      </c>
      <c r="S170" s="208"/>
      <c r="T170" s="210">
        <f>SUM(T171:T172)</f>
        <v>0</v>
      </c>
      <c r="AR170" s="211" t="s">
        <v>82</v>
      </c>
      <c r="AT170" s="212" t="s">
        <v>71</v>
      </c>
      <c r="AU170" s="212" t="s">
        <v>80</v>
      </c>
      <c r="AY170" s="211" t="s">
        <v>123</v>
      </c>
      <c r="BK170" s="213">
        <f>SUM(BK171:BK172)</f>
        <v>0</v>
      </c>
    </row>
    <row r="171" s="1" customFormat="1" ht="16.5" customHeight="1">
      <c r="B171" s="45"/>
      <c r="C171" s="216" t="s">
        <v>234</v>
      </c>
      <c r="D171" s="216" t="s">
        <v>126</v>
      </c>
      <c r="E171" s="217" t="s">
        <v>235</v>
      </c>
      <c r="F171" s="218" t="s">
        <v>236</v>
      </c>
      <c r="G171" s="219" t="s">
        <v>237</v>
      </c>
      <c r="H171" s="220">
        <v>20</v>
      </c>
      <c r="I171" s="221"/>
      <c r="J171" s="220">
        <f>ROUND(I171*H171,2)</f>
        <v>0</v>
      </c>
      <c r="K171" s="218" t="s">
        <v>238</v>
      </c>
      <c r="L171" s="71"/>
      <c r="M171" s="222" t="s">
        <v>20</v>
      </c>
      <c r="N171" s="223" t="s">
        <v>43</v>
      </c>
      <c r="O171" s="46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AR171" s="23" t="s">
        <v>199</v>
      </c>
      <c r="AT171" s="23" t="s">
        <v>126</v>
      </c>
      <c r="AU171" s="23" t="s">
        <v>82</v>
      </c>
      <c r="AY171" s="23" t="s">
        <v>123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23" t="s">
        <v>80</v>
      </c>
      <c r="BK171" s="226">
        <f>ROUND(I171*H171,2)</f>
        <v>0</v>
      </c>
      <c r="BL171" s="23" t="s">
        <v>199</v>
      </c>
      <c r="BM171" s="23" t="s">
        <v>239</v>
      </c>
    </row>
    <row r="172" s="1" customFormat="1" ht="16.5" customHeight="1">
      <c r="B172" s="45"/>
      <c r="C172" s="216" t="s">
        <v>240</v>
      </c>
      <c r="D172" s="216" t="s">
        <v>126</v>
      </c>
      <c r="E172" s="217" t="s">
        <v>241</v>
      </c>
      <c r="F172" s="218" t="s">
        <v>242</v>
      </c>
      <c r="G172" s="219" t="s">
        <v>243</v>
      </c>
      <c r="H172" s="220">
        <v>1</v>
      </c>
      <c r="I172" s="221"/>
      <c r="J172" s="220">
        <f>ROUND(I172*H172,2)</f>
        <v>0</v>
      </c>
      <c r="K172" s="218" t="s">
        <v>238</v>
      </c>
      <c r="L172" s="71"/>
      <c r="M172" s="222" t="s">
        <v>20</v>
      </c>
      <c r="N172" s="223" t="s">
        <v>43</v>
      </c>
      <c r="O172" s="46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AR172" s="23" t="s">
        <v>199</v>
      </c>
      <c r="AT172" s="23" t="s">
        <v>126</v>
      </c>
      <c r="AU172" s="23" t="s">
        <v>82</v>
      </c>
      <c r="AY172" s="23" t="s">
        <v>123</v>
      </c>
      <c r="BE172" s="226">
        <f>IF(N172="základní",J172,0)</f>
        <v>0</v>
      </c>
      <c r="BF172" s="226">
        <f>IF(N172="snížená",J172,0)</f>
        <v>0</v>
      </c>
      <c r="BG172" s="226">
        <f>IF(N172="zákl. přenesená",J172,0)</f>
        <v>0</v>
      </c>
      <c r="BH172" s="226">
        <f>IF(N172="sníž. přenesená",J172,0)</f>
        <v>0</v>
      </c>
      <c r="BI172" s="226">
        <f>IF(N172="nulová",J172,0)</f>
        <v>0</v>
      </c>
      <c r="BJ172" s="23" t="s">
        <v>80</v>
      </c>
      <c r="BK172" s="226">
        <f>ROUND(I172*H172,2)</f>
        <v>0</v>
      </c>
      <c r="BL172" s="23" t="s">
        <v>199</v>
      </c>
      <c r="BM172" s="23" t="s">
        <v>244</v>
      </c>
    </row>
    <row r="173" s="10" customFormat="1" ht="29.88" customHeight="1">
      <c r="B173" s="200"/>
      <c r="C173" s="201"/>
      <c r="D173" s="202" t="s">
        <v>71</v>
      </c>
      <c r="E173" s="214" t="s">
        <v>245</v>
      </c>
      <c r="F173" s="214" t="s">
        <v>246</v>
      </c>
      <c r="G173" s="201"/>
      <c r="H173" s="201"/>
      <c r="I173" s="204"/>
      <c r="J173" s="215">
        <f>BK173</f>
        <v>0</v>
      </c>
      <c r="K173" s="201"/>
      <c r="L173" s="206"/>
      <c r="M173" s="207"/>
      <c r="N173" s="208"/>
      <c r="O173" s="208"/>
      <c r="P173" s="209">
        <f>SUM(P174:P244)</f>
        <v>0</v>
      </c>
      <c r="Q173" s="208"/>
      <c r="R173" s="209">
        <f>SUM(R174:R244)</f>
        <v>23.783805900000004</v>
      </c>
      <c r="S173" s="208"/>
      <c r="T173" s="210">
        <f>SUM(T174:T244)</f>
        <v>13.421050000000001</v>
      </c>
      <c r="AR173" s="211" t="s">
        <v>82</v>
      </c>
      <c r="AT173" s="212" t="s">
        <v>71</v>
      </c>
      <c r="AU173" s="212" t="s">
        <v>80</v>
      </c>
      <c r="AY173" s="211" t="s">
        <v>123</v>
      </c>
      <c r="BK173" s="213">
        <f>SUM(BK174:BK244)</f>
        <v>0</v>
      </c>
    </row>
    <row r="174" s="1" customFormat="1" ht="38.25" customHeight="1">
      <c r="B174" s="45"/>
      <c r="C174" s="216" t="s">
        <v>9</v>
      </c>
      <c r="D174" s="216" t="s">
        <v>126</v>
      </c>
      <c r="E174" s="217" t="s">
        <v>247</v>
      </c>
      <c r="F174" s="218" t="s">
        <v>248</v>
      </c>
      <c r="G174" s="219" t="s">
        <v>152</v>
      </c>
      <c r="H174" s="220">
        <v>80.269999999999996</v>
      </c>
      <c r="I174" s="221"/>
      <c r="J174" s="220">
        <f>ROUND(I174*H174,2)</f>
        <v>0</v>
      </c>
      <c r="K174" s="218" t="s">
        <v>130</v>
      </c>
      <c r="L174" s="71"/>
      <c r="M174" s="222" t="s">
        <v>20</v>
      </c>
      <c r="N174" s="223" t="s">
        <v>43</v>
      </c>
      <c r="O174" s="46"/>
      <c r="P174" s="224">
        <f>O174*H174</f>
        <v>0</v>
      </c>
      <c r="Q174" s="224">
        <v>0.00189</v>
      </c>
      <c r="R174" s="224">
        <f>Q174*H174</f>
        <v>0.15171029999999999</v>
      </c>
      <c r="S174" s="224">
        <v>0</v>
      </c>
      <c r="T174" s="225">
        <f>S174*H174</f>
        <v>0</v>
      </c>
      <c r="AR174" s="23" t="s">
        <v>199</v>
      </c>
      <c r="AT174" s="23" t="s">
        <v>126</v>
      </c>
      <c r="AU174" s="23" t="s">
        <v>82</v>
      </c>
      <c r="AY174" s="23" t="s">
        <v>123</v>
      </c>
      <c r="BE174" s="226">
        <f>IF(N174="základní",J174,0)</f>
        <v>0</v>
      </c>
      <c r="BF174" s="226">
        <f>IF(N174="snížená",J174,0)</f>
        <v>0</v>
      </c>
      <c r="BG174" s="226">
        <f>IF(N174="zákl. přenesená",J174,0)</f>
        <v>0</v>
      </c>
      <c r="BH174" s="226">
        <f>IF(N174="sníž. přenesená",J174,0)</f>
        <v>0</v>
      </c>
      <c r="BI174" s="226">
        <f>IF(N174="nulová",J174,0)</f>
        <v>0</v>
      </c>
      <c r="BJ174" s="23" t="s">
        <v>80</v>
      </c>
      <c r="BK174" s="226">
        <f>ROUND(I174*H174,2)</f>
        <v>0</v>
      </c>
      <c r="BL174" s="23" t="s">
        <v>199</v>
      </c>
      <c r="BM174" s="23" t="s">
        <v>249</v>
      </c>
    </row>
    <row r="175" s="13" customFormat="1">
      <c r="B175" s="250"/>
      <c r="C175" s="251"/>
      <c r="D175" s="229" t="s">
        <v>133</v>
      </c>
      <c r="E175" s="252" t="s">
        <v>20</v>
      </c>
      <c r="F175" s="253" t="s">
        <v>250</v>
      </c>
      <c r="G175" s="251"/>
      <c r="H175" s="252" t="s">
        <v>20</v>
      </c>
      <c r="I175" s="254"/>
      <c r="J175" s="251"/>
      <c r="K175" s="251"/>
      <c r="L175" s="255"/>
      <c r="M175" s="256"/>
      <c r="N175" s="257"/>
      <c r="O175" s="257"/>
      <c r="P175" s="257"/>
      <c r="Q175" s="257"/>
      <c r="R175" s="257"/>
      <c r="S175" s="257"/>
      <c r="T175" s="258"/>
      <c r="AT175" s="259" t="s">
        <v>133</v>
      </c>
      <c r="AU175" s="259" t="s">
        <v>82</v>
      </c>
      <c r="AV175" s="13" t="s">
        <v>80</v>
      </c>
      <c r="AW175" s="13" t="s">
        <v>35</v>
      </c>
      <c r="AX175" s="13" t="s">
        <v>72</v>
      </c>
      <c r="AY175" s="259" t="s">
        <v>123</v>
      </c>
    </row>
    <row r="176" s="11" customFormat="1">
      <c r="B176" s="227"/>
      <c r="C176" s="228"/>
      <c r="D176" s="229" t="s">
        <v>133</v>
      </c>
      <c r="E176" s="230" t="s">
        <v>20</v>
      </c>
      <c r="F176" s="231" t="s">
        <v>251</v>
      </c>
      <c r="G176" s="228"/>
      <c r="H176" s="232">
        <v>50.390000000000001</v>
      </c>
      <c r="I176" s="233"/>
      <c r="J176" s="228"/>
      <c r="K176" s="228"/>
      <c r="L176" s="234"/>
      <c r="M176" s="235"/>
      <c r="N176" s="236"/>
      <c r="O176" s="236"/>
      <c r="P176" s="236"/>
      <c r="Q176" s="236"/>
      <c r="R176" s="236"/>
      <c r="S176" s="236"/>
      <c r="T176" s="237"/>
      <c r="AT176" s="238" t="s">
        <v>133</v>
      </c>
      <c r="AU176" s="238" t="s">
        <v>82</v>
      </c>
      <c r="AV176" s="11" t="s">
        <v>82</v>
      </c>
      <c r="AW176" s="11" t="s">
        <v>35</v>
      </c>
      <c r="AX176" s="11" t="s">
        <v>72</v>
      </c>
      <c r="AY176" s="238" t="s">
        <v>123</v>
      </c>
    </row>
    <row r="177" s="13" customFormat="1">
      <c r="B177" s="250"/>
      <c r="C177" s="251"/>
      <c r="D177" s="229" t="s">
        <v>133</v>
      </c>
      <c r="E177" s="252" t="s">
        <v>20</v>
      </c>
      <c r="F177" s="253" t="s">
        <v>252</v>
      </c>
      <c r="G177" s="251"/>
      <c r="H177" s="252" t="s">
        <v>20</v>
      </c>
      <c r="I177" s="254"/>
      <c r="J177" s="251"/>
      <c r="K177" s="251"/>
      <c r="L177" s="255"/>
      <c r="M177" s="256"/>
      <c r="N177" s="257"/>
      <c r="O177" s="257"/>
      <c r="P177" s="257"/>
      <c r="Q177" s="257"/>
      <c r="R177" s="257"/>
      <c r="S177" s="257"/>
      <c r="T177" s="258"/>
      <c r="AT177" s="259" t="s">
        <v>133</v>
      </c>
      <c r="AU177" s="259" t="s">
        <v>82</v>
      </c>
      <c r="AV177" s="13" t="s">
        <v>80</v>
      </c>
      <c r="AW177" s="13" t="s">
        <v>35</v>
      </c>
      <c r="AX177" s="13" t="s">
        <v>72</v>
      </c>
      <c r="AY177" s="259" t="s">
        <v>123</v>
      </c>
    </row>
    <row r="178" s="11" customFormat="1">
      <c r="B178" s="227"/>
      <c r="C178" s="228"/>
      <c r="D178" s="229" t="s">
        <v>133</v>
      </c>
      <c r="E178" s="230" t="s">
        <v>20</v>
      </c>
      <c r="F178" s="231" t="s">
        <v>253</v>
      </c>
      <c r="G178" s="228"/>
      <c r="H178" s="232">
        <v>15.65</v>
      </c>
      <c r="I178" s="233"/>
      <c r="J178" s="228"/>
      <c r="K178" s="228"/>
      <c r="L178" s="234"/>
      <c r="M178" s="235"/>
      <c r="N178" s="236"/>
      <c r="O178" s="236"/>
      <c r="P178" s="236"/>
      <c r="Q178" s="236"/>
      <c r="R178" s="236"/>
      <c r="S178" s="236"/>
      <c r="T178" s="237"/>
      <c r="AT178" s="238" t="s">
        <v>133</v>
      </c>
      <c r="AU178" s="238" t="s">
        <v>82</v>
      </c>
      <c r="AV178" s="11" t="s">
        <v>82</v>
      </c>
      <c r="AW178" s="11" t="s">
        <v>35</v>
      </c>
      <c r="AX178" s="11" t="s">
        <v>72</v>
      </c>
      <c r="AY178" s="238" t="s">
        <v>123</v>
      </c>
    </row>
    <row r="179" s="11" customFormat="1">
      <c r="B179" s="227"/>
      <c r="C179" s="228"/>
      <c r="D179" s="229" t="s">
        <v>133</v>
      </c>
      <c r="E179" s="230" t="s">
        <v>20</v>
      </c>
      <c r="F179" s="231" t="s">
        <v>254</v>
      </c>
      <c r="G179" s="228"/>
      <c r="H179" s="232">
        <v>14.23</v>
      </c>
      <c r="I179" s="233"/>
      <c r="J179" s="228"/>
      <c r="K179" s="228"/>
      <c r="L179" s="234"/>
      <c r="M179" s="235"/>
      <c r="N179" s="236"/>
      <c r="O179" s="236"/>
      <c r="P179" s="236"/>
      <c r="Q179" s="236"/>
      <c r="R179" s="236"/>
      <c r="S179" s="236"/>
      <c r="T179" s="237"/>
      <c r="AT179" s="238" t="s">
        <v>133</v>
      </c>
      <c r="AU179" s="238" t="s">
        <v>82</v>
      </c>
      <c r="AV179" s="11" t="s">
        <v>82</v>
      </c>
      <c r="AW179" s="11" t="s">
        <v>35</v>
      </c>
      <c r="AX179" s="11" t="s">
        <v>72</v>
      </c>
      <c r="AY179" s="238" t="s">
        <v>123</v>
      </c>
    </row>
    <row r="180" s="12" customFormat="1">
      <c r="B180" s="239"/>
      <c r="C180" s="240"/>
      <c r="D180" s="229" t="s">
        <v>133</v>
      </c>
      <c r="E180" s="241" t="s">
        <v>20</v>
      </c>
      <c r="F180" s="242" t="s">
        <v>134</v>
      </c>
      <c r="G180" s="240"/>
      <c r="H180" s="243">
        <v>80.269999999999996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AT180" s="249" t="s">
        <v>133</v>
      </c>
      <c r="AU180" s="249" t="s">
        <v>82</v>
      </c>
      <c r="AV180" s="12" t="s">
        <v>131</v>
      </c>
      <c r="AW180" s="12" t="s">
        <v>35</v>
      </c>
      <c r="AX180" s="12" t="s">
        <v>80</v>
      </c>
      <c r="AY180" s="249" t="s">
        <v>123</v>
      </c>
    </row>
    <row r="181" s="1" customFormat="1" ht="25.5" customHeight="1">
      <c r="B181" s="45"/>
      <c r="C181" s="216" t="s">
        <v>255</v>
      </c>
      <c r="D181" s="216" t="s">
        <v>126</v>
      </c>
      <c r="E181" s="217" t="s">
        <v>256</v>
      </c>
      <c r="F181" s="218" t="s">
        <v>257</v>
      </c>
      <c r="G181" s="219" t="s">
        <v>198</v>
      </c>
      <c r="H181" s="220">
        <v>90</v>
      </c>
      <c r="I181" s="221"/>
      <c r="J181" s="220">
        <f>ROUND(I181*H181,2)</f>
        <v>0</v>
      </c>
      <c r="K181" s="218" t="s">
        <v>130</v>
      </c>
      <c r="L181" s="71"/>
      <c r="M181" s="222" t="s">
        <v>20</v>
      </c>
      <c r="N181" s="223" t="s">
        <v>43</v>
      </c>
      <c r="O181" s="46"/>
      <c r="P181" s="224">
        <f>O181*H181</f>
        <v>0</v>
      </c>
      <c r="Q181" s="224">
        <v>0</v>
      </c>
      <c r="R181" s="224">
        <f>Q181*H181</f>
        <v>0</v>
      </c>
      <c r="S181" s="224">
        <v>0.0066</v>
      </c>
      <c r="T181" s="225">
        <f>S181*H181</f>
        <v>0.59399999999999997</v>
      </c>
      <c r="AR181" s="23" t="s">
        <v>199</v>
      </c>
      <c r="AT181" s="23" t="s">
        <v>126</v>
      </c>
      <c r="AU181" s="23" t="s">
        <v>82</v>
      </c>
      <c r="AY181" s="23" t="s">
        <v>123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23" t="s">
        <v>80</v>
      </c>
      <c r="BK181" s="226">
        <f>ROUND(I181*H181,2)</f>
        <v>0</v>
      </c>
      <c r="BL181" s="23" t="s">
        <v>199</v>
      </c>
      <c r="BM181" s="23" t="s">
        <v>258</v>
      </c>
    </row>
    <row r="182" s="13" customFormat="1">
      <c r="B182" s="250"/>
      <c r="C182" s="251"/>
      <c r="D182" s="229" t="s">
        <v>133</v>
      </c>
      <c r="E182" s="252" t="s">
        <v>20</v>
      </c>
      <c r="F182" s="253" t="s">
        <v>259</v>
      </c>
      <c r="G182" s="251"/>
      <c r="H182" s="252" t="s">
        <v>20</v>
      </c>
      <c r="I182" s="254"/>
      <c r="J182" s="251"/>
      <c r="K182" s="251"/>
      <c r="L182" s="255"/>
      <c r="M182" s="256"/>
      <c r="N182" s="257"/>
      <c r="O182" s="257"/>
      <c r="P182" s="257"/>
      <c r="Q182" s="257"/>
      <c r="R182" s="257"/>
      <c r="S182" s="257"/>
      <c r="T182" s="258"/>
      <c r="AT182" s="259" t="s">
        <v>133</v>
      </c>
      <c r="AU182" s="259" t="s">
        <v>82</v>
      </c>
      <c r="AV182" s="13" t="s">
        <v>80</v>
      </c>
      <c r="AW182" s="13" t="s">
        <v>35</v>
      </c>
      <c r="AX182" s="13" t="s">
        <v>72</v>
      </c>
      <c r="AY182" s="259" t="s">
        <v>123</v>
      </c>
    </row>
    <row r="183" s="11" customFormat="1">
      <c r="B183" s="227"/>
      <c r="C183" s="228"/>
      <c r="D183" s="229" t="s">
        <v>133</v>
      </c>
      <c r="E183" s="230" t="s">
        <v>20</v>
      </c>
      <c r="F183" s="231" t="s">
        <v>260</v>
      </c>
      <c r="G183" s="228"/>
      <c r="H183" s="232">
        <v>90</v>
      </c>
      <c r="I183" s="233"/>
      <c r="J183" s="228"/>
      <c r="K183" s="228"/>
      <c r="L183" s="234"/>
      <c r="M183" s="235"/>
      <c r="N183" s="236"/>
      <c r="O183" s="236"/>
      <c r="P183" s="236"/>
      <c r="Q183" s="236"/>
      <c r="R183" s="236"/>
      <c r="S183" s="236"/>
      <c r="T183" s="237"/>
      <c r="AT183" s="238" t="s">
        <v>133</v>
      </c>
      <c r="AU183" s="238" t="s">
        <v>82</v>
      </c>
      <c r="AV183" s="11" t="s">
        <v>82</v>
      </c>
      <c r="AW183" s="11" t="s">
        <v>35</v>
      </c>
      <c r="AX183" s="11" t="s">
        <v>72</v>
      </c>
      <c r="AY183" s="238" t="s">
        <v>123</v>
      </c>
    </row>
    <row r="184" s="12" customFormat="1">
      <c r="B184" s="239"/>
      <c r="C184" s="240"/>
      <c r="D184" s="229" t="s">
        <v>133</v>
      </c>
      <c r="E184" s="241" t="s">
        <v>20</v>
      </c>
      <c r="F184" s="242" t="s">
        <v>134</v>
      </c>
      <c r="G184" s="240"/>
      <c r="H184" s="243">
        <v>90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AT184" s="249" t="s">
        <v>133</v>
      </c>
      <c r="AU184" s="249" t="s">
        <v>82</v>
      </c>
      <c r="AV184" s="12" t="s">
        <v>131</v>
      </c>
      <c r="AW184" s="12" t="s">
        <v>35</v>
      </c>
      <c r="AX184" s="12" t="s">
        <v>80</v>
      </c>
      <c r="AY184" s="249" t="s">
        <v>123</v>
      </c>
    </row>
    <row r="185" s="1" customFormat="1" ht="38.25" customHeight="1">
      <c r="B185" s="45"/>
      <c r="C185" s="216" t="s">
        <v>261</v>
      </c>
      <c r="D185" s="216" t="s">
        <v>126</v>
      </c>
      <c r="E185" s="217" t="s">
        <v>262</v>
      </c>
      <c r="F185" s="218" t="s">
        <v>263</v>
      </c>
      <c r="G185" s="219" t="s">
        <v>198</v>
      </c>
      <c r="H185" s="220">
        <v>300</v>
      </c>
      <c r="I185" s="221"/>
      <c r="J185" s="220">
        <f>ROUND(I185*H185,2)</f>
        <v>0</v>
      </c>
      <c r="K185" s="218" t="s">
        <v>130</v>
      </c>
      <c r="L185" s="71"/>
      <c r="M185" s="222" t="s">
        <v>20</v>
      </c>
      <c r="N185" s="223" t="s">
        <v>43</v>
      </c>
      <c r="O185" s="46"/>
      <c r="P185" s="224">
        <f>O185*H185</f>
        <v>0</v>
      </c>
      <c r="Q185" s="224">
        <v>0</v>
      </c>
      <c r="R185" s="224">
        <f>Q185*H185</f>
        <v>0</v>
      </c>
      <c r="S185" s="224">
        <v>0.012319999999999999</v>
      </c>
      <c r="T185" s="225">
        <f>S185*H185</f>
        <v>3.6959999999999997</v>
      </c>
      <c r="AR185" s="23" t="s">
        <v>199</v>
      </c>
      <c r="AT185" s="23" t="s">
        <v>126</v>
      </c>
      <c r="AU185" s="23" t="s">
        <v>82</v>
      </c>
      <c r="AY185" s="23" t="s">
        <v>123</v>
      </c>
      <c r="BE185" s="226">
        <f>IF(N185="základní",J185,0)</f>
        <v>0</v>
      </c>
      <c r="BF185" s="226">
        <f>IF(N185="snížená",J185,0)</f>
        <v>0</v>
      </c>
      <c r="BG185" s="226">
        <f>IF(N185="zákl. přenesená",J185,0)</f>
        <v>0</v>
      </c>
      <c r="BH185" s="226">
        <f>IF(N185="sníž. přenesená",J185,0)</f>
        <v>0</v>
      </c>
      <c r="BI185" s="226">
        <f>IF(N185="nulová",J185,0)</f>
        <v>0</v>
      </c>
      <c r="BJ185" s="23" t="s">
        <v>80</v>
      </c>
      <c r="BK185" s="226">
        <f>ROUND(I185*H185,2)</f>
        <v>0</v>
      </c>
      <c r="BL185" s="23" t="s">
        <v>199</v>
      </c>
      <c r="BM185" s="23" t="s">
        <v>264</v>
      </c>
    </row>
    <row r="186" s="13" customFormat="1">
      <c r="B186" s="250"/>
      <c r="C186" s="251"/>
      <c r="D186" s="229" t="s">
        <v>133</v>
      </c>
      <c r="E186" s="252" t="s">
        <v>20</v>
      </c>
      <c r="F186" s="253" t="s">
        <v>265</v>
      </c>
      <c r="G186" s="251"/>
      <c r="H186" s="252" t="s">
        <v>20</v>
      </c>
      <c r="I186" s="254"/>
      <c r="J186" s="251"/>
      <c r="K186" s="251"/>
      <c r="L186" s="255"/>
      <c r="M186" s="256"/>
      <c r="N186" s="257"/>
      <c r="O186" s="257"/>
      <c r="P186" s="257"/>
      <c r="Q186" s="257"/>
      <c r="R186" s="257"/>
      <c r="S186" s="257"/>
      <c r="T186" s="258"/>
      <c r="AT186" s="259" t="s">
        <v>133</v>
      </c>
      <c r="AU186" s="259" t="s">
        <v>82</v>
      </c>
      <c r="AV186" s="13" t="s">
        <v>80</v>
      </c>
      <c r="AW186" s="13" t="s">
        <v>35</v>
      </c>
      <c r="AX186" s="13" t="s">
        <v>72</v>
      </c>
      <c r="AY186" s="259" t="s">
        <v>123</v>
      </c>
    </row>
    <row r="187" s="11" customFormat="1">
      <c r="B187" s="227"/>
      <c r="C187" s="228"/>
      <c r="D187" s="229" t="s">
        <v>133</v>
      </c>
      <c r="E187" s="230" t="s">
        <v>20</v>
      </c>
      <c r="F187" s="231" t="s">
        <v>266</v>
      </c>
      <c r="G187" s="228"/>
      <c r="H187" s="232">
        <v>300</v>
      </c>
      <c r="I187" s="233"/>
      <c r="J187" s="228"/>
      <c r="K187" s="228"/>
      <c r="L187" s="234"/>
      <c r="M187" s="235"/>
      <c r="N187" s="236"/>
      <c r="O187" s="236"/>
      <c r="P187" s="236"/>
      <c r="Q187" s="236"/>
      <c r="R187" s="236"/>
      <c r="S187" s="236"/>
      <c r="T187" s="237"/>
      <c r="AT187" s="238" t="s">
        <v>133</v>
      </c>
      <c r="AU187" s="238" t="s">
        <v>82</v>
      </c>
      <c r="AV187" s="11" t="s">
        <v>82</v>
      </c>
      <c r="AW187" s="11" t="s">
        <v>35</v>
      </c>
      <c r="AX187" s="11" t="s">
        <v>72</v>
      </c>
      <c r="AY187" s="238" t="s">
        <v>123</v>
      </c>
    </row>
    <row r="188" s="12" customFormat="1">
      <c r="B188" s="239"/>
      <c r="C188" s="240"/>
      <c r="D188" s="229" t="s">
        <v>133</v>
      </c>
      <c r="E188" s="241" t="s">
        <v>20</v>
      </c>
      <c r="F188" s="242" t="s">
        <v>134</v>
      </c>
      <c r="G188" s="240"/>
      <c r="H188" s="243">
        <v>300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AT188" s="249" t="s">
        <v>133</v>
      </c>
      <c r="AU188" s="249" t="s">
        <v>82</v>
      </c>
      <c r="AV188" s="12" t="s">
        <v>131</v>
      </c>
      <c r="AW188" s="12" t="s">
        <v>35</v>
      </c>
      <c r="AX188" s="12" t="s">
        <v>80</v>
      </c>
      <c r="AY188" s="249" t="s">
        <v>123</v>
      </c>
    </row>
    <row r="189" s="1" customFormat="1" ht="38.25" customHeight="1">
      <c r="B189" s="45"/>
      <c r="C189" s="216" t="s">
        <v>267</v>
      </c>
      <c r="D189" s="216" t="s">
        <v>126</v>
      </c>
      <c r="E189" s="217" t="s">
        <v>268</v>
      </c>
      <c r="F189" s="218" t="s">
        <v>269</v>
      </c>
      <c r="G189" s="219" t="s">
        <v>198</v>
      </c>
      <c r="H189" s="220">
        <v>100</v>
      </c>
      <c r="I189" s="221"/>
      <c r="J189" s="220">
        <f>ROUND(I189*H189,2)</f>
        <v>0</v>
      </c>
      <c r="K189" s="218" t="s">
        <v>130</v>
      </c>
      <c r="L189" s="71"/>
      <c r="M189" s="222" t="s">
        <v>20</v>
      </c>
      <c r="N189" s="223" t="s">
        <v>43</v>
      </c>
      <c r="O189" s="46"/>
      <c r="P189" s="224">
        <f>O189*H189</f>
        <v>0</v>
      </c>
      <c r="Q189" s="224">
        <v>0</v>
      </c>
      <c r="R189" s="224">
        <f>Q189*H189</f>
        <v>0</v>
      </c>
      <c r="S189" s="224">
        <v>0.01584</v>
      </c>
      <c r="T189" s="225">
        <f>S189*H189</f>
        <v>1.5840000000000001</v>
      </c>
      <c r="AR189" s="23" t="s">
        <v>199</v>
      </c>
      <c r="AT189" s="23" t="s">
        <v>126</v>
      </c>
      <c r="AU189" s="23" t="s">
        <v>82</v>
      </c>
      <c r="AY189" s="23" t="s">
        <v>123</v>
      </c>
      <c r="BE189" s="226">
        <f>IF(N189="základní",J189,0)</f>
        <v>0</v>
      </c>
      <c r="BF189" s="226">
        <f>IF(N189="snížená",J189,0)</f>
        <v>0</v>
      </c>
      <c r="BG189" s="226">
        <f>IF(N189="zákl. přenesená",J189,0)</f>
        <v>0</v>
      </c>
      <c r="BH189" s="226">
        <f>IF(N189="sníž. přenesená",J189,0)</f>
        <v>0</v>
      </c>
      <c r="BI189" s="226">
        <f>IF(N189="nulová",J189,0)</f>
        <v>0</v>
      </c>
      <c r="BJ189" s="23" t="s">
        <v>80</v>
      </c>
      <c r="BK189" s="226">
        <f>ROUND(I189*H189,2)</f>
        <v>0</v>
      </c>
      <c r="BL189" s="23" t="s">
        <v>199</v>
      </c>
      <c r="BM189" s="23" t="s">
        <v>270</v>
      </c>
    </row>
    <row r="190" s="13" customFormat="1">
      <c r="B190" s="250"/>
      <c r="C190" s="251"/>
      <c r="D190" s="229" t="s">
        <v>133</v>
      </c>
      <c r="E190" s="252" t="s">
        <v>20</v>
      </c>
      <c r="F190" s="253" t="s">
        <v>271</v>
      </c>
      <c r="G190" s="251"/>
      <c r="H190" s="252" t="s">
        <v>20</v>
      </c>
      <c r="I190" s="254"/>
      <c r="J190" s="251"/>
      <c r="K190" s="251"/>
      <c r="L190" s="255"/>
      <c r="M190" s="256"/>
      <c r="N190" s="257"/>
      <c r="O190" s="257"/>
      <c r="P190" s="257"/>
      <c r="Q190" s="257"/>
      <c r="R190" s="257"/>
      <c r="S190" s="257"/>
      <c r="T190" s="258"/>
      <c r="AT190" s="259" t="s">
        <v>133</v>
      </c>
      <c r="AU190" s="259" t="s">
        <v>82</v>
      </c>
      <c r="AV190" s="13" t="s">
        <v>80</v>
      </c>
      <c r="AW190" s="13" t="s">
        <v>35</v>
      </c>
      <c r="AX190" s="13" t="s">
        <v>72</v>
      </c>
      <c r="AY190" s="259" t="s">
        <v>123</v>
      </c>
    </row>
    <row r="191" s="11" customFormat="1">
      <c r="B191" s="227"/>
      <c r="C191" s="228"/>
      <c r="D191" s="229" t="s">
        <v>133</v>
      </c>
      <c r="E191" s="230" t="s">
        <v>20</v>
      </c>
      <c r="F191" s="231" t="s">
        <v>272</v>
      </c>
      <c r="G191" s="228"/>
      <c r="H191" s="232">
        <v>40</v>
      </c>
      <c r="I191" s="233"/>
      <c r="J191" s="228"/>
      <c r="K191" s="228"/>
      <c r="L191" s="234"/>
      <c r="M191" s="235"/>
      <c r="N191" s="236"/>
      <c r="O191" s="236"/>
      <c r="P191" s="236"/>
      <c r="Q191" s="236"/>
      <c r="R191" s="236"/>
      <c r="S191" s="236"/>
      <c r="T191" s="237"/>
      <c r="AT191" s="238" t="s">
        <v>133</v>
      </c>
      <c r="AU191" s="238" t="s">
        <v>82</v>
      </c>
      <c r="AV191" s="11" t="s">
        <v>82</v>
      </c>
      <c r="AW191" s="11" t="s">
        <v>35</v>
      </c>
      <c r="AX191" s="11" t="s">
        <v>72</v>
      </c>
      <c r="AY191" s="238" t="s">
        <v>123</v>
      </c>
    </row>
    <row r="192" s="11" customFormat="1">
      <c r="B192" s="227"/>
      <c r="C192" s="228"/>
      <c r="D192" s="229" t="s">
        <v>133</v>
      </c>
      <c r="E192" s="230" t="s">
        <v>20</v>
      </c>
      <c r="F192" s="231" t="s">
        <v>273</v>
      </c>
      <c r="G192" s="228"/>
      <c r="H192" s="232">
        <v>60</v>
      </c>
      <c r="I192" s="233"/>
      <c r="J192" s="228"/>
      <c r="K192" s="228"/>
      <c r="L192" s="234"/>
      <c r="M192" s="235"/>
      <c r="N192" s="236"/>
      <c r="O192" s="236"/>
      <c r="P192" s="236"/>
      <c r="Q192" s="236"/>
      <c r="R192" s="236"/>
      <c r="S192" s="236"/>
      <c r="T192" s="237"/>
      <c r="AT192" s="238" t="s">
        <v>133</v>
      </c>
      <c r="AU192" s="238" t="s">
        <v>82</v>
      </c>
      <c r="AV192" s="11" t="s">
        <v>82</v>
      </c>
      <c r="AW192" s="11" t="s">
        <v>35</v>
      </c>
      <c r="AX192" s="11" t="s">
        <v>72</v>
      </c>
      <c r="AY192" s="238" t="s">
        <v>123</v>
      </c>
    </row>
    <row r="193" s="12" customFormat="1">
      <c r="B193" s="239"/>
      <c r="C193" s="240"/>
      <c r="D193" s="229" t="s">
        <v>133</v>
      </c>
      <c r="E193" s="241" t="s">
        <v>20</v>
      </c>
      <c r="F193" s="242" t="s">
        <v>134</v>
      </c>
      <c r="G193" s="240"/>
      <c r="H193" s="243">
        <v>100</v>
      </c>
      <c r="I193" s="244"/>
      <c r="J193" s="240"/>
      <c r="K193" s="240"/>
      <c r="L193" s="245"/>
      <c r="M193" s="246"/>
      <c r="N193" s="247"/>
      <c r="O193" s="247"/>
      <c r="P193" s="247"/>
      <c r="Q193" s="247"/>
      <c r="R193" s="247"/>
      <c r="S193" s="247"/>
      <c r="T193" s="248"/>
      <c r="AT193" s="249" t="s">
        <v>133</v>
      </c>
      <c r="AU193" s="249" t="s">
        <v>82</v>
      </c>
      <c r="AV193" s="12" t="s">
        <v>131</v>
      </c>
      <c r="AW193" s="12" t="s">
        <v>35</v>
      </c>
      <c r="AX193" s="12" t="s">
        <v>80</v>
      </c>
      <c r="AY193" s="249" t="s">
        <v>123</v>
      </c>
    </row>
    <row r="194" s="1" customFormat="1" ht="25.5" customHeight="1">
      <c r="B194" s="45"/>
      <c r="C194" s="216" t="s">
        <v>274</v>
      </c>
      <c r="D194" s="216" t="s">
        <v>126</v>
      </c>
      <c r="E194" s="217" t="s">
        <v>275</v>
      </c>
      <c r="F194" s="218" t="s">
        <v>276</v>
      </c>
      <c r="G194" s="219" t="s">
        <v>198</v>
      </c>
      <c r="H194" s="220">
        <v>90</v>
      </c>
      <c r="I194" s="221"/>
      <c r="J194" s="220">
        <f>ROUND(I194*H194,2)</f>
        <v>0</v>
      </c>
      <c r="K194" s="218" t="s">
        <v>130</v>
      </c>
      <c r="L194" s="71"/>
      <c r="M194" s="222" t="s">
        <v>20</v>
      </c>
      <c r="N194" s="223" t="s">
        <v>43</v>
      </c>
      <c r="O194" s="46"/>
      <c r="P194" s="224">
        <f>O194*H194</f>
        <v>0</v>
      </c>
      <c r="Q194" s="224">
        <v>0.0073200000000000001</v>
      </c>
      <c r="R194" s="224">
        <f>Q194*H194</f>
        <v>0.65880000000000005</v>
      </c>
      <c r="S194" s="224">
        <v>0</v>
      </c>
      <c r="T194" s="225">
        <f>S194*H194</f>
        <v>0</v>
      </c>
      <c r="AR194" s="23" t="s">
        <v>199</v>
      </c>
      <c r="AT194" s="23" t="s">
        <v>126</v>
      </c>
      <c r="AU194" s="23" t="s">
        <v>82</v>
      </c>
      <c r="AY194" s="23" t="s">
        <v>123</v>
      </c>
      <c r="BE194" s="226">
        <f>IF(N194="základní",J194,0)</f>
        <v>0</v>
      </c>
      <c r="BF194" s="226">
        <f>IF(N194="snížená",J194,0)</f>
        <v>0</v>
      </c>
      <c r="BG194" s="226">
        <f>IF(N194="zákl. přenesená",J194,0)</f>
        <v>0</v>
      </c>
      <c r="BH194" s="226">
        <f>IF(N194="sníž. přenesená",J194,0)</f>
        <v>0</v>
      </c>
      <c r="BI194" s="226">
        <f>IF(N194="nulová",J194,0)</f>
        <v>0</v>
      </c>
      <c r="BJ194" s="23" t="s">
        <v>80</v>
      </c>
      <c r="BK194" s="226">
        <f>ROUND(I194*H194,2)</f>
        <v>0</v>
      </c>
      <c r="BL194" s="23" t="s">
        <v>199</v>
      </c>
      <c r="BM194" s="23" t="s">
        <v>277</v>
      </c>
    </row>
    <row r="195" s="13" customFormat="1">
      <c r="B195" s="250"/>
      <c r="C195" s="251"/>
      <c r="D195" s="229" t="s">
        <v>133</v>
      </c>
      <c r="E195" s="252" t="s">
        <v>20</v>
      </c>
      <c r="F195" s="253" t="s">
        <v>259</v>
      </c>
      <c r="G195" s="251"/>
      <c r="H195" s="252" t="s">
        <v>20</v>
      </c>
      <c r="I195" s="254"/>
      <c r="J195" s="251"/>
      <c r="K195" s="251"/>
      <c r="L195" s="255"/>
      <c r="M195" s="256"/>
      <c r="N195" s="257"/>
      <c r="O195" s="257"/>
      <c r="P195" s="257"/>
      <c r="Q195" s="257"/>
      <c r="R195" s="257"/>
      <c r="S195" s="257"/>
      <c r="T195" s="258"/>
      <c r="AT195" s="259" t="s">
        <v>133</v>
      </c>
      <c r="AU195" s="259" t="s">
        <v>82</v>
      </c>
      <c r="AV195" s="13" t="s">
        <v>80</v>
      </c>
      <c r="AW195" s="13" t="s">
        <v>35</v>
      </c>
      <c r="AX195" s="13" t="s">
        <v>72</v>
      </c>
      <c r="AY195" s="259" t="s">
        <v>123</v>
      </c>
    </row>
    <row r="196" s="11" customFormat="1">
      <c r="B196" s="227"/>
      <c r="C196" s="228"/>
      <c r="D196" s="229" t="s">
        <v>133</v>
      </c>
      <c r="E196" s="230" t="s">
        <v>20</v>
      </c>
      <c r="F196" s="231" t="s">
        <v>260</v>
      </c>
      <c r="G196" s="228"/>
      <c r="H196" s="232">
        <v>90</v>
      </c>
      <c r="I196" s="233"/>
      <c r="J196" s="228"/>
      <c r="K196" s="228"/>
      <c r="L196" s="234"/>
      <c r="M196" s="235"/>
      <c r="N196" s="236"/>
      <c r="O196" s="236"/>
      <c r="P196" s="236"/>
      <c r="Q196" s="236"/>
      <c r="R196" s="236"/>
      <c r="S196" s="236"/>
      <c r="T196" s="237"/>
      <c r="AT196" s="238" t="s">
        <v>133</v>
      </c>
      <c r="AU196" s="238" t="s">
        <v>82</v>
      </c>
      <c r="AV196" s="11" t="s">
        <v>82</v>
      </c>
      <c r="AW196" s="11" t="s">
        <v>35</v>
      </c>
      <c r="AX196" s="11" t="s">
        <v>72</v>
      </c>
      <c r="AY196" s="238" t="s">
        <v>123</v>
      </c>
    </row>
    <row r="197" s="12" customFormat="1">
      <c r="B197" s="239"/>
      <c r="C197" s="240"/>
      <c r="D197" s="229" t="s">
        <v>133</v>
      </c>
      <c r="E197" s="241" t="s">
        <v>20</v>
      </c>
      <c r="F197" s="242" t="s">
        <v>134</v>
      </c>
      <c r="G197" s="240"/>
      <c r="H197" s="243">
        <v>90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AT197" s="249" t="s">
        <v>133</v>
      </c>
      <c r="AU197" s="249" t="s">
        <v>82</v>
      </c>
      <c r="AV197" s="12" t="s">
        <v>131</v>
      </c>
      <c r="AW197" s="12" t="s">
        <v>35</v>
      </c>
      <c r="AX197" s="12" t="s">
        <v>80</v>
      </c>
      <c r="AY197" s="249" t="s">
        <v>123</v>
      </c>
    </row>
    <row r="198" s="1" customFormat="1" ht="25.5" customHeight="1">
      <c r="B198" s="45"/>
      <c r="C198" s="216" t="s">
        <v>278</v>
      </c>
      <c r="D198" s="216" t="s">
        <v>126</v>
      </c>
      <c r="E198" s="217" t="s">
        <v>279</v>
      </c>
      <c r="F198" s="218" t="s">
        <v>280</v>
      </c>
      <c r="G198" s="219" t="s">
        <v>198</v>
      </c>
      <c r="H198" s="220">
        <v>300</v>
      </c>
      <c r="I198" s="221"/>
      <c r="J198" s="220">
        <f>ROUND(I198*H198,2)</f>
        <v>0</v>
      </c>
      <c r="K198" s="218" t="s">
        <v>130</v>
      </c>
      <c r="L198" s="71"/>
      <c r="M198" s="222" t="s">
        <v>20</v>
      </c>
      <c r="N198" s="223" t="s">
        <v>43</v>
      </c>
      <c r="O198" s="46"/>
      <c r="P198" s="224">
        <f>O198*H198</f>
        <v>0</v>
      </c>
      <c r="Q198" s="224">
        <v>0.01363</v>
      </c>
      <c r="R198" s="224">
        <f>Q198*H198</f>
        <v>4.0889999999999995</v>
      </c>
      <c r="S198" s="224">
        <v>0</v>
      </c>
      <c r="T198" s="225">
        <f>S198*H198</f>
        <v>0</v>
      </c>
      <c r="AR198" s="23" t="s">
        <v>199</v>
      </c>
      <c r="AT198" s="23" t="s">
        <v>126</v>
      </c>
      <c r="AU198" s="23" t="s">
        <v>82</v>
      </c>
      <c r="AY198" s="23" t="s">
        <v>123</v>
      </c>
      <c r="BE198" s="226">
        <f>IF(N198="základní",J198,0)</f>
        <v>0</v>
      </c>
      <c r="BF198" s="226">
        <f>IF(N198="snížená",J198,0)</f>
        <v>0</v>
      </c>
      <c r="BG198" s="226">
        <f>IF(N198="zákl. přenesená",J198,0)</f>
        <v>0</v>
      </c>
      <c r="BH198" s="226">
        <f>IF(N198="sníž. přenesená",J198,0)</f>
        <v>0</v>
      </c>
      <c r="BI198" s="226">
        <f>IF(N198="nulová",J198,0)</f>
        <v>0</v>
      </c>
      <c r="BJ198" s="23" t="s">
        <v>80</v>
      </c>
      <c r="BK198" s="226">
        <f>ROUND(I198*H198,2)</f>
        <v>0</v>
      </c>
      <c r="BL198" s="23" t="s">
        <v>199</v>
      </c>
      <c r="BM198" s="23" t="s">
        <v>281</v>
      </c>
    </row>
    <row r="199" s="13" customFormat="1">
      <c r="B199" s="250"/>
      <c r="C199" s="251"/>
      <c r="D199" s="229" t="s">
        <v>133</v>
      </c>
      <c r="E199" s="252" t="s">
        <v>20</v>
      </c>
      <c r="F199" s="253" t="s">
        <v>265</v>
      </c>
      <c r="G199" s="251"/>
      <c r="H199" s="252" t="s">
        <v>20</v>
      </c>
      <c r="I199" s="254"/>
      <c r="J199" s="251"/>
      <c r="K199" s="251"/>
      <c r="L199" s="255"/>
      <c r="M199" s="256"/>
      <c r="N199" s="257"/>
      <c r="O199" s="257"/>
      <c r="P199" s="257"/>
      <c r="Q199" s="257"/>
      <c r="R199" s="257"/>
      <c r="S199" s="257"/>
      <c r="T199" s="258"/>
      <c r="AT199" s="259" t="s">
        <v>133</v>
      </c>
      <c r="AU199" s="259" t="s">
        <v>82</v>
      </c>
      <c r="AV199" s="13" t="s">
        <v>80</v>
      </c>
      <c r="AW199" s="13" t="s">
        <v>35</v>
      </c>
      <c r="AX199" s="13" t="s">
        <v>72</v>
      </c>
      <c r="AY199" s="259" t="s">
        <v>123</v>
      </c>
    </row>
    <row r="200" s="11" customFormat="1">
      <c r="B200" s="227"/>
      <c r="C200" s="228"/>
      <c r="D200" s="229" t="s">
        <v>133</v>
      </c>
      <c r="E200" s="230" t="s">
        <v>20</v>
      </c>
      <c r="F200" s="231" t="s">
        <v>266</v>
      </c>
      <c r="G200" s="228"/>
      <c r="H200" s="232">
        <v>300</v>
      </c>
      <c r="I200" s="233"/>
      <c r="J200" s="228"/>
      <c r="K200" s="228"/>
      <c r="L200" s="234"/>
      <c r="M200" s="235"/>
      <c r="N200" s="236"/>
      <c r="O200" s="236"/>
      <c r="P200" s="236"/>
      <c r="Q200" s="236"/>
      <c r="R200" s="236"/>
      <c r="S200" s="236"/>
      <c r="T200" s="237"/>
      <c r="AT200" s="238" t="s">
        <v>133</v>
      </c>
      <c r="AU200" s="238" t="s">
        <v>82</v>
      </c>
      <c r="AV200" s="11" t="s">
        <v>82</v>
      </c>
      <c r="AW200" s="11" t="s">
        <v>35</v>
      </c>
      <c r="AX200" s="11" t="s">
        <v>72</v>
      </c>
      <c r="AY200" s="238" t="s">
        <v>123</v>
      </c>
    </row>
    <row r="201" s="12" customFormat="1">
      <c r="B201" s="239"/>
      <c r="C201" s="240"/>
      <c r="D201" s="229" t="s">
        <v>133</v>
      </c>
      <c r="E201" s="241" t="s">
        <v>20</v>
      </c>
      <c r="F201" s="242" t="s">
        <v>134</v>
      </c>
      <c r="G201" s="240"/>
      <c r="H201" s="243">
        <v>300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AT201" s="249" t="s">
        <v>133</v>
      </c>
      <c r="AU201" s="249" t="s">
        <v>82</v>
      </c>
      <c r="AV201" s="12" t="s">
        <v>131</v>
      </c>
      <c r="AW201" s="12" t="s">
        <v>35</v>
      </c>
      <c r="AX201" s="12" t="s">
        <v>80</v>
      </c>
      <c r="AY201" s="249" t="s">
        <v>123</v>
      </c>
    </row>
    <row r="202" s="1" customFormat="1" ht="25.5" customHeight="1">
      <c r="B202" s="45"/>
      <c r="C202" s="216" t="s">
        <v>282</v>
      </c>
      <c r="D202" s="216" t="s">
        <v>126</v>
      </c>
      <c r="E202" s="217" t="s">
        <v>283</v>
      </c>
      <c r="F202" s="218" t="s">
        <v>284</v>
      </c>
      <c r="G202" s="219" t="s">
        <v>198</v>
      </c>
      <c r="H202" s="220">
        <v>100</v>
      </c>
      <c r="I202" s="221"/>
      <c r="J202" s="220">
        <f>ROUND(I202*H202,2)</f>
        <v>0</v>
      </c>
      <c r="K202" s="218" t="s">
        <v>130</v>
      </c>
      <c r="L202" s="71"/>
      <c r="M202" s="222" t="s">
        <v>20</v>
      </c>
      <c r="N202" s="223" t="s">
        <v>43</v>
      </c>
      <c r="O202" s="46"/>
      <c r="P202" s="224">
        <f>O202*H202</f>
        <v>0</v>
      </c>
      <c r="Q202" s="224">
        <v>0.017520000000000001</v>
      </c>
      <c r="R202" s="224">
        <f>Q202*H202</f>
        <v>1.752</v>
      </c>
      <c r="S202" s="224">
        <v>0</v>
      </c>
      <c r="T202" s="225">
        <f>S202*H202</f>
        <v>0</v>
      </c>
      <c r="AR202" s="23" t="s">
        <v>199</v>
      </c>
      <c r="AT202" s="23" t="s">
        <v>126</v>
      </c>
      <c r="AU202" s="23" t="s">
        <v>82</v>
      </c>
      <c r="AY202" s="23" t="s">
        <v>123</v>
      </c>
      <c r="BE202" s="226">
        <f>IF(N202="základní",J202,0)</f>
        <v>0</v>
      </c>
      <c r="BF202" s="226">
        <f>IF(N202="snížená",J202,0)</f>
        <v>0</v>
      </c>
      <c r="BG202" s="226">
        <f>IF(N202="zákl. přenesená",J202,0)</f>
        <v>0</v>
      </c>
      <c r="BH202" s="226">
        <f>IF(N202="sníž. přenesená",J202,0)</f>
        <v>0</v>
      </c>
      <c r="BI202" s="226">
        <f>IF(N202="nulová",J202,0)</f>
        <v>0</v>
      </c>
      <c r="BJ202" s="23" t="s">
        <v>80</v>
      </c>
      <c r="BK202" s="226">
        <f>ROUND(I202*H202,2)</f>
        <v>0</v>
      </c>
      <c r="BL202" s="23" t="s">
        <v>199</v>
      </c>
      <c r="BM202" s="23" t="s">
        <v>285</v>
      </c>
    </row>
    <row r="203" s="13" customFormat="1">
      <c r="B203" s="250"/>
      <c r="C203" s="251"/>
      <c r="D203" s="229" t="s">
        <v>133</v>
      </c>
      <c r="E203" s="252" t="s">
        <v>20</v>
      </c>
      <c r="F203" s="253" t="s">
        <v>271</v>
      </c>
      <c r="G203" s="251"/>
      <c r="H203" s="252" t="s">
        <v>20</v>
      </c>
      <c r="I203" s="254"/>
      <c r="J203" s="251"/>
      <c r="K203" s="251"/>
      <c r="L203" s="255"/>
      <c r="M203" s="256"/>
      <c r="N203" s="257"/>
      <c r="O203" s="257"/>
      <c r="P203" s="257"/>
      <c r="Q203" s="257"/>
      <c r="R203" s="257"/>
      <c r="S203" s="257"/>
      <c r="T203" s="258"/>
      <c r="AT203" s="259" t="s">
        <v>133</v>
      </c>
      <c r="AU203" s="259" t="s">
        <v>82</v>
      </c>
      <c r="AV203" s="13" t="s">
        <v>80</v>
      </c>
      <c r="AW203" s="13" t="s">
        <v>35</v>
      </c>
      <c r="AX203" s="13" t="s">
        <v>72</v>
      </c>
      <c r="AY203" s="259" t="s">
        <v>123</v>
      </c>
    </row>
    <row r="204" s="11" customFormat="1">
      <c r="B204" s="227"/>
      <c r="C204" s="228"/>
      <c r="D204" s="229" t="s">
        <v>133</v>
      </c>
      <c r="E204" s="230" t="s">
        <v>20</v>
      </c>
      <c r="F204" s="231" t="s">
        <v>272</v>
      </c>
      <c r="G204" s="228"/>
      <c r="H204" s="232">
        <v>40</v>
      </c>
      <c r="I204" s="233"/>
      <c r="J204" s="228"/>
      <c r="K204" s="228"/>
      <c r="L204" s="234"/>
      <c r="M204" s="235"/>
      <c r="N204" s="236"/>
      <c r="O204" s="236"/>
      <c r="P204" s="236"/>
      <c r="Q204" s="236"/>
      <c r="R204" s="236"/>
      <c r="S204" s="236"/>
      <c r="T204" s="237"/>
      <c r="AT204" s="238" t="s">
        <v>133</v>
      </c>
      <c r="AU204" s="238" t="s">
        <v>82</v>
      </c>
      <c r="AV204" s="11" t="s">
        <v>82</v>
      </c>
      <c r="AW204" s="11" t="s">
        <v>35</v>
      </c>
      <c r="AX204" s="11" t="s">
        <v>72</v>
      </c>
      <c r="AY204" s="238" t="s">
        <v>123</v>
      </c>
    </row>
    <row r="205" s="11" customFormat="1">
      <c r="B205" s="227"/>
      <c r="C205" s="228"/>
      <c r="D205" s="229" t="s">
        <v>133</v>
      </c>
      <c r="E205" s="230" t="s">
        <v>20</v>
      </c>
      <c r="F205" s="231" t="s">
        <v>273</v>
      </c>
      <c r="G205" s="228"/>
      <c r="H205" s="232">
        <v>60</v>
      </c>
      <c r="I205" s="233"/>
      <c r="J205" s="228"/>
      <c r="K205" s="228"/>
      <c r="L205" s="234"/>
      <c r="M205" s="235"/>
      <c r="N205" s="236"/>
      <c r="O205" s="236"/>
      <c r="P205" s="236"/>
      <c r="Q205" s="236"/>
      <c r="R205" s="236"/>
      <c r="S205" s="236"/>
      <c r="T205" s="237"/>
      <c r="AT205" s="238" t="s">
        <v>133</v>
      </c>
      <c r="AU205" s="238" t="s">
        <v>82</v>
      </c>
      <c r="AV205" s="11" t="s">
        <v>82</v>
      </c>
      <c r="AW205" s="11" t="s">
        <v>35</v>
      </c>
      <c r="AX205" s="11" t="s">
        <v>72</v>
      </c>
      <c r="AY205" s="238" t="s">
        <v>123</v>
      </c>
    </row>
    <row r="206" s="12" customFormat="1">
      <c r="B206" s="239"/>
      <c r="C206" s="240"/>
      <c r="D206" s="229" t="s">
        <v>133</v>
      </c>
      <c r="E206" s="241" t="s">
        <v>20</v>
      </c>
      <c r="F206" s="242" t="s">
        <v>134</v>
      </c>
      <c r="G206" s="240"/>
      <c r="H206" s="243">
        <v>100</v>
      </c>
      <c r="I206" s="244"/>
      <c r="J206" s="240"/>
      <c r="K206" s="240"/>
      <c r="L206" s="245"/>
      <c r="M206" s="246"/>
      <c r="N206" s="247"/>
      <c r="O206" s="247"/>
      <c r="P206" s="247"/>
      <c r="Q206" s="247"/>
      <c r="R206" s="247"/>
      <c r="S206" s="247"/>
      <c r="T206" s="248"/>
      <c r="AT206" s="249" t="s">
        <v>133</v>
      </c>
      <c r="AU206" s="249" t="s">
        <v>82</v>
      </c>
      <c r="AV206" s="12" t="s">
        <v>131</v>
      </c>
      <c r="AW206" s="12" t="s">
        <v>35</v>
      </c>
      <c r="AX206" s="12" t="s">
        <v>80</v>
      </c>
      <c r="AY206" s="249" t="s">
        <v>123</v>
      </c>
    </row>
    <row r="207" s="1" customFormat="1" ht="25.5" customHeight="1">
      <c r="B207" s="45"/>
      <c r="C207" s="216" t="s">
        <v>286</v>
      </c>
      <c r="D207" s="216" t="s">
        <v>126</v>
      </c>
      <c r="E207" s="217" t="s">
        <v>287</v>
      </c>
      <c r="F207" s="218" t="s">
        <v>288</v>
      </c>
      <c r="G207" s="219" t="s">
        <v>289</v>
      </c>
      <c r="H207" s="220">
        <v>1078.1500000000001</v>
      </c>
      <c r="I207" s="221"/>
      <c r="J207" s="220">
        <f>ROUND(I207*H207,2)</f>
        <v>0</v>
      </c>
      <c r="K207" s="218" t="s">
        <v>130</v>
      </c>
      <c r="L207" s="71"/>
      <c r="M207" s="222" t="s">
        <v>20</v>
      </c>
      <c r="N207" s="223" t="s">
        <v>43</v>
      </c>
      <c r="O207" s="46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AR207" s="23" t="s">
        <v>199</v>
      </c>
      <c r="AT207" s="23" t="s">
        <v>126</v>
      </c>
      <c r="AU207" s="23" t="s">
        <v>82</v>
      </c>
      <c r="AY207" s="23" t="s">
        <v>123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23" t="s">
        <v>80</v>
      </c>
      <c r="BK207" s="226">
        <f>ROUND(I207*H207,2)</f>
        <v>0</v>
      </c>
      <c r="BL207" s="23" t="s">
        <v>199</v>
      </c>
      <c r="BM207" s="23" t="s">
        <v>290</v>
      </c>
    </row>
    <row r="208" s="13" customFormat="1">
      <c r="B208" s="250"/>
      <c r="C208" s="251"/>
      <c r="D208" s="229" t="s">
        <v>133</v>
      </c>
      <c r="E208" s="252" t="s">
        <v>20</v>
      </c>
      <c r="F208" s="253" t="s">
        <v>291</v>
      </c>
      <c r="G208" s="251"/>
      <c r="H208" s="252" t="s">
        <v>20</v>
      </c>
      <c r="I208" s="254"/>
      <c r="J208" s="251"/>
      <c r="K208" s="251"/>
      <c r="L208" s="255"/>
      <c r="M208" s="256"/>
      <c r="N208" s="257"/>
      <c r="O208" s="257"/>
      <c r="P208" s="257"/>
      <c r="Q208" s="257"/>
      <c r="R208" s="257"/>
      <c r="S208" s="257"/>
      <c r="T208" s="258"/>
      <c r="AT208" s="259" t="s">
        <v>133</v>
      </c>
      <c r="AU208" s="259" t="s">
        <v>82</v>
      </c>
      <c r="AV208" s="13" t="s">
        <v>80</v>
      </c>
      <c r="AW208" s="13" t="s">
        <v>35</v>
      </c>
      <c r="AX208" s="13" t="s">
        <v>72</v>
      </c>
      <c r="AY208" s="259" t="s">
        <v>123</v>
      </c>
    </row>
    <row r="209" s="13" customFormat="1">
      <c r="B209" s="250"/>
      <c r="C209" s="251"/>
      <c r="D209" s="229" t="s">
        <v>133</v>
      </c>
      <c r="E209" s="252" t="s">
        <v>20</v>
      </c>
      <c r="F209" s="253" t="s">
        <v>292</v>
      </c>
      <c r="G209" s="251"/>
      <c r="H209" s="252" t="s">
        <v>20</v>
      </c>
      <c r="I209" s="254"/>
      <c r="J209" s="251"/>
      <c r="K209" s="251"/>
      <c r="L209" s="255"/>
      <c r="M209" s="256"/>
      <c r="N209" s="257"/>
      <c r="O209" s="257"/>
      <c r="P209" s="257"/>
      <c r="Q209" s="257"/>
      <c r="R209" s="257"/>
      <c r="S209" s="257"/>
      <c r="T209" s="258"/>
      <c r="AT209" s="259" t="s">
        <v>133</v>
      </c>
      <c r="AU209" s="259" t="s">
        <v>82</v>
      </c>
      <c r="AV209" s="13" t="s">
        <v>80</v>
      </c>
      <c r="AW209" s="13" t="s">
        <v>35</v>
      </c>
      <c r="AX209" s="13" t="s">
        <v>72</v>
      </c>
      <c r="AY209" s="259" t="s">
        <v>123</v>
      </c>
    </row>
    <row r="210" s="11" customFormat="1">
      <c r="B210" s="227"/>
      <c r="C210" s="228"/>
      <c r="D210" s="229" t="s">
        <v>133</v>
      </c>
      <c r="E210" s="230" t="s">
        <v>20</v>
      </c>
      <c r="F210" s="231" t="s">
        <v>293</v>
      </c>
      <c r="G210" s="228"/>
      <c r="H210" s="232">
        <v>724.27999999999997</v>
      </c>
      <c r="I210" s="233"/>
      <c r="J210" s="228"/>
      <c r="K210" s="228"/>
      <c r="L210" s="234"/>
      <c r="M210" s="235"/>
      <c r="N210" s="236"/>
      <c r="O210" s="236"/>
      <c r="P210" s="236"/>
      <c r="Q210" s="236"/>
      <c r="R210" s="236"/>
      <c r="S210" s="236"/>
      <c r="T210" s="237"/>
      <c r="AT210" s="238" t="s">
        <v>133</v>
      </c>
      <c r="AU210" s="238" t="s">
        <v>82</v>
      </c>
      <c r="AV210" s="11" t="s">
        <v>82</v>
      </c>
      <c r="AW210" s="11" t="s">
        <v>35</v>
      </c>
      <c r="AX210" s="11" t="s">
        <v>72</v>
      </c>
      <c r="AY210" s="238" t="s">
        <v>123</v>
      </c>
    </row>
    <row r="211" s="13" customFormat="1">
      <c r="B211" s="250"/>
      <c r="C211" s="251"/>
      <c r="D211" s="229" t="s">
        <v>133</v>
      </c>
      <c r="E211" s="252" t="s">
        <v>20</v>
      </c>
      <c r="F211" s="253" t="s">
        <v>294</v>
      </c>
      <c r="G211" s="251"/>
      <c r="H211" s="252" t="s">
        <v>20</v>
      </c>
      <c r="I211" s="254"/>
      <c r="J211" s="251"/>
      <c r="K211" s="251"/>
      <c r="L211" s="255"/>
      <c r="M211" s="256"/>
      <c r="N211" s="257"/>
      <c r="O211" s="257"/>
      <c r="P211" s="257"/>
      <c r="Q211" s="257"/>
      <c r="R211" s="257"/>
      <c r="S211" s="257"/>
      <c r="T211" s="258"/>
      <c r="AT211" s="259" t="s">
        <v>133</v>
      </c>
      <c r="AU211" s="259" t="s">
        <v>82</v>
      </c>
      <c r="AV211" s="13" t="s">
        <v>80</v>
      </c>
      <c r="AW211" s="13" t="s">
        <v>35</v>
      </c>
      <c r="AX211" s="13" t="s">
        <v>72</v>
      </c>
      <c r="AY211" s="259" t="s">
        <v>123</v>
      </c>
    </row>
    <row r="212" s="11" customFormat="1">
      <c r="B212" s="227"/>
      <c r="C212" s="228"/>
      <c r="D212" s="229" t="s">
        <v>133</v>
      </c>
      <c r="E212" s="230" t="s">
        <v>20</v>
      </c>
      <c r="F212" s="231" t="s">
        <v>295</v>
      </c>
      <c r="G212" s="228"/>
      <c r="H212" s="232">
        <v>272.74000000000001</v>
      </c>
      <c r="I212" s="233"/>
      <c r="J212" s="228"/>
      <c r="K212" s="228"/>
      <c r="L212" s="234"/>
      <c r="M212" s="235"/>
      <c r="N212" s="236"/>
      <c r="O212" s="236"/>
      <c r="P212" s="236"/>
      <c r="Q212" s="236"/>
      <c r="R212" s="236"/>
      <c r="S212" s="236"/>
      <c r="T212" s="237"/>
      <c r="AT212" s="238" t="s">
        <v>133</v>
      </c>
      <c r="AU212" s="238" t="s">
        <v>82</v>
      </c>
      <c r="AV212" s="11" t="s">
        <v>82</v>
      </c>
      <c r="AW212" s="11" t="s">
        <v>35</v>
      </c>
      <c r="AX212" s="11" t="s">
        <v>72</v>
      </c>
      <c r="AY212" s="238" t="s">
        <v>123</v>
      </c>
    </row>
    <row r="213" s="13" customFormat="1">
      <c r="B213" s="250"/>
      <c r="C213" s="251"/>
      <c r="D213" s="229" t="s">
        <v>133</v>
      </c>
      <c r="E213" s="252" t="s">
        <v>20</v>
      </c>
      <c r="F213" s="253" t="s">
        <v>296</v>
      </c>
      <c r="G213" s="251"/>
      <c r="H213" s="252" t="s">
        <v>20</v>
      </c>
      <c r="I213" s="254"/>
      <c r="J213" s="251"/>
      <c r="K213" s="251"/>
      <c r="L213" s="255"/>
      <c r="M213" s="256"/>
      <c r="N213" s="257"/>
      <c r="O213" s="257"/>
      <c r="P213" s="257"/>
      <c r="Q213" s="257"/>
      <c r="R213" s="257"/>
      <c r="S213" s="257"/>
      <c r="T213" s="258"/>
      <c r="AT213" s="259" t="s">
        <v>133</v>
      </c>
      <c r="AU213" s="259" t="s">
        <v>82</v>
      </c>
      <c r="AV213" s="13" t="s">
        <v>80</v>
      </c>
      <c r="AW213" s="13" t="s">
        <v>35</v>
      </c>
      <c r="AX213" s="13" t="s">
        <v>72</v>
      </c>
      <c r="AY213" s="259" t="s">
        <v>123</v>
      </c>
    </row>
    <row r="214" s="11" customFormat="1">
      <c r="B214" s="227"/>
      <c r="C214" s="228"/>
      <c r="D214" s="229" t="s">
        <v>133</v>
      </c>
      <c r="E214" s="230" t="s">
        <v>20</v>
      </c>
      <c r="F214" s="231" t="s">
        <v>297</v>
      </c>
      <c r="G214" s="228"/>
      <c r="H214" s="232">
        <v>56.649999999999999</v>
      </c>
      <c r="I214" s="233"/>
      <c r="J214" s="228"/>
      <c r="K214" s="228"/>
      <c r="L214" s="234"/>
      <c r="M214" s="235"/>
      <c r="N214" s="236"/>
      <c r="O214" s="236"/>
      <c r="P214" s="236"/>
      <c r="Q214" s="236"/>
      <c r="R214" s="236"/>
      <c r="S214" s="236"/>
      <c r="T214" s="237"/>
      <c r="AT214" s="238" t="s">
        <v>133</v>
      </c>
      <c r="AU214" s="238" t="s">
        <v>82</v>
      </c>
      <c r="AV214" s="11" t="s">
        <v>82</v>
      </c>
      <c r="AW214" s="11" t="s">
        <v>35</v>
      </c>
      <c r="AX214" s="11" t="s">
        <v>72</v>
      </c>
      <c r="AY214" s="238" t="s">
        <v>123</v>
      </c>
    </row>
    <row r="215" s="13" customFormat="1">
      <c r="B215" s="250"/>
      <c r="C215" s="251"/>
      <c r="D215" s="229" t="s">
        <v>133</v>
      </c>
      <c r="E215" s="252" t="s">
        <v>20</v>
      </c>
      <c r="F215" s="253" t="s">
        <v>298</v>
      </c>
      <c r="G215" s="251"/>
      <c r="H215" s="252" t="s">
        <v>20</v>
      </c>
      <c r="I215" s="254"/>
      <c r="J215" s="251"/>
      <c r="K215" s="251"/>
      <c r="L215" s="255"/>
      <c r="M215" s="256"/>
      <c r="N215" s="257"/>
      <c r="O215" s="257"/>
      <c r="P215" s="257"/>
      <c r="Q215" s="257"/>
      <c r="R215" s="257"/>
      <c r="S215" s="257"/>
      <c r="T215" s="258"/>
      <c r="AT215" s="259" t="s">
        <v>133</v>
      </c>
      <c r="AU215" s="259" t="s">
        <v>82</v>
      </c>
      <c r="AV215" s="13" t="s">
        <v>80</v>
      </c>
      <c r="AW215" s="13" t="s">
        <v>35</v>
      </c>
      <c r="AX215" s="13" t="s">
        <v>72</v>
      </c>
      <c r="AY215" s="259" t="s">
        <v>123</v>
      </c>
    </row>
    <row r="216" s="11" customFormat="1">
      <c r="B216" s="227"/>
      <c r="C216" s="228"/>
      <c r="D216" s="229" t="s">
        <v>133</v>
      </c>
      <c r="E216" s="230" t="s">
        <v>20</v>
      </c>
      <c r="F216" s="231" t="s">
        <v>299</v>
      </c>
      <c r="G216" s="228"/>
      <c r="H216" s="232">
        <v>24.48</v>
      </c>
      <c r="I216" s="233"/>
      <c r="J216" s="228"/>
      <c r="K216" s="228"/>
      <c r="L216" s="234"/>
      <c r="M216" s="235"/>
      <c r="N216" s="236"/>
      <c r="O216" s="236"/>
      <c r="P216" s="236"/>
      <c r="Q216" s="236"/>
      <c r="R216" s="236"/>
      <c r="S216" s="236"/>
      <c r="T216" s="237"/>
      <c r="AT216" s="238" t="s">
        <v>133</v>
      </c>
      <c r="AU216" s="238" t="s">
        <v>82</v>
      </c>
      <c r="AV216" s="11" t="s">
        <v>82</v>
      </c>
      <c r="AW216" s="11" t="s">
        <v>35</v>
      </c>
      <c r="AX216" s="11" t="s">
        <v>72</v>
      </c>
      <c r="AY216" s="238" t="s">
        <v>123</v>
      </c>
    </row>
    <row r="217" s="12" customFormat="1">
      <c r="B217" s="239"/>
      <c r="C217" s="240"/>
      <c r="D217" s="229" t="s">
        <v>133</v>
      </c>
      <c r="E217" s="241" t="s">
        <v>20</v>
      </c>
      <c r="F217" s="242" t="s">
        <v>134</v>
      </c>
      <c r="G217" s="240"/>
      <c r="H217" s="243">
        <v>1078.1500000000001</v>
      </c>
      <c r="I217" s="244"/>
      <c r="J217" s="240"/>
      <c r="K217" s="240"/>
      <c r="L217" s="245"/>
      <c r="M217" s="246"/>
      <c r="N217" s="247"/>
      <c r="O217" s="247"/>
      <c r="P217" s="247"/>
      <c r="Q217" s="247"/>
      <c r="R217" s="247"/>
      <c r="S217" s="247"/>
      <c r="T217" s="248"/>
      <c r="AT217" s="249" t="s">
        <v>133</v>
      </c>
      <c r="AU217" s="249" t="s">
        <v>82</v>
      </c>
      <c r="AV217" s="12" t="s">
        <v>131</v>
      </c>
      <c r="AW217" s="12" t="s">
        <v>35</v>
      </c>
      <c r="AX217" s="12" t="s">
        <v>80</v>
      </c>
      <c r="AY217" s="249" t="s">
        <v>123</v>
      </c>
    </row>
    <row r="218" s="1" customFormat="1" ht="16.5" customHeight="1">
      <c r="B218" s="45"/>
      <c r="C218" s="260" t="s">
        <v>300</v>
      </c>
      <c r="D218" s="260" t="s">
        <v>301</v>
      </c>
      <c r="E218" s="261" t="s">
        <v>302</v>
      </c>
      <c r="F218" s="262" t="s">
        <v>303</v>
      </c>
      <c r="G218" s="263" t="s">
        <v>152</v>
      </c>
      <c r="H218" s="264">
        <v>15.65</v>
      </c>
      <c r="I218" s="265"/>
      <c r="J218" s="264">
        <f>ROUND(I218*H218,2)</f>
        <v>0</v>
      </c>
      <c r="K218" s="262" t="s">
        <v>130</v>
      </c>
      <c r="L218" s="266"/>
      <c r="M218" s="267" t="s">
        <v>20</v>
      </c>
      <c r="N218" s="268" t="s">
        <v>43</v>
      </c>
      <c r="O218" s="46"/>
      <c r="P218" s="224">
        <f>O218*H218</f>
        <v>0</v>
      </c>
      <c r="Q218" s="224">
        <v>0.55000000000000004</v>
      </c>
      <c r="R218" s="224">
        <f>Q218*H218</f>
        <v>8.6075000000000017</v>
      </c>
      <c r="S218" s="224">
        <v>0</v>
      </c>
      <c r="T218" s="225">
        <f>S218*H218</f>
        <v>0</v>
      </c>
      <c r="AR218" s="23" t="s">
        <v>304</v>
      </c>
      <c r="AT218" s="23" t="s">
        <v>301</v>
      </c>
      <c r="AU218" s="23" t="s">
        <v>82</v>
      </c>
      <c r="AY218" s="23" t="s">
        <v>123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23" t="s">
        <v>80</v>
      </c>
      <c r="BK218" s="226">
        <f>ROUND(I218*H218,2)</f>
        <v>0</v>
      </c>
      <c r="BL218" s="23" t="s">
        <v>199</v>
      </c>
      <c r="BM218" s="23" t="s">
        <v>305</v>
      </c>
    </row>
    <row r="219" s="11" customFormat="1">
      <c r="B219" s="227"/>
      <c r="C219" s="228"/>
      <c r="D219" s="229" t="s">
        <v>133</v>
      </c>
      <c r="E219" s="230" t="s">
        <v>20</v>
      </c>
      <c r="F219" s="231" t="s">
        <v>306</v>
      </c>
      <c r="G219" s="228"/>
      <c r="H219" s="232">
        <v>14.23</v>
      </c>
      <c r="I219" s="233"/>
      <c r="J219" s="228"/>
      <c r="K219" s="228"/>
      <c r="L219" s="234"/>
      <c r="M219" s="235"/>
      <c r="N219" s="236"/>
      <c r="O219" s="236"/>
      <c r="P219" s="236"/>
      <c r="Q219" s="236"/>
      <c r="R219" s="236"/>
      <c r="S219" s="236"/>
      <c r="T219" s="237"/>
      <c r="AT219" s="238" t="s">
        <v>133</v>
      </c>
      <c r="AU219" s="238" t="s">
        <v>82</v>
      </c>
      <c r="AV219" s="11" t="s">
        <v>82</v>
      </c>
      <c r="AW219" s="11" t="s">
        <v>35</v>
      </c>
      <c r="AX219" s="11" t="s">
        <v>72</v>
      </c>
      <c r="AY219" s="238" t="s">
        <v>123</v>
      </c>
    </row>
    <row r="220" s="12" customFormat="1">
      <c r="B220" s="239"/>
      <c r="C220" s="240"/>
      <c r="D220" s="229" t="s">
        <v>133</v>
      </c>
      <c r="E220" s="241" t="s">
        <v>20</v>
      </c>
      <c r="F220" s="242" t="s">
        <v>134</v>
      </c>
      <c r="G220" s="240"/>
      <c r="H220" s="243">
        <v>14.23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AT220" s="249" t="s">
        <v>133</v>
      </c>
      <c r="AU220" s="249" t="s">
        <v>82</v>
      </c>
      <c r="AV220" s="12" t="s">
        <v>131</v>
      </c>
      <c r="AW220" s="12" t="s">
        <v>35</v>
      </c>
      <c r="AX220" s="12" t="s">
        <v>80</v>
      </c>
      <c r="AY220" s="249" t="s">
        <v>123</v>
      </c>
    </row>
    <row r="221" s="11" customFormat="1">
      <c r="B221" s="227"/>
      <c r="C221" s="228"/>
      <c r="D221" s="229" t="s">
        <v>133</v>
      </c>
      <c r="E221" s="228"/>
      <c r="F221" s="231" t="s">
        <v>307</v>
      </c>
      <c r="G221" s="228"/>
      <c r="H221" s="232">
        <v>15.65</v>
      </c>
      <c r="I221" s="233"/>
      <c r="J221" s="228"/>
      <c r="K221" s="228"/>
      <c r="L221" s="234"/>
      <c r="M221" s="235"/>
      <c r="N221" s="236"/>
      <c r="O221" s="236"/>
      <c r="P221" s="236"/>
      <c r="Q221" s="236"/>
      <c r="R221" s="236"/>
      <c r="S221" s="236"/>
      <c r="T221" s="237"/>
      <c r="AT221" s="238" t="s">
        <v>133</v>
      </c>
      <c r="AU221" s="238" t="s">
        <v>82</v>
      </c>
      <c r="AV221" s="11" t="s">
        <v>82</v>
      </c>
      <c r="AW221" s="11" t="s">
        <v>6</v>
      </c>
      <c r="AX221" s="11" t="s">
        <v>80</v>
      </c>
      <c r="AY221" s="238" t="s">
        <v>123</v>
      </c>
    </row>
    <row r="222" s="1" customFormat="1" ht="16.5" customHeight="1">
      <c r="B222" s="45"/>
      <c r="C222" s="216" t="s">
        <v>308</v>
      </c>
      <c r="D222" s="216" t="s">
        <v>126</v>
      </c>
      <c r="E222" s="217" t="s">
        <v>309</v>
      </c>
      <c r="F222" s="218" t="s">
        <v>310</v>
      </c>
      <c r="G222" s="219" t="s">
        <v>198</v>
      </c>
      <c r="H222" s="220">
        <v>5390.75</v>
      </c>
      <c r="I222" s="221"/>
      <c r="J222" s="220">
        <f>ROUND(I222*H222,2)</f>
        <v>0</v>
      </c>
      <c r="K222" s="218" t="s">
        <v>130</v>
      </c>
      <c r="L222" s="71"/>
      <c r="M222" s="222" t="s">
        <v>20</v>
      </c>
      <c r="N222" s="223" t="s">
        <v>43</v>
      </c>
      <c r="O222" s="46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AR222" s="23" t="s">
        <v>199</v>
      </c>
      <c r="AT222" s="23" t="s">
        <v>126</v>
      </c>
      <c r="AU222" s="23" t="s">
        <v>82</v>
      </c>
      <c r="AY222" s="23" t="s">
        <v>123</v>
      </c>
      <c r="BE222" s="226">
        <f>IF(N222="základní",J222,0)</f>
        <v>0</v>
      </c>
      <c r="BF222" s="226">
        <f>IF(N222="snížená",J222,0)</f>
        <v>0</v>
      </c>
      <c r="BG222" s="226">
        <f>IF(N222="zákl. přenesená",J222,0)</f>
        <v>0</v>
      </c>
      <c r="BH222" s="226">
        <f>IF(N222="sníž. přenesená",J222,0)</f>
        <v>0</v>
      </c>
      <c r="BI222" s="226">
        <f>IF(N222="nulová",J222,0)</f>
        <v>0</v>
      </c>
      <c r="BJ222" s="23" t="s">
        <v>80</v>
      </c>
      <c r="BK222" s="226">
        <f>ROUND(I222*H222,2)</f>
        <v>0</v>
      </c>
      <c r="BL222" s="23" t="s">
        <v>199</v>
      </c>
      <c r="BM222" s="23" t="s">
        <v>311</v>
      </c>
    </row>
    <row r="223" s="11" customFormat="1">
      <c r="B223" s="227"/>
      <c r="C223" s="228"/>
      <c r="D223" s="229" t="s">
        <v>133</v>
      </c>
      <c r="E223" s="230" t="s">
        <v>20</v>
      </c>
      <c r="F223" s="231" t="s">
        <v>312</v>
      </c>
      <c r="G223" s="228"/>
      <c r="H223" s="232">
        <v>5390.75</v>
      </c>
      <c r="I223" s="233"/>
      <c r="J223" s="228"/>
      <c r="K223" s="228"/>
      <c r="L223" s="234"/>
      <c r="M223" s="235"/>
      <c r="N223" s="236"/>
      <c r="O223" s="236"/>
      <c r="P223" s="236"/>
      <c r="Q223" s="236"/>
      <c r="R223" s="236"/>
      <c r="S223" s="236"/>
      <c r="T223" s="237"/>
      <c r="AT223" s="238" t="s">
        <v>133</v>
      </c>
      <c r="AU223" s="238" t="s">
        <v>82</v>
      </c>
      <c r="AV223" s="11" t="s">
        <v>82</v>
      </c>
      <c r="AW223" s="11" t="s">
        <v>35</v>
      </c>
      <c r="AX223" s="11" t="s">
        <v>72</v>
      </c>
      <c r="AY223" s="238" t="s">
        <v>123</v>
      </c>
    </row>
    <row r="224" s="12" customFormat="1">
      <c r="B224" s="239"/>
      <c r="C224" s="240"/>
      <c r="D224" s="229" t="s">
        <v>133</v>
      </c>
      <c r="E224" s="241" t="s">
        <v>20</v>
      </c>
      <c r="F224" s="242" t="s">
        <v>134</v>
      </c>
      <c r="G224" s="240"/>
      <c r="H224" s="243">
        <v>5390.75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AT224" s="249" t="s">
        <v>133</v>
      </c>
      <c r="AU224" s="249" t="s">
        <v>82</v>
      </c>
      <c r="AV224" s="12" t="s">
        <v>131</v>
      </c>
      <c r="AW224" s="12" t="s">
        <v>35</v>
      </c>
      <c r="AX224" s="12" t="s">
        <v>80</v>
      </c>
      <c r="AY224" s="249" t="s">
        <v>123</v>
      </c>
    </row>
    <row r="225" s="1" customFormat="1" ht="16.5" customHeight="1">
      <c r="B225" s="45"/>
      <c r="C225" s="260" t="s">
        <v>313</v>
      </c>
      <c r="D225" s="260" t="s">
        <v>301</v>
      </c>
      <c r="E225" s="261" t="s">
        <v>314</v>
      </c>
      <c r="F225" s="262" t="s">
        <v>315</v>
      </c>
      <c r="G225" s="263" t="s">
        <v>152</v>
      </c>
      <c r="H225" s="264">
        <v>14.23</v>
      </c>
      <c r="I225" s="265"/>
      <c r="J225" s="264">
        <f>ROUND(I225*H225,2)</f>
        <v>0</v>
      </c>
      <c r="K225" s="262" t="s">
        <v>130</v>
      </c>
      <c r="L225" s="266"/>
      <c r="M225" s="267" t="s">
        <v>20</v>
      </c>
      <c r="N225" s="268" t="s">
        <v>43</v>
      </c>
      <c r="O225" s="46"/>
      <c r="P225" s="224">
        <f>O225*H225</f>
        <v>0</v>
      </c>
      <c r="Q225" s="224">
        <v>0.55000000000000004</v>
      </c>
      <c r="R225" s="224">
        <f>Q225*H225</f>
        <v>7.8265000000000011</v>
      </c>
      <c r="S225" s="224">
        <v>0</v>
      </c>
      <c r="T225" s="225">
        <f>S225*H225</f>
        <v>0</v>
      </c>
      <c r="AR225" s="23" t="s">
        <v>304</v>
      </c>
      <c r="AT225" s="23" t="s">
        <v>301</v>
      </c>
      <c r="AU225" s="23" t="s">
        <v>82</v>
      </c>
      <c r="AY225" s="23" t="s">
        <v>123</v>
      </c>
      <c r="BE225" s="226">
        <f>IF(N225="základní",J225,0)</f>
        <v>0</v>
      </c>
      <c r="BF225" s="226">
        <f>IF(N225="snížená",J225,0)</f>
        <v>0</v>
      </c>
      <c r="BG225" s="226">
        <f>IF(N225="zákl. přenesená",J225,0)</f>
        <v>0</v>
      </c>
      <c r="BH225" s="226">
        <f>IF(N225="sníž. přenesená",J225,0)</f>
        <v>0</v>
      </c>
      <c r="BI225" s="226">
        <f>IF(N225="nulová",J225,0)</f>
        <v>0</v>
      </c>
      <c r="BJ225" s="23" t="s">
        <v>80</v>
      </c>
      <c r="BK225" s="226">
        <f>ROUND(I225*H225,2)</f>
        <v>0</v>
      </c>
      <c r="BL225" s="23" t="s">
        <v>199</v>
      </c>
      <c r="BM225" s="23" t="s">
        <v>316</v>
      </c>
    </row>
    <row r="226" s="11" customFormat="1">
      <c r="B226" s="227"/>
      <c r="C226" s="228"/>
      <c r="D226" s="229" t="s">
        <v>133</v>
      </c>
      <c r="E226" s="230" t="s">
        <v>20</v>
      </c>
      <c r="F226" s="231" t="s">
        <v>317</v>
      </c>
      <c r="G226" s="228"/>
      <c r="H226" s="232">
        <v>12.94</v>
      </c>
      <c r="I226" s="233"/>
      <c r="J226" s="228"/>
      <c r="K226" s="228"/>
      <c r="L226" s="234"/>
      <c r="M226" s="235"/>
      <c r="N226" s="236"/>
      <c r="O226" s="236"/>
      <c r="P226" s="236"/>
      <c r="Q226" s="236"/>
      <c r="R226" s="236"/>
      <c r="S226" s="236"/>
      <c r="T226" s="237"/>
      <c r="AT226" s="238" t="s">
        <v>133</v>
      </c>
      <c r="AU226" s="238" t="s">
        <v>82</v>
      </c>
      <c r="AV226" s="11" t="s">
        <v>82</v>
      </c>
      <c r="AW226" s="11" t="s">
        <v>35</v>
      </c>
      <c r="AX226" s="11" t="s">
        <v>72</v>
      </c>
      <c r="AY226" s="238" t="s">
        <v>123</v>
      </c>
    </row>
    <row r="227" s="12" customFormat="1">
      <c r="B227" s="239"/>
      <c r="C227" s="240"/>
      <c r="D227" s="229" t="s">
        <v>133</v>
      </c>
      <c r="E227" s="241" t="s">
        <v>20</v>
      </c>
      <c r="F227" s="242" t="s">
        <v>134</v>
      </c>
      <c r="G227" s="240"/>
      <c r="H227" s="243">
        <v>12.94</v>
      </c>
      <c r="I227" s="244"/>
      <c r="J227" s="240"/>
      <c r="K227" s="240"/>
      <c r="L227" s="245"/>
      <c r="M227" s="246"/>
      <c r="N227" s="247"/>
      <c r="O227" s="247"/>
      <c r="P227" s="247"/>
      <c r="Q227" s="247"/>
      <c r="R227" s="247"/>
      <c r="S227" s="247"/>
      <c r="T227" s="248"/>
      <c r="AT227" s="249" t="s">
        <v>133</v>
      </c>
      <c r="AU227" s="249" t="s">
        <v>82</v>
      </c>
      <c r="AV227" s="12" t="s">
        <v>131</v>
      </c>
      <c r="AW227" s="12" t="s">
        <v>35</v>
      </c>
      <c r="AX227" s="12" t="s">
        <v>80</v>
      </c>
      <c r="AY227" s="249" t="s">
        <v>123</v>
      </c>
    </row>
    <row r="228" s="11" customFormat="1">
      <c r="B228" s="227"/>
      <c r="C228" s="228"/>
      <c r="D228" s="229" t="s">
        <v>133</v>
      </c>
      <c r="E228" s="228"/>
      <c r="F228" s="231" t="s">
        <v>318</v>
      </c>
      <c r="G228" s="228"/>
      <c r="H228" s="232">
        <v>14.23</v>
      </c>
      <c r="I228" s="233"/>
      <c r="J228" s="228"/>
      <c r="K228" s="228"/>
      <c r="L228" s="234"/>
      <c r="M228" s="235"/>
      <c r="N228" s="236"/>
      <c r="O228" s="236"/>
      <c r="P228" s="236"/>
      <c r="Q228" s="236"/>
      <c r="R228" s="236"/>
      <c r="S228" s="236"/>
      <c r="T228" s="237"/>
      <c r="AT228" s="238" t="s">
        <v>133</v>
      </c>
      <c r="AU228" s="238" t="s">
        <v>82</v>
      </c>
      <c r="AV228" s="11" t="s">
        <v>82</v>
      </c>
      <c r="AW228" s="11" t="s">
        <v>6</v>
      </c>
      <c r="AX228" s="11" t="s">
        <v>80</v>
      </c>
      <c r="AY228" s="238" t="s">
        <v>123</v>
      </c>
    </row>
    <row r="229" s="1" customFormat="1" ht="38.25" customHeight="1">
      <c r="B229" s="45"/>
      <c r="C229" s="216" t="s">
        <v>304</v>
      </c>
      <c r="D229" s="216" t="s">
        <v>126</v>
      </c>
      <c r="E229" s="217" t="s">
        <v>319</v>
      </c>
      <c r="F229" s="218" t="s">
        <v>320</v>
      </c>
      <c r="G229" s="219" t="s">
        <v>289</v>
      </c>
      <c r="H229" s="220">
        <v>1078.1500000000001</v>
      </c>
      <c r="I229" s="221"/>
      <c r="J229" s="220">
        <f>ROUND(I229*H229,2)</f>
        <v>0</v>
      </c>
      <c r="K229" s="218" t="s">
        <v>130</v>
      </c>
      <c r="L229" s="71"/>
      <c r="M229" s="222" t="s">
        <v>20</v>
      </c>
      <c r="N229" s="223" t="s">
        <v>43</v>
      </c>
      <c r="O229" s="46"/>
      <c r="P229" s="224">
        <f>O229*H229</f>
        <v>0</v>
      </c>
      <c r="Q229" s="224">
        <v>0</v>
      </c>
      <c r="R229" s="224">
        <f>Q229*H229</f>
        <v>0</v>
      </c>
      <c r="S229" s="224">
        <v>0.0070000000000000001</v>
      </c>
      <c r="T229" s="225">
        <f>S229*H229</f>
        <v>7.5470500000000005</v>
      </c>
      <c r="AR229" s="23" t="s">
        <v>199</v>
      </c>
      <c r="AT229" s="23" t="s">
        <v>126</v>
      </c>
      <c r="AU229" s="23" t="s">
        <v>82</v>
      </c>
      <c r="AY229" s="23" t="s">
        <v>123</v>
      </c>
      <c r="BE229" s="226">
        <f>IF(N229="základní",J229,0)</f>
        <v>0</v>
      </c>
      <c r="BF229" s="226">
        <f>IF(N229="snížená",J229,0)</f>
        <v>0</v>
      </c>
      <c r="BG229" s="226">
        <f>IF(N229="zákl. přenesená",J229,0)</f>
        <v>0</v>
      </c>
      <c r="BH229" s="226">
        <f>IF(N229="sníž. přenesená",J229,0)</f>
        <v>0</v>
      </c>
      <c r="BI229" s="226">
        <f>IF(N229="nulová",J229,0)</f>
        <v>0</v>
      </c>
      <c r="BJ229" s="23" t="s">
        <v>80</v>
      </c>
      <c r="BK229" s="226">
        <f>ROUND(I229*H229,2)</f>
        <v>0</v>
      </c>
      <c r="BL229" s="23" t="s">
        <v>199</v>
      </c>
      <c r="BM229" s="23" t="s">
        <v>321</v>
      </c>
    </row>
    <row r="230" s="13" customFormat="1">
      <c r="B230" s="250"/>
      <c r="C230" s="251"/>
      <c r="D230" s="229" t="s">
        <v>133</v>
      </c>
      <c r="E230" s="252" t="s">
        <v>20</v>
      </c>
      <c r="F230" s="253" t="s">
        <v>322</v>
      </c>
      <c r="G230" s="251"/>
      <c r="H230" s="252" t="s">
        <v>20</v>
      </c>
      <c r="I230" s="254"/>
      <c r="J230" s="251"/>
      <c r="K230" s="251"/>
      <c r="L230" s="255"/>
      <c r="M230" s="256"/>
      <c r="N230" s="257"/>
      <c r="O230" s="257"/>
      <c r="P230" s="257"/>
      <c r="Q230" s="257"/>
      <c r="R230" s="257"/>
      <c r="S230" s="257"/>
      <c r="T230" s="258"/>
      <c r="AT230" s="259" t="s">
        <v>133</v>
      </c>
      <c r="AU230" s="259" t="s">
        <v>82</v>
      </c>
      <c r="AV230" s="13" t="s">
        <v>80</v>
      </c>
      <c r="AW230" s="13" t="s">
        <v>35</v>
      </c>
      <c r="AX230" s="13" t="s">
        <v>72</v>
      </c>
      <c r="AY230" s="259" t="s">
        <v>123</v>
      </c>
    </row>
    <row r="231" s="13" customFormat="1">
      <c r="B231" s="250"/>
      <c r="C231" s="251"/>
      <c r="D231" s="229" t="s">
        <v>133</v>
      </c>
      <c r="E231" s="252" t="s">
        <v>20</v>
      </c>
      <c r="F231" s="253" t="s">
        <v>292</v>
      </c>
      <c r="G231" s="251"/>
      <c r="H231" s="252" t="s">
        <v>20</v>
      </c>
      <c r="I231" s="254"/>
      <c r="J231" s="251"/>
      <c r="K231" s="251"/>
      <c r="L231" s="255"/>
      <c r="M231" s="256"/>
      <c r="N231" s="257"/>
      <c r="O231" s="257"/>
      <c r="P231" s="257"/>
      <c r="Q231" s="257"/>
      <c r="R231" s="257"/>
      <c r="S231" s="257"/>
      <c r="T231" s="258"/>
      <c r="AT231" s="259" t="s">
        <v>133</v>
      </c>
      <c r="AU231" s="259" t="s">
        <v>82</v>
      </c>
      <c r="AV231" s="13" t="s">
        <v>80</v>
      </c>
      <c r="AW231" s="13" t="s">
        <v>35</v>
      </c>
      <c r="AX231" s="13" t="s">
        <v>72</v>
      </c>
      <c r="AY231" s="259" t="s">
        <v>123</v>
      </c>
    </row>
    <row r="232" s="11" customFormat="1">
      <c r="B232" s="227"/>
      <c r="C232" s="228"/>
      <c r="D232" s="229" t="s">
        <v>133</v>
      </c>
      <c r="E232" s="230" t="s">
        <v>20</v>
      </c>
      <c r="F232" s="231" t="s">
        <v>293</v>
      </c>
      <c r="G232" s="228"/>
      <c r="H232" s="232">
        <v>724.27999999999997</v>
      </c>
      <c r="I232" s="233"/>
      <c r="J232" s="228"/>
      <c r="K232" s="228"/>
      <c r="L232" s="234"/>
      <c r="M232" s="235"/>
      <c r="N232" s="236"/>
      <c r="O232" s="236"/>
      <c r="P232" s="236"/>
      <c r="Q232" s="236"/>
      <c r="R232" s="236"/>
      <c r="S232" s="236"/>
      <c r="T232" s="237"/>
      <c r="AT232" s="238" t="s">
        <v>133</v>
      </c>
      <c r="AU232" s="238" t="s">
        <v>82</v>
      </c>
      <c r="AV232" s="11" t="s">
        <v>82</v>
      </c>
      <c r="AW232" s="11" t="s">
        <v>35</v>
      </c>
      <c r="AX232" s="11" t="s">
        <v>72</v>
      </c>
      <c r="AY232" s="238" t="s">
        <v>123</v>
      </c>
    </row>
    <row r="233" s="13" customFormat="1">
      <c r="B233" s="250"/>
      <c r="C233" s="251"/>
      <c r="D233" s="229" t="s">
        <v>133</v>
      </c>
      <c r="E233" s="252" t="s">
        <v>20</v>
      </c>
      <c r="F233" s="253" t="s">
        <v>294</v>
      </c>
      <c r="G233" s="251"/>
      <c r="H233" s="252" t="s">
        <v>20</v>
      </c>
      <c r="I233" s="254"/>
      <c r="J233" s="251"/>
      <c r="K233" s="251"/>
      <c r="L233" s="255"/>
      <c r="M233" s="256"/>
      <c r="N233" s="257"/>
      <c r="O233" s="257"/>
      <c r="P233" s="257"/>
      <c r="Q233" s="257"/>
      <c r="R233" s="257"/>
      <c r="S233" s="257"/>
      <c r="T233" s="258"/>
      <c r="AT233" s="259" t="s">
        <v>133</v>
      </c>
      <c r="AU233" s="259" t="s">
        <v>82</v>
      </c>
      <c r="AV233" s="13" t="s">
        <v>80</v>
      </c>
      <c r="AW233" s="13" t="s">
        <v>35</v>
      </c>
      <c r="AX233" s="13" t="s">
        <v>72</v>
      </c>
      <c r="AY233" s="259" t="s">
        <v>123</v>
      </c>
    </row>
    <row r="234" s="11" customFormat="1">
      <c r="B234" s="227"/>
      <c r="C234" s="228"/>
      <c r="D234" s="229" t="s">
        <v>133</v>
      </c>
      <c r="E234" s="230" t="s">
        <v>20</v>
      </c>
      <c r="F234" s="231" t="s">
        <v>295</v>
      </c>
      <c r="G234" s="228"/>
      <c r="H234" s="232">
        <v>272.74000000000001</v>
      </c>
      <c r="I234" s="233"/>
      <c r="J234" s="228"/>
      <c r="K234" s="228"/>
      <c r="L234" s="234"/>
      <c r="M234" s="235"/>
      <c r="N234" s="236"/>
      <c r="O234" s="236"/>
      <c r="P234" s="236"/>
      <c r="Q234" s="236"/>
      <c r="R234" s="236"/>
      <c r="S234" s="236"/>
      <c r="T234" s="237"/>
      <c r="AT234" s="238" t="s">
        <v>133</v>
      </c>
      <c r="AU234" s="238" t="s">
        <v>82</v>
      </c>
      <c r="AV234" s="11" t="s">
        <v>82</v>
      </c>
      <c r="AW234" s="11" t="s">
        <v>35</v>
      </c>
      <c r="AX234" s="11" t="s">
        <v>72</v>
      </c>
      <c r="AY234" s="238" t="s">
        <v>123</v>
      </c>
    </row>
    <row r="235" s="13" customFormat="1">
      <c r="B235" s="250"/>
      <c r="C235" s="251"/>
      <c r="D235" s="229" t="s">
        <v>133</v>
      </c>
      <c r="E235" s="252" t="s">
        <v>20</v>
      </c>
      <c r="F235" s="253" t="s">
        <v>296</v>
      </c>
      <c r="G235" s="251"/>
      <c r="H235" s="252" t="s">
        <v>20</v>
      </c>
      <c r="I235" s="254"/>
      <c r="J235" s="251"/>
      <c r="K235" s="251"/>
      <c r="L235" s="255"/>
      <c r="M235" s="256"/>
      <c r="N235" s="257"/>
      <c r="O235" s="257"/>
      <c r="P235" s="257"/>
      <c r="Q235" s="257"/>
      <c r="R235" s="257"/>
      <c r="S235" s="257"/>
      <c r="T235" s="258"/>
      <c r="AT235" s="259" t="s">
        <v>133</v>
      </c>
      <c r="AU235" s="259" t="s">
        <v>82</v>
      </c>
      <c r="AV235" s="13" t="s">
        <v>80</v>
      </c>
      <c r="AW235" s="13" t="s">
        <v>35</v>
      </c>
      <c r="AX235" s="13" t="s">
        <v>72</v>
      </c>
      <c r="AY235" s="259" t="s">
        <v>123</v>
      </c>
    </row>
    <row r="236" s="11" customFormat="1">
      <c r="B236" s="227"/>
      <c r="C236" s="228"/>
      <c r="D236" s="229" t="s">
        <v>133</v>
      </c>
      <c r="E236" s="230" t="s">
        <v>20</v>
      </c>
      <c r="F236" s="231" t="s">
        <v>297</v>
      </c>
      <c r="G236" s="228"/>
      <c r="H236" s="232">
        <v>56.649999999999999</v>
      </c>
      <c r="I236" s="233"/>
      <c r="J236" s="228"/>
      <c r="K236" s="228"/>
      <c r="L236" s="234"/>
      <c r="M236" s="235"/>
      <c r="N236" s="236"/>
      <c r="O236" s="236"/>
      <c r="P236" s="236"/>
      <c r="Q236" s="236"/>
      <c r="R236" s="236"/>
      <c r="S236" s="236"/>
      <c r="T236" s="237"/>
      <c r="AT236" s="238" t="s">
        <v>133</v>
      </c>
      <c r="AU236" s="238" t="s">
        <v>82</v>
      </c>
      <c r="AV236" s="11" t="s">
        <v>82</v>
      </c>
      <c r="AW236" s="11" t="s">
        <v>35</v>
      </c>
      <c r="AX236" s="11" t="s">
        <v>72</v>
      </c>
      <c r="AY236" s="238" t="s">
        <v>123</v>
      </c>
    </row>
    <row r="237" s="13" customFormat="1">
      <c r="B237" s="250"/>
      <c r="C237" s="251"/>
      <c r="D237" s="229" t="s">
        <v>133</v>
      </c>
      <c r="E237" s="252" t="s">
        <v>20</v>
      </c>
      <c r="F237" s="253" t="s">
        <v>298</v>
      </c>
      <c r="G237" s="251"/>
      <c r="H237" s="252" t="s">
        <v>20</v>
      </c>
      <c r="I237" s="254"/>
      <c r="J237" s="251"/>
      <c r="K237" s="251"/>
      <c r="L237" s="255"/>
      <c r="M237" s="256"/>
      <c r="N237" s="257"/>
      <c r="O237" s="257"/>
      <c r="P237" s="257"/>
      <c r="Q237" s="257"/>
      <c r="R237" s="257"/>
      <c r="S237" s="257"/>
      <c r="T237" s="258"/>
      <c r="AT237" s="259" t="s">
        <v>133</v>
      </c>
      <c r="AU237" s="259" t="s">
        <v>82</v>
      </c>
      <c r="AV237" s="13" t="s">
        <v>80</v>
      </c>
      <c r="AW237" s="13" t="s">
        <v>35</v>
      </c>
      <c r="AX237" s="13" t="s">
        <v>72</v>
      </c>
      <c r="AY237" s="259" t="s">
        <v>123</v>
      </c>
    </row>
    <row r="238" s="11" customFormat="1">
      <c r="B238" s="227"/>
      <c r="C238" s="228"/>
      <c r="D238" s="229" t="s">
        <v>133</v>
      </c>
      <c r="E238" s="230" t="s">
        <v>20</v>
      </c>
      <c r="F238" s="231" t="s">
        <v>299</v>
      </c>
      <c r="G238" s="228"/>
      <c r="H238" s="232">
        <v>24.48</v>
      </c>
      <c r="I238" s="233"/>
      <c r="J238" s="228"/>
      <c r="K238" s="228"/>
      <c r="L238" s="234"/>
      <c r="M238" s="235"/>
      <c r="N238" s="236"/>
      <c r="O238" s="236"/>
      <c r="P238" s="236"/>
      <c r="Q238" s="236"/>
      <c r="R238" s="236"/>
      <c r="S238" s="236"/>
      <c r="T238" s="237"/>
      <c r="AT238" s="238" t="s">
        <v>133</v>
      </c>
      <c r="AU238" s="238" t="s">
        <v>82</v>
      </c>
      <c r="AV238" s="11" t="s">
        <v>82</v>
      </c>
      <c r="AW238" s="11" t="s">
        <v>35</v>
      </c>
      <c r="AX238" s="11" t="s">
        <v>72</v>
      </c>
      <c r="AY238" s="238" t="s">
        <v>123</v>
      </c>
    </row>
    <row r="239" s="12" customFormat="1">
      <c r="B239" s="239"/>
      <c r="C239" s="240"/>
      <c r="D239" s="229" t="s">
        <v>133</v>
      </c>
      <c r="E239" s="241" t="s">
        <v>20</v>
      </c>
      <c r="F239" s="242" t="s">
        <v>134</v>
      </c>
      <c r="G239" s="240"/>
      <c r="H239" s="243">
        <v>1078.1500000000001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AT239" s="249" t="s">
        <v>133</v>
      </c>
      <c r="AU239" s="249" t="s">
        <v>82</v>
      </c>
      <c r="AV239" s="12" t="s">
        <v>131</v>
      </c>
      <c r="AW239" s="12" t="s">
        <v>35</v>
      </c>
      <c r="AX239" s="12" t="s">
        <v>80</v>
      </c>
      <c r="AY239" s="249" t="s">
        <v>123</v>
      </c>
    </row>
    <row r="240" s="1" customFormat="1" ht="25.5" customHeight="1">
      <c r="B240" s="45"/>
      <c r="C240" s="216" t="s">
        <v>323</v>
      </c>
      <c r="D240" s="216" t="s">
        <v>126</v>
      </c>
      <c r="E240" s="217" t="s">
        <v>324</v>
      </c>
      <c r="F240" s="218" t="s">
        <v>325</v>
      </c>
      <c r="G240" s="219" t="s">
        <v>152</v>
      </c>
      <c r="H240" s="220">
        <v>29.879999999999999</v>
      </c>
      <c r="I240" s="221"/>
      <c r="J240" s="220">
        <f>ROUND(I240*H240,2)</f>
        <v>0</v>
      </c>
      <c r="K240" s="218" t="s">
        <v>130</v>
      </c>
      <c r="L240" s="71"/>
      <c r="M240" s="222" t="s">
        <v>20</v>
      </c>
      <c r="N240" s="223" t="s">
        <v>43</v>
      </c>
      <c r="O240" s="46"/>
      <c r="P240" s="224">
        <f>O240*H240</f>
        <v>0</v>
      </c>
      <c r="Q240" s="224">
        <v>0.023369999999999998</v>
      </c>
      <c r="R240" s="224">
        <f>Q240*H240</f>
        <v>0.69829559999999991</v>
      </c>
      <c r="S240" s="224">
        <v>0</v>
      </c>
      <c r="T240" s="225">
        <f>S240*H240</f>
        <v>0</v>
      </c>
      <c r="AR240" s="23" t="s">
        <v>199</v>
      </c>
      <c r="AT240" s="23" t="s">
        <v>126</v>
      </c>
      <c r="AU240" s="23" t="s">
        <v>82</v>
      </c>
      <c r="AY240" s="23" t="s">
        <v>123</v>
      </c>
      <c r="BE240" s="226">
        <f>IF(N240="základní",J240,0)</f>
        <v>0</v>
      </c>
      <c r="BF240" s="226">
        <f>IF(N240="snížená",J240,0)</f>
        <v>0</v>
      </c>
      <c r="BG240" s="226">
        <f>IF(N240="zákl. přenesená",J240,0)</f>
        <v>0</v>
      </c>
      <c r="BH240" s="226">
        <f>IF(N240="sníž. přenesená",J240,0)</f>
        <v>0</v>
      </c>
      <c r="BI240" s="226">
        <f>IF(N240="nulová",J240,0)</f>
        <v>0</v>
      </c>
      <c r="BJ240" s="23" t="s">
        <v>80</v>
      </c>
      <c r="BK240" s="226">
        <f>ROUND(I240*H240,2)</f>
        <v>0</v>
      </c>
      <c r="BL240" s="23" t="s">
        <v>199</v>
      </c>
      <c r="BM240" s="23" t="s">
        <v>326</v>
      </c>
    </row>
    <row r="241" s="11" customFormat="1">
      <c r="B241" s="227"/>
      <c r="C241" s="228"/>
      <c r="D241" s="229" t="s">
        <v>133</v>
      </c>
      <c r="E241" s="230" t="s">
        <v>20</v>
      </c>
      <c r="F241" s="231" t="s">
        <v>253</v>
      </c>
      <c r="G241" s="228"/>
      <c r="H241" s="232">
        <v>15.65</v>
      </c>
      <c r="I241" s="233"/>
      <c r="J241" s="228"/>
      <c r="K241" s="228"/>
      <c r="L241" s="234"/>
      <c r="M241" s="235"/>
      <c r="N241" s="236"/>
      <c r="O241" s="236"/>
      <c r="P241" s="236"/>
      <c r="Q241" s="236"/>
      <c r="R241" s="236"/>
      <c r="S241" s="236"/>
      <c r="T241" s="237"/>
      <c r="AT241" s="238" t="s">
        <v>133</v>
      </c>
      <c r="AU241" s="238" t="s">
        <v>82</v>
      </c>
      <c r="AV241" s="11" t="s">
        <v>82</v>
      </c>
      <c r="AW241" s="11" t="s">
        <v>35</v>
      </c>
      <c r="AX241" s="11" t="s">
        <v>72</v>
      </c>
      <c r="AY241" s="238" t="s">
        <v>123</v>
      </c>
    </row>
    <row r="242" s="11" customFormat="1">
      <c r="B242" s="227"/>
      <c r="C242" s="228"/>
      <c r="D242" s="229" t="s">
        <v>133</v>
      </c>
      <c r="E242" s="230" t="s">
        <v>20</v>
      </c>
      <c r="F242" s="231" t="s">
        <v>254</v>
      </c>
      <c r="G242" s="228"/>
      <c r="H242" s="232">
        <v>14.23</v>
      </c>
      <c r="I242" s="233"/>
      <c r="J242" s="228"/>
      <c r="K242" s="228"/>
      <c r="L242" s="234"/>
      <c r="M242" s="235"/>
      <c r="N242" s="236"/>
      <c r="O242" s="236"/>
      <c r="P242" s="236"/>
      <c r="Q242" s="236"/>
      <c r="R242" s="236"/>
      <c r="S242" s="236"/>
      <c r="T242" s="237"/>
      <c r="AT242" s="238" t="s">
        <v>133</v>
      </c>
      <c r="AU242" s="238" t="s">
        <v>82</v>
      </c>
      <c r="AV242" s="11" t="s">
        <v>82</v>
      </c>
      <c r="AW242" s="11" t="s">
        <v>35</v>
      </c>
      <c r="AX242" s="11" t="s">
        <v>72</v>
      </c>
      <c r="AY242" s="238" t="s">
        <v>123</v>
      </c>
    </row>
    <row r="243" s="12" customFormat="1">
      <c r="B243" s="239"/>
      <c r="C243" s="240"/>
      <c r="D243" s="229" t="s">
        <v>133</v>
      </c>
      <c r="E243" s="241" t="s">
        <v>20</v>
      </c>
      <c r="F243" s="242" t="s">
        <v>134</v>
      </c>
      <c r="G243" s="240"/>
      <c r="H243" s="243">
        <v>29.879999999999999</v>
      </c>
      <c r="I243" s="244"/>
      <c r="J243" s="240"/>
      <c r="K243" s="240"/>
      <c r="L243" s="245"/>
      <c r="M243" s="246"/>
      <c r="N243" s="247"/>
      <c r="O243" s="247"/>
      <c r="P243" s="247"/>
      <c r="Q243" s="247"/>
      <c r="R243" s="247"/>
      <c r="S243" s="247"/>
      <c r="T243" s="248"/>
      <c r="AT243" s="249" t="s">
        <v>133</v>
      </c>
      <c r="AU243" s="249" t="s">
        <v>82</v>
      </c>
      <c r="AV243" s="12" t="s">
        <v>131</v>
      </c>
      <c r="AW243" s="12" t="s">
        <v>35</v>
      </c>
      <c r="AX243" s="12" t="s">
        <v>80</v>
      </c>
      <c r="AY243" s="249" t="s">
        <v>123</v>
      </c>
    </row>
    <row r="244" s="1" customFormat="1" ht="38.25" customHeight="1">
      <c r="B244" s="45"/>
      <c r="C244" s="216" t="s">
        <v>327</v>
      </c>
      <c r="D244" s="216" t="s">
        <v>126</v>
      </c>
      <c r="E244" s="217" t="s">
        <v>328</v>
      </c>
      <c r="F244" s="218" t="s">
        <v>329</v>
      </c>
      <c r="G244" s="219" t="s">
        <v>230</v>
      </c>
      <c r="H244" s="221"/>
      <c r="I244" s="221"/>
      <c r="J244" s="220">
        <f>ROUND(I244*H244,2)</f>
        <v>0</v>
      </c>
      <c r="K244" s="218" t="s">
        <v>130</v>
      </c>
      <c r="L244" s="71"/>
      <c r="M244" s="222" t="s">
        <v>20</v>
      </c>
      <c r="N244" s="223" t="s">
        <v>43</v>
      </c>
      <c r="O244" s="46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AR244" s="23" t="s">
        <v>199</v>
      </c>
      <c r="AT244" s="23" t="s">
        <v>126</v>
      </c>
      <c r="AU244" s="23" t="s">
        <v>82</v>
      </c>
      <c r="AY244" s="23" t="s">
        <v>123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23" t="s">
        <v>80</v>
      </c>
      <c r="BK244" s="226">
        <f>ROUND(I244*H244,2)</f>
        <v>0</v>
      </c>
      <c r="BL244" s="23" t="s">
        <v>199</v>
      </c>
      <c r="BM244" s="23" t="s">
        <v>330</v>
      </c>
    </row>
    <row r="245" s="10" customFormat="1" ht="29.88" customHeight="1">
      <c r="B245" s="200"/>
      <c r="C245" s="201"/>
      <c r="D245" s="202" t="s">
        <v>71</v>
      </c>
      <c r="E245" s="214" t="s">
        <v>331</v>
      </c>
      <c r="F245" s="214" t="s">
        <v>332</v>
      </c>
      <c r="G245" s="201"/>
      <c r="H245" s="201"/>
      <c r="I245" s="204"/>
      <c r="J245" s="215">
        <f>BK245</f>
        <v>0</v>
      </c>
      <c r="K245" s="201"/>
      <c r="L245" s="206"/>
      <c r="M245" s="207"/>
      <c r="N245" s="208"/>
      <c r="O245" s="208"/>
      <c r="P245" s="209">
        <f>SUM(P246:P427)</f>
        <v>0</v>
      </c>
      <c r="Q245" s="208"/>
      <c r="R245" s="209">
        <f>SUM(R246:R427)</f>
        <v>7.4534760000000038</v>
      </c>
      <c r="S245" s="208"/>
      <c r="T245" s="210">
        <f>SUM(T246:T427)</f>
        <v>3.3638280000000003</v>
      </c>
      <c r="AR245" s="211" t="s">
        <v>82</v>
      </c>
      <c r="AT245" s="212" t="s">
        <v>71</v>
      </c>
      <c r="AU245" s="212" t="s">
        <v>80</v>
      </c>
      <c r="AY245" s="211" t="s">
        <v>123</v>
      </c>
      <c r="BK245" s="213">
        <f>SUM(BK246:BK427)</f>
        <v>0</v>
      </c>
    </row>
    <row r="246" s="1" customFormat="1" ht="16.5" customHeight="1">
      <c r="B246" s="45"/>
      <c r="C246" s="216" t="s">
        <v>333</v>
      </c>
      <c r="D246" s="216" t="s">
        <v>126</v>
      </c>
      <c r="E246" s="217" t="s">
        <v>334</v>
      </c>
      <c r="F246" s="218" t="s">
        <v>335</v>
      </c>
      <c r="G246" s="219" t="s">
        <v>289</v>
      </c>
      <c r="H246" s="220">
        <v>1078.1500000000001</v>
      </c>
      <c r="I246" s="221"/>
      <c r="J246" s="220">
        <f>ROUND(I246*H246,2)</f>
        <v>0</v>
      </c>
      <c r="K246" s="218" t="s">
        <v>130</v>
      </c>
      <c r="L246" s="71"/>
      <c r="M246" s="222" t="s">
        <v>20</v>
      </c>
      <c r="N246" s="223" t="s">
        <v>43</v>
      </c>
      <c r="O246" s="46"/>
      <c r="P246" s="224">
        <f>O246*H246</f>
        <v>0</v>
      </c>
      <c r="Q246" s="224">
        <v>0</v>
      </c>
      <c r="R246" s="224">
        <f>Q246*H246</f>
        <v>0</v>
      </c>
      <c r="S246" s="224">
        <v>0.0031199999999999999</v>
      </c>
      <c r="T246" s="225">
        <f>S246*H246</f>
        <v>3.3638280000000003</v>
      </c>
      <c r="AR246" s="23" t="s">
        <v>199</v>
      </c>
      <c r="AT246" s="23" t="s">
        <v>126</v>
      </c>
      <c r="AU246" s="23" t="s">
        <v>82</v>
      </c>
      <c r="AY246" s="23" t="s">
        <v>123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23" t="s">
        <v>80</v>
      </c>
      <c r="BK246" s="226">
        <f>ROUND(I246*H246,2)</f>
        <v>0</v>
      </c>
      <c r="BL246" s="23" t="s">
        <v>199</v>
      </c>
      <c r="BM246" s="23" t="s">
        <v>336</v>
      </c>
    </row>
    <row r="247" s="13" customFormat="1">
      <c r="B247" s="250"/>
      <c r="C247" s="251"/>
      <c r="D247" s="229" t="s">
        <v>133</v>
      </c>
      <c r="E247" s="252" t="s">
        <v>20</v>
      </c>
      <c r="F247" s="253" t="s">
        <v>337</v>
      </c>
      <c r="G247" s="251"/>
      <c r="H247" s="252" t="s">
        <v>20</v>
      </c>
      <c r="I247" s="254"/>
      <c r="J247" s="251"/>
      <c r="K247" s="251"/>
      <c r="L247" s="255"/>
      <c r="M247" s="256"/>
      <c r="N247" s="257"/>
      <c r="O247" s="257"/>
      <c r="P247" s="257"/>
      <c r="Q247" s="257"/>
      <c r="R247" s="257"/>
      <c r="S247" s="257"/>
      <c r="T247" s="258"/>
      <c r="AT247" s="259" t="s">
        <v>133</v>
      </c>
      <c r="AU247" s="259" t="s">
        <v>82</v>
      </c>
      <c r="AV247" s="13" t="s">
        <v>80</v>
      </c>
      <c r="AW247" s="13" t="s">
        <v>35</v>
      </c>
      <c r="AX247" s="13" t="s">
        <v>72</v>
      </c>
      <c r="AY247" s="259" t="s">
        <v>123</v>
      </c>
    </row>
    <row r="248" s="13" customFormat="1">
      <c r="B248" s="250"/>
      <c r="C248" s="251"/>
      <c r="D248" s="229" t="s">
        <v>133</v>
      </c>
      <c r="E248" s="252" t="s">
        <v>20</v>
      </c>
      <c r="F248" s="253" t="s">
        <v>292</v>
      </c>
      <c r="G248" s="251"/>
      <c r="H248" s="252" t="s">
        <v>20</v>
      </c>
      <c r="I248" s="254"/>
      <c r="J248" s="251"/>
      <c r="K248" s="251"/>
      <c r="L248" s="255"/>
      <c r="M248" s="256"/>
      <c r="N248" s="257"/>
      <c r="O248" s="257"/>
      <c r="P248" s="257"/>
      <c r="Q248" s="257"/>
      <c r="R248" s="257"/>
      <c r="S248" s="257"/>
      <c r="T248" s="258"/>
      <c r="AT248" s="259" t="s">
        <v>133</v>
      </c>
      <c r="AU248" s="259" t="s">
        <v>82</v>
      </c>
      <c r="AV248" s="13" t="s">
        <v>80</v>
      </c>
      <c r="AW248" s="13" t="s">
        <v>35</v>
      </c>
      <c r="AX248" s="13" t="s">
        <v>72</v>
      </c>
      <c r="AY248" s="259" t="s">
        <v>123</v>
      </c>
    </row>
    <row r="249" s="11" customFormat="1">
      <c r="B249" s="227"/>
      <c r="C249" s="228"/>
      <c r="D249" s="229" t="s">
        <v>133</v>
      </c>
      <c r="E249" s="230" t="s">
        <v>20</v>
      </c>
      <c r="F249" s="231" t="s">
        <v>293</v>
      </c>
      <c r="G249" s="228"/>
      <c r="H249" s="232">
        <v>724.27999999999997</v>
      </c>
      <c r="I249" s="233"/>
      <c r="J249" s="228"/>
      <c r="K249" s="228"/>
      <c r="L249" s="234"/>
      <c r="M249" s="235"/>
      <c r="N249" s="236"/>
      <c r="O249" s="236"/>
      <c r="P249" s="236"/>
      <c r="Q249" s="236"/>
      <c r="R249" s="236"/>
      <c r="S249" s="236"/>
      <c r="T249" s="237"/>
      <c r="AT249" s="238" t="s">
        <v>133</v>
      </c>
      <c r="AU249" s="238" t="s">
        <v>82</v>
      </c>
      <c r="AV249" s="11" t="s">
        <v>82</v>
      </c>
      <c r="AW249" s="11" t="s">
        <v>35</v>
      </c>
      <c r="AX249" s="11" t="s">
        <v>72</v>
      </c>
      <c r="AY249" s="238" t="s">
        <v>123</v>
      </c>
    </row>
    <row r="250" s="13" customFormat="1">
      <c r="B250" s="250"/>
      <c r="C250" s="251"/>
      <c r="D250" s="229" t="s">
        <v>133</v>
      </c>
      <c r="E250" s="252" t="s">
        <v>20</v>
      </c>
      <c r="F250" s="253" t="s">
        <v>294</v>
      </c>
      <c r="G250" s="251"/>
      <c r="H250" s="252" t="s">
        <v>20</v>
      </c>
      <c r="I250" s="254"/>
      <c r="J250" s="251"/>
      <c r="K250" s="251"/>
      <c r="L250" s="255"/>
      <c r="M250" s="256"/>
      <c r="N250" s="257"/>
      <c r="O250" s="257"/>
      <c r="P250" s="257"/>
      <c r="Q250" s="257"/>
      <c r="R250" s="257"/>
      <c r="S250" s="257"/>
      <c r="T250" s="258"/>
      <c r="AT250" s="259" t="s">
        <v>133</v>
      </c>
      <c r="AU250" s="259" t="s">
        <v>82</v>
      </c>
      <c r="AV250" s="13" t="s">
        <v>80</v>
      </c>
      <c r="AW250" s="13" t="s">
        <v>35</v>
      </c>
      <c r="AX250" s="13" t="s">
        <v>72</v>
      </c>
      <c r="AY250" s="259" t="s">
        <v>123</v>
      </c>
    </row>
    <row r="251" s="11" customFormat="1">
      <c r="B251" s="227"/>
      <c r="C251" s="228"/>
      <c r="D251" s="229" t="s">
        <v>133</v>
      </c>
      <c r="E251" s="230" t="s">
        <v>20</v>
      </c>
      <c r="F251" s="231" t="s">
        <v>295</v>
      </c>
      <c r="G251" s="228"/>
      <c r="H251" s="232">
        <v>272.74000000000001</v>
      </c>
      <c r="I251" s="233"/>
      <c r="J251" s="228"/>
      <c r="K251" s="228"/>
      <c r="L251" s="234"/>
      <c r="M251" s="235"/>
      <c r="N251" s="236"/>
      <c r="O251" s="236"/>
      <c r="P251" s="236"/>
      <c r="Q251" s="236"/>
      <c r="R251" s="236"/>
      <c r="S251" s="236"/>
      <c r="T251" s="237"/>
      <c r="AT251" s="238" t="s">
        <v>133</v>
      </c>
      <c r="AU251" s="238" t="s">
        <v>82</v>
      </c>
      <c r="AV251" s="11" t="s">
        <v>82</v>
      </c>
      <c r="AW251" s="11" t="s">
        <v>35</v>
      </c>
      <c r="AX251" s="11" t="s">
        <v>72</v>
      </c>
      <c r="AY251" s="238" t="s">
        <v>123</v>
      </c>
    </row>
    <row r="252" s="13" customFormat="1">
      <c r="B252" s="250"/>
      <c r="C252" s="251"/>
      <c r="D252" s="229" t="s">
        <v>133</v>
      </c>
      <c r="E252" s="252" t="s">
        <v>20</v>
      </c>
      <c r="F252" s="253" t="s">
        <v>296</v>
      </c>
      <c r="G252" s="251"/>
      <c r="H252" s="252" t="s">
        <v>20</v>
      </c>
      <c r="I252" s="254"/>
      <c r="J252" s="251"/>
      <c r="K252" s="251"/>
      <c r="L252" s="255"/>
      <c r="M252" s="256"/>
      <c r="N252" s="257"/>
      <c r="O252" s="257"/>
      <c r="P252" s="257"/>
      <c r="Q252" s="257"/>
      <c r="R252" s="257"/>
      <c r="S252" s="257"/>
      <c r="T252" s="258"/>
      <c r="AT252" s="259" t="s">
        <v>133</v>
      </c>
      <c r="AU252" s="259" t="s">
        <v>82</v>
      </c>
      <c r="AV252" s="13" t="s">
        <v>80</v>
      </c>
      <c r="AW252" s="13" t="s">
        <v>35</v>
      </c>
      <c r="AX252" s="13" t="s">
        <v>72</v>
      </c>
      <c r="AY252" s="259" t="s">
        <v>123</v>
      </c>
    </row>
    <row r="253" s="11" customFormat="1">
      <c r="B253" s="227"/>
      <c r="C253" s="228"/>
      <c r="D253" s="229" t="s">
        <v>133</v>
      </c>
      <c r="E253" s="230" t="s">
        <v>20</v>
      </c>
      <c r="F253" s="231" t="s">
        <v>297</v>
      </c>
      <c r="G253" s="228"/>
      <c r="H253" s="232">
        <v>56.649999999999999</v>
      </c>
      <c r="I253" s="233"/>
      <c r="J253" s="228"/>
      <c r="K253" s="228"/>
      <c r="L253" s="234"/>
      <c r="M253" s="235"/>
      <c r="N253" s="236"/>
      <c r="O253" s="236"/>
      <c r="P253" s="236"/>
      <c r="Q253" s="236"/>
      <c r="R253" s="236"/>
      <c r="S253" s="236"/>
      <c r="T253" s="237"/>
      <c r="AT253" s="238" t="s">
        <v>133</v>
      </c>
      <c r="AU253" s="238" t="s">
        <v>82</v>
      </c>
      <c r="AV253" s="11" t="s">
        <v>82</v>
      </c>
      <c r="AW253" s="11" t="s">
        <v>35</v>
      </c>
      <c r="AX253" s="11" t="s">
        <v>72</v>
      </c>
      <c r="AY253" s="238" t="s">
        <v>123</v>
      </c>
    </row>
    <row r="254" s="13" customFormat="1">
      <c r="B254" s="250"/>
      <c r="C254" s="251"/>
      <c r="D254" s="229" t="s">
        <v>133</v>
      </c>
      <c r="E254" s="252" t="s">
        <v>20</v>
      </c>
      <c r="F254" s="253" t="s">
        <v>298</v>
      </c>
      <c r="G254" s="251"/>
      <c r="H254" s="252" t="s">
        <v>20</v>
      </c>
      <c r="I254" s="254"/>
      <c r="J254" s="251"/>
      <c r="K254" s="251"/>
      <c r="L254" s="255"/>
      <c r="M254" s="256"/>
      <c r="N254" s="257"/>
      <c r="O254" s="257"/>
      <c r="P254" s="257"/>
      <c r="Q254" s="257"/>
      <c r="R254" s="257"/>
      <c r="S254" s="257"/>
      <c r="T254" s="258"/>
      <c r="AT254" s="259" t="s">
        <v>133</v>
      </c>
      <c r="AU254" s="259" t="s">
        <v>82</v>
      </c>
      <c r="AV254" s="13" t="s">
        <v>80</v>
      </c>
      <c r="AW254" s="13" t="s">
        <v>35</v>
      </c>
      <c r="AX254" s="13" t="s">
        <v>72</v>
      </c>
      <c r="AY254" s="259" t="s">
        <v>123</v>
      </c>
    </row>
    <row r="255" s="11" customFormat="1">
      <c r="B255" s="227"/>
      <c r="C255" s="228"/>
      <c r="D255" s="229" t="s">
        <v>133</v>
      </c>
      <c r="E255" s="230" t="s">
        <v>20</v>
      </c>
      <c r="F255" s="231" t="s">
        <v>299</v>
      </c>
      <c r="G255" s="228"/>
      <c r="H255" s="232">
        <v>24.48</v>
      </c>
      <c r="I255" s="233"/>
      <c r="J255" s="228"/>
      <c r="K255" s="228"/>
      <c r="L255" s="234"/>
      <c r="M255" s="235"/>
      <c r="N255" s="236"/>
      <c r="O255" s="236"/>
      <c r="P255" s="236"/>
      <c r="Q255" s="236"/>
      <c r="R255" s="236"/>
      <c r="S255" s="236"/>
      <c r="T255" s="237"/>
      <c r="AT255" s="238" t="s">
        <v>133</v>
      </c>
      <c r="AU255" s="238" t="s">
        <v>82</v>
      </c>
      <c r="AV255" s="11" t="s">
        <v>82</v>
      </c>
      <c r="AW255" s="11" t="s">
        <v>35</v>
      </c>
      <c r="AX255" s="11" t="s">
        <v>72</v>
      </c>
      <c r="AY255" s="238" t="s">
        <v>123</v>
      </c>
    </row>
    <row r="256" s="12" customFormat="1">
      <c r="B256" s="239"/>
      <c r="C256" s="240"/>
      <c r="D256" s="229" t="s">
        <v>133</v>
      </c>
      <c r="E256" s="241" t="s">
        <v>20</v>
      </c>
      <c r="F256" s="242" t="s">
        <v>134</v>
      </c>
      <c r="G256" s="240"/>
      <c r="H256" s="243">
        <v>1078.1500000000001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AT256" s="249" t="s">
        <v>133</v>
      </c>
      <c r="AU256" s="249" t="s">
        <v>82</v>
      </c>
      <c r="AV256" s="12" t="s">
        <v>131</v>
      </c>
      <c r="AW256" s="12" t="s">
        <v>35</v>
      </c>
      <c r="AX256" s="12" t="s">
        <v>80</v>
      </c>
      <c r="AY256" s="249" t="s">
        <v>123</v>
      </c>
    </row>
    <row r="257" s="1" customFormat="1" ht="16.5" customHeight="1">
      <c r="B257" s="45"/>
      <c r="C257" s="216" t="s">
        <v>338</v>
      </c>
      <c r="D257" s="216" t="s">
        <v>126</v>
      </c>
      <c r="E257" s="217" t="s">
        <v>339</v>
      </c>
      <c r="F257" s="218" t="s">
        <v>340</v>
      </c>
      <c r="G257" s="219" t="s">
        <v>198</v>
      </c>
      <c r="H257" s="220">
        <v>4.7999999999999998</v>
      </c>
      <c r="I257" s="221"/>
      <c r="J257" s="220">
        <f>ROUND(I257*H257,2)</f>
        <v>0</v>
      </c>
      <c r="K257" s="218" t="s">
        <v>130</v>
      </c>
      <c r="L257" s="71"/>
      <c r="M257" s="222" t="s">
        <v>20</v>
      </c>
      <c r="N257" s="223" t="s">
        <v>43</v>
      </c>
      <c r="O257" s="46"/>
      <c r="P257" s="224">
        <f>O257*H257</f>
        <v>0</v>
      </c>
      <c r="Q257" s="224">
        <v>0.0021900000000000001</v>
      </c>
      <c r="R257" s="224">
        <f>Q257*H257</f>
        <v>0.010512000000000001</v>
      </c>
      <c r="S257" s="224">
        <v>0</v>
      </c>
      <c r="T257" s="225">
        <f>S257*H257</f>
        <v>0</v>
      </c>
      <c r="AR257" s="23" t="s">
        <v>199</v>
      </c>
      <c r="AT257" s="23" t="s">
        <v>126</v>
      </c>
      <c r="AU257" s="23" t="s">
        <v>82</v>
      </c>
      <c r="AY257" s="23" t="s">
        <v>123</v>
      </c>
      <c r="BE257" s="226">
        <f>IF(N257="základní",J257,0)</f>
        <v>0</v>
      </c>
      <c r="BF257" s="226">
        <f>IF(N257="snížená",J257,0)</f>
        <v>0</v>
      </c>
      <c r="BG257" s="226">
        <f>IF(N257="zákl. přenesená",J257,0)</f>
        <v>0</v>
      </c>
      <c r="BH257" s="226">
        <f>IF(N257="sníž. přenesená",J257,0)</f>
        <v>0</v>
      </c>
      <c r="BI257" s="226">
        <f>IF(N257="nulová",J257,0)</f>
        <v>0</v>
      </c>
      <c r="BJ257" s="23" t="s">
        <v>80</v>
      </c>
      <c r="BK257" s="226">
        <f>ROUND(I257*H257,2)</f>
        <v>0</v>
      </c>
      <c r="BL257" s="23" t="s">
        <v>199</v>
      </c>
      <c r="BM257" s="23" t="s">
        <v>341</v>
      </c>
    </row>
    <row r="258" s="13" customFormat="1">
      <c r="B258" s="250"/>
      <c r="C258" s="251"/>
      <c r="D258" s="229" t="s">
        <v>133</v>
      </c>
      <c r="E258" s="252" t="s">
        <v>20</v>
      </c>
      <c r="F258" s="253" t="s">
        <v>342</v>
      </c>
      <c r="G258" s="251"/>
      <c r="H258" s="252" t="s">
        <v>20</v>
      </c>
      <c r="I258" s="254"/>
      <c r="J258" s="251"/>
      <c r="K258" s="251"/>
      <c r="L258" s="255"/>
      <c r="M258" s="256"/>
      <c r="N258" s="257"/>
      <c r="O258" s="257"/>
      <c r="P258" s="257"/>
      <c r="Q258" s="257"/>
      <c r="R258" s="257"/>
      <c r="S258" s="257"/>
      <c r="T258" s="258"/>
      <c r="AT258" s="259" t="s">
        <v>133</v>
      </c>
      <c r="AU258" s="259" t="s">
        <v>82</v>
      </c>
      <c r="AV258" s="13" t="s">
        <v>80</v>
      </c>
      <c r="AW258" s="13" t="s">
        <v>35</v>
      </c>
      <c r="AX258" s="13" t="s">
        <v>72</v>
      </c>
      <c r="AY258" s="259" t="s">
        <v>123</v>
      </c>
    </row>
    <row r="259" s="11" customFormat="1">
      <c r="B259" s="227"/>
      <c r="C259" s="228"/>
      <c r="D259" s="229" t="s">
        <v>133</v>
      </c>
      <c r="E259" s="230" t="s">
        <v>20</v>
      </c>
      <c r="F259" s="231" t="s">
        <v>343</v>
      </c>
      <c r="G259" s="228"/>
      <c r="H259" s="232">
        <v>4.7999999999999998</v>
      </c>
      <c r="I259" s="233"/>
      <c r="J259" s="228"/>
      <c r="K259" s="228"/>
      <c r="L259" s="234"/>
      <c r="M259" s="235"/>
      <c r="N259" s="236"/>
      <c r="O259" s="236"/>
      <c r="P259" s="236"/>
      <c r="Q259" s="236"/>
      <c r="R259" s="236"/>
      <c r="S259" s="236"/>
      <c r="T259" s="237"/>
      <c r="AT259" s="238" t="s">
        <v>133</v>
      </c>
      <c r="AU259" s="238" t="s">
        <v>82</v>
      </c>
      <c r="AV259" s="11" t="s">
        <v>82</v>
      </c>
      <c r="AW259" s="11" t="s">
        <v>35</v>
      </c>
      <c r="AX259" s="11" t="s">
        <v>72</v>
      </c>
      <c r="AY259" s="238" t="s">
        <v>123</v>
      </c>
    </row>
    <row r="260" s="12" customFormat="1">
      <c r="B260" s="239"/>
      <c r="C260" s="240"/>
      <c r="D260" s="229" t="s">
        <v>133</v>
      </c>
      <c r="E260" s="241" t="s">
        <v>20</v>
      </c>
      <c r="F260" s="242" t="s">
        <v>134</v>
      </c>
      <c r="G260" s="240"/>
      <c r="H260" s="243">
        <v>4.7999999999999998</v>
      </c>
      <c r="I260" s="244"/>
      <c r="J260" s="240"/>
      <c r="K260" s="240"/>
      <c r="L260" s="245"/>
      <c r="M260" s="246"/>
      <c r="N260" s="247"/>
      <c r="O260" s="247"/>
      <c r="P260" s="247"/>
      <c r="Q260" s="247"/>
      <c r="R260" s="247"/>
      <c r="S260" s="247"/>
      <c r="T260" s="248"/>
      <c r="AT260" s="249" t="s">
        <v>133</v>
      </c>
      <c r="AU260" s="249" t="s">
        <v>82</v>
      </c>
      <c r="AV260" s="12" t="s">
        <v>131</v>
      </c>
      <c r="AW260" s="12" t="s">
        <v>35</v>
      </c>
      <c r="AX260" s="12" t="s">
        <v>80</v>
      </c>
      <c r="AY260" s="249" t="s">
        <v>123</v>
      </c>
    </row>
    <row r="261" s="1" customFormat="1" ht="25.5" customHeight="1">
      <c r="B261" s="45"/>
      <c r="C261" s="216" t="s">
        <v>344</v>
      </c>
      <c r="D261" s="216" t="s">
        <v>126</v>
      </c>
      <c r="E261" s="217" t="s">
        <v>345</v>
      </c>
      <c r="F261" s="218" t="s">
        <v>346</v>
      </c>
      <c r="G261" s="219" t="s">
        <v>289</v>
      </c>
      <c r="H261" s="220">
        <v>1078.1500000000001</v>
      </c>
      <c r="I261" s="221"/>
      <c r="J261" s="220">
        <f>ROUND(I261*H261,2)</f>
        <v>0</v>
      </c>
      <c r="K261" s="218" t="s">
        <v>130</v>
      </c>
      <c r="L261" s="71"/>
      <c r="M261" s="222" t="s">
        <v>20</v>
      </c>
      <c r="N261" s="223" t="s">
        <v>43</v>
      </c>
      <c r="O261" s="46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AR261" s="23" t="s">
        <v>199</v>
      </c>
      <c r="AT261" s="23" t="s">
        <v>126</v>
      </c>
      <c r="AU261" s="23" t="s">
        <v>82</v>
      </c>
      <c r="AY261" s="23" t="s">
        <v>123</v>
      </c>
      <c r="BE261" s="226">
        <f>IF(N261="základní",J261,0)</f>
        <v>0</v>
      </c>
      <c r="BF261" s="226">
        <f>IF(N261="snížená",J261,0)</f>
        <v>0</v>
      </c>
      <c r="BG261" s="226">
        <f>IF(N261="zákl. přenesená",J261,0)</f>
        <v>0</v>
      </c>
      <c r="BH261" s="226">
        <f>IF(N261="sníž. přenesená",J261,0)</f>
        <v>0</v>
      </c>
      <c r="BI261" s="226">
        <f>IF(N261="nulová",J261,0)</f>
        <v>0</v>
      </c>
      <c r="BJ261" s="23" t="s">
        <v>80</v>
      </c>
      <c r="BK261" s="226">
        <f>ROUND(I261*H261,2)</f>
        <v>0</v>
      </c>
      <c r="BL261" s="23" t="s">
        <v>199</v>
      </c>
      <c r="BM261" s="23" t="s">
        <v>347</v>
      </c>
    </row>
    <row r="262" s="13" customFormat="1">
      <c r="B262" s="250"/>
      <c r="C262" s="251"/>
      <c r="D262" s="229" t="s">
        <v>133</v>
      </c>
      <c r="E262" s="252" t="s">
        <v>20</v>
      </c>
      <c r="F262" s="253" t="s">
        <v>291</v>
      </c>
      <c r="G262" s="251"/>
      <c r="H262" s="252" t="s">
        <v>20</v>
      </c>
      <c r="I262" s="254"/>
      <c r="J262" s="251"/>
      <c r="K262" s="251"/>
      <c r="L262" s="255"/>
      <c r="M262" s="256"/>
      <c r="N262" s="257"/>
      <c r="O262" s="257"/>
      <c r="P262" s="257"/>
      <c r="Q262" s="257"/>
      <c r="R262" s="257"/>
      <c r="S262" s="257"/>
      <c r="T262" s="258"/>
      <c r="AT262" s="259" t="s">
        <v>133</v>
      </c>
      <c r="AU262" s="259" t="s">
        <v>82</v>
      </c>
      <c r="AV262" s="13" t="s">
        <v>80</v>
      </c>
      <c r="AW262" s="13" t="s">
        <v>35</v>
      </c>
      <c r="AX262" s="13" t="s">
        <v>72</v>
      </c>
      <c r="AY262" s="259" t="s">
        <v>123</v>
      </c>
    </row>
    <row r="263" s="13" customFormat="1">
      <c r="B263" s="250"/>
      <c r="C263" s="251"/>
      <c r="D263" s="229" t="s">
        <v>133</v>
      </c>
      <c r="E263" s="252" t="s">
        <v>20</v>
      </c>
      <c r="F263" s="253" t="s">
        <v>292</v>
      </c>
      <c r="G263" s="251"/>
      <c r="H263" s="252" t="s">
        <v>20</v>
      </c>
      <c r="I263" s="254"/>
      <c r="J263" s="251"/>
      <c r="K263" s="251"/>
      <c r="L263" s="255"/>
      <c r="M263" s="256"/>
      <c r="N263" s="257"/>
      <c r="O263" s="257"/>
      <c r="P263" s="257"/>
      <c r="Q263" s="257"/>
      <c r="R263" s="257"/>
      <c r="S263" s="257"/>
      <c r="T263" s="258"/>
      <c r="AT263" s="259" t="s">
        <v>133</v>
      </c>
      <c r="AU263" s="259" t="s">
        <v>82</v>
      </c>
      <c r="AV263" s="13" t="s">
        <v>80</v>
      </c>
      <c r="AW263" s="13" t="s">
        <v>35</v>
      </c>
      <c r="AX263" s="13" t="s">
        <v>72</v>
      </c>
      <c r="AY263" s="259" t="s">
        <v>123</v>
      </c>
    </row>
    <row r="264" s="11" customFormat="1">
      <c r="B264" s="227"/>
      <c r="C264" s="228"/>
      <c r="D264" s="229" t="s">
        <v>133</v>
      </c>
      <c r="E264" s="230" t="s">
        <v>20</v>
      </c>
      <c r="F264" s="231" t="s">
        <v>293</v>
      </c>
      <c r="G264" s="228"/>
      <c r="H264" s="232">
        <v>724.27999999999997</v>
      </c>
      <c r="I264" s="233"/>
      <c r="J264" s="228"/>
      <c r="K264" s="228"/>
      <c r="L264" s="234"/>
      <c r="M264" s="235"/>
      <c r="N264" s="236"/>
      <c r="O264" s="236"/>
      <c r="P264" s="236"/>
      <c r="Q264" s="236"/>
      <c r="R264" s="236"/>
      <c r="S264" s="236"/>
      <c r="T264" s="237"/>
      <c r="AT264" s="238" t="s">
        <v>133</v>
      </c>
      <c r="AU264" s="238" t="s">
        <v>82</v>
      </c>
      <c r="AV264" s="11" t="s">
        <v>82</v>
      </c>
      <c r="AW264" s="11" t="s">
        <v>35</v>
      </c>
      <c r="AX264" s="11" t="s">
        <v>72</v>
      </c>
      <c r="AY264" s="238" t="s">
        <v>123</v>
      </c>
    </row>
    <row r="265" s="13" customFormat="1">
      <c r="B265" s="250"/>
      <c r="C265" s="251"/>
      <c r="D265" s="229" t="s">
        <v>133</v>
      </c>
      <c r="E265" s="252" t="s">
        <v>20</v>
      </c>
      <c r="F265" s="253" t="s">
        <v>294</v>
      </c>
      <c r="G265" s="251"/>
      <c r="H265" s="252" t="s">
        <v>20</v>
      </c>
      <c r="I265" s="254"/>
      <c r="J265" s="251"/>
      <c r="K265" s="251"/>
      <c r="L265" s="255"/>
      <c r="M265" s="256"/>
      <c r="N265" s="257"/>
      <c r="O265" s="257"/>
      <c r="P265" s="257"/>
      <c r="Q265" s="257"/>
      <c r="R265" s="257"/>
      <c r="S265" s="257"/>
      <c r="T265" s="258"/>
      <c r="AT265" s="259" t="s">
        <v>133</v>
      </c>
      <c r="AU265" s="259" t="s">
        <v>82</v>
      </c>
      <c r="AV265" s="13" t="s">
        <v>80</v>
      </c>
      <c r="AW265" s="13" t="s">
        <v>35</v>
      </c>
      <c r="AX265" s="13" t="s">
        <v>72</v>
      </c>
      <c r="AY265" s="259" t="s">
        <v>123</v>
      </c>
    </row>
    <row r="266" s="11" customFormat="1">
      <c r="B266" s="227"/>
      <c r="C266" s="228"/>
      <c r="D266" s="229" t="s">
        <v>133</v>
      </c>
      <c r="E266" s="230" t="s">
        <v>20</v>
      </c>
      <c r="F266" s="231" t="s">
        <v>295</v>
      </c>
      <c r="G266" s="228"/>
      <c r="H266" s="232">
        <v>272.74000000000001</v>
      </c>
      <c r="I266" s="233"/>
      <c r="J266" s="228"/>
      <c r="K266" s="228"/>
      <c r="L266" s="234"/>
      <c r="M266" s="235"/>
      <c r="N266" s="236"/>
      <c r="O266" s="236"/>
      <c r="P266" s="236"/>
      <c r="Q266" s="236"/>
      <c r="R266" s="236"/>
      <c r="S266" s="236"/>
      <c r="T266" s="237"/>
      <c r="AT266" s="238" t="s">
        <v>133</v>
      </c>
      <c r="AU266" s="238" t="s">
        <v>82</v>
      </c>
      <c r="AV266" s="11" t="s">
        <v>82</v>
      </c>
      <c r="AW266" s="11" t="s">
        <v>35</v>
      </c>
      <c r="AX266" s="11" t="s">
        <v>72</v>
      </c>
      <c r="AY266" s="238" t="s">
        <v>123</v>
      </c>
    </row>
    <row r="267" s="13" customFormat="1">
      <c r="B267" s="250"/>
      <c r="C267" s="251"/>
      <c r="D267" s="229" t="s">
        <v>133</v>
      </c>
      <c r="E267" s="252" t="s">
        <v>20</v>
      </c>
      <c r="F267" s="253" t="s">
        <v>296</v>
      </c>
      <c r="G267" s="251"/>
      <c r="H267" s="252" t="s">
        <v>20</v>
      </c>
      <c r="I267" s="254"/>
      <c r="J267" s="251"/>
      <c r="K267" s="251"/>
      <c r="L267" s="255"/>
      <c r="M267" s="256"/>
      <c r="N267" s="257"/>
      <c r="O267" s="257"/>
      <c r="P267" s="257"/>
      <c r="Q267" s="257"/>
      <c r="R267" s="257"/>
      <c r="S267" s="257"/>
      <c r="T267" s="258"/>
      <c r="AT267" s="259" t="s">
        <v>133</v>
      </c>
      <c r="AU267" s="259" t="s">
        <v>82</v>
      </c>
      <c r="AV267" s="13" t="s">
        <v>80</v>
      </c>
      <c r="AW267" s="13" t="s">
        <v>35</v>
      </c>
      <c r="AX267" s="13" t="s">
        <v>72</v>
      </c>
      <c r="AY267" s="259" t="s">
        <v>123</v>
      </c>
    </row>
    <row r="268" s="11" customFormat="1">
      <c r="B268" s="227"/>
      <c r="C268" s="228"/>
      <c r="D268" s="229" t="s">
        <v>133</v>
      </c>
      <c r="E268" s="230" t="s">
        <v>20</v>
      </c>
      <c r="F268" s="231" t="s">
        <v>297</v>
      </c>
      <c r="G268" s="228"/>
      <c r="H268" s="232">
        <v>56.649999999999999</v>
      </c>
      <c r="I268" s="233"/>
      <c r="J268" s="228"/>
      <c r="K268" s="228"/>
      <c r="L268" s="234"/>
      <c r="M268" s="235"/>
      <c r="N268" s="236"/>
      <c r="O268" s="236"/>
      <c r="P268" s="236"/>
      <c r="Q268" s="236"/>
      <c r="R268" s="236"/>
      <c r="S268" s="236"/>
      <c r="T268" s="237"/>
      <c r="AT268" s="238" t="s">
        <v>133</v>
      </c>
      <c r="AU268" s="238" t="s">
        <v>82</v>
      </c>
      <c r="AV268" s="11" t="s">
        <v>82</v>
      </c>
      <c r="AW268" s="11" t="s">
        <v>35</v>
      </c>
      <c r="AX268" s="11" t="s">
        <v>72</v>
      </c>
      <c r="AY268" s="238" t="s">
        <v>123</v>
      </c>
    </row>
    <row r="269" s="13" customFormat="1">
      <c r="B269" s="250"/>
      <c r="C269" s="251"/>
      <c r="D269" s="229" t="s">
        <v>133</v>
      </c>
      <c r="E269" s="252" t="s">
        <v>20</v>
      </c>
      <c r="F269" s="253" t="s">
        <v>298</v>
      </c>
      <c r="G269" s="251"/>
      <c r="H269" s="252" t="s">
        <v>20</v>
      </c>
      <c r="I269" s="254"/>
      <c r="J269" s="251"/>
      <c r="K269" s="251"/>
      <c r="L269" s="255"/>
      <c r="M269" s="256"/>
      <c r="N269" s="257"/>
      <c r="O269" s="257"/>
      <c r="P269" s="257"/>
      <c r="Q269" s="257"/>
      <c r="R269" s="257"/>
      <c r="S269" s="257"/>
      <c r="T269" s="258"/>
      <c r="AT269" s="259" t="s">
        <v>133</v>
      </c>
      <c r="AU269" s="259" t="s">
        <v>82</v>
      </c>
      <c r="AV269" s="13" t="s">
        <v>80</v>
      </c>
      <c r="AW269" s="13" t="s">
        <v>35</v>
      </c>
      <c r="AX269" s="13" t="s">
        <v>72</v>
      </c>
      <c r="AY269" s="259" t="s">
        <v>123</v>
      </c>
    </row>
    <row r="270" s="11" customFormat="1">
      <c r="B270" s="227"/>
      <c r="C270" s="228"/>
      <c r="D270" s="229" t="s">
        <v>133</v>
      </c>
      <c r="E270" s="230" t="s">
        <v>20</v>
      </c>
      <c r="F270" s="231" t="s">
        <v>299</v>
      </c>
      <c r="G270" s="228"/>
      <c r="H270" s="232">
        <v>24.48</v>
      </c>
      <c r="I270" s="233"/>
      <c r="J270" s="228"/>
      <c r="K270" s="228"/>
      <c r="L270" s="234"/>
      <c r="M270" s="235"/>
      <c r="N270" s="236"/>
      <c r="O270" s="236"/>
      <c r="P270" s="236"/>
      <c r="Q270" s="236"/>
      <c r="R270" s="236"/>
      <c r="S270" s="236"/>
      <c r="T270" s="237"/>
      <c r="AT270" s="238" t="s">
        <v>133</v>
      </c>
      <c r="AU270" s="238" t="s">
        <v>82</v>
      </c>
      <c r="AV270" s="11" t="s">
        <v>82</v>
      </c>
      <c r="AW270" s="11" t="s">
        <v>35</v>
      </c>
      <c r="AX270" s="11" t="s">
        <v>72</v>
      </c>
      <c r="AY270" s="238" t="s">
        <v>123</v>
      </c>
    </row>
    <row r="271" s="12" customFormat="1">
      <c r="B271" s="239"/>
      <c r="C271" s="240"/>
      <c r="D271" s="229" t="s">
        <v>133</v>
      </c>
      <c r="E271" s="241" t="s">
        <v>20</v>
      </c>
      <c r="F271" s="242" t="s">
        <v>134</v>
      </c>
      <c r="G271" s="240"/>
      <c r="H271" s="243">
        <v>1078.1500000000001</v>
      </c>
      <c r="I271" s="244"/>
      <c r="J271" s="240"/>
      <c r="K271" s="240"/>
      <c r="L271" s="245"/>
      <c r="M271" s="246"/>
      <c r="N271" s="247"/>
      <c r="O271" s="247"/>
      <c r="P271" s="247"/>
      <c r="Q271" s="247"/>
      <c r="R271" s="247"/>
      <c r="S271" s="247"/>
      <c r="T271" s="248"/>
      <c r="AT271" s="249" t="s">
        <v>133</v>
      </c>
      <c r="AU271" s="249" t="s">
        <v>82</v>
      </c>
      <c r="AV271" s="12" t="s">
        <v>131</v>
      </c>
      <c r="AW271" s="12" t="s">
        <v>35</v>
      </c>
      <c r="AX271" s="12" t="s">
        <v>80</v>
      </c>
      <c r="AY271" s="249" t="s">
        <v>123</v>
      </c>
    </row>
    <row r="272" s="1" customFormat="1" ht="25.5" customHeight="1">
      <c r="B272" s="45"/>
      <c r="C272" s="260" t="s">
        <v>348</v>
      </c>
      <c r="D272" s="260" t="s">
        <v>301</v>
      </c>
      <c r="E272" s="261" t="s">
        <v>349</v>
      </c>
      <c r="F272" s="262" t="s">
        <v>350</v>
      </c>
      <c r="G272" s="263" t="s">
        <v>289</v>
      </c>
      <c r="H272" s="264">
        <v>1078.1500000000001</v>
      </c>
      <c r="I272" s="265"/>
      <c r="J272" s="264">
        <f>ROUND(I272*H272,2)</f>
        <v>0</v>
      </c>
      <c r="K272" s="262" t="s">
        <v>130</v>
      </c>
      <c r="L272" s="266"/>
      <c r="M272" s="267" t="s">
        <v>20</v>
      </c>
      <c r="N272" s="268" t="s">
        <v>43</v>
      </c>
      <c r="O272" s="46"/>
      <c r="P272" s="224">
        <f>O272*H272</f>
        <v>0</v>
      </c>
      <c r="Q272" s="224">
        <v>0.0050000000000000001</v>
      </c>
      <c r="R272" s="224">
        <f>Q272*H272</f>
        <v>5.3907500000000006</v>
      </c>
      <c r="S272" s="224">
        <v>0</v>
      </c>
      <c r="T272" s="225">
        <f>S272*H272</f>
        <v>0</v>
      </c>
      <c r="AR272" s="23" t="s">
        <v>304</v>
      </c>
      <c r="AT272" s="23" t="s">
        <v>301</v>
      </c>
      <c r="AU272" s="23" t="s">
        <v>82</v>
      </c>
      <c r="AY272" s="23" t="s">
        <v>123</v>
      </c>
      <c r="BE272" s="226">
        <f>IF(N272="základní",J272,0)</f>
        <v>0</v>
      </c>
      <c r="BF272" s="226">
        <f>IF(N272="snížená",J272,0)</f>
        <v>0</v>
      </c>
      <c r="BG272" s="226">
        <f>IF(N272="zákl. přenesená",J272,0)</f>
        <v>0</v>
      </c>
      <c r="BH272" s="226">
        <f>IF(N272="sníž. přenesená",J272,0)</f>
        <v>0</v>
      </c>
      <c r="BI272" s="226">
        <f>IF(N272="nulová",J272,0)</f>
        <v>0</v>
      </c>
      <c r="BJ272" s="23" t="s">
        <v>80</v>
      </c>
      <c r="BK272" s="226">
        <f>ROUND(I272*H272,2)</f>
        <v>0</v>
      </c>
      <c r="BL272" s="23" t="s">
        <v>199</v>
      </c>
      <c r="BM272" s="23" t="s">
        <v>351</v>
      </c>
    </row>
    <row r="273" s="13" customFormat="1">
      <c r="B273" s="250"/>
      <c r="C273" s="251"/>
      <c r="D273" s="229" t="s">
        <v>133</v>
      </c>
      <c r="E273" s="252" t="s">
        <v>20</v>
      </c>
      <c r="F273" s="253" t="s">
        <v>291</v>
      </c>
      <c r="G273" s="251"/>
      <c r="H273" s="252" t="s">
        <v>20</v>
      </c>
      <c r="I273" s="254"/>
      <c r="J273" s="251"/>
      <c r="K273" s="251"/>
      <c r="L273" s="255"/>
      <c r="M273" s="256"/>
      <c r="N273" s="257"/>
      <c r="O273" s="257"/>
      <c r="P273" s="257"/>
      <c r="Q273" s="257"/>
      <c r="R273" s="257"/>
      <c r="S273" s="257"/>
      <c r="T273" s="258"/>
      <c r="AT273" s="259" t="s">
        <v>133</v>
      </c>
      <c r="AU273" s="259" t="s">
        <v>82</v>
      </c>
      <c r="AV273" s="13" t="s">
        <v>80</v>
      </c>
      <c r="AW273" s="13" t="s">
        <v>35</v>
      </c>
      <c r="AX273" s="13" t="s">
        <v>72</v>
      </c>
      <c r="AY273" s="259" t="s">
        <v>123</v>
      </c>
    </row>
    <row r="274" s="13" customFormat="1">
      <c r="B274" s="250"/>
      <c r="C274" s="251"/>
      <c r="D274" s="229" t="s">
        <v>133</v>
      </c>
      <c r="E274" s="252" t="s">
        <v>20</v>
      </c>
      <c r="F274" s="253" t="s">
        <v>292</v>
      </c>
      <c r="G274" s="251"/>
      <c r="H274" s="252" t="s">
        <v>20</v>
      </c>
      <c r="I274" s="254"/>
      <c r="J274" s="251"/>
      <c r="K274" s="251"/>
      <c r="L274" s="255"/>
      <c r="M274" s="256"/>
      <c r="N274" s="257"/>
      <c r="O274" s="257"/>
      <c r="P274" s="257"/>
      <c r="Q274" s="257"/>
      <c r="R274" s="257"/>
      <c r="S274" s="257"/>
      <c r="T274" s="258"/>
      <c r="AT274" s="259" t="s">
        <v>133</v>
      </c>
      <c r="AU274" s="259" t="s">
        <v>82</v>
      </c>
      <c r="AV274" s="13" t="s">
        <v>80</v>
      </c>
      <c r="AW274" s="13" t="s">
        <v>35</v>
      </c>
      <c r="AX274" s="13" t="s">
        <v>72</v>
      </c>
      <c r="AY274" s="259" t="s">
        <v>123</v>
      </c>
    </row>
    <row r="275" s="11" customFormat="1">
      <c r="B275" s="227"/>
      <c r="C275" s="228"/>
      <c r="D275" s="229" t="s">
        <v>133</v>
      </c>
      <c r="E275" s="230" t="s">
        <v>20</v>
      </c>
      <c r="F275" s="231" t="s">
        <v>293</v>
      </c>
      <c r="G275" s="228"/>
      <c r="H275" s="232">
        <v>724.27999999999997</v>
      </c>
      <c r="I275" s="233"/>
      <c r="J275" s="228"/>
      <c r="K275" s="228"/>
      <c r="L275" s="234"/>
      <c r="M275" s="235"/>
      <c r="N275" s="236"/>
      <c r="O275" s="236"/>
      <c r="P275" s="236"/>
      <c r="Q275" s="236"/>
      <c r="R275" s="236"/>
      <c r="S275" s="236"/>
      <c r="T275" s="237"/>
      <c r="AT275" s="238" t="s">
        <v>133</v>
      </c>
      <c r="AU275" s="238" t="s">
        <v>82</v>
      </c>
      <c r="AV275" s="11" t="s">
        <v>82</v>
      </c>
      <c r="AW275" s="11" t="s">
        <v>35</v>
      </c>
      <c r="AX275" s="11" t="s">
        <v>72</v>
      </c>
      <c r="AY275" s="238" t="s">
        <v>123</v>
      </c>
    </row>
    <row r="276" s="13" customFormat="1">
      <c r="B276" s="250"/>
      <c r="C276" s="251"/>
      <c r="D276" s="229" t="s">
        <v>133</v>
      </c>
      <c r="E276" s="252" t="s">
        <v>20</v>
      </c>
      <c r="F276" s="253" t="s">
        <v>294</v>
      </c>
      <c r="G276" s="251"/>
      <c r="H276" s="252" t="s">
        <v>20</v>
      </c>
      <c r="I276" s="254"/>
      <c r="J276" s="251"/>
      <c r="K276" s="251"/>
      <c r="L276" s="255"/>
      <c r="M276" s="256"/>
      <c r="N276" s="257"/>
      <c r="O276" s="257"/>
      <c r="P276" s="257"/>
      <c r="Q276" s="257"/>
      <c r="R276" s="257"/>
      <c r="S276" s="257"/>
      <c r="T276" s="258"/>
      <c r="AT276" s="259" t="s">
        <v>133</v>
      </c>
      <c r="AU276" s="259" t="s">
        <v>82</v>
      </c>
      <c r="AV276" s="13" t="s">
        <v>80</v>
      </c>
      <c r="AW276" s="13" t="s">
        <v>35</v>
      </c>
      <c r="AX276" s="13" t="s">
        <v>72</v>
      </c>
      <c r="AY276" s="259" t="s">
        <v>123</v>
      </c>
    </row>
    <row r="277" s="11" customFormat="1">
      <c r="B277" s="227"/>
      <c r="C277" s="228"/>
      <c r="D277" s="229" t="s">
        <v>133</v>
      </c>
      <c r="E277" s="230" t="s">
        <v>20</v>
      </c>
      <c r="F277" s="231" t="s">
        <v>295</v>
      </c>
      <c r="G277" s="228"/>
      <c r="H277" s="232">
        <v>272.74000000000001</v>
      </c>
      <c r="I277" s="233"/>
      <c r="J277" s="228"/>
      <c r="K277" s="228"/>
      <c r="L277" s="234"/>
      <c r="M277" s="235"/>
      <c r="N277" s="236"/>
      <c r="O277" s="236"/>
      <c r="P277" s="236"/>
      <c r="Q277" s="236"/>
      <c r="R277" s="236"/>
      <c r="S277" s="236"/>
      <c r="T277" s="237"/>
      <c r="AT277" s="238" t="s">
        <v>133</v>
      </c>
      <c r="AU277" s="238" t="s">
        <v>82</v>
      </c>
      <c r="AV277" s="11" t="s">
        <v>82</v>
      </c>
      <c r="AW277" s="11" t="s">
        <v>35</v>
      </c>
      <c r="AX277" s="11" t="s">
        <v>72</v>
      </c>
      <c r="AY277" s="238" t="s">
        <v>123</v>
      </c>
    </row>
    <row r="278" s="13" customFormat="1">
      <c r="B278" s="250"/>
      <c r="C278" s="251"/>
      <c r="D278" s="229" t="s">
        <v>133</v>
      </c>
      <c r="E278" s="252" t="s">
        <v>20</v>
      </c>
      <c r="F278" s="253" t="s">
        <v>296</v>
      </c>
      <c r="G278" s="251"/>
      <c r="H278" s="252" t="s">
        <v>20</v>
      </c>
      <c r="I278" s="254"/>
      <c r="J278" s="251"/>
      <c r="K278" s="251"/>
      <c r="L278" s="255"/>
      <c r="M278" s="256"/>
      <c r="N278" s="257"/>
      <c r="O278" s="257"/>
      <c r="P278" s="257"/>
      <c r="Q278" s="257"/>
      <c r="R278" s="257"/>
      <c r="S278" s="257"/>
      <c r="T278" s="258"/>
      <c r="AT278" s="259" t="s">
        <v>133</v>
      </c>
      <c r="AU278" s="259" t="s">
        <v>82</v>
      </c>
      <c r="AV278" s="13" t="s">
        <v>80</v>
      </c>
      <c r="AW278" s="13" t="s">
        <v>35</v>
      </c>
      <c r="AX278" s="13" t="s">
        <v>72</v>
      </c>
      <c r="AY278" s="259" t="s">
        <v>123</v>
      </c>
    </row>
    <row r="279" s="11" customFormat="1">
      <c r="B279" s="227"/>
      <c r="C279" s="228"/>
      <c r="D279" s="229" t="s">
        <v>133</v>
      </c>
      <c r="E279" s="230" t="s">
        <v>20</v>
      </c>
      <c r="F279" s="231" t="s">
        <v>297</v>
      </c>
      <c r="G279" s="228"/>
      <c r="H279" s="232">
        <v>56.649999999999999</v>
      </c>
      <c r="I279" s="233"/>
      <c r="J279" s="228"/>
      <c r="K279" s="228"/>
      <c r="L279" s="234"/>
      <c r="M279" s="235"/>
      <c r="N279" s="236"/>
      <c r="O279" s="236"/>
      <c r="P279" s="236"/>
      <c r="Q279" s="236"/>
      <c r="R279" s="236"/>
      <c r="S279" s="236"/>
      <c r="T279" s="237"/>
      <c r="AT279" s="238" t="s">
        <v>133</v>
      </c>
      <c r="AU279" s="238" t="s">
        <v>82</v>
      </c>
      <c r="AV279" s="11" t="s">
        <v>82</v>
      </c>
      <c r="AW279" s="11" t="s">
        <v>35</v>
      </c>
      <c r="AX279" s="11" t="s">
        <v>72</v>
      </c>
      <c r="AY279" s="238" t="s">
        <v>123</v>
      </c>
    </row>
    <row r="280" s="13" customFormat="1">
      <c r="B280" s="250"/>
      <c r="C280" s="251"/>
      <c r="D280" s="229" t="s">
        <v>133</v>
      </c>
      <c r="E280" s="252" t="s">
        <v>20</v>
      </c>
      <c r="F280" s="253" t="s">
        <v>298</v>
      </c>
      <c r="G280" s="251"/>
      <c r="H280" s="252" t="s">
        <v>20</v>
      </c>
      <c r="I280" s="254"/>
      <c r="J280" s="251"/>
      <c r="K280" s="251"/>
      <c r="L280" s="255"/>
      <c r="M280" s="256"/>
      <c r="N280" s="257"/>
      <c r="O280" s="257"/>
      <c r="P280" s="257"/>
      <c r="Q280" s="257"/>
      <c r="R280" s="257"/>
      <c r="S280" s="257"/>
      <c r="T280" s="258"/>
      <c r="AT280" s="259" t="s">
        <v>133</v>
      </c>
      <c r="AU280" s="259" t="s">
        <v>82</v>
      </c>
      <c r="AV280" s="13" t="s">
        <v>80</v>
      </c>
      <c r="AW280" s="13" t="s">
        <v>35</v>
      </c>
      <c r="AX280" s="13" t="s">
        <v>72</v>
      </c>
      <c r="AY280" s="259" t="s">
        <v>123</v>
      </c>
    </row>
    <row r="281" s="11" customFormat="1">
      <c r="B281" s="227"/>
      <c r="C281" s="228"/>
      <c r="D281" s="229" t="s">
        <v>133</v>
      </c>
      <c r="E281" s="230" t="s">
        <v>20</v>
      </c>
      <c r="F281" s="231" t="s">
        <v>299</v>
      </c>
      <c r="G281" s="228"/>
      <c r="H281" s="232">
        <v>24.48</v>
      </c>
      <c r="I281" s="233"/>
      <c r="J281" s="228"/>
      <c r="K281" s="228"/>
      <c r="L281" s="234"/>
      <c r="M281" s="235"/>
      <c r="N281" s="236"/>
      <c r="O281" s="236"/>
      <c r="P281" s="236"/>
      <c r="Q281" s="236"/>
      <c r="R281" s="236"/>
      <c r="S281" s="236"/>
      <c r="T281" s="237"/>
      <c r="AT281" s="238" t="s">
        <v>133</v>
      </c>
      <c r="AU281" s="238" t="s">
        <v>82</v>
      </c>
      <c r="AV281" s="11" t="s">
        <v>82</v>
      </c>
      <c r="AW281" s="11" t="s">
        <v>35</v>
      </c>
      <c r="AX281" s="11" t="s">
        <v>72</v>
      </c>
      <c r="AY281" s="238" t="s">
        <v>123</v>
      </c>
    </row>
    <row r="282" s="12" customFormat="1">
      <c r="B282" s="239"/>
      <c r="C282" s="240"/>
      <c r="D282" s="229" t="s">
        <v>133</v>
      </c>
      <c r="E282" s="241" t="s">
        <v>20</v>
      </c>
      <c r="F282" s="242" t="s">
        <v>134</v>
      </c>
      <c r="G282" s="240"/>
      <c r="H282" s="243">
        <v>1078.1500000000001</v>
      </c>
      <c r="I282" s="244"/>
      <c r="J282" s="240"/>
      <c r="K282" s="240"/>
      <c r="L282" s="245"/>
      <c r="M282" s="246"/>
      <c r="N282" s="247"/>
      <c r="O282" s="247"/>
      <c r="P282" s="247"/>
      <c r="Q282" s="247"/>
      <c r="R282" s="247"/>
      <c r="S282" s="247"/>
      <c r="T282" s="248"/>
      <c r="AT282" s="249" t="s">
        <v>133</v>
      </c>
      <c r="AU282" s="249" t="s">
        <v>82</v>
      </c>
      <c r="AV282" s="12" t="s">
        <v>131</v>
      </c>
      <c r="AW282" s="12" t="s">
        <v>35</v>
      </c>
      <c r="AX282" s="12" t="s">
        <v>80</v>
      </c>
      <c r="AY282" s="249" t="s">
        <v>123</v>
      </c>
    </row>
    <row r="283" s="1" customFormat="1" ht="25.5" customHeight="1">
      <c r="B283" s="45"/>
      <c r="C283" s="216" t="s">
        <v>352</v>
      </c>
      <c r="D283" s="216" t="s">
        <v>126</v>
      </c>
      <c r="E283" s="217" t="s">
        <v>353</v>
      </c>
      <c r="F283" s="218" t="s">
        <v>354</v>
      </c>
      <c r="G283" s="219" t="s">
        <v>198</v>
      </c>
      <c r="H283" s="220">
        <v>57.299999999999997</v>
      </c>
      <c r="I283" s="221"/>
      <c r="J283" s="220">
        <f>ROUND(I283*H283,2)</f>
        <v>0</v>
      </c>
      <c r="K283" s="218" t="s">
        <v>130</v>
      </c>
      <c r="L283" s="71"/>
      <c r="M283" s="222" t="s">
        <v>20</v>
      </c>
      <c r="N283" s="223" t="s">
        <v>43</v>
      </c>
      <c r="O283" s="46"/>
      <c r="P283" s="224">
        <f>O283*H283</f>
        <v>0</v>
      </c>
      <c r="Q283" s="224">
        <v>0.0028500000000000001</v>
      </c>
      <c r="R283" s="224">
        <f>Q283*H283</f>
        <v>0.16330500000000001</v>
      </c>
      <c r="S283" s="224">
        <v>0</v>
      </c>
      <c r="T283" s="225">
        <f>S283*H283</f>
        <v>0</v>
      </c>
      <c r="AR283" s="23" t="s">
        <v>199</v>
      </c>
      <c r="AT283" s="23" t="s">
        <v>126</v>
      </c>
      <c r="AU283" s="23" t="s">
        <v>82</v>
      </c>
      <c r="AY283" s="23" t="s">
        <v>123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23" t="s">
        <v>80</v>
      </c>
      <c r="BK283" s="226">
        <f>ROUND(I283*H283,2)</f>
        <v>0</v>
      </c>
      <c r="BL283" s="23" t="s">
        <v>199</v>
      </c>
      <c r="BM283" s="23" t="s">
        <v>355</v>
      </c>
    </row>
    <row r="284" s="13" customFormat="1">
      <c r="B284" s="250"/>
      <c r="C284" s="251"/>
      <c r="D284" s="229" t="s">
        <v>133</v>
      </c>
      <c r="E284" s="252" t="s">
        <v>20</v>
      </c>
      <c r="F284" s="253" t="s">
        <v>291</v>
      </c>
      <c r="G284" s="251"/>
      <c r="H284" s="252" t="s">
        <v>20</v>
      </c>
      <c r="I284" s="254"/>
      <c r="J284" s="251"/>
      <c r="K284" s="251"/>
      <c r="L284" s="255"/>
      <c r="M284" s="256"/>
      <c r="N284" s="257"/>
      <c r="O284" s="257"/>
      <c r="P284" s="257"/>
      <c r="Q284" s="257"/>
      <c r="R284" s="257"/>
      <c r="S284" s="257"/>
      <c r="T284" s="258"/>
      <c r="AT284" s="259" t="s">
        <v>133</v>
      </c>
      <c r="AU284" s="259" t="s">
        <v>82</v>
      </c>
      <c r="AV284" s="13" t="s">
        <v>80</v>
      </c>
      <c r="AW284" s="13" t="s">
        <v>35</v>
      </c>
      <c r="AX284" s="13" t="s">
        <v>72</v>
      </c>
      <c r="AY284" s="259" t="s">
        <v>123</v>
      </c>
    </row>
    <row r="285" s="11" customFormat="1">
      <c r="B285" s="227"/>
      <c r="C285" s="228"/>
      <c r="D285" s="229" t="s">
        <v>133</v>
      </c>
      <c r="E285" s="230" t="s">
        <v>20</v>
      </c>
      <c r="F285" s="231" t="s">
        <v>356</v>
      </c>
      <c r="G285" s="228"/>
      <c r="H285" s="232">
        <v>33.799999999999997</v>
      </c>
      <c r="I285" s="233"/>
      <c r="J285" s="228"/>
      <c r="K285" s="228"/>
      <c r="L285" s="234"/>
      <c r="M285" s="235"/>
      <c r="N285" s="236"/>
      <c r="O285" s="236"/>
      <c r="P285" s="236"/>
      <c r="Q285" s="236"/>
      <c r="R285" s="236"/>
      <c r="S285" s="236"/>
      <c r="T285" s="237"/>
      <c r="AT285" s="238" t="s">
        <v>133</v>
      </c>
      <c r="AU285" s="238" t="s">
        <v>82</v>
      </c>
      <c r="AV285" s="11" t="s">
        <v>82</v>
      </c>
      <c r="AW285" s="11" t="s">
        <v>35</v>
      </c>
      <c r="AX285" s="11" t="s">
        <v>72</v>
      </c>
      <c r="AY285" s="238" t="s">
        <v>123</v>
      </c>
    </row>
    <row r="286" s="11" customFormat="1">
      <c r="B286" s="227"/>
      <c r="C286" s="228"/>
      <c r="D286" s="229" t="s">
        <v>133</v>
      </c>
      <c r="E286" s="230" t="s">
        <v>20</v>
      </c>
      <c r="F286" s="231" t="s">
        <v>357</v>
      </c>
      <c r="G286" s="228"/>
      <c r="H286" s="232">
        <v>23.5</v>
      </c>
      <c r="I286" s="233"/>
      <c r="J286" s="228"/>
      <c r="K286" s="228"/>
      <c r="L286" s="234"/>
      <c r="M286" s="235"/>
      <c r="N286" s="236"/>
      <c r="O286" s="236"/>
      <c r="P286" s="236"/>
      <c r="Q286" s="236"/>
      <c r="R286" s="236"/>
      <c r="S286" s="236"/>
      <c r="T286" s="237"/>
      <c r="AT286" s="238" t="s">
        <v>133</v>
      </c>
      <c r="AU286" s="238" t="s">
        <v>82</v>
      </c>
      <c r="AV286" s="11" t="s">
        <v>82</v>
      </c>
      <c r="AW286" s="11" t="s">
        <v>35</v>
      </c>
      <c r="AX286" s="11" t="s">
        <v>72</v>
      </c>
      <c r="AY286" s="238" t="s">
        <v>123</v>
      </c>
    </row>
    <row r="287" s="12" customFormat="1">
      <c r="B287" s="239"/>
      <c r="C287" s="240"/>
      <c r="D287" s="229" t="s">
        <v>133</v>
      </c>
      <c r="E287" s="241" t="s">
        <v>20</v>
      </c>
      <c r="F287" s="242" t="s">
        <v>134</v>
      </c>
      <c r="G287" s="240"/>
      <c r="H287" s="243">
        <v>57.299999999999997</v>
      </c>
      <c r="I287" s="244"/>
      <c r="J287" s="240"/>
      <c r="K287" s="240"/>
      <c r="L287" s="245"/>
      <c r="M287" s="246"/>
      <c r="N287" s="247"/>
      <c r="O287" s="247"/>
      <c r="P287" s="247"/>
      <c r="Q287" s="247"/>
      <c r="R287" s="247"/>
      <c r="S287" s="247"/>
      <c r="T287" s="248"/>
      <c r="AT287" s="249" t="s">
        <v>133</v>
      </c>
      <c r="AU287" s="249" t="s">
        <v>82</v>
      </c>
      <c r="AV287" s="12" t="s">
        <v>131</v>
      </c>
      <c r="AW287" s="12" t="s">
        <v>35</v>
      </c>
      <c r="AX287" s="12" t="s">
        <v>80</v>
      </c>
      <c r="AY287" s="249" t="s">
        <v>123</v>
      </c>
    </row>
    <row r="288" s="1" customFormat="1" ht="25.5" customHeight="1">
      <c r="B288" s="45"/>
      <c r="C288" s="216" t="s">
        <v>272</v>
      </c>
      <c r="D288" s="216" t="s">
        <v>126</v>
      </c>
      <c r="E288" s="217" t="s">
        <v>358</v>
      </c>
      <c r="F288" s="218" t="s">
        <v>359</v>
      </c>
      <c r="G288" s="219" t="s">
        <v>198</v>
      </c>
      <c r="H288" s="220">
        <v>51</v>
      </c>
      <c r="I288" s="221"/>
      <c r="J288" s="220">
        <f>ROUND(I288*H288,2)</f>
        <v>0</v>
      </c>
      <c r="K288" s="218" t="s">
        <v>130</v>
      </c>
      <c r="L288" s="71"/>
      <c r="M288" s="222" t="s">
        <v>20</v>
      </c>
      <c r="N288" s="223" t="s">
        <v>43</v>
      </c>
      <c r="O288" s="46"/>
      <c r="P288" s="224">
        <f>O288*H288</f>
        <v>0</v>
      </c>
      <c r="Q288" s="224">
        <v>0.0042199999999999998</v>
      </c>
      <c r="R288" s="224">
        <f>Q288*H288</f>
        <v>0.21522</v>
      </c>
      <c r="S288" s="224">
        <v>0</v>
      </c>
      <c r="T288" s="225">
        <f>S288*H288</f>
        <v>0</v>
      </c>
      <c r="AR288" s="23" t="s">
        <v>199</v>
      </c>
      <c r="AT288" s="23" t="s">
        <v>126</v>
      </c>
      <c r="AU288" s="23" t="s">
        <v>82</v>
      </c>
      <c r="AY288" s="23" t="s">
        <v>123</v>
      </c>
      <c r="BE288" s="226">
        <f>IF(N288="základní",J288,0)</f>
        <v>0</v>
      </c>
      <c r="BF288" s="226">
        <f>IF(N288="snížená",J288,0)</f>
        <v>0</v>
      </c>
      <c r="BG288" s="226">
        <f>IF(N288="zákl. přenesená",J288,0)</f>
        <v>0</v>
      </c>
      <c r="BH288" s="226">
        <f>IF(N288="sníž. přenesená",J288,0)</f>
        <v>0</v>
      </c>
      <c r="BI288" s="226">
        <f>IF(N288="nulová",J288,0)</f>
        <v>0</v>
      </c>
      <c r="BJ288" s="23" t="s">
        <v>80</v>
      </c>
      <c r="BK288" s="226">
        <f>ROUND(I288*H288,2)</f>
        <v>0</v>
      </c>
      <c r="BL288" s="23" t="s">
        <v>199</v>
      </c>
      <c r="BM288" s="23" t="s">
        <v>360</v>
      </c>
    </row>
    <row r="289" s="13" customFormat="1">
      <c r="B289" s="250"/>
      <c r="C289" s="251"/>
      <c r="D289" s="229" t="s">
        <v>133</v>
      </c>
      <c r="E289" s="252" t="s">
        <v>20</v>
      </c>
      <c r="F289" s="253" t="s">
        <v>291</v>
      </c>
      <c r="G289" s="251"/>
      <c r="H289" s="252" t="s">
        <v>20</v>
      </c>
      <c r="I289" s="254"/>
      <c r="J289" s="251"/>
      <c r="K289" s="251"/>
      <c r="L289" s="255"/>
      <c r="M289" s="256"/>
      <c r="N289" s="257"/>
      <c r="O289" s="257"/>
      <c r="P289" s="257"/>
      <c r="Q289" s="257"/>
      <c r="R289" s="257"/>
      <c r="S289" s="257"/>
      <c r="T289" s="258"/>
      <c r="AT289" s="259" t="s">
        <v>133</v>
      </c>
      <c r="AU289" s="259" t="s">
        <v>82</v>
      </c>
      <c r="AV289" s="13" t="s">
        <v>80</v>
      </c>
      <c r="AW289" s="13" t="s">
        <v>35</v>
      </c>
      <c r="AX289" s="13" t="s">
        <v>72</v>
      </c>
      <c r="AY289" s="259" t="s">
        <v>123</v>
      </c>
    </row>
    <row r="290" s="11" customFormat="1">
      <c r="B290" s="227"/>
      <c r="C290" s="228"/>
      <c r="D290" s="229" t="s">
        <v>133</v>
      </c>
      <c r="E290" s="230" t="s">
        <v>20</v>
      </c>
      <c r="F290" s="231" t="s">
        <v>361</v>
      </c>
      <c r="G290" s="228"/>
      <c r="H290" s="232">
        <v>51</v>
      </c>
      <c r="I290" s="233"/>
      <c r="J290" s="228"/>
      <c r="K290" s="228"/>
      <c r="L290" s="234"/>
      <c r="M290" s="235"/>
      <c r="N290" s="236"/>
      <c r="O290" s="236"/>
      <c r="P290" s="236"/>
      <c r="Q290" s="236"/>
      <c r="R290" s="236"/>
      <c r="S290" s="236"/>
      <c r="T290" s="237"/>
      <c r="AT290" s="238" t="s">
        <v>133</v>
      </c>
      <c r="AU290" s="238" t="s">
        <v>82</v>
      </c>
      <c r="AV290" s="11" t="s">
        <v>82</v>
      </c>
      <c r="AW290" s="11" t="s">
        <v>35</v>
      </c>
      <c r="AX290" s="11" t="s">
        <v>72</v>
      </c>
      <c r="AY290" s="238" t="s">
        <v>123</v>
      </c>
    </row>
    <row r="291" s="12" customFormat="1">
      <c r="B291" s="239"/>
      <c r="C291" s="240"/>
      <c r="D291" s="229" t="s">
        <v>133</v>
      </c>
      <c r="E291" s="241" t="s">
        <v>20</v>
      </c>
      <c r="F291" s="242" t="s">
        <v>134</v>
      </c>
      <c r="G291" s="240"/>
      <c r="H291" s="243">
        <v>51</v>
      </c>
      <c r="I291" s="244"/>
      <c r="J291" s="240"/>
      <c r="K291" s="240"/>
      <c r="L291" s="245"/>
      <c r="M291" s="246"/>
      <c r="N291" s="247"/>
      <c r="O291" s="247"/>
      <c r="P291" s="247"/>
      <c r="Q291" s="247"/>
      <c r="R291" s="247"/>
      <c r="S291" s="247"/>
      <c r="T291" s="248"/>
      <c r="AT291" s="249" t="s">
        <v>133</v>
      </c>
      <c r="AU291" s="249" t="s">
        <v>82</v>
      </c>
      <c r="AV291" s="12" t="s">
        <v>131</v>
      </c>
      <c r="AW291" s="12" t="s">
        <v>35</v>
      </c>
      <c r="AX291" s="12" t="s">
        <v>80</v>
      </c>
      <c r="AY291" s="249" t="s">
        <v>123</v>
      </c>
    </row>
    <row r="292" s="1" customFormat="1" ht="25.5" customHeight="1">
      <c r="B292" s="45"/>
      <c r="C292" s="216" t="s">
        <v>362</v>
      </c>
      <c r="D292" s="216" t="s">
        <v>126</v>
      </c>
      <c r="E292" s="217" t="s">
        <v>363</v>
      </c>
      <c r="F292" s="218" t="s">
        <v>364</v>
      </c>
      <c r="G292" s="219" t="s">
        <v>198</v>
      </c>
      <c r="H292" s="220">
        <v>8.5</v>
      </c>
      <c r="I292" s="221"/>
      <c r="J292" s="220">
        <f>ROUND(I292*H292,2)</f>
        <v>0</v>
      </c>
      <c r="K292" s="218" t="s">
        <v>130</v>
      </c>
      <c r="L292" s="71"/>
      <c r="M292" s="222" t="s">
        <v>20</v>
      </c>
      <c r="N292" s="223" t="s">
        <v>43</v>
      </c>
      <c r="O292" s="46"/>
      <c r="P292" s="224">
        <f>O292*H292</f>
        <v>0</v>
      </c>
      <c r="Q292" s="224">
        <v>0.0043899999999999998</v>
      </c>
      <c r="R292" s="224">
        <f>Q292*H292</f>
        <v>0.037315000000000001</v>
      </c>
      <c r="S292" s="224">
        <v>0</v>
      </c>
      <c r="T292" s="225">
        <f>S292*H292</f>
        <v>0</v>
      </c>
      <c r="AR292" s="23" t="s">
        <v>199</v>
      </c>
      <c r="AT292" s="23" t="s">
        <v>126</v>
      </c>
      <c r="AU292" s="23" t="s">
        <v>82</v>
      </c>
      <c r="AY292" s="23" t="s">
        <v>123</v>
      </c>
      <c r="BE292" s="226">
        <f>IF(N292="základní",J292,0)</f>
        <v>0</v>
      </c>
      <c r="BF292" s="226">
        <f>IF(N292="snížená",J292,0)</f>
        <v>0</v>
      </c>
      <c r="BG292" s="226">
        <f>IF(N292="zákl. přenesená",J292,0)</f>
        <v>0</v>
      </c>
      <c r="BH292" s="226">
        <f>IF(N292="sníž. přenesená",J292,0)</f>
        <v>0</v>
      </c>
      <c r="BI292" s="226">
        <f>IF(N292="nulová",J292,0)</f>
        <v>0</v>
      </c>
      <c r="BJ292" s="23" t="s">
        <v>80</v>
      </c>
      <c r="BK292" s="226">
        <f>ROUND(I292*H292,2)</f>
        <v>0</v>
      </c>
      <c r="BL292" s="23" t="s">
        <v>199</v>
      </c>
      <c r="BM292" s="23" t="s">
        <v>365</v>
      </c>
    </row>
    <row r="293" s="13" customFormat="1">
      <c r="B293" s="250"/>
      <c r="C293" s="251"/>
      <c r="D293" s="229" t="s">
        <v>133</v>
      </c>
      <c r="E293" s="252" t="s">
        <v>20</v>
      </c>
      <c r="F293" s="253" t="s">
        <v>291</v>
      </c>
      <c r="G293" s="251"/>
      <c r="H293" s="252" t="s">
        <v>20</v>
      </c>
      <c r="I293" s="254"/>
      <c r="J293" s="251"/>
      <c r="K293" s="251"/>
      <c r="L293" s="255"/>
      <c r="M293" s="256"/>
      <c r="N293" s="257"/>
      <c r="O293" s="257"/>
      <c r="P293" s="257"/>
      <c r="Q293" s="257"/>
      <c r="R293" s="257"/>
      <c r="S293" s="257"/>
      <c r="T293" s="258"/>
      <c r="AT293" s="259" t="s">
        <v>133</v>
      </c>
      <c r="AU293" s="259" t="s">
        <v>82</v>
      </c>
      <c r="AV293" s="13" t="s">
        <v>80</v>
      </c>
      <c r="AW293" s="13" t="s">
        <v>35</v>
      </c>
      <c r="AX293" s="13" t="s">
        <v>72</v>
      </c>
      <c r="AY293" s="259" t="s">
        <v>123</v>
      </c>
    </row>
    <row r="294" s="11" customFormat="1">
      <c r="B294" s="227"/>
      <c r="C294" s="228"/>
      <c r="D294" s="229" t="s">
        <v>133</v>
      </c>
      <c r="E294" s="230" t="s">
        <v>20</v>
      </c>
      <c r="F294" s="231" t="s">
        <v>366</v>
      </c>
      <c r="G294" s="228"/>
      <c r="H294" s="232">
        <v>8.5</v>
      </c>
      <c r="I294" s="233"/>
      <c r="J294" s="228"/>
      <c r="K294" s="228"/>
      <c r="L294" s="234"/>
      <c r="M294" s="235"/>
      <c r="N294" s="236"/>
      <c r="O294" s="236"/>
      <c r="P294" s="236"/>
      <c r="Q294" s="236"/>
      <c r="R294" s="236"/>
      <c r="S294" s="236"/>
      <c r="T294" s="237"/>
      <c r="AT294" s="238" t="s">
        <v>133</v>
      </c>
      <c r="AU294" s="238" t="s">
        <v>82</v>
      </c>
      <c r="AV294" s="11" t="s">
        <v>82</v>
      </c>
      <c r="AW294" s="11" t="s">
        <v>35</v>
      </c>
      <c r="AX294" s="11" t="s">
        <v>72</v>
      </c>
      <c r="AY294" s="238" t="s">
        <v>123</v>
      </c>
    </row>
    <row r="295" s="12" customFormat="1">
      <c r="B295" s="239"/>
      <c r="C295" s="240"/>
      <c r="D295" s="229" t="s">
        <v>133</v>
      </c>
      <c r="E295" s="241" t="s">
        <v>20</v>
      </c>
      <c r="F295" s="242" t="s">
        <v>134</v>
      </c>
      <c r="G295" s="240"/>
      <c r="H295" s="243">
        <v>8.5</v>
      </c>
      <c r="I295" s="244"/>
      <c r="J295" s="240"/>
      <c r="K295" s="240"/>
      <c r="L295" s="245"/>
      <c r="M295" s="246"/>
      <c r="N295" s="247"/>
      <c r="O295" s="247"/>
      <c r="P295" s="247"/>
      <c r="Q295" s="247"/>
      <c r="R295" s="247"/>
      <c r="S295" s="247"/>
      <c r="T295" s="248"/>
      <c r="AT295" s="249" t="s">
        <v>133</v>
      </c>
      <c r="AU295" s="249" t="s">
        <v>82</v>
      </c>
      <c r="AV295" s="12" t="s">
        <v>131</v>
      </c>
      <c r="AW295" s="12" t="s">
        <v>35</v>
      </c>
      <c r="AX295" s="12" t="s">
        <v>80</v>
      </c>
      <c r="AY295" s="249" t="s">
        <v>123</v>
      </c>
    </row>
    <row r="296" s="1" customFormat="1" ht="25.5" customHeight="1">
      <c r="B296" s="45"/>
      <c r="C296" s="216" t="s">
        <v>367</v>
      </c>
      <c r="D296" s="216" t="s">
        <v>126</v>
      </c>
      <c r="E296" s="217" t="s">
        <v>368</v>
      </c>
      <c r="F296" s="218" t="s">
        <v>369</v>
      </c>
      <c r="G296" s="219" t="s">
        <v>198</v>
      </c>
      <c r="H296" s="220">
        <v>8.5</v>
      </c>
      <c r="I296" s="221"/>
      <c r="J296" s="220">
        <f>ROUND(I296*H296,2)</f>
        <v>0</v>
      </c>
      <c r="K296" s="218" t="s">
        <v>130</v>
      </c>
      <c r="L296" s="71"/>
      <c r="M296" s="222" t="s">
        <v>20</v>
      </c>
      <c r="N296" s="223" t="s">
        <v>43</v>
      </c>
      <c r="O296" s="46"/>
      <c r="P296" s="224">
        <f>O296*H296</f>
        <v>0</v>
      </c>
      <c r="Q296" s="224">
        <v>0.00115</v>
      </c>
      <c r="R296" s="224">
        <f>Q296*H296</f>
        <v>0.009774999999999999</v>
      </c>
      <c r="S296" s="224">
        <v>0</v>
      </c>
      <c r="T296" s="225">
        <f>S296*H296</f>
        <v>0</v>
      </c>
      <c r="AR296" s="23" t="s">
        <v>199</v>
      </c>
      <c r="AT296" s="23" t="s">
        <v>126</v>
      </c>
      <c r="AU296" s="23" t="s">
        <v>82</v>
      </c>
      <c r="AY296" s="23" t="s">
        <v>123</v>
      </c>
      <c r="BE296" s="226">
        <f>IF(N296="základní",J296,0)</f>
        <v>0</v>
      </c>
      <c r="BF296" s="226">
        <f>IF(N296="snížená",J296,0)</f>
        <v>0</v>
      </c>
      <c r="BG296" s="226">
        <f>IF(N296="zákl. přenesená",J296,0)</f>
        <v>0</v>
      </c>
      <c r="BH296" s="226">
        <f>IF(N296="sníž. přenesená",J296,0)</f>
        <v>0</v>
      </c>
      <c r="BI296" s="226">
        <f>IF(N296="nulová",J296,0)</f>
        <v>0</v>
      </c>
      <c r="BJ296" s="23" t="s">
        <v>80</v>
      </c>
      <c r="BK296" s="226">
        <f>ROUND(I296*H296,2)</f>
        <v>0</v>
      </c>
      <c r="BL296" s="23" t="s">
        <v>199</v>
      </c>
      <c r="BM296" s="23" t="s">
        <v>370</v>
      </c>
    </row>
    <row r="297" s="13" customFormat="1">
      <c r="B297" s="250"/>
      <c r="C297" s="251"/>
      <c r="D297" s="229" t="s">
        <v>133</v>
      </c>
      <c r="E297" s="252" t="s">
        <v>20</v>
      </c>
      <c r="F297" s="253" t="s">
        <v>291</v>
      </c>
      <c r="G297" s="251"/>
      <c r="H297" s="252" t="s">
        <v>20</v>
      </c>
      <c r="I297" s="254"/>
      <c r="J297" s="251"/>
      <c r="K297" s="251"/>
      <c r="L297" s="255"/>
      <c r="M297" s="256"/>
      <c r="N297" s="257"/>
      <c r="O297" s="257"/>
      <c r="P297" s="257"/>
      <c r="Q297" s="257"/>
      <c r="R297" s="257"/>
      <c r="S297" s="257"/>
      <c r="T297" s="258"/>
      <c r="AT297" s="259" t="s">
        <v>133</v>
      </c>
      <c r="AU297" s="259" t="s">
        <v>82</v>
      </c>
      <c r="AV297" s="13" t="s">
        <v>80</v>
      </c>
      <c r="AW297" s="13" t="s">
        <v>35</v>
      </c>
      <c r="AX297" s="13" t="s">
        <v>72</v>
      </c>
      <c r="AY297" s="259" t="s">
        <v>123</v>
      </c>
    </row>
    <row r="298" s="11" customFormat="1">
      <c r="B298" s="227"/>
      <c r="C298" s="228"/>
      <c r="D298" s="229" t="s">
        <v>133</v>
      </c>
      <c r="E298" s="230" t="s">
        <v>20</v>
      </c>
      <c r="F298" s="231" t="s">
        <v>366</v>
      </c>
      <c r="G298" s="228"/>
      <c r="H298" s="232">
        <v>8.5</v>
      </c>
      <c r="I298" s="233"/>
      <c r="J298" s="228"/>
      <c r="K298" s="228"/>
      <c r="L298" s="234"/>
      <c r="M298" s="235"/>
      <c r="N298" s="236"/>
      <c r="O298" s="236"/>
      <c r="P298" s="236"/>
      <c r="Q298" s="236"/>
      <c r="R298" s="236"/>
      <c r="S298" s="236"/>
      <c r="T298" s="237"/>
      <c r="AT298" s="238" t="s">
        <v>133</v>
      </c>
      <c r="AU298" s="238" t="s">
        <v>82</v>
      </c>
      <c r="AV298" s="11" t="s">
        <v>82</v>
      </c>
      <c r="AW298" s="11" t="s">
        <v>35</v>
      </c>
      <c r="AX298" s="11" t="s">
        <v>72</v>
      </c>
      <c r="AY298" s="238" t="s">
        <v>123</v>
      </c>
    </row>
    <row r="299" s="12" customFormat="1">
      <c r="B299" s="239"/>
      <c r="C299" s="240"/>
      <c r="D299" s="229" t="s">
        <v>133</v>
      </c>
      <c r="E299" s="241" t="s">
        <v>20</v>
      </c>
      <c r="F299" s="242" t="s">
        <v>134</v>
      </c>
      <c r="G299" s="240"/>
      <c r="H299" s="243">
        <v>8.5</v>
      </c>
      <c r="I299" s="244"/>
      <c r="J299" s="240"/>
      <c r="K299" s="240"/>
      <c r="L299" s="245"/>
      <c r="M299" s="246"/>
      <c r="N299" s="247"/>
      <c r="O299" s="247"/>
      <c r="P299" s="247"/>
      <c r="Q299" s="247"/>
      <c r="R299" s="247"/>
      <c r="S299" s="247"/>
      <c r="T299" s="248"/>
      <c r="AT299" s="249" t="s">
        <v>133</v>
      </c>
      <c r="AU299" s="249" t="s">
        <v>82</v>
      </c>
      <c r="AV299" s="12" t="s">
        <v>131</v>
      </c>
      <c r="AW299" s="12" t="s">
        <v>35</v>
      </c>
      <c r="AX299" s="12" t="s">
        <v>80</v>
      </c>
      <c r="AY299" s="249" t="s">
        <v>123</v>
      </c>
    </row>
    <row r="300" s="1" customFormat="1" ht="25.5" customHeight="1">
      <c r="B300" s="45"/>
      <c r="C300" s="216" t="s">
        <v>371</v>
      </c>
      <c r="D300" s="216" t="s">
        <v>126</v>
      </c>
      <c r="E300" s="217" t="s">
        <v>372</v>
      </c>
      <c r="F300" s="218" t="s">
        <v>373</v>
      </c>
      <c r="G300" s="219" t="s">
        <v>198</v>
      </c>
      <c r="H300" s="220">
        <v>16.050000000000001</v>
      </c>
      <c r="I300" s="221"/>
      <c r="J300" s="220">
        <f>ROUND(I300*H300,2)</f>
        <v>0</v>
      </c>
      <c r="K300" s="218" t="s">
        <v>130</v>
      </c>
      <c r="L300" s="71"/>
      <c r="M300" s="222" t="s">
        <v>20</v>
      </c>
      <c r="N300" s="223" t="s">
        <v>43</v>
      </c>
      <c r="O300" s="46"/>
      <c r="P300" s="224">
        <f>O300*H300</f>
        <v>0</v>
      </c>
      <c r="Q300" s="224">
        <v>0.0021800000000000001</v>
      </c>
      <c r="R300" s="224">
        <f>Q300*H300</f>
        <v>0.034989000000000006</v>
      </c>
      <c r="S300" s="224">
        <v>0</v>
      </c>
      <c r="T300" s="225">
        <f>S300*H300</f>
        <v>0</v>
      </c>
      <c r="AR300" s="23" t="s">
        <v>199</v>
      </c>
      <c r="AT300" s="23" t="s">
        <v>126</v>
      </c>
      <c r="AU300" s="23" t="s">
        <v>82</v>
      </c>
      <c r="AY300" s="23" t="s">
        <v>123</v>
      </c>
      <c r="BE300" s="226">
        <f>IF(N300="základní",J300,0)</f>
        <v>0</v>
      </c>
      <c r="BF300" s="226">
        <f>IF(N300="snížená",J300,0)</f>
        <v>0</v>
      </c>
      <c r="BG300" s="226">
        <f>IF(N300="zákl. přenesená",J300,0)</f>
        <v>0</v>
      </c>
      <c r="BH300" s="226">
        <f>IF(N300="sníž. přenesená",J300,0)</f>
        <v>0</v>
      </c>
      <c r="BI300" s="226">
        <f>IF(N300="nulová",J300,0)</f>
        <v>0</v>
      </c>
      <c r="BJ300" s="23" t="s">
        <v>80</v>
      </c>
      <c r="BK300" s="226">
        <f>ROUND(I300*H300,2)</f>
        <v>0</v>
      </c>
      <c r="BL300" s="23" t="s">
        <v>199</v>
      </c>
      <c r="BM300" s="23" t="s">
        <v>374</v>
      </c>
    </row>
    <row r="301" s="13" customFormat="1">
      <c r="B301" s="250"/>
      <c r="C301" s="251"/>
      <c r="D301" s="229" t="s">
        <v>133</v>
      </c>
      <c r="E301" s="252" t="s">
        <v>20</v>
      </c>
      <c r="F301" s="253" t="s">
        <v>375</v>
      </c>
      <c r="G301" s="251"/>
      <c r="H301" s="252" t="s">
        <v>20</v>
      </c>
      <c r="I301" s="254"/>
      <c r="J301" s="251"/>
      <c r="K301" s="251"/>
      <c r="L301" s="255"/>
      <c r="M301" s="256"/>
      <c r="N301" s="257"/>
      <c r="O301" s="257"/>
      <c r="P301" s="257"/>
      <c r="Q301" s="257"/>
      <c r="R301" s="257"/>
      <c r="S301" s="257"/>
      <c r="T301" s="258"/>
      <c r="AT301" s="259" t="s">
        <v>133</v>
      </c>
      <c r="AU301" s="259" t="s">
        <v>82</v>
      </c>
      <c r="AV301" s="13" t="s">
        <v>80</v>
      </c>
      <c r="AW301" s="13" t="s">
        <v>35</v>
      </c>
      <c r="AX301" s="13" t="s">
        <v>72</v>
      </c>
      <c r="AY301" s="259" t="s">
        <v>123</v>
      </c>
    </row>
    <row r="302" s="11" customFormat="1">
      <c r="B302" s="227"/>
      <c r="C302" s="228"/>
      <c r="D302" s="229" t="s">
        <v>133</v>
      </c>
      <c r="E302" s="230" t="s">
        <v>20</v>
      </c>
      <c r="F302" s="231" t="s">
        <v>376</v>
      </c>
      <c r="G302" s="228"/>
      <c r="H302" s="232">
        <v>16.050000000000001</v>
      </c>
      <c r="I302" s="233"/>
      <c r="J302" s="228"/>
      <c r="K302" s="228"/>
      <c r="L302" s="234"/>
      <c r="M302" s="235"/>
      <c r="N302" s="236"/>
      <c r="O302" s="236"/>
      <c r="P302" s="236"/>
      <c r="Q302" s="236"/>
      <c r="R302" s="236"/>
      <c r="S302" s="236"/>
      <c r="T302" s="237"/>
      <c r="AT302" s="238" t="s">
        <v>133</v>
      </c>
      <c r="AU302" s="238" t="s">
        <v>82</v>
      </c>
      <c r="AV302" s="11" t="s">
        <v>82</v>
      </c>
      <c r="AW302" s="11" t="s">
        <v>35</v>
      </c>
      <c r="AX302" s="11" t="s">
        <v>72</v>
      </c>
      <c r="AY302" s="238" t="s">
        <v>123</v>
      </c>
    </row>
    <row r="303" s="12" customFormat="1">
      <c r="B303" s="239"/>
      <c r="C303" s="240"/>
      <c r="D303" s="229" t="s">
        <v>133</v>
      </c>
      <c r="E303" s="241" t="s">
        <v>20</v>
      </c>
      <c r="F303" s="242" t="s">
        <v>134</v>
      </c>
      <c r="G303" s="240"/>
      <c r="H303" s="243">
        <v>16.050000000000001</v>
      </c>
      <c r="I303" s="244"/>
      <c r="J303" s="240"/>
      <c r="K303" s="240"/>
      <c r="L303" s="245"/>
      <c r="M303" s="246"/>
      <c r="N303" s="247"/>
      <c r="O303" s="247"/>
      <c r="P303" s="247"/>
      <c r="Q303" s="247"/>
      <c r="R303" s="247"/>
      <c r="S303" s="247"/>
      <c r="T303" s="248"/>
      <c r="AT303" s="249" t="s">
        <v>133</v>
      </c>
      <c r="AU303" s="249" t="s">
        <v>82</v>
      </c>
      <c r="AV303" s="12" t="s">
        <v>131</v>
      </c>
      <c r="AW303" s="12" t="s">
        <v>35</v>
      </c>
      <c r="AX303" s="12" t="s">
        <v>80</v>
      </c>
      <c r="AY303" s="249" t="s">
        <v>123</v>
      </c>
    </row>
    <row r="304" s="1" customFormat="1" ht="25.5" customHeight="1">
      <c r="B304" s="45"/>
      <c r="C304" s="216" t="s">
        <v>377</v>
      </c>
      <c r="D304" s="216" t="s">
        <v>126</v>
      </c>
      <c r="E304" s="217" t="s">
        <v>378</v>
      </c>
      <c r="F304" s="218" t="s">
        <v>379</v>
      </c>
      <c r="G304" s="219" t="s">
        <v>198</v>
      </c>
      <c r="H304" s="220">
        <v>184</v>
      </c>
      <c r="I304" s="221"/>
      <c r="J304" s="220">
        <f>ROUND(I304*H304,2)</f>
        <v>0</v>
      </c>
      <c r="K304" s="218" t="s">
        <v>130</v>
      </c>
      <c r="L304" s="71"/>
      <c r="M304" s="222" t="s">
        <v>20</v>
      </c>
      <c r="N304" s="223" t="s">
        <v>43</v>
      </c>
      <c r="O304" s="46"/>
      <c r="P304" s="224">
        <f>O304*H304</f>
        <v>0</v>
      </c>
      <c r="Q304" s="224">
        <v>0.0022699999999999999</v>
      </c>
      <c r="R304" s="224">
        <f>Q304*H304</f>
        <v>0.41768</v>
      </c>
      <c r="S304" s="224">
        <v>0</v>
      </c>
      <c r="T304" s="225">
        <f>S304*H304</f>
        <v>0</v>
      </c>
      <c r="AR304" s="23" t="s">
        <v>199</v>
      </c>
      <c r="AT304" s="23" t="s">
        <v>126</v>
      </c>
      <c r="AU304" s="23" t="s">
        <v>82</v>
      </c>
      <c r="AY304" s="23" t="s">
        <v>123</v>
      </c>
      <c r="BE304" s="226">
        <f>IF(N304="základní",J304,0)</f>
        <v>0</v>
      </c>
      <c r="BF304" s="226">
        <f>IF(N304="snížená",J304,0)</f>
        <v>0</v>
      </c>
      <c r="BG304" s="226">
        <f>IF(N304="zákl. přenesená",J304,0)</f>
        <v>0</v>
      </c>
      <c r="BH304" s="226">
        <f>IF(N304="sníž. přenesená",J304,0)</f>
        <v>0</v>
      </c>
      <c r="BI304" s="226">
        <f>IF(N304="nulová",J304,0)</f>
        <v>0</v>
      </c>
      <c r="BJ304" s="23" t="s">
        <v>80</v>
      </c>
      <c r="BK304" s="226">
        <f>ROUND(I304*H304,2)</f>
        <v>0</v>
      </c>
      <c r="BL304" s="23" t="s">
        <v>199</v>
      </c>
      <c r="BM304" s="23" t="s">
        <v>380</v>
      </c>
    </row>
    <row r="305" s="13" customFormat="1">
      <c r="B305" s="250"/>
      <c r="C305" s="251"/>
      <c r="D305" s="229" t="s">
        <v>133</v>
      </c>
      <c r="E305" s="252" t="s">
        <v>20</v>
      </c>
      <c r="F305" s="253" t="s">
        <v>381</v>
      </c>
      <c r="G305" s="251"/>
      <c r="H305" s="252" t="s">
        <v>20</v>
      </c>
      <c r="I305" s="254"/>
      <c r="J305" s="251"/>
      <c r="K305" s="251"/>
      <c r="L305" s="255"/>
      <c r="M305" s="256"/>
      <c r="N305" s="257"/>
      <c r="O305" s="257"/>
      <c r="P305" s="257"/>
      <c r="Q305" s="257"/>
      <c r="R305" s="257"/>
      <c r="S305" s="257"/>
      <c r="T305" s="258"/>
      <c r="AT305" s="259" t="s">
        <v>133</v>
      </c>
      <c r="AU305" s="259" t="s">
        <v>82</v>
      </c>
      <c r="AV305" s="13" t="s">
        <v>80</v>
      </c>
      <c r="AW305" s="13" t="s">
        <v>35</v>
      </c>
      <c r="AX305" s="13" t="s">
        <v>72</v>
      </c>
      <c r="AY305" s="259" t="s">
        <v>123</v>
      </c>
    </row>
    <row r="306" s="11" customFormat="1">
      <c r="B306" s="227"/>
      <c r="C306" s="228"/>
      <c r="D306" s="229" t="s">
        <v>133</v>
      </c>
      <c r="E306" s="230" t="s">
        <v>20</v>
      </c>
      <c r="F306" s="231" t="s">
        <v>382</v>
      </c>
      <c r="G306" s="228"/>
      <c r="H306" s="232">
        <v>171</v>
      </c>
      <c r="I306" s="233"/>
      <c r="J306" s="228"/>
      <c r="K306" s="228"/>
      <c r="L306" s="234"/>
      <c r="M306" s="235"/>
      <c r="N306" s="236"/>
      <c r="O306" s="236"/>
      <c r="P306" s="236"/>
      <c r="Q306" s="236"/>
      <c r="R306" s="236"/>
      <c r="S306" s="236"/>
      <c r="T306" s="237"/>
      <c r="AT306" s="238" t="s">
        <v>133</v>
      </c>
      <c r="AU306" s="238" t="s">
        <v>82</v>
      </c>
      <c r="AV306" s="11" t="s">
        <v>82</v>
      </c>
      <c r="AW306" s="11" t="s">
        <v>35</v>
      </c>
      <c r="AX306" s="11" t="s">
        <v>72</v>
      </c>
      <c r="AY306" s="238" t="s">
        <v>123</v>
      </c>
    </row>
    <row r="307" s="11" customFormat="1">
      <c r="B307" s="227"/>
      <c r="C307" s="228"/>
      <c r="D307" s="229" t="s">
        <v>133</v>
      </c>
      <c r="E307" s="230" t="s">
        <v>20</v>
      </c>
      <c r="F307" s="231" t="s">
        <v>205</v>
      </c>
      <c r="G307" s="228"/>
      <c r="H307" s="232">
        <v>13</v>
      </c>
      <c r="I307" s="233"/>
      <c r="J307" s="228"/>
      <c r="K307" s="228"/>
      <c r="L307" s="234"/>
      <c r="M307" s="235"/>
      <c r="N307" s="236"/>
      <c r="O307" s="236"/>
      <c r="P307" s="236"/>
      <c r="Q307" s="236"/>
      <c r="R307" s="236"/>
      <c r="S307" s="236"/>
      <c r="T307" s="237"/>
      <c r="AT307" s="238" t="s">
        <v>133</v>
      </c>
      <c r="AU307" s="238" t="s">
        <v>82</v>
      </c>
      <c r="AV307" s="11" t="s">
        <v>82</v>
      </c>
      <c r="AW307" s="11" t="s">
        <v>35</v>
      </c>
      <c r="AX307" s="11" t="s">
        <v>72</v>
      </c>
      <c r="AY307" s="238" t="s">
        <v>123</v>
      </c>
    </row>
    <row r="308" s="12" customFormat="1">
      <c r="B308" s="239"/>
      <c r="C308" s="240"/>
      <c r="D308" s="229" t="s">
        <v>133</v>
      </c>
      <c r="E308" s="241" t="s">
        <v>20</v>
      </c>
      <c r="F308" s="242" t="s">
        <v>134</v>
      </c>
      <c r="G308" s="240"/>
      <c r="H308" s="243">
        <v>184</v>
      </c>
      <c r="I308" s="244"/>
      <c r="J308" s="240"/>
      <c r="K308" s="240"/>
      <c r="L308" s="245"/>
      <c r="M308" s="246"/>
      <c r="N308" s="247"/>
      <c r="O308" s="247"/>
      <c r="P308" s="247"/>
      <c r="Q308" s="247"/>
      <c r="R308" s="247"/>
      <c r="S308" s="247"/>
      <c r="T308" s="248"/>
      <c r="AT308" s="249" t="s">
        <v>133</v>
      </c>
      <c r="AU308" s="249" t="s">
        <v>82</v>
      </c>
      <c r="AV308" s="12" t="s">
        <v>131</v>
      </c>
      <c r="AW308" s="12" t="s">
        <v>35</v>
      </c>
      <c r="AX308" s="12" t="s">
        <v>80</v>
      </c>
      <c r="AY308" s="249" t="s">
        <v>123</v>
      </c>
    </row>
    <row r="309" s="1" customFormat="1" ht="38.25" customHeight="1">
      <c r="B309" s="45"/>
      <c r="C309" s="216" t="s">
        <v>383</v>
      </c>
      <c r="D309" s="216" t="s">
        <v>126</v>
      </c>
      <c r="E309" s="217" t="s">
        <v>384</v>
      </c>
      <c r="F309" s="218" t="s">
        <v>385</v>
      </c>
      <c r="G309" s="219" t="s">
        <v>137</v>
      </c>
      <c r="H309" s="220">
        <v>2</v>
      </c>
      <c r="I309" s="221"/>
      <c r="J309" s="220">
        <f>ROUND(I309*H309,2)</f>
        <v>0</v>
      </c>
      <c r="K309" s="218" t="s">
        <v>130</v>
      </c>
      <c r="L309" s="71"/>
      <c r="M309" s="222" t="s">
        <v>20</v>
      </c>
      <c r="N309" s="223" t="s">
        <v>43</v>
      </c>
      <c r="O309" s="46"/>
      <c r="P309" s="224">
        <f>O309*H309</f>
        <v>0</v>
      </c>
      <c r="Q309" s="224">
        <v>0.0035999999999999999</v>
      </c>
      <c r="R309" s="224">
        <f>Q309*H309</f>
        <v>0.0071999999999999998</v>
      </c>
      <c r="S309" s="224">
        <v>0</v>
      </c>
      <c r="T309" s="225">
        <f>S309*H309</f>
        <v>0</v>
      </c>
      <c r="AR309" s="23" t="s">
        <v>199</v>
      </c>
      <c r="AT309" s="23" t="s">
        <v>126</v>
      </c>
      <c r="AU309" s="23" t="s">
        <v>82</v>
      </c>
      <c r="AY309" s="23" t="s">
        <v>123</v>
      </c>
      <c r="BE309" s="226">
        <f>IF(N309="základní",J309,0)</f>
        <v>0</v>
      </c>
      <c r="BF309" s="226">
        <f>IF(N309="snížená",J309,0)</f>
        <v>0</v>
      </c>
      <c r="BG309" s="226">
        <f>IF(N309="zákl. přenesená",J309,0)</f>
        <v>0</v>
      </c>
      <c r="BH309" s="226">
        <f>IF(N309="sníž. přenesená",J309,0)</f>
        <v>0</v>
      </c>
      <c r="BI309" s="226">
        <f>IF(N309="nulová",J309,0)</f>
        <v>0</v>
      </c>
      <c r="BJ309" s="23" t="s">
        <v>80</v>
      </c>
      <c r="BK309" s="226">
        <f>ROUND(I309*H309,2)</f>
        <v>0</v>
      </c>
      <c r="BL309" s="23" t="s">
        <v>199</v>
      </c>
      <c r="BM309" s="23" t="s">
        <v>386</v>
      </c>
    </row>
    <row r="310" s="13" customFormat="1">
      <c r="B310" s="250"/>
      <c r="C310" s="251"/>
      <c r="D310" s="229" t="s">
        <v>133</v>
      </c>
      <c r="E310" s="252" t="s">
        <v>20</v>
      </c>
      <c r="F310" s="253" t="s">
        <v>291</v>
      </c>
      <c r="G310" s="251"/>
      <c r="H310" s="252" t="s">
        <v>20</v>
      </c>
      <c r="I310" s="254"/>
      <c r="J310" s="251"/>
      <c r="K310" s="251"/>
      <c r="L310" s="255"/>
      <c r="M310" s="256"/>
      <c r="N310" s="257"/>
      <c r="O310" s="257"/>
      <c r="P310" s="257"/>
      <c r="Q310" s="257"/>
      <c r="R310" s="257"/>
      <c r="S310" s="257"/>
      <c r="T310" s="258"/>
      <c r="AT310" s="259" t="s">
        <v>133</v>
      </c>
      <c r="AU310" s="259" t="s">
        <v>82</v>
      </c>
      <c r="AV310" s="13" t="s">
        <v>80</v>
      </c>
      <c r="AW310" s="13" t="s">
        <v>35</v>
      </c>
      <c r="AX310" s="13" t="s">
        <v>72</v>
      </c>
      <c r="AY310" s="259" t="s">
        <v>123</v>
      </c>
    </row>
    <row r="311" s="11" customFormat="1">
      <c r="B311" s="227"/>
      <c r="C311" s="228"/>
      <c r="D311" s="229" t="s">
        <v>133</v>
      </c>
      <c r="E311" s="230" t="s">
        <v>20</v>
      </c>
      <c r="F311" s="231" t="s">
        <v>82</v>
      </c>
      <c r="G311" s="228"/>
      <c r="H311" s="232">
        <v>2</v>
      </c>
      <c r="I311" s="233"/>
      <c r="J311" s="228"/>
      <c r="K311" s="228"/>
      <c r="L311" s="234"/>
      <c r="M311" s="235"/>
      <c r="N311" s="236"/>
      <c r="O311" s="236"/>
      <c r="P311" s="236"/>
      <c r="Q311" s="236"/>
      <c r="R311" s="236"/>
      <c r="S311" s="236"/>
      <c r="T311" s="237"/>
      <c r="AT311" s="238" t="s">
        <v>133</v>
      </c>
      <c r="AU311" s="238" t="s">
        <v>82</v>
      </c>
      <c r="AV311" s="11" t="s">
        <v>82</v>
      </c>
      <c r="AW311" s="11" t="s">
        <v>35</v>
      </c>
      <c r="AX311" s="11" t="s">
        <v>72</v>
      </c>
      <c r="AY311" s="238" t="s">
        <v>123</v>
      </c>
    </row>
    <row r="312" s="12" customFormat="1">
      <c r="B312" s="239"/>
      <c r="C312" s="240"/>
      <c r="D312" s="229" t="s">
        <v>133</v>
      </c>
      <c r="E312" s="241" t="s">
        <v>20</v>
      </c>
      <c r="F312" s="242" t="s">
        <v>134</v>
      </c>
      <c r="G312" s="240"/>
      <c r="H312" s="243">
        <v>2</v>
      </c>
      <c r="I312" s="244"/>
      <c r="J312" s="240"/>
      <c r="K312" s="240"/>
      <c r="L312" s="245"/>
      <c r="M312" s="246"/>
      <c r="N312" s="247"/>
      <c r="O312" s="247"/>
      <c r="P312" s="247"/>
      <c r="Q312" s="247"/>
      <c r="R312" s="247"/>
      <c r="S312" s="247"/>
      <c r="T312" s="248"/>
      <c r="AT312" s="249" t="s">
        <v>133</v>
      </c>
      <c r="AU312" s="249" t="s">
        <v>82</v>
      </c>
      <c r="AV312" s="12" t="s">
        <v>131</v>
      </c>
      <c r="AW312" s="12" t="s">
        <v>35</v>
      </c>
      <c r="AX312" s="12" t="s">
        <v>80</v>
      </c>
      <c r="AY312" s="249" t="s">
        <v>123</v>
      </c>
    </row>
    <row r="313" s="1" customFormat="1" ht="25.5" customHeight="1">
      <c r="B313" s="45"/>
      <c r="C313" s="216" t="s">
        <v>387</v>
      </c>
      <c r="D313" s="216" t="s">
        <v>126</v>
      </c>
      <c r="E313" s="217" t="s">
        <v>388</v>
      </c>
      <c r="F313" s="218" t="s">
        <v>389</v>
      </c>
      <c r="G313" s="219" t="s">
        <v>137</v>
      </c>
      <c r="H313" s="220">
        <v>1078.1500000000001</v>
      </c>
      <c r="I313" s="221"/>
      <c r="J313" s="220">
        <f>ROUND(I313*H313,2)</f>
        <v>0</v>
      </c>
      <c r="K313" s="218" t="s">
        <v>130</v>
      </c>
      <c r="L313" s="71"/>
      <c r="M313" s="222" t="s">
        <v>20</v>
      </c>
      <c r="N313" s="223" t="s">
        <v>43</v>
      </c>
      <c r="O313" s="46"/>
      <c r="P313" s="224">
        <f>O313*H313</f>
        <v>0</v>
      </c>
      <c r="Q313" s="224">
        <v>0.00040000000000000002</v>
      </c>
      <c r="R313" s="224">
        <f>Q313*H313</f>
        <v>0.43126000000000003</v>
      </c>
      <c r="S313" s="224">
        <v>0</v>
      </c>
      <c r="T313" s="225">
        <f>S313*H313</f>
        <v>0</v>
      </c>
      <c r="AR313" s="23" t="s">
        <v>199</v>
      </c>
      <c r="AT313" s="23" t="s">
        <v>126</v>
      </c>
      <c r="AU313" s="23" t="s">
        <v>82</v>
      </c>
      <c r="AY313" s="23" t="s">
        <v>123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23" t="s">
        <v>80</v>
      </c>
      <c r="BK313" s="226">
        <f>ROUND(I313*H313,2)</f>
        <v>0</v>
      </c>
      <c r="BL313" s="23" t="s">
        <v>199</v>
      </c>
      <c r="BM313" s="23" t="s">
        <v>390</v>
      </c>
    </row>
    <row r="314" s="11" customFormat="1">
      <c r="B314" s="227"/>
      <c r="C314" s="228"/>
      <c r="D314" s="229" t="s">
        <v>133</v>
      </c>
      <c r="E314" s="230" t="s">
        <v>20</v>
      </c>
      <c r="F314" s="231" t="s">
        <v>391</v>
      </c>
      <c r="G314" s="228"/>
      <c r="H314" s="232">
        <v>1078.1500000000001</v>
      </c>
      <c r="I314" s="233"/>
      <c r="J314" s="228"/>
      <c r="K314" s="228"/>
      <c r="L314" s="234"/>
      <c r="M314" s="235"/>
      <c r="N314" s="236"/>
      <c r="O314" s="236"/>
      <c r="P314" s="236"/>
      <c r="Q314" s="236"/>
      <c r="R314" s="236"/>
      <c r="S314" s="236"/>
      <c r="T314" s="237"/>
      <c r="AT314" s="238" t="s">
        <v>133</v>
      </c>
      <c r="AU314" s="238" t="s">
        <v>82</v>
      </c>
      <c r="AV314" s="11" t="s">
        <v>82</v>
      </c>
      <c r="AW314" s="11" t="s">
        <v>35</v>
      </c>
      <c r="AX314" s="11" t="s">
        <v>72</v>
      </c>
      <c r="AY314" s="238" t="s">
        <v>123</v>
      </c>
    </row>
    <row r="315" s="12" customFormat="1">
      <c r="B315" s="239"/>
      <c r="C315" s="240"/>
      <c r="D315" s="229" t="s">
        <v>133</v>
      </c>
      <c r="E315" s="241" t="s">
        <v>20</v>
      </c>
      <c r="F315" s="242" t="s">
        <v>134</v>
      </c>
      <c r="G315" s="240"/>
      <c r="H315" s="243">
        <v>1078.1500000000001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AT315" s="249" t="s">
        <v>133</v>
      </c>
      <c r="AU315" s="249" t="s">
        <v>82</v>
      </c>
      <c r="AV315" s="12" t="s">
        <v>131</v>
      </c>
      <c r="AW315" s="12" t="s">
        <v>35</v>
      </c>
      <c r="AX315" s="12" t="s">
        <v>80</v>
      </c>
      <c r="AY315" s="249" t="s">
        <v>123</v>
      </c>
    </row>
    <row r="316" s="1" customFormat="1" ht="38.25" customHeight="1">
      <c r="B316" s="45"/>
      <c r="C316" s="216" t="s">
        <v>392</v>
      </c>
      <c r="D316" s="216" t="s">
        <v>126</v>
      </c>
      <c r="E316" s="217" t="s">
        <v>393</v>
      </c>
      <c r="F316" s="218" t="s">
        <v>394</v>
      </c>
      <c r="G316" s="219" t="s">
        <v>137</v>
      </c>
      <c r="H316" s="220">
        <v>7</v>
      </c>
      <c r="I316" s="221"/>
      <c r="J316" s="220">
        <f>ROUND(I316*H316,2)</f>
        <v>0</v>
      </c>
      <c r="K316" s="218" t="s">
        <v>130</v>
      </c>
      <c r="L316" s="71"/>
      <c r="M316" s="222" t="s">
        <v>20</v>
      </c>
      <c r="N316" s="223" t="s">
        <v>43</v>
      </c>
      <c r="O316" s="46"/>
      <c r="P316" s="224">
        <f>O316*H316</f>
        <v>0</v>
      </c>
      <c r="Q316" s="224">
        <v>0.0027299999999999998</v>
      </c>
      <c r="R316" s="224">
        <f>Q316*H316</f>
        <v>0.019109999999999999</v>
      </c>
      <c r="S316" s="224">
        <v>0</v>
      </c>
      <c r="T316" s="225">
        <f>S316*H316</f>
        <v>0</v>
      </c>
      <c r="AR316" s="23" t="s">
        <v>199</v>
      </c>
      <c r="AT316" s="23" t="s">
        <v>126</v>
      </c>
      <c r="AU316" s="23" t="s">
        <v>82</v>
      </c>
      <c r="AY316" s="23" t="s">
        <v>123</v>
      </c>
      <c r="BE316" s="226">
        <f>IF(N316="základní",J316,0)</f>
        <v>0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23" t="s">
        <v>80</v>
      </c>
      <c r="BK316" s="226">
        <f>ROUND(I316*H316,2)</f>
        <v>0</v>
      </c>
      <c r="BL316" s="23" t="s">
        <v>199</v>
      </c>
      <c r="BM316" s="23" t="s">
        <v>395</v>
      </c>
    </row>
    <row r="317" s="13" customFormat="1">
      <c r="B317" s="250"/>
      <c r="C317" s="251"/>
      <c r="D317" s="229" t="s">
        <v>133</v>
      </c>
      <c r="E317" s="252" t="s">
        <v>20</v>
      </c>
      <c r="F317" s="253" t="s">
        <v>381</v>
      </c>
      <c r="G317" s="251"/>
      <c r="H317" s="252" t="s">
        <v>20</v>
      </c>
      <c r="I317" s="254"/>
      <c r="J317" s="251"/>
      <c r="K317" s="251"/>
      <c r="L317" s="255"/>
      <c r="M317" s="256"/>
      <c r="N317" s="257"/>
      <c r="O317" s="257"/>
      <c r="P317" s="257"/>
      <c r="Q317" s="257"/>
      <c r="R317" s="257"/>
      <c r="S317" s="257"/>
      <c r="T317" s="258"/>
      <c r="AT317" s="259" t="s">
        <v>133</v>
      </c>
      <c r="AU317" s="259" t="s">
        <v>82</v>
      </c>
      <c r="AV317" s="13" t="s">
        <v>80</v>
      </c>
      <c r="AW317" s="13" t="s">
        <v>35</v>
      </c>
      <c r="AX317" s="13" t="s">
        <v>72</v>
      </c>
      <c r="AY317" s="259" t="s">
        <v>123</v>
      </c>
    </row>
    <row r="318" s="13" customFormat="1">
      <c r="B318" s="250"/>
      <c r="C318" s="251"/>
      <c r="D318" s="229" t="s">
        <v>133</v>
      </c>
      <c r="E318" s="252" t="s">
        <v>20</v>
      </c>
      <c r="F318" s="253" t="s">
        <v>396</v>
      </c>
      <c r="G318" s="251"/>
      <c r="H318" s="252" t="s">
        <v>20</v>
      </c>
      <c r="I318" s="254"/>
      <c r="J318" s="251"/>
      <c r="K318" s="251"/>
      <c r="L318" s="255"/>
      <c r="M318" s="256"/>
      <c r="N318" s="257"/>
      <c r="O318" s="257"/>
      <c r="P318" s="257"/>
      <c r="Q318" s="257"/>
      <c r="R318" s="257"/>
      <c r="S318" s="257"/>
      <c r="T318" s="258"/>
      <c r="AT318" s="259" t="s">
        <v>133</v>
      </c>
      <c r="AU318" s="259" t="s">
        <v>82</v>
      </c>
      <c r="AV318" s="13" t="s">
        <v>80</v>
      </c>
      <c r="AW318" s="13" t="s">
        <v>35</v>
      </c>
      <c r="AX318" s="13" t="s">
        <v>72</v>
      </c>
      <c r="AY318" s="259" t="s">
        <v>123</v>
      </c>
    </row>
    <row r="319" s="11" customFormat="1">
      <c r="B319" s="227"/>
      <c r="C319" s="228"/>
      <c r="D319" s="229" t="s">
        <v>133</v>
      </c>
      <c r="E319" s="230" t="s">
        <v>20</v>
      </c>
      <c r="F319" s="231" t="s">
        <v>131</v>
      </c>
      <c r="G319" s="228"/>
      <c r="H319" s="232">
        <v>4</v>
      </c>
      <c r="I319" s="233"/>
      <c r="J319" s="228"/>
      <c r="K319" s="228"/>
      <c r="L319" s="234"/>
      <c r="M319" s="235"/>
      <c r="N319" s="236"/>
      <c r="O319" s="236"/>
      <c r="P319" s="236"/>
      <c r="Q319" s="236"/>
      <c r="R319" s="236"/>
      <c r="S319" s="236"/>
      <c r="T319" s="237"/>
      <c r="AT319" s="238" t="s">
        <v>133</v>
      </c>
      <c r="AU319" s="238" t="s">
        <v>82</v>
      </c>
      <c r="AV319" s="11" t="s">
        <v>82</v>
      </c>
      <c r="AW319" s="11" t="s">
        <v>35</v>
      </c>
      <c r="AX319" s="11" t="s">
        <v>72</v>
      </c>
      <c r="AY319" s="238" t="s">
        <v>123</v>
      </c>
    </row>
    <row r="320" s="13" customFormat="1">
      <c r="B320" s="250"/>
      <c r="C320" s="251"/>
      <c r="D320" s="229" t="s">
        <v>133</v>
      </c>
      <c r="E320" s="252" t="s">
        <v>20</v>
      </c>
      <c r="F320" s="253" t="s">
        <v>397</v>
      </c>
      <c r="G320" s="251"/>
      <c r="H320" s="252" t="s">
        <v>20</v>
      </c>
      <c r="I320" s="254"/>
      <c r="J320" s="251"/>
      <c r="K320" s="251"/>
      <c r="L320" s="255"/>
      <c r="M320" s="256"/>
      <c r="N320" s="257"/>
      <c r="O320" s="257"/>
      <c r="P320" s="257"/>
      <c r="Q320" s="257"/>
      <c r="R320" s="257"/>
      <c r="S320" s="257"/>
      <c r="T320" s="258"/>
      <c r="AT320" s="259" t="s">
        <v>133</v>
      </c>
      <c r="AU320" s="259" t="s">
        <v>82</v>
      </c>
      <c r="AV320" s="13" t="s">
        <v>80</v>
      </c>
      <c r="AW320" s="13" t="s">
        <v>35</v>
      </c>
      <c r="AX320" s="13" t="s">
        <v>72</v>
      </c>
      <c r="AY320" s="259" t="s">
        <v>123</v>
      </c>
    </row>
    <row r="321" s="11" customFormat="1">
      <c r="B321" s="227"/>
      <c r="C321" s="228"/>
      <c r="D321" s="229" t="s">
        <v>133</v>
      </c>
      <c r="E321" s="230" t="s">
        <v>20</v>
      </c>
      <c r="F321" s="231" t="s">
        <v>398</v>
      </c>
      <c r="G321" s="228"/>
      <c r="H321" s="232">
        <v>2</v>
      </c>
      <c r="I321" s="233"/>
      <c r="J321" s="228"/>
      <c r="K321" s="228"/>
      <c r="L321" s="234"/>
      <c r="M321" s="235"/>
      <c r="N321" s="236"/>
      <c r="O321" s="236"/>
      <c r="P321" s="236"/>
      <c r="Q321" s="236"/>
      <c r="R321" s="236"/>
      <c r="S321" s="236"/>
      <c r="T321" s="237"/>
      <c r="AT321" s="238" t="s">
        <v>133</v>
      </c>
      <c r="AU321" s="238" t="s">
        <v>82</v>
      </c>
      <c r="AV321" s="11" t="s">
        <v>82</v>
      </c>
      <c r="AW321" s="11" t="s">
        <v>35</v>
      </c>
      <c r="AX321" s="11" t="s">
        <v>72</v>
      </c>
      <c r="AY321" s="238" t="s">
        <v>123</v>
      </c>
    </row>
    <row r="322" s="13" customFormat="1">
      <c r="B322" s="250"/>
      <c r="C322" s="251"/>
      <c r="D322" s="229" t="s">
        <v>133</v>
      </c>
      <c r="E322" s="252" t="s">
        <v>20</v>
      </c>
      <c r="F322" s="253" t="s">
        <v>399</v>
      </c>
      <c r="G322" s="251"/>
      <c r="H322" s="252" t="s">
        <v>20</v>
      </c>
      <c r="I322" s="254"/>
      <c r="J322" s="251"/>
      <c r="K322" s="251"/>
      <c r="L322" s="255"/>
      <c r="M322" s="256"/>
      <c r="N322" s="257"/>
      <c r="O322" s="257"/>
      <c r="P322" s="257"/>
      <c r="Q322" s="257"/>
      <c r="R322" s="257"/>
      <c r="S322" s="257"/>
      <c r="T322" s="258"/>
      <c r="AT322" s="259" t="s">
        <v>133</v>
      </c>
      <c r="AU322" s="259" t="s">
        <v>82</v>
      </c>
      <c r="AV322" s="13" t="s">
        <v>80</v>
      </c>
      <c r="AW322" s="13" t="s">
        <v>35</v>
      </c>
      <c r="AX322" s="13" t="s">
        <v>72</v>
      </c>
      <c r="AY322" s="259" t="s">
        <v>123</v>
      </c>
    </row>
    <row r="323" s="11" customFormat="1">
      <c r="B323" s="227"/>
      <c r="C323" s="228"/>
      <c r="D323" s="229" t="s">
        <v>133</v>
      </c>
      <c r="E323" s="230" t="s">
        <v>20</v>
      </c>
      <c r="F323" s="231" t="s">
        <v>80</v>
      </c>
      <c r="G323" s="228"/>
      <c r="H323" s="232">
        <v>1</v>
      </c>
      <c r="I323" s="233"/>
      <c r="J323" s="228"/>
      <c r="K323" s="228"/>
      <c r="L323" s="234"/>
      <c r="M323" s="235"/>
      <c r="N323" s="236"/>
      <c r="O323" s="236"/>
      <c r="P323" s="236"/>
      <c r="Q323" s="236"/>
      <c r="R323" s="236"/>
      <c r="S323" s="236"/>
      <c r="T323" s="237"/>
      <c r="AT323" s="238" t="s">
        <v>133</v>
      </c>
      <c r="AU323" s="238" t="s">
        <v>82</v>
      </c>
      <c r="AV323" s="11" t="s">
        <v>82</v>
      </c>
      <c r="AW323" s="11" t="s">
        <v>35</v>
      </c>
      <c r="AX323" s="11" t="s">
        <v>72</v>
      </c>
      <c r="AY323" s="238" t="s">
        <v>123</v>
      </c>
    </row>
    <row r="324" s="12" customFormat="1">
      <c r="B324" s="239"/>
      <c r="C324" s="240"/>
      <c r="D324" s="229" t="s">
        <v>133</v>
      </c>
      <c r="E324" s="241" t="s">
        <v>20</v>
      </c>
      <c r="F324" s="242" t="s">
        <v>134</v>
      </c>
      <c r="G324" s="240"/>
      <c r="H324" s="243">
        <v>7</v>
      </c>
      <c r="I324" s="244"/>
      <c r="J324" s="240"/>
      <c r="K324" s="240"/>
      <c r="L324" s="245"/>
      <c r="M324" s="246"/>
      <c r="N324" s="247"/>
      <c r="O324" s="247"/>
      <c r="P324" s="247"/>
      <c r="Q324" s="247"/>
      <c r="R324" s="247"/>
      <c r="S324" s="247"/>
      <c r="T324" s="248"/>
      <c r="AT324" s="249" t="s">
        <v>133</v>
      </c>
      <c r="AU324" s="249" t="s">
        <v>82</v>
      </c>
      <c r="AV324" s="12" t="s">
        <v>131</v>
      </c>
      <c r="AW324" s="12" t="s">
        <v>35</v>
      </c>
      <c r="AX324" s="12" t="s">
        <v>80</v>
      </c>
      <c r="AY324" s="249" t="s">
        <v>123</v>
      </c>
    </row>
    <row r="325" s="1" customFormat="1" ht="38.25" customHeight="1">
      <c r="B325" s="45"/>
      <c r="C325" s="216" t="s">
        <v>400</v>
      </c>
      <c r="D325" s="216" t="s">
        <v>126</v>
      </c>
      <c r="E325" s="217" t="s">
        <v>401</v>
      </c>
      <c r="F325" s="218" t="s">
        <v>402</v>
      </c>
      <c r="G325" s="219" t="s">
        <v>137</v>
      </c>
      <c r="H325" s="220">
        <v>1</v>
      </c>
      <c r="I325" s="221"/>
      <c r="J325" s="220">
        <f>ROUND(I325*H325,2)</f>
        <v>0</v>
      </c>
      <c r="K325" s="218" t="s">
        <v>130</v>
      </c>
      <c r="L325" s="71"/>
      <c r="M325" s="222" t="s">
        <v>20</v>
      </c>
      <c r="N325" s="223" t="s">
        <v>43</v>
      </c>
      <c r="O325" s="46"/>
      <c r="P325" s="224">
        <f>O325*H325</f>
        <v>0</v>
      </c>
      <c r="Q325" s="224">
        <v>0.0028800000000000002</v>
      </c>
      <c r="R325" s="224">
        <f>Q325*H325</f>
        <v>0.0028800000000000002</v>
      </c>
      <c r="S325" s="224">
        <v>0</v>
      </c>
      <c r="T325" s="225">
        <f>S325*H325</f>
        <v>0</v>
      </c>
      <c r="AR325" s="23" t="s">
        <v>199</v>
      </c>
      <c r="AT325" s="23" t="s">
        <v>126</v>
      </c>
      <c r="AU325" s="23" t="s">
        <v>82</v>
      </c>
      <c r="AY325" s="23" t="s">
        <v>123</v>
      </c>
      <c r="BE325" s="226">
        <f>IF(N325="základní",J325,0)</f>
        <v>0</v>
      </c>
      <c r="BF325" s="226">
        <f>IF(N325="snížená",J325,0)</f>
        <v>0</v>
      </c>
      <c r="BG325" s="226">
        <f>IF(N325="zákl. přenesená",J325,0)</f>
        <v>0</v>
      </c>
      <c r="BH325" s="226">
        <f>IF(N325="sníž. přenesená",J325,0)</f>
        <v>0</v>
      </c>
      <c r="BI325" s="226">
        <f>IF(N325="nulová",J325,0)</f>
        <v>0</v>
      </c>
      <c r="BJ325" s="23" t="s">
        <v>80</v>
      </c>
      <c r="BK325" s="226">
        <f>ROUND(I325*H325,2)</f>
        <v>0</v>
      </c>
      <c r="BL325" s="23" t="s">
        <v>199</v>
      </c>
      <c r="BM325" s="23" t="s">
        <v>403</v>
      </c>
    </row>
    <row r="326" s="13" customFormat="1">
      <c r="B326" s="250"/>
      <c r="C326" s="251"/>
      <c r="D326" s="229" t="s">
        <v>133</v>
      </c>
      <c r="E326" s="252" t="s">
        <v>20</v>
      </c>
      <c r="F326" s="253" t="s">
        <v>381</v>
      </c>
      <c r="G326" s="251"/>
      <c r="H326" s="252" t="s">
        <v>20</v>
      </c>
      <c r="I326" s="254"/>
      <c r="J326" s="251"/>
      <c r="K326" s="251"/>
      <c r="L326" s="255"/>
      <c r="M326" s="256"/>
      <c r="N326" s="257"/>
      <c r="O326" s="257"/>
      <c r="P326" s="257"/>
      <c r="Q326" s="257"/>
      <c r="R326" s="257"/>
      <c r="S326" s="257"/>
      <c r="T326" s="258"/>
      <c r="AT326" s="259" t="s">
        <v>133</v>
      </c>
      <c r="AU326" s="259" t="s">
        <v>82</v>
      </c>
      <c r="AV326" s="13" t="s">
        <v>80</v>
      </c>
      <c r="AW326" s="13" t="s">
        <v>35</v>
      </c>
      <c r="AX326" s="13" t="s">
        <v>72</v>
      </c>
      <c r="AY326" s="259" t="s">
        <v>123</v>
      </c>
    </row>
    <row r="327" s="13" customFormat="1">
      <c r="B327" s="250"/>
      <c r="C327" s="251"/>
      <c r="D327" s="229" t="s">
        <v>133</v>
      </c>
      <c r="E327" s="252" t="s">
        <v>20</v>
      </c>
      <c r="F327" s="253" t="s">
        <v>396</v>
      </c>
      <c r="G327" s="251"/>
      <c r="H327" s="252" t="s">
        <v>20</v>
      </c>
      <c r="I327" s="254"/>
      <c r="J327" s="251"/>
      <c r="K327" s="251"/>
      <c r="L327" s="255"/>
      <c r="M327" s="256"/>
      <c r="N327" s="257"/>
      <c r="O327" s="257"/>
      <c r="P327" s="257"/>
      <c r="Q327" s="257"/>
      <c r="R327" s="257"/>
      <c r="S327" s="257"/>
      <c r="T327" s="258"/>
      <c r="AT327" s="259" t="s">
        <v>133</v>
      </c>
      <c r="AU327" s="259" t="s">
        <v>82</v>
      </c>
      <c r="AV327" s="13" t="s">
        <v>80</v>
      </c>
      <c r="AW327" s="13" t="s">
        <v>35</v>
      </c>
      <c r="AX327" s="13" t="s">
        <v>72</v>
      </c>
      <c r="AY327" s="259" t="s">
        <v>123</v>
      </c>
    </row>
    <row r="328" s="11" customFormat="1">
      <c r="B328" s="227"/>
      <c r="C328" s="228"/>
      <c r="D328" s="229" t="s">
        <v>133</v>
      </c>
      <c r="E328" s="230" t="s">
        <v>20</v>
      </c>
      <c r="F328" s="231" t="s">
        <v>80</v>
      </c>
      <c r="G328" s="228"/>
      <c r="H328" s="232">
        <v>1</v>
      </c>
      <c r="I328" s="233"/>
      <c r="J328" s="228"/>
      <c r="K328" s="228"/>
      <c r="L328" s="234"/>
      <c r="M328" s="235"/>
      <c r="N328" s="236"/>
      <c r="O328" s="236"/>
      <c r="P328" s="236"/>
      <c r="Q328" s="236"/>
      <c r="R328" s="236"/>
      <c r="S328" s="236"/>
      <c r="T328" s="237"/>
      <c r="AT328" s="238" t="s">
        <v>133</v>
      </c>
      <c r="AU328" s="238" t="s">
        <v>82</v>
      </c>
      <c r="AV328" s="11" t="s">
        <v>82</v>
      </c>
      <c r="AW328" s="11" t="s">
        <v>35</v>
      </c>
      <c r="AX328" s="11" t="s">
        <v>72</v>
      </c>
      <c r="AY328" s="238" t="s">
        <v>123</v>
      </c>
    </row>
    <row r="329" s="12" customFormat="1">
      <c r="B329" s="239"/>
      <c r="C329" s="240"/>
      <c r="D329" s="229" t="s">
        <v>133</v>
      </c>
      <c r="E329" s="241" t="s">
        <v>20</v>
      </c>
      <c r="F329" s="242" t="s">
        <v>134</v>
      </c>
      <c r="G329" s="240"/>
      <c r="H329" s="243">
        <v>1</v>
      </c>
      <c r="I329" s="244"/>
      <c r="J329" s="240"/>
      <c r="K329" s="240"/>
      <c r="L329" s="245"/>
      <c r="M329" s="246"/>
      <c r="N329" s="247"/>
      <c r="O329" s="247"/>
      <c r="P329" s="247"/>
      <c r="Q329" s="247"/>
      <c r="R329" s="247"/>
      <c r="S329" s="247"/>
      <c r="T329" s="248"/>
      <c r="AT329" s="249" t="s">
        <v>133</v>
      </c>
      <c r="AU329" s="249" t="s">
        <v>82</v>
      </c>
      <c r="AV329" s="12" t="s">
        <v>131</v>
      </c>
      <c r="AW329" s="12" t="s">
        <v>35</v>
      </c>
      <c r="AX329" s="12" t="s">
        <v>80</v>
      </c>
      <c r="AY329" s="249" t="s">
        <v>123</v>
      </c>
    </row>
    <row r="330" s="1" customFormat="1" ht="16.5" customHeight="1">
      <c r="B330" s="45"/>
      <c r="C330" s="216" t="s">
        <v>404</v>
      </c>
      <c r="D330" s="216" t="s">
        <v>126</v>
      </c>
      <c r="E330" s="217" t="s">
        <v>405</v>
      </c>
      <c r="F330" s="218" t="s">
        <v>406</v>
      </c>
      <c r="G330" s="219" t="s">
        <v>198</v>
      </c>
      <c r="H330" s="220">
        <v>184</v>
      </c>
      <c r="I330" s="221"/>
      <c r="J330" s="220">
        <f>ROUND(I330*H330,2)</f>
        <v>0</v>
      </c>
      <c r="K330" s="218" t="s">
        <v>130</v>
      </c>
      <c r="L330" s="71"/>
      <c r="M330" s="222" t="s">
        <v>20</v>
      </c>
      <c r="N330" s="223" t="s">
        <v>43</v>
      </c>
      <c r="O330" s="46"/>
      <c r="P330" s="224">
        <f>O330*H330</f>
        <v>0</v>
      </c>
      <c r="Q330" s="224">
        <v>0</v>
      </c>
      <c r="R330" s="224">
        <f>Q330*H330</f>
        <v>0</v>
      </c>
      <c r="S330" s="224">
        <v>0</v>
      </c>
      <c r="T330" s="225">
        <f>S330*H330</f>
        <v>0</v>
      </c>
      <c r="AR330" s="23" t="s">
        <v>199</v>
      </c>
      <c r="AT330" s="23" t="s">
        <v>126</v>
      </c>
      <c r="AU330" s="23" t="s">
        <v>82</v>
      </c>
      <c r="AY330" s="23" t="s">
        <v>123</v>
      </c>
      <c r="BE330" s="226">
        <f>IF(N330="základní",J330,0)</f>
        <v>0</v>
      </c>
      <c r="BF330" s="226">
        <f>IF(N330="snížená",J330,0)</f>
        <v>0</v>
      </c>
      <c r="BG330" s="226">
        <f>IF(N330="zákl. přenesená",J330,0)</f>
        <v>0</v>
      </c>
      <c r="BH330" s="226">
        <f>IF(N330="sníž. přenesená",J330,0)</f>
        <v>0</v>
      </c>
      <c r="BI330" s="226">
        <f>IF(N330="nulová",J330,0)</f>
        <v>0</v>
      </c>
      <c r="BJ330" s="23" t="s">
        <v>80</v>
      </c>
      <c r="BK330" s="226">
        <f>ROUND(I330*H330,2)</f>
        <v>0</v>
      </c>
      <c r="BL330" s="23" t="s">
        <v>199</v>
      </c>
      <c r="BM330" s="23" t="s">
        <v>407</v>
      </c>
    </row>
    <row r="331" s="13" customFormat="1">
      <c r="B331" s="250"/>
      <c r="C331" s="251"/>
      <c r="D331" s="229" t="s">
        <v>133</v>
      </c>
      <c r="E331" s="252" t="s">
        <v>20</v>
      </c>
      <c r="F331" s="253" t="s">
        <v>381</v>
      </c>
      <c r="G331" s="251"/>
      <c r="H331" s="252" t="s">
        <v>20</v>
      </c>
      <c r="I331" s="254"/>
      <c r="J331" s="251"/>
      <c r="K331" s="251"/>
      <c r="L331" s="255"/>
      <c r="M331" s="256"/>
      <c r="N331" s="257"/>
      <c r="O331" s="257"/>
      <c r="P331" s="257"/>
      <c r="Q331" s="257"/>
      <c r="R331" s="257"/>
      <c r="S331" s="257"/>
      <c r="T331" s="258"/>
      <c r="AT331" s="259" t="s">
        <v>133</v>
      </c>
      <c r="AU331" s="259" t="s">
        <v>82</v>
      </c>
      <c r="AV331" s="13" t="s">
        <v>80</v>
      </c>
      <c r="AW331" s="13" t="s">
        <v>35</v>
      </c>
      <c r="AX331" s="13" t="s">
        <v>72</v>
      </c>
      <c r="AY331" s="259" t="s">
        <v>123</v>
      </c>
    </row>
    <row r="332" s="11" customFormat="1">
      <c r="B332" s="227"/>
      <c r="C332" s="228"/>
      <c r="D332" s="229" t="s">
        <v>133</v>
      </c>
      <c r="E332" s="230" t="s">
        <v>20</v>
      </c>
      <c r="F332" s="231" t="s">
        <v>382</v>
      </c>
      <c r="G332" s="228"/>
      <c r="H332" s="232">
        <v>171</v>
      </c>
      <c r="I332" s="233"/>
      <c r="J332" s="228"/>
      <c r="K332" s="228"/>
      <c r="L332" s="234"/>
      <c r="M332" s="235"/>
      <c r="N332" s="236"/>
      <c r="O332" s="236"/>
      <c r="P332" s="236"/>
      <c r="Q332" s="236"/>
      <c r="R332" s="236"/>
      <c r="S332" s="236"/>
      <c r="T332" s="237"/>
      <c r="AT332" s="238" t="s">
        <v>133</v>
      </c>
      <c r="AU332" s="238" t="s">
        <v>82</v>
      </c>
      <c r="AV332" s="11" t="s">
        <v>82</v>
      </c>
      <c r="AW332" s="11" t="s">
        <v>35</v>
      </c>
      <c r="AX332" s="11" t="s">
        <v>72</v>
      </c>
      <c r="AY332" s="238" t="s">
        <v>123</v>
      </c>
    </row>
    <row r="333" s="11" customFormat="1">
      <c r="B333" s="227"/>
      <c r="C333" s="228"/>
      <c r="D333" s="229" t="s">
        <v>133</v>
      </c>
      <c r="E333" s="230" t="s">
        <v>20</v>
      </c>
      <c r="F333" s="231" t="s">
        <v>205</v>
      </c>
      <c r="G333" s="228"/>
      <c r="H333" s="232">
        <v>13</v>
      </c>
      <c r="I333" s="233"/>
      <c r="J333" s="228"/>
      <c r="K333" s="228"/>
      <c r="L333" s="234"/>
      <c r="M333" s="235"/>
      <c r="N333" s="236"/>
      <c r="O333" s="236"/>
      <c r="P333" s="236"/>
      <c r="Q333" s="236"/>
      <c r="R333" s="236"/>
      <c r="S333" s="236"/>
      <c r="T333" s="237"/>
      <c r="AT333" s="238" t="s">
        <v>133</v>
      </c>
      <c r="AU333" s="238" t="s">
        <v>82</v>
      </c>
      <c r="AV333" s="11" t="s">
        <v>82</v>
      </c>
      <c r="AW333" s="11" t="s">
        <v>35</v>
      </c>
      <c r="AX333" s="11" t="s">
        <v>72</v>
      </c>
      <c r="AY333" s="238" t="s">
        <v>123</v>
      </c>
    </row>
    <row r="334" s="12" customFormat="1">
      <c r="B334" s="239"/>
      <c r="C334" s="240"/>
      <c r="D334" s="229" t="s">
        <v>133</v>
      </c>
      <c r="E334" s="241" t="s">
        <v>20</v>
      </c>
      <c r="F334" s="242" t="s">
        <v>134</v>
      </c>
      <c r="G334" s="240"/>
      <c r="H334" s="243">
        <v>184</v>
      </c>
      <c r="I334" s="244"/>
      <c r="J334" s="240"/>
      <c r="K334" s="240"/>
      <c r="L334" s="245"/>
      <c r="M334" s="246"/>
      <c r="N334" s="247"/>
      <c r="O334" s="247"/>
      <c r="P334" s="247"/>
      <c r="Q334" s="247"/>
      <c r="R334" s="247"/>
      <c r="S334" s="247"/>
      <c r="T334" s="248"/>
      <c r="AT334" s="249" t="s">
        <v>133</v>
      </c>
      <c r="AU334" s="249" t="s">
        <v>82</v>
      </c>
      <c r="AV334" s="12" t="s">
        <v>131</v>
      </c>
      <c r="AW334" s="12" t="s">
        <v>35</v>
      </c>
      <c r="AX334" s="12" t="s">
        <v>80</v>
      </c>
      <c r="AY334" s="249" t="s">
        <v>123</v>
      </c>
    </row>
    <row r="335" s="1" customFormat="1" ht="25.5" customHeight="1">
      <c r="B335" s="45"/>
      <c r="C335" s="260" t="s">
        <v>408</v>
      </c>
      <c r="D335" s="260" t="s">
        <v>301</v>
      </c>
      <c r="E335" s="261" t="s">
        <v>409</v>
      </c>
      <c r="F335" s="262" t="s">
        <v>410</v>
      </c>
      <c r="G335" s="263" t="s">
        <v>198</v>
      </c>
      <c r="H335" s="264">
        <v>13</v>
      </c>
      <c r="I335" s="265"/>
      <c r="J335" s="264">
        <f>ROUND(I335*H335,2)</f>
        <v>0</v>
      </c>
      <c r="K335" s="262" t="s">
        <v>411</v>
      </c>
      <c r="L335" s="266"/>
      <c r="M335" s="267" t="s">
        <v>20</v>
      </c>
      <c r="N335" s="268" t="s">
        <v>43</v>
      </c>
      <c r="O335" s="46"/>
      <c r="P335" s="224">
        <f>O335*H335</f>
        <v>0</v>
      </c>
      <c r="Q335" s="224">
        <v>0.00167</v>
      </c>
      <c r="R335" s="224">
        <f>Q335*H335</f>
        <v>0.02171</v>
      </c>
      <c r="S335" s="224">
        <v>0</v>
      </c>
      <c r="T335" s="225">
        <f>S335*H335</f>
        <v>0</v>
      </c>
      <c r="AR335" s="23" t="s">
        <v>304</v>
      </c>
      <c r="AT335" s="23" t="s">
        <v>301</v>
      </c>
      <c r="AU335" s="23" t="s">
        <v>82</v>
      </c>
      <c r="AY335" s="23" t="s">
        <v>123</v>
      </c>
      <c r="BE335" s="226">
        <f>IF(N335="základní",J335,0)</f>
        <v>0</v>
      </c>
      <c r="BF335" s="226">
        <f>IF(N335="snížená",J335,0)</f>
        <v>0</v>
      </c>
      <c r="BG335" s="226">
        <f>IF(N335="zákl. přenesená",J335,0)</f>
        <v>0</v>
      </c>
      <c r="BH335" s="226">
        <f>IF(N335="sníž. přenesená",J335,0)</f>
        <v>0</v>
      </c>
      <c r="BI335" s="226">
        <f>IF(N335="nulová",J335,0)</f>
        <v>0</v>
      </c>
      <c r="BJ335" s="23" t="s">
        <v>80</v>
      </c>
      <c r="BK335" s="226">
        <f>ROUND(I335*H335,2)</f>
        <v>0</v>
      </c>
      <c r="BL335" s="23" t="s">
        <v>199</v>
      </c>
      <c r="BM335" s="23" t="s">
        <v>412</v>
      </c>
    </row>
    <row r="336" s="13" customFormat="1">
      <c r="B336" s="250"/>
      <c r="C336" s="251"/>
      <c r="D336" s="229" t="s">
        <v>133</v>
      </c>
      <c r="E336" s="252" t="s">
        <v>20</v>
      </c>
      <c r="F336" s="253" t="s">
        <v>381</v>
      </c>
      <c r="G336" s="251"/>
      <c r="H336" s="252" t="s">
        <v>20</v>
      </c>
      <c r="I336" s="254"/>
      <c r="J336" s="251"/>
      <c r="K336" s="251"/>
      <c r="L336" s="255"/>
      <c r="M336" s="256"/>
      <c r="N336" s="257"/>
      <c r="O336" s="257"/>
      <c r="P336" s="257"/>
      <c r="Q336" s="257"/>
      <c r="R336" s="257"/>
      <c r="S336" s="257"/>
      <c r="T336" s="258"/>
      <c r="AT336" s="259" t="s">
        <v>133</v>
      </c>
      <c r="AU336" s="259" t="s">
        <v>82</v>
      </c>
      <c r="AV336" s="13" t="s">
        <v>80</v>
      </c>
      <c r="AW336" s="13" t="s">
        <v>35</v>
      </c>
      <c r="AX336" s="13" t="s">
        <v>72</v>
      </c>
      <c r="AY336" s="259" t="s">
        <v>123</v>
      </c>
    </row>
    <row r="337" s="11" customFormat="1">
      <c r="B337" s="227"/>
      <c r="C337" s="228"/>
      <c r="D337" s="229" t="s">
        <v>133</v>
      </c>
      <c r="E337" s="230" t="s">
        <v>20</v>
      </c>
      <c r="F337" s="231" t="s">
        <v>205</v>
      </c>
      <c r="G337" s="228"/>
      <c r="H337" s="232">
        <v>13</v>
      </c>
      <c r="I337" s="233"/>
      <c r="J337" s="228"/>
      <c r="K337" s="228"/>
      <c r="L337" s="234"/>
      <c r="M337" s="235"/>
      <c r="N337" s="236"/>
      <c r="O337" s="236"/>
      <c r="P337" s="236"/>
      <c r="Q337" s="236"/>
      <c r="R337" s="236"/>
      <c r="S337" s="236"/>
      <c r="T337" s="237"/>
      <c r="AT337" s="238" t="s">
        <v>133</v>
      </c>
      <c r="AU337" s="238" t="s">
        <v>82</v>
      </c>
      <c r="AV337" s="11" t="s">
        <v>82</v>
      </c>
      <c r="AW337" s="11" t="s">
        <v>35</v>
      </c>
      <c r="AX337" s="11" t="s">
        <v>72</v>
      </c>
      <c r="AY337" s="238" t="s">
        <v>123</v>
      </c>
    </row>
    <row r="338" s="12" customFormat="1">
      <c r="B338" s="239"/>
      <c r="C338" s="240"/>
      <c r="D338" s="229" t="s">
        <v>133</v>
      </c>
      <c r="E338" s="241" t="s">
        <v>20</v>
      </c>
      <c r="F338" s="242" t="s">
        <v>134</v>
      </c>
      <c r="G338" s="240"/>
      <c r="H338" s="243">
        <v>13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AT338" s="249" t="s">
        <v>133</v>
      </c>
      <c r="AU338" s="249" t="s">
        <v>82</v>
      </c>
      <c r="AV338" s="12" t="s">
        <v>131</v>
      </c>
      <c r="AW338" s="12" t="s">
        <v>35</v>
      </c>
      <c r="AX338" s="12" t="s">
        <v>80</v>
      </c>
      <c r="AY338" s="249" t="s">
        <v>123</v>
      </c>
    </row>
    <row r="339" s="1" customFormat="1" ht="25.5" customHeight="1">
      <c r="B339" s="45"/>
      <c r="C339" s="260" t="s">
        <v>361</v>
      </c>
      <c r="D339" s="260" t="s">
        <v>301</v>
      </c>
      <c r="E339" s="261" t="s">
        <v>413</v>
      </c>
      <c r="F339" s="262" t="s">
        <v>414</v>
      </c>
      <c r="G339" s="263" t="s">
        <v>137</v>
      </c>
      <c r="H339" s="264">
        <v>2</v>
      </c>
      <c r="I339" s="265"/>
      <c r="J339" s="264">
        <f>ROUND(I339*H339,2)</f>
        <v>0</v>
      </c>
      <c r="K339" s="262" t="s">
        <v>238</v>
      </c>
      <c r="L339" s="266"/>
      <c r="M339" s="267" t="s">
        <v>20</v>
      </c>
      <c r="N339" s="268" t="s">
        <v>43</v>
      </c>
      <c r="O339" s="46"/>
      <c r="P339" s="224">
        <f>O339*H339</f>
        <v>0</v>
      </c>
      <c r="Q339" s="224">
        <v>0.00042000000000000002</v>
      </c>
      <c r="R339" s="224">
        <f>Q339*H339</f>
        <v>0.00084000000000000003</v>
      </c>
      <c r="S339" s="224">
        <v>0</v>
      </c>
      <c r="T339" s="225">
        <f>S339*H339</f>
        <v>0</v>
      </c>
      <c r="AR339" s="23" t="s">
        <v>304</v>
      </c>
      <c r="AT339" s="23" t="s">
        <v>301</v>
      </c>
      <c r="AU339" s="23" t="s">
        <v>82</v>
      </c>
      <c r="AY339" s="23" t="s">
        <v>123</v>
      </c>
      <c r="BE339" s="226">
        <f>IF(N339="základní",J339,0)</f>
        <v>0</v>
      </c>
      <c r="BF339" s="226">
        <f>IF(N339="snížená",J339,0)</f>
        <v>0</v>
      </c>
      <c r="BG339" s="226">
        <f>IF(N339="zákl. přenesená",J339,0)</f>
        <v>0</v>
      </c>
      <c r="BH339" s="226">
        <f>IF(N339="sníž. přenesená",J339,0)</f>
        <v>0</v>
      </c>
      <c r="BI339" s="226">
        <f>IF(N339="nulová",J339,0)</f>
        <v>0</v>
      </c>
      <c r="BJ339" s="23" t="s">
        <v>80</v>
      </c>
      <c r="BK339" s="226">
        <f>ROUND(I339*H339,2)</f>
        <v>0</v>
      </c>
      <c r="BL339" s="23" t="s">
        <v>199</v>
      </c>
      <c r="BM339" s="23" t="s">
        <v>415</v>
      </c>
    </row>
    <row r="340" s="13" customFormat="1">
      <c r="B340" s="250"/>
      <c r="C340" s="251"/>
      <c r="D340" s="229" t="s">
        <v>133</v>
      </c>
      <c r="E340" s="252" t="s">
        <v>20</v>
      </c>
      <c r="F340" s="253" t="s">
        <v>381</v>
      </c>
      <c r="G340" s="251"/>
      <c r="H340" s="252" t="s">
        <v>20</v>
      </c>
      <c r="I340" s="254"/>
      <c r="J340" s="251"/>
      <c r="K340" s="251"/>
      <c r="L340" s="255"/>
      <c r="M340" s="256"/>
      <c r="N340" s="257"/>
      <c r="O340" s="257"/>
      <c r="P340" s="257"/>
      <c r="Q340" s="257"/>
      <c r="R340" s="257"/>
      <c r="S340" s="257"/>
      <c r="T340" s="258"/>
      <c r="AT340" s="259" t="s">
        <v>133</v>
      </c>
      <c r="AU340" s="259" t="s">
        <v>82</v>
      </c>
      <c r="AV340" s="13" t="s">
        <v>80</v>
      </c>
      <c r="AW340" s="13" t="s">
        <v>35</v>
      </c>
      <c r="AX340" s="13" t="s">
        <v>72</v>
      </c>
      <c r="AY340" s="259" t="s">
        <v>123</v>
      </c>
    </row>
    <row r="341" s="11" customFormat="1">
      <c r="B341" s="227"/>
      <c r="C341" s="228"/>
      <c r="D341" s="229" t="s">
        <v>133</v>
      </c>
      <c r="E341" s="230" t="s">
        <v>20</v>
      </c>
      <c r="F341" s="231" t="s">
        <v>82</v>
      </c>
      <c r="G341" s="228"/>
      <c r="H341" s="232">
        <v>2</v>
      </c>
      <c r="I341" s="233"/>
      <c r="J341" s="228"/>
      <c r="K341" s="228"/>
      <c r="L341" s="234"/>
      <c r="M341" s="235"/>
      <c r="N341" s="236"/>
      <c r="O341" s="236"/>
      <c r="P341" s="236"/>
      <c r="Q341" s="236"/>
      <c r="R341" s="236"/>
      <c r="S341" s="236"/>
      <c r="T341" s="237"/>
      <c r="AT341" s="238" t="s">
        <v>133</v>
      </c>
      <c r="AU341" s="238" t="s">
        <v>82</v>
      </c>
      <c r="AV341" s="11" t="s">
        <v>82</v>
      </c>
      <c r="AW341" s="11" t="s">
        <v>35</v>
      </c>
      <c r="AX341" s="11" t="s">
        <v>72</v>
      </c>
      <c r="AY341" s="238" t="s">
        <v>123</v>
      </c>
    </row>
    <row r="342" s="12" customFormat="1">
      <c r="B342" s="239"/>
      <c r="C342" s="240"/>
      <c r="D342" s="229" t="s">
        <v>133</v>
      </c>
      <c r="E342" s="241" t="s">
        <v>20</v>
      </c>
      <c r="F342" s="242" t="s">
        <v>134</v>
      </c>
      <c r="G342" s="240"/>
      <c r="H342" s="243">
        <v>2</v>
      </c>
      <c r="I342" s="244"/>
      <c r="J342" s="240"/>
      <c r="K342" s="240"/>
      <c r="L342" s="245"/>
      <c r="M342" s="246"/>
      <c r="N342" s="247"/>
      <c r="O342" s="247"/>
      <c r="P342" s="247"/>
      <c r="Q342" s="247"/>
      <c r="R342" s="247"/>
      <c r="S342" s="247"/>
      <c r="T342" s="248"/>
      <c r="AT342" s="249" t="s">
        <v>133</v>
      </c>
      <c r="AU342" s="249" t="s">
        <v>82</v>
      </c>
      <c r="AV342" s="12" t="s">
        <v>131</v>
      </c>
      <c r="AW342" s="12" t="s">
        <v>35</v>
      </c>
      <c r="AX342" s="12" t="s">
        <v>80</v>
      </c>
      <c r="AY342" s="249" t="s">
        <v>123</v>
      </c>
    </row>
    <row r="343" s="1" customFormat="1" ht="25.5" customHeight="1">
      <c r="B343" s="45"/>
      <c r="C343" s="260" t="s">
        <v>416</v>
      </c>
      <c r="D343" s="260" t="s">
        <v>301</v>
      </c>
      <c r="E343" s="261" t="s">
        <v>417</v>
      </c>
      <c r="F343" s="262" t="s">
        <v>418</v>
      </c>
      <c r="G343" s="263" t="s">
        <v>198</v>
      </c>
      <c r="H343" s="264">
        <v>171</v>
      </c>
      <c r="I343" s="265"/>
      <c r="J343" s="264">
        <f>ROUND(I343*H343,2)</f>
        <v>0</v>
      </c>
      <c r="K343" s="262" t="s">
        <v>238</v>
      </c>
      <c r="L343" s="266"/>
      <c r="M343" s="267" t="s">
        <v>20</v>
      </c>
      <c r="N343" s="268" t="s">
        <v>43</v>
      </c>
      <c r="O343" s="46"/>
      <c r="P343" s="224">
        <f>O343*H343</f>
        <v>0</v>
      </c>
      <c r="Q343" s="224">
        <v>0.0023</v>
      </c>
      <c r="R343" s="224">
        <f>Q343*H343</f>
        <v>0.39329999999999998</v>
      </c>
      <c r="S343" s="224">
        <v>0</v>
      </c>
      <c r="T343" s="225">
        <f>S343*H343</f>
        <v>0</v>
      </c>
      <c r="AR343" s="23" t="s">
        <v>304</v>
      </c>
      <c r="AT343" s="23" t="s">
        <v>301</v>
      </c>
      <c r="AU343" s="23" t="s">
        <v>82</v>
      </c>
      <c r="AY343" s="23" t="s">
        <v>123</v>
      </c>
      <c r="BE343" s="226">
        <f>IF(N343="základní",J343,0)</f>
        <v>0</v>
      </c>
      <c r="BF343" s="226">
        <f>IF(N343="snížená",J343,0)</f>
        <v>0</v>
      </c>
      <c r="BG343" s="226">
        <f>IF(N343="zákl. přenesená",J343,0)</f>
        <v>0</v>
      </c>
      <c r="BH343" s="226">
        <f>IF(N343="sníž. přenesená",J343,0)</f>
        <v>0</v>
      </c>
      <c r="BI343" s="226">
        <f>IF(N343="nulová",J343,0)</f>
        <v>0</v>
      </c>
      <c r="BJ343" s="23" t="s">
        <v>80</v>
      </c>
      <c r="BK343" s="226">
        <f>ROUND(I343*H343,2)</f>
        <v>0</v>
      </c>
      <c r="BL343" s="23" t="s">
        <v>199</v>
      </c>
      <c r="BM343" s="23" t="s">
        <v>419</v>
      </c>
    </row>
    <row r="344" s="13" customFormat="1">
      <c r="B344" s="250"/>
      <c r="C344" s="251"/>
      <c r="D344" s="229" t="s">
        <v>133</v>
      </c>
      <c r="E344" s="252" t="s">
        <v>20</v>
      </c>
      <c r="F344" s="253" t="s">
        <v>381</v>
      </c>
      <c r="G344" s="251"/>
      <c r="H344" s="252" t="s">
        <v>20</v>
      </c>
      <c r="I344" s="254"/>
      <c r="J344" s="251"/>
      <c r="K344" s="251"/>
      <c r="L344" s="255"/>
      <c r="M344" s="256"/>
      <c r="N344" s="257"/>
      <c r="O344" s="257"/>
      <c r="P344" s="257"/>
      <c r="Q344" s="257"/>
      <c r="R344" s="257"/>
      <c r="S344" s="257"/>
      <c r="T344" s="258"/>
      <c r="AT344" s="259" t="s">
        <v>133</v>
      </c>
      <c r="AU344" s="259" t="s">
        <v>82</v>
      </c>
      <c r="AV344" s="13" t="s">
        <v>80</v>
      </c>
      <c r="AW344" s="13" t="s">
        <v>35</v>
      </c>
      <c r="AX344" s="13" t="s">
        <v>72</v>
      </c>
      <c r="AY344" s="259" t="s">
        <v>123</v>
      </c>
    </row>
    <row r="345" s="11" customFormat="1">
      <c r="B345" s="227"/>
      <c r="C345" s="228"/>
      <c r="D345" s="229" t="s">
        <v>133</v>
      </c>
      <c r="E345" s="230" t="s">
        <v>20</v>
      </c>
      <c r="F345" s="231" t="s">
        <v>382</v>
      </c>
      <c r="G345" s="228"/>
      <c r="H345" s="232">
        <v>171</v>
      </c>
      <c r="I345" s="233"/>
      <c r="J345" s="228"/>
      <c r="K345" s="228"/>
      <c r="L345" s="234"/>
      <c r="M345" s="235"/>
      <c r="N345" s="236"/>
      <c r="O345" s="236"/>
      <c r="P345" s="236"/>
      <c r="Q345" s="236"/>
      <c r="R345" s="236"/>
      <c r="S345" s="236"/>
      <c r="T345" s="237"/>
      <c r="AT345" s="238" t="s">
        <v>133</v>
      </c>
      <c r="AU345" s="238" t="s">
        <v>82</v>
      </c>
      <c r="AV345" s="11" t="s">
        <v>82</v>
      </c>
      <c r="AW345" s="11" t="s">
        <v>35</v>
      </c>
      <c r="AX345" s="11" t="s">
        <v>72</v>
      </c>
      <c r="AY345" s="238" t="s">
        <v>123</v>
      </c>
    </row>
    <row r="346" s="12" customFormat="1">
      <c r="B346" s="239"/>
      <c r="C346" s="240"/>
      <c r="D346" s="229" t="s">
        <v>133</v>
      </c>
      <c r="E346" s="241" t="s">
        <v>20</v>
      </c>
      <c r="F346" s="242" t="s">
        <v>134</v>
      </c>
      <c r="G346" s="240"/>
      <c r="H346" s="243">
        <v>171</v>
      </c>
      <c r="I346" s="244"/>
      <c r="J346" s="240"/>
      <c r="K346" s="240"/>
      <c r="L346" s="245"/>
      <c r="M346" s="246"/>
      <c r="N346" s="247"/>
      <c r="O346" s="247"/>
      <c r="P346" s="247"/>
      <c r="Q346" s="247"/>
      <c r="R346" s="247"/>
      <c r="S346" s="247"/>
      <c r="T346" s="248"/>
      <c r="AT346" s="249" t="s">
        <v>133</v>
      </c>
      <c r="AU346" s="249" t="s">
        <v>82</v>
      </c>
      <c r="AV346" s="12" t="s">
        <v>131</v>
      </c>
      <c r="AW346" s="12" t="s">
        <v>35</v>
      </c>
      <c r="AX346" s="12" t="s">
        <v>80</v>
      </c>
      <c r="AY346" s="249" t="s">
        <v>123</v>
      </c>
    </row>
    <row r="347" s="1" customFormat="1" ht="25.5" customHeight="1">
      <c r="B347" s="45"/>
      <c r="C347" s="260" t="s">
        <v>420</v>
      </c>
      <c r="D347" s="260" t="s">
        <v>301</v>
      </c>
      <c r="E347" s="261" t="s">
        <v>421</v>
      </c>
      <c r="F347" s="262" t="s">
        <v>422</v>
      </c>
      <c r="G347" s="263" t="s">
        <v>137</v>
      </c>
      <c r="H347" s="264">
        <v>35</v>
      </c>
      <c r="I347" s="265"/>
      <c r="J347" s="264">
        <f>ROUND(I347*H347,2)</f>
        <v>0</v>
      </c>
      <c r="K347" s="262" t="s">
        <v>238</v>
      </c>
      <c r="L347" s="266"/>
      <c r="M347" s="267" t="s">
        <v>20</v>
      </c>
      <c r="N347" s="268" t="s">
        <v>43</v>
      </c>
      <c r="O347" s="46"/>
      <c r="P347" s="224">
        <f>O347*H347</f>
        <v>0</v>
      </c>
      <c r="Q347" s="224">
        <v>0.00051000000000000004</v>
      </c>
      <c r="R347" s="224">
        <f>Q347*H347</f>
        <v>0.017850000000000001</v>
      </c>
      <c r="S347" s="224">
        <v>0</v>
      </c>
      <c r="T347" s="225">
        <f>S347*H347</f>
        <v>0</v>
      </c>
      <c r="AR347" s="23" t="s">
        <v>304</v>
      </c>
      <c r="AT347" s="23" t="s">
        <v>301</v>
      </c>
      <c r="AU347" s="23" t="s">
        <v>82</v>
      </c>
      <c r="AY347" s="23" t="s">
        <v>123</v>
      </c>
      <c r="BE347" s="226">
        <f>IF(N347="základní",J347,0)</f>
        <v>0</v>
      </c>
      <c r="BF347" s="226">
        <f>IF(N347="snížená",J347,0)</f>
        <v>0</v>
      </c>
      <c r="BG347" s="226">
        <f>IF(N347="zákl. přenesená",J347,0)</f>
        <v>0</v>
      </c>
      <c r="BH347" s="226">
        <f>IF(N347="sníž. přenesená",J347,0)</f>
        <v>0</v>
      </c>
      <c r="BI347" s="226">
        <f>IF(N347="nulová",J347,0)</f>
        <v>0</v>
      </c>
      <c r="BJ347" s="23" t="s">
        <v>80</v>
      </c>
      <c r="BK347" s="226">
        <f>ROUND(I347*H347,2)</f>
        <v>0</v>
      </c>
      <c r="BL347" s="23" t="s">
        <v>199</v>
      </c>
      <c r="BM347" s="23" t="s">
        <v>423</v>
      </c>
    </row>
    <row r="348" s="13" customFormat="1">
      <c r="B348" s="250"/>
      <c r="C348" s="251"/>
      <c r="D348" s="229" t="s">
        <v>133</v>
      </c>
      <c r="E348" s="252" t="s">
        <v>20</v>
      </c>
      <c r="F348" s="253" t="s">
        <v>381</v>
      </c>
      <c r="G348" s="251"/>
      <c r="H348" s="252" t="s">
        <v>20</v>
      </c>
      <c r="I348" s="254"/>
      <c r="J348" s="251"/>
      <c r="K348" s="251"/>
      <c r="L348" s="255"/>
      <c r="M348" s="256"/>
      <c r="N348" s="257"/>
      <c r="O348" s="257"/>
      <c r="P348" s="257"/>
      <c r="Q348" s="257"/>
      <c r="R348" s="257"/>
      <c r="S348" s="257"/>
      <c r="T348" s="258"/>
      <c r="AT348" s="259" t="s">
        <v>133</v>
      </c>
      <c r="AU348" s="259" t="s">
        <v>82</v>
      </c>
      <c r="AV348" s="13" t="s">
        <v>80</v>
      </c>
      <c r="AW348" s="13" t="s">
        <v>35</v>
      </c>
      <c r="AX348" s="13" t="s">
        <v>72</v>
      </c>
      <c r="AY348" s="259" t="s">
        <v>123</v>
      </c>
    </row>
    <row r="349" s="11" customFormat="1">
      <c r="B349" s="227"/>
      <c r="C349" s="228"/>
      <c r="D349" s="229" t="s">
        <v>133</v>
      </c>
      <c r="E349" s="230" t="s">
        <v>20</v>
      </c>
      <c r="F349" s="231" t="s">
        <v>333</v>
      </c>
      <c r="G349" s="228"/>
      <c r="H349" s="232">
        <v>35</v>
      </c>
      <c r="I349" s="233"/>
      <c r="J349" s="228"/>
      <c r="K349" s="228"/>
      <c r="L349" s="234"/>
      <c r="M349" s="235"/>
      <c r="N349" s="236"/>
      <c r="O349" s="236"/>
      <c r="P349" s="236"/>
      <c r="Q349" s="236"/>
      <c r="R349" s="236"/>
      <c r="S349" s="236"/>
      <c r="T349" s="237"/>
      <c r="AT349" s="238" t="s">
        <v>133</v>
      </c>
      <c r="AU349" s="238" t="s">
        <v>82</v>
      </c>
      <c r="AV349" s="11" t="s">
        <v>82</v>
      </c>
      <c r="AW349" s="11" t="s">
        <v>35</v>
      </c>
      <c r="AX349" s="11" t="s">
        <v>72</v>
      </c>
      <c r="AY349" s="238" t="s">
        <v>123</v>
      </c>
    </row>
    <row r="350" s="12" customFormat="1">
      <c r="B350" s="239"/>
      <c r="C350" s="240"/>
      <c r="D350" s="229" t="s">
        <v>133</v>
      </c>
      <c r="E350" s="241" t="s">
        <v>20</v>
      </c>
      <c r="F350" s="242" t="s">
        <v>134</v>
      </c>
      <c r="G350" s="240"/>
      <c r="H350" s="243">
        <v>35</v>
      </c>
      <c r="I350" s="244"/>
      <c r="J350" s="240"/>
      <c r="K350" s="240"/>
      <c r="L350" s="245"/>
      <c r="M350" s="246"/>
      <c r="N350" s="247"/>
      <c r="O350" s="247"/>
      <c r="P350" s="247"/>
      <c r="Q350" s="247"/>
      <c r="R350" s="247"/>
      <c r="S350" s="247"/>
      <c r="T350" s="248"/>
      <c r="AT350" s="249" t="s">
        <v>133</v>
      </c>
      <c r="AU350" s="249" t="s">
        <v>82</v>
      </c>
      <c r="AV350" s="12" t="s">
        <v>131</v>
      </c>
      <c r="AW350" s="12" t="s">
        <v>35</v>
      </c>
      <c r="AX350" s="12" t="s">
        <v>80</v>
      </c>
      <c r="AY350" s="249" t="s">
        <v>123</v>
      </c>
    </row>
    <row r="351" s="1" customFormat="1" ht="16.5" customHeight="1">
      <c r="B351" s="45"/>
      <c r="C351" s="216" t="s">
        <v>424</v>
      </c>
      <c r="D351" s="216" t="s">
        <v>126</v>
      </c>
      <c r="E351" s="217" t="s">
        <v>425</v>
      </c>
      <c r="F351" s="218" t="s">
        <v>426</v>
      </c>
      <c r="G351" s="219" t="s">
        <v>137</v>
      </c>
      <c r="H351" s="220">
        <v>12</v>
      </c>
      <c r="I351" s="221"/>
      <c r="J351" s="220">
        <f>ROUND(I351*H351,2)</f>
        <v>0</v>
      </c>
      <c r="K351" s="218" t="s">
        <v>130</v>
      </c>
      <c r="L351" s="71"/>
      <c r="M351" s="222" t="s">
        <v>20</v>
      </c>
      <c r="N351" s="223" t="s">
        <v>43</v>
      </c>
      <c r="O351" s="46"/>
      <c r="P351" s="224">
        <f>O351*H351</f>
        <v>0</v>
      </c>
      <c r="Q351" s="224">
        <v>0</v>
      </c>
      <c r="R351" s="224">
        <f>Q351*H351</f>
        <v>0</v>
      </c>
      <c r="S351" s="224">
        <v>0</v>
      </c>
      <c r="T351" s="225">
        <f>S351*H351</f>
        <v>0</v>
      </c>
      <c r="AR351" s="23" t="s">
        <v>199</v>
      </c>
      <c r="AT351" s="23" t="s">
        <v>126</v>
      </c>
      <c r="AU351" s="23" t="s">
        <v>82</v>
      </c>
      <c r="AY351" s="23" t="s">
        <v>123</v>
      </c>
      <c r="BE351" s="226">
        <f>IF(N351="základní",J351,0)</f>
        <v>0</v>
      </c>
      <c r="BF351" s="226">
        <f>IF(N351="snížená",J351,0)</f>
        <v>0</v>
      </c>
      <c r="BG351" s="226">
        <f>IF(N351="zákl. přenesená",J351,0)</f>
        <v>0</v>
      </c>
      <c r="BH351" s="226">
        <f>IF(N351="sníž. přenesená",J351,0)</f>
        <v>0</v>
      </c>
      <c r="BI351" s="226">
        <f>IF(N351="nulová",J351,0)</f>
        <v>0</v>
      </c>
      <c r="BJ351" s="23" t="s">
        <v>80</v>
      </c>
      <c r="BK351" s="226">
        <f>ROUND(I351*H351,2)</f>
        <v>0</v>
      </c>
      <c r="BL351" s="23" t="s">
        <v>199</v>
      </c>
      <c r="BM351" s="23" t="s">
        <v>427</v>
      </c>
    </row>
    <row r="352" s="13" customFormat="1">
      <c r="B352" s="250"/>
      <c r="C352" s="251"/>
      <c r="D352" s="229" t="s">
        <v>133</v>
      </c>
      <c r="E352" s="252" t="s">
        <v>20</v>
      </c>
      <c r="F352" s="253" t="s">
        <v>381</v>
      </c>
      <c r="G352" s="251"/>
      <c r="H352" s="252" t="s">
        <v>20</v>
      </c>
      <c r="I352" s="254"/>
      <c r="J352" s="251"/>
      <c r="K352" s="251"/>
      <c r="L352" s="255"/>
      <c r="M352" s="256"/>
      <c r="N352" s="257"/>
      <c r="O352" s="257"/>
      <c r="P352" s="257"/>
      <c r="Q352" s="257"/>
      <c r="R352" s="257"/>
      <c r="S352" s="257"/>
      <c r="T352" s="258"/>
      <c r="AT352" s="259" t="s">
        <v>133</v>
      </c>
      <c r="AU352" s="259" t="s">
        <v>82</v>
      </c>
      <c r="AV352" s="13" t="s">
        <v>80</v>
      </c>
      <c r="AW352" s="13" t="s">
        <v>35</v>
      </c>
      <c r="AX352" s="13" t="s">
        <v>72</v>
      </c>
      <c r="AY352" s="259" t="s">
        <v>123</v>
      </c>
    </row>
    <row r="353" s="11" customFormat="1">
      <c r="B353" s="227"/>
      <c r="C353" s="228"/>
      <c r="D353" s="229" t="s">
        <v>133</v>
      </c>
      <c r="E353" s="230" t="s">
        <v>20</v>
      </c>
      <c r="F353" s="231" t="s">
        <v>169</v>
      </c>
      <c r="G353" s="228"/>
      <c r="H353" s="232">
        <v>8</v>
      </c>
      <c r="I353" s="233"/>
      <c r="J353" s="228"/>
      <c r="K353" s="228"/>
      <c r="L353" s="234"/>
      <c r="M353" s="235"/>
      <c r="N353" s="236"/>
      <c r="O353" s="236"/>
      <c r="P353" s="236"/>
      <c r="Q353" s="236"/>
      <c r="R353" s="236"/>
      <c r="S353" s="236"/>
      <c r="T353" s="237"/>
      <c r="AT353" s="238" t="s">
        <v>133</v>
      </c>
      <c r="AU353" s="238" t="s">
        <v>82</v>
      </c>
      <c r="AV353" s="11" t="s">
        <v>82</v>
      </c>
      <c r="AW353" s="11" t="s">
        <v>35</v>
      </c>
      <c r="AX353" s="11" t="s">
        <v>72</v>
      </c>
      <c r="AY353" s="238" t="s">
        <v>123</v>
      </c>
    </row>
    <row r="354" s="11" customFormat="1">
      <c r="B354" s="227"/>
      <c r="C354" s="228"/>
      <c r="D354" s="229" t="s">
        <v>133</v>
      </c>
      <c r="E354" s="230" t="s">
        <v>20</v>
      </c>
      <c r="F354" s="231" t="s">
        <v>131</v>
      </c>
      <c r="G354" s="228"/>
      <c r="H354" s="232">
        <v>4</v>
      </c>
      <c r="I354" s="233"/>
      <c r="J354" s="228"/>
      <c r="K354" s="228"/>
      <c r="L354" s="234"/>
      <c r="M354" s="235"/>
      <c r="N354" s="236"/>
      <c r="O354" s="236"/>
      <c r="P354" s="236"/>
      <c r="Q354" s="236"/>
      <c r="R354" s="236"/>
      <c r="S354" s="236"/>
      <c r="T354" s="237"/>
      <c r="AT354" s="238" t="s">
        <v>133</v>
      </c>
      <c r="AU354" s="238" t="s">
        <v>82</v>
      </c>
      <c r="AV354" s="11" t="s">
        <v>82</v>
      </c>
      <c r="AW354" s="11" t="s">
        <v>35</v>
      </c>
      <c r="AX354" s="11" t="s">
        <v>72</v>
      </c>
      <c r="AY354" s="238" t="s">
        <v>123</v>
      </c>
    </row>
    <row r="355" s="12" customFormat="1">
      <c r="B355" s="239"/>
      <c r="C355" s="240"/>
      <c r="D355" s="229" t="s">
        <v>133</v>
      </c>
      <c r="E355" s="241" t="s">
        <v>20</v>
      </c>
      <c r="F355" s="242" t="s">
        <v>134</v>
      </c>
      <c r="G355" s="240"/>
      <c r="H355" s="243">
        <v>12</v>
      </c>
      <c r="I355" s="244"/>
      <c r="J355" s="240"/>
      <c r="K355" s="240"/>
      <c r="L355" s="245"/>
      <c r="M355" s="246"/>
      <c r="N355" s="247"/>
      <c r="O355" s="247"/>
      <c r="P355" s="247"/>
      <c r="Q355" s="247"/>
      <c r="R355" s="247"/>
      <c r="S355" s="247"/>
      <c r="T355" s="248"/>
      <c r="AT355" s="249" t="s">
        <v>133</v>
      </c>
      <c r="AU355" s="249" t="s">
        <v>82</v>
      </c>
      <c r="AV355" s="12" t="s">
        <v>131</v>
      </c>
      <c r="AW355" s="12" t="s">
        <v>35</v>
      </c>
      <c r="AX355" s="12" t="s">
        <v>80</v>
      </c>
      <c r="AY355" s="249" t="s">
        <v>123</v>
      </c>
    </row>
    <row r="356" s="1" customFormat="1" ht="25.5" customHeight="1">
      <c r="B356" s="45"/>
      <c r="C356" s="260" t="s">
        <v>428</v>
      </c>
      <c r="D356" s="260" t="s">
        <v>301</v>
      </c>
      <c r="E356" s="261" t="s">
        <v>429</v>
      </c>
      <c r="F356" s="262" t="s">
        <v>430</v>
      </c>
      <c r="G356" s="263" t="s">
        <v>137</v>
      </c>
      <c r="H356" s="264">
        <v>4</v>
      </c>
      <c r="I356" s="265"/>
      <c r="J356" s="264">
        <f>ROUND(I356*H356,2)</f>
        <v>0</v>
      </c>
      <c r="K356" s="262" t="s">
        <v>238</v>
      </c>
      <c r="L356" s="266"/>
      <c r="M356" s="267" t="s">
        <v>20</v>
      </c>
      <c r="N356" s="268" t="s">
        <v>43</v>
      </c>
      <c r="O356" s="46"/>
      <c r="P356" s="224">
        <f>O356*H356</f>
        <v>0</v>
      </c>
      <c r="Q356" s="224">
        <v>0.00013999999999999999</v>
      </c>
      <c r="R356" s="224">
        <f>Q356*H356</f>
        <v>0.00055999999999999995</v>
      </c>
      <c r="S356" s="224">
        <v>0</v>
      </c>
      <c r="T356" s="225">
        <f>S356*H356</f>
        <v>0</v>
      </c>
      <c r="AR356" s="23" t="s">
        <v>304</v>
      </c>
      <c r="AT356" s="23" t="s">
        <v>301</v>
      </c>
      <c r="AU356" s="23" t="s">
        <v>82</v>
      </c>
      <c r="AY356" s="23" t="s">
        <v>123</v>
      </c>
      <c r="BE356" s="226">
        <f>IF(N356="základní",J356,0)</f>
        <v>0</v>
      </c>
      <c r="BF356" s="226">
        <f>IF(N356="snížená",J356,0)</f>
        <v>0</v>
      </c>
      <c r="BG356" s="226">
        <f>IF(N356="zákl. přenesená",J356,0)</f>
        <v>0</v>
      </c>
      <c r="BH356" s="226">
        <f>IF(N356="sníž. přenesená",J356,0)</f>
        <v>0</v>
      </c>
      <c r="BI356" s="226">
        <f>IF(N356="nulová",J356,0)</f>
        <v>0</v>
      </c>
      <c r="BJ356" s="23" t="s">
        <v>80</v>
      </c>
      <c r="BK356" s="226">
        <f>ROUND(I356*H356,2)</f>
        <v>0</v>
      </c>
      <c r="BL356" s="23" t="s">
        <v>199</v>
      </c>
      <c r="BM356" s="23" t="s">
        <v>431</v>
      </c>
    </row>
    <row r="357" s="13" customFormat="1">
      <c r="B357" s="250"/>
      <c r="C357" s="251"/>
      <c r="D357" s="229" t="s">
        <v>133</v>
      </c>
      <c r="E357" s="252" t="s">
        <v>20</v>
      </c>
      <c r="F357" s="253" t="s">
        <v>381</v>
      </c>
      <c r="G357" s="251"/>
      <c r="H357" s="252" t="s">
        <v>20</v>
      </c>
      <c r="I357" s="254"/>
      <c r="J357" s="251"/>
      <c r="K357" s="251"/>
      <c r="L357" s="255"/>
      <c r="M357" s="256"/>
      <c r="N357" s="257"/>
      <c r="O357" s="257"/>
      <c r="P357" s="257"/>
      <c r="Q357" s="257"/>
      <c r="R357" s="257"/>
      <c r="S357" s="257"/>
      <c r="T357" s="258"/>
      <c r="AT357" s="259" t="s">
        <v>133</v>
      </c>
      <c r="AU357" s="259" t="s">
        <v>82</v>
      </c>
      <c r="AV357" s="13" t="s">
        <v>80</v>
      </c>
      <c r="AW357" s="13" t="s">
        <v>35</v>
      </c>
      <c r="AX357" s="13" t="s">
        <v>72</v>
      </c>
      <c r="AY357" s="259" t="s">
        <v>123</v>
      </c>
    </row>
    <row r="358" s="11" customFormat="1">
      <c r="B358" s="227"/>
      <c r="C358" s="228"/>
      <c r="D358" s="229" t="s">
        <v>133</v>
      </c>
      <c r="E358" s="230" t="s">
        <v>20</v>
      </c>
      <c r="F358" s="231" t="s">
        <v>131</v>
      </c>
      <c r="G358" s="228"/>
      <c r="H358" s="232">
        <v>4</v>
      </c>
      <c r="I358" s="233"/>
      <c r="J358" s="228"/>
      <c r="K358" s="228"/>
      <c r="L358" s="234"/>
      <c r="M358" s="235"/>
      <c r="N358" s="236"/>
      <c r="O358" s="236"/>
      <c r="P358" s="236"/>
      <c r="Q358" s="236"/>
      <c r="R358" s="236"/>
      <c r="S358" s="236"/>
      <c r="T358" s="237"/>
      <c r="AT358" s="238" t="s">
        <v>133</v>
      </c>
      <c r="AU358" s="238" t="s">
        <v>82</v>
      </c>
      <c r="AV358" s="11" t="s">
        <v>82</v>
      </c>
      <c r="AW358" s="11" t="s">
        <v>35</v>
      </c>
      <c r="AX358" s="11" t="s">
        <v>72</v>
      </c>
      <c r="AY358" s="238" t="s">
        <v>123</v>
      </c>
    </row>
    <row r="359" s="12" customFormat="1">
      <c r="B359" s="239"/>
      <c r="C359" s="240"/>
      <c r="D359" s="229" t="s">
        <v>133</v>
      </c>
      <c r="E359" s="241" t="s">
        <v>20</v>
      </c>
      <c r="F359" s="242" t="s">
        <v>134</v>
      </c>
      <c r="G359" s="240"/>
      <c r="H359" s="243">
        <v>4</v>
      </c>
      <c r="I359" s="244"/>
      <c r="J359" s="240"/>
      <c r="K359" s="240"/>
      <c r="L359" s="245"/>
      <c r="M359" s="246"/>
      <c r="N359" s="247"/>
      <c r="O359" s="247"/>
      <c r="P359" s="247"/>
      <c r="Q359" s="247"/>
      <c r="R359" s="247"/>
      <c r="S359" s="247"/>
      <c r="T359" s="248"/>
      <c r="AT359" s="249" t="s">
        <v>133</v>
      </c>
      <c r="AU359" s="249" t="s">
        <v>82</v>
      </c>
      <c r="AV359" s="12" t="s">
        <v>131</v>
      </c>
      <c r="AW359" s="12" t="s">
        <v>35</v>
      </c>
      <c r="AX359" s="12" t="s">
        <v>80</v>
      </c>
      <c r="AY359" s="249" t="s">
        <v>123</v>
      </c>
    </row>
    <row r="360" s="1" customFormat="1" ht="25.5" customHeight="1">
      <c r="B360" s="45"/>
      <c r="C360" s="260" t="s">
        <v>432</v>
      </c>
      <c r="D360" s="260" t="s">
        <v>301</v>
      </c>
      <c r="E360" s="261" t="s">
        <v>433</v>
      </c>
      <c r="F360" s="262" t="s">
        <v>434</v>
      </c>
      <c r="G360" s="263" t="s">
        <v>137</v>
      </c>
      <c r="H360" s="264">
        <v>8</v>
      </c>
      <c r="I360" s="265"/>
      <c r="J360" s="264">
        <f>ROUND(I360*H360,2)</f>
        <v>0</v>
      </c>
      <c r="K360" s="262" t="s">
        <v>238</v>
      </c>
      <c r="L360" s="266"/>
      <c r="M360" s="267" t="s">
        <v>20</v>
      </c>
      <c r="N360" s="268" t="s">
        <v>43</v>
      </c>
      <c r="O360" s="46"/>
      <c r="P360" s="224">
        <f>O360*H360</f>
        <v>0</v>
      </c>
      <c r="Q360" s="224">
        <v>0.00014999999999999999</v>
      </c>
      <c r="R360" s="224">
        <f>Q360*H360</f>
        <v>0.0011999999999999999</v>
      </c>
      <c r="S360" s="224">
        <v>0</v>
      </c>
      <c r="T360" s="225">
        <f>S360*H360</f>
        <v>0</v>
      </c>
      <c r="AR360" s="23" t="s">
        <v>304</v>
      </c>
      <c r="AT360" s="23" t="s">
        <v>301</v>
      </c>
      <c r="AU360" s="23" t="s">
        <v>82</v>
      </c>
      <c r="AY360" s="23" t="s">
        <v>123</v>
      </c>
      <c r="BE360" s="226">
        <f>IF(N360="základní",J360,0)</f>
        <v>0</v>
      </c>
      <c r="BF360" s="226">
        <f>IF(N360="snížená",J360,0)</f>
        <v>0</v>
      </c>
      <c r="BG360" s="226">
        <f>IF(N360="zákl. přenesená",J360,0)</f>
        <v>0</v>
      </c>
      <c r="BH360" s="226">
        <f>IF(N360="sníž. přenesená",J360,0)</f>
        <v>0</v>
      </c>
      <c r="BI360" s="226">
        <f>IF(N360="nulová",J360,0)</f>
        <v>0</v>
      </c>
      <c r="BJ360" s="23" t="s">
        <v>80</v>
      </c>
      <c r="BK360" s="226">
        <f>ROUND(I360*H360,2)</f>
        <v>0</v>
      </c>
      <c r="BL360" s="23" t="s">
        <v>199</v>
      </c>
      <c r="BM360" s="23" t="s">
        <v>435</v>
      </c>
    </row>
    <row r="361" s="13" customFormat="1">
      <c r="B361" s="250"/>
      <c r="C361" s="251"/>
      <c r="D361" s="229" t="s">
        <v>133</v>
      </c>
      <c r="E361" s="252" t="s">
        <v>20</v>
      </c>
      <c r="F361" s="253" t="s">
        <v>381</v>
      </c>
      <c r="G361" s="251"/>
      <c r="H361" s="252" t="s">
        <v>20</v>
      </c>
      <c r="I361" s="254"/>
      <c r="J361" s="251"/>
      <c r="K361" s="251"/>
      <c r="L361" s="255"/>
      <c r="M361" s="256"/>
      <c r="N361" s="257"/>
      <c r="O361" s="257"/>
      <c r="P361" s="257"/>
      <c r="Q361" s="257"/>
      <c r="R361" s="257"/>
      <c r="S361" s="257"/>
      <c r="T361" s="258"/>
      <c r="AT361" s="259" t="s">
        <v>133</v>
      </c>
      <c r="AU361" s="259" t="s">
        <v>82</v>
      </c>
      <c r="AV361" s="13" t="s">
        <v>80</v>
      </c>
      <c r="AW361" s="13" t="s">
        <v>35</v>
      </c>
      <c r="AX361" s="13" t="s">
        <v>72</v>
      </c>
      <c r="AY361" s="259" t="s">
        <v>123</v>
      </c>
    </row>
    <row r="362" s="11" customFormat="1">
      <c r="B362" s="227"/>
      <c r="C362" s="228"/>
      <c r="D362" s="229" t="s">
        <v>133</v>
      </c>
      <c r="E362" s="230" t="s">
        <v>20</v>
      </c>
      <c r="F362" s="231" t="s">
        <v>169</v>
      </c>
      <c r="G362" s="228"/>
      <c r="H362" s="232">
        <v>8</v>
      </c>
      <c r="I362" s="233"/>
      <c r="J362" s="228"/>
      <c r="K362" s="228"/>
      <c r="L362" s="234"/>
      <c r="M362" s="235"/>
      <c r="N362" s="236"/>
      <c r="O362" s="236"/>
      <c r="P362" s="236"/>
      <c r="Q362" s="236"/>
      <c r="R362" s="236"/>
      <c r="S362" s="236"/>
      <c r="T362" s="237"/>
      <c r="AT362" s="238" t="s">
        <v>133</v>
      </c>
      <c r="AU362" s="238" t="s">
        <v>82</v>
      </c>
      <c r="AV362" s="11" t="s">
        <v>82</v>
      </c>
      <c r="AW362" s="11" t="s">
        <v>35</v>
      </c>
      <c r="AX362" s="11" t="s">
        <v>72</v>
      </c>
      <c r="AY362" s="238" t="s">
        <v>123</v>
      </c>
    </row>
    <row r="363" s="12" customFormat="1">
      <c r="B363" s="239"/>
      <c r="C363" s="240"/>
      <c r="D363" s="229" t="s">
        <v>133</v>
      </c>
      <c r="E363" s="241" t="s">
        <v>20</v>
      </c>
      <c r="F363" s="242" t="s">
        <v>134</v>
      </c>
      <c r="G363" s="240"/>
      <c r="H363" s="243">
        <v>8</v>
      </c>
      <c r="I363" s="244"/>
      <c r="J363" s="240"/>
      <c r="K363" s="240"/>
      <c r="L363" s="245"/>
      <c r="M363" s="246"/>
      <c r="N363" s="247"/>
      <c r="O363" s="247"/>
      <c r="P363" s="247"/>
      <c r="Q363" s="247"/>
      <c r="R363" s="247"/>
      <c r="S363" s="247"/>
      <c r="T363" s="248"/>
      <c r="AT363" s="249" t="s">
        <v>133</v>
      </c>
      <c r="AU363" s="249" t="s">
        <v>82</v>
      </c>
      <c r="AV363" s="12" t="s">
        <v>131</v>
      </c>
      <c r="AW363" s="12" t="s">
        <v>35</v>
      </c>
      <c r="AX363" s="12" t="s">
        <v>80</v>
      </c>
      <c r="AY363" s="249" t="s">
        <v>123</v>
      </c>
    </row>
    <row r="364" s="1" customFormat="1" ht="16.5" customHeight="1">
      <c r="B364" s="45"/>
      <c r="C364" s="216" t="s">
        <v>436</v>
      </c>
      <c r="D364" s="216" t="s">
        <v>126</v>
      </c>
      <c r="E364" s="217" t="s">
        <v>437</v>
      </c>
      <c r="F364" s="218" t="s">
        <v>438</v>
      </c>
      <c r="G364" s="219" t="s">
        <v>137</v>
      </c>
      <c r="H364" s="220">
        <v>184</v>
      </c>
      <c r="I364" s="221"/>
      <c r="J364" s="220">
        <f>ROUND(I364*H364,2)</f>
        <v>0</v>
      </c>
      <c r="K364" s="218" t="s">
        <v>130</v>
      </c>
      <c r="L364" s="71"/>
      <c r="M364" s="222" t="s">
        <v>20</v>
      </c>
      <c r="N364" s="223" t="s">
        <v>43</v>
      </c>
      <c r="O364" s="46"/>
      <c r="P364" s="224">
        <f>O364*H364</f>
        <v>0</v>
      </c>
      <c r="Q364" s="224">
        <v>0</v>
      </c>
      <c r="R364" s="224">
        <f>Q364*H364</f>
        <v>0</v>
      </c>
      <c r="S364" s="224">
        <v>0</v>
      </c>
      <c r="T364" s="225">
        <f>S364*H364</f>
        <v>0</v>
      </c>
      <c r="AR364" s="23" t="s">
        <v>199</v>
      </c>
      <c r="AT364" s="23" t="s">
        <v>126</v>
      </c>
      <c r="AU364" s="23" t="s">
        <v>82</v>
      </c>
      <c r="AY364" s="23" t="s">
        <v>123</v>
      </c>
      <c r="BE364" s="226">
        <f>IF(N364="základní",J364,0)</f>
        <v>0</v>
      </c>
      <c r="BF364" s="226">
        <f>IF(N364="snížená",J364,0)</f>
        <v>0</v>
      </c>
      <c r="BG364" s="226">
        <f>IF(N364="zákl. přenesená",J364,0)</f>
        <v>0</v>
      </c>
      <c r="BH364" s="226">
        <f>IF(N364="sníž. přenesená",J364,0)</f>
        <v>0</v>
      </c>
      <c r="BI364" s="226">
        <f>IF(N364="nulová",J364,0)</f>
        <v>0</v>
      </c>
      <c r="BJ364" s="23" t="s">
        <v>80</v>
      </c>
      <c r="BK364" s="226">
        <f>ROUND(I364*H364,2)</f>
        <v>0</v>
      </c>
      <c r="BL364" s="23" t="s">
        <v>199</v>
      </c>
      <c r="BM364" s="23" t="s">
        <v>439</v>
      </c>
    </row>
    <row r="365" s="13" customFormat="1">
      <c r="B365" s="250"/>
      <c r="C365" s="251"/>
      <c r="D365" s="229" t="s">
        <v>133</v>
      </c>
      <c r="E365" s="252" t="s">
        <v>20</v>
      </c>
      <c r="F365" s="253" t="s">
        <v>381</v>
      </c>
      <c r="G365" s="251"/>
      <c r="H365" s="252" t="s">
        <v>20</v>
      </c>
      <c r="I365" s="254"/>
      <c r="J365" s="251"/>
      <c r="K365" s="251"/>
      <c r="L365" s="255"/>
      <c r="M365" s="256"/>
      <c r="N365" s="257"/>
      <c r="O365" s="257"/>
      <c r="P365" s="257"/>
      <c r="Q365" s="257"/>
      <c r="R365" s="257"/>
      <c r="S365" s="257"/>
      <c r="T365" s="258"/>
      <c r="AT365" s="259" t="s">
        <v>133</v>
      </c>
      <c r="AU365" s="259" t="s">
        <v>82</v>
      </c>
      <c r="AV365" s="13" t="s">
        <v>80</v>
      </c>
      <c r="AW365" s="13" t="s">
        <v>35</v>
      </c>
      <c r="AX365" s="13" t="s">
        <v>72</v>
      </c>
      <c r="AY365" s="259" t="s">
        <v>123</v>
      </c>
    </row>
    <row r="366" s="11" customFormat="1">
      <c r="B366" s="227"/>
      <c r="C366" s="228"/>
      <c r="D366" s="229" t="s">
        <v>133</v>
      </c>
      <c r="E366" s="230" t="s">
        <v>20</v>
      </c>
      <c r="F366" s="231" t="s">
        <v>382</v>
      </c>
      <c r="G366" s="228"/>
      <c r="H366" s="232">
        <v>171</v>
      </c>
      <c r="I366" s="233"/>
      <c r="J366" s="228"/>
      <c r="K366" s="228"/>
      <c r="L366" s="234"/>
      <c r="M366" s="235"/>
      <c r="N366" s="236"/>
      <c r="O366" s="236"/>
      <c r="P366" s="236"/>
      <c r="Q366" s="236"/>
      <c r="R366" s="236"/>
      <c r="S366" s="236"/>
      <c r="T366" s="237"/>
      <c r="AT366" s="238" t="s">
        <v>133</v>
      </c>
      <c r="AU366" s="238" t="s">
        <v>82</v>
      </c>
      <c r="AV366" s="11" t="s">
        <v>82</v>
      </c>
      <c r="AW366" s="11" t="s">
        <v>35</v>
      </c>
      <c r="AX366" s="11" t="s">
        <v>72</v>
      </c>
      <c r="AY366" s="238" t="s">
        <v>123</v>
      </c>
    </row>
    <row r="367" s="11" customFormat="1">
      <c r="B367" s="227"/>
      <c r="C367" s="228"/>
      <c r="D367" s="229" t="s">
        <v>133</v>
      </c>
      <c r="E367" s="230" t="s">
        <v>20</v>
      </c>
      <c r="F367" s="231" t="s">
        <v>205</v>
      </c>
      <c r="G367" s="228"/>
      <c r="H367" s="232">
        <v>13</v>
      </c>
      <c r="I367" s="233"/>
      <c r="J367" s="228"/>
      <c r="K367" s="228"/>
      <c r="L367" s="234"/>
      <c r="M367" s="235"/>
      <c r="N367" s="236"/>
      <c r="O367" s="236"/>
      <c r="P367" s="236"/>
      <c r="Q367" s="236"/>
      <c r="R367" s="236"/>
      <c r="S367" s="236"/>
      <c r="T367" s="237"/>
      <c r="AT367" s="238" t="s">
        <v>133</v>
      </c>
      <c r="AU367" s="238" t="s">
        <v>82</v>
      </c>
      <c r="AV367" s="11" t="s">
        <v>82</v>
      </c>
      <c r="AW367" s="11" t="s">
        <v>35</v>
      </c>
      <c r="AX367" s="11" t="s">
        <v>72</v>
      </c>
      <c r="AY367" s="238" t="s">
        <v>123</v>
      </c>
    </row>
    <row r="368" s="12" customFormat="1">
      <c r="B368" s="239"/>
      <c r="C368" s="240"/>
      <c r="D368" s="229" t="s">
        <v>133</v>
      </c>
      <c r="E368" s="241" t="s">
        <v>20</v>
      </c>
      <c r="F368" s="242" t="s">
        <v>134</v>
      </c>
      <c r="G368" s="240"/>
      <c r="H368" s="243">
        <v>184</v>
      </c>
      <c r="I368" s="244"/>
      <c r="J368" s="240"/>
      <c r="K368" s="240"/>
      <c r="L368" s="245"/>
      <c r="M368" s="246"/>
      <c r="N368" s="247"/>
      <c r="O368" s="247"/>
      <c r="P368" s="247"/>
      <c r="Q368" s="247"/>
      <c r="R368" s="247"/>
      <c r="S368" s="247"/>
      <c r="T368" s="248"/>
      <c r="AT368" s="249" t="s">
        <v>133</v>
      </c>
      <c r="AU368" s="249" t="s">
        <v>82</v>
      </c>
      <c r="AV368" s="12" t="s">
        <v>131</v>
      </c>
      <c r="AW368" s="12" t="s">
        <v>35</v>
      </c>
      <c r="AX368" s="12" t="s">
        <v>80</v>
      </c>
      <c r="AY368" s="249" t="s">
        <v>123</v>
      </c>
    </row>
    <row r="369" s="1" customFormat="1" ht="25.5" customHeight="1">
      <c r="B369" s="45"/>
      <c r="C369" s="260" t="s">
        <v>440</v>
      </c>
      <c r="D369" s="260" t="s">
        <v>301</v>
      </c>
      <c r="E369" s="261" t="s">
        <v>441</v>
      </c>
      <c r="F369" s="262" t="s">
        <v>442</v>
      </c>
      <c r="G369" s="263" t="s">
        <v>137</v>
      </c>
      <c r="H369" s="264">
        <v>13</v>
      </c>
      <c r="I369" s="265"/>
      <c r="J369" s="264">
        <f>ROUND(I369*H369,2)</f>
        <v>0</v>
      </c>
      <c r="K369" s="262" t="s">
        <v>238</v>
      </c>
      <c r="L369" s="266"/>
      <c r="M369" s="267" t="s">
        <v>20</v>
      </c>
      <c r="N369" s="268" t="s">
        <v>43</v>
      </c>
      <c r="O369" s="46"/>
      <c r="P369" s="224">
        <f>O369*H369</f>
        <v>0</v>
      </c>
      <c r="Q369" s="224">
        <v>0.00072999999999999996</v>
      </c>
      <c r="R369" s="224">
        <f>Q369*H369</f>
        <v>0.0094900000000000002</v>
      </c>
      <c r="S369" s="224">
        <v>0</v>
      </c>
      <c r="T369" s="225">
        <f>S369*H369</f>
        <v>0</v>
      </c>
      <c r="AR369" s="23" t="s">
        <v>304</v>
      </c>
      <c r="AT369" s="23" t="s">
        <v>301</v>
      </c>
      <c r="AU369" s="23" t="s">
        <v>82</v>
      </c>
      <c r="AY369" s="23" t="s">
        <v>123</v>
      </c>
      <c r="BE369" s="226">
        <f>IF(N369="základní",J369,0)</f>
        <v>0</v>
      </c>
      <c r="BF369" s="226">
        <f>IF(N369="snížená",J369,0)</f>
        <v>0</v>
      </c>
      <c r="BG369" s="226">
        <f>IF(N369="zákl. přenesená",J369,0)</f>
        <v>0</v>
      </c>
      <c r="BH369" s="226">
        <f>IF(N369="sníž. přenesená",J369,0)</f>
        <v>0</v>
      </c>
      <c r="BI369" s="226">
        <f>IF(N369="nulová",J369,0)</f>
        <v>0</v>
      </c>
      <c r="BJ369" s="23" t="s">
        <v>80</v>
      </c>
      <c r="BK369" s="226">
        <f>ROUND(I369*H369,2)</f>
        <v>0</v>
      </c>
      <c r="BL369" s="23" t="s">
        <v>199</v>
      </c>
      <c r="BM369" s="23" t="s">
        <v>443</v>
      </c>
    </row>
    <row r="370" s="13" customFormat="1">
      <c r="B370" s="250"/>
      <c r="C370" s="251"/>
      <c r="D370" s="229" t="s">
        <v>133</v>
      </c>
      <c r="E370" s="252" t="s">
        <v>20</v>
      </c>
      <c r="F370" s="253" t="s">
        <v>381</v>
      </c>
      <c r="G370" s="251"/>
      <c r="H370" s="252" t="s">
        <v>20</v>
      </c>
      <c r="I370" s="254"/>
      <c r="J370" s="251"/>
      <c r="K370" s="251"/>
      <c r="L370" s="255"/>
      <c r="M370" s="256"/>
      <c r="N370" s="257"/>
      <c r="O370" s="257"/>
      <c r="P370" s="257"/>
      <c r="Q370" s="257"/>
      <c r="R370" s="257"/>
      <c r="S370" s="257"/>
      <c r="T370" s="258"/>
      <c r="AT370" s="259" t="s">
        <v>133</v>
      </c>
      <c r="AU370" s="259" t="s">
        <v>82</v>
      </c>
      <c r="AV370" s="13" t="s">
        <v>80</v>
      </c>
      <c r="AW370" s="13" t="s">
        <v>35</v>
      </c>
      <c r="AX370" s="13" t="s">
        <v>72</v>
      </c>
      <c r="AY370" s="259" t="s">
        <v>123</v>
      </c>
    </row>
    <row r="371" s="11" customFormat="1">
      <c r="B371" s="227"/>
      <c r="C371" s="228"/>
      <c r="D371" s="229" t="s">
        <v>133</v>
      </c>
      <c r="E371" s="230" t="s">
        <v>20</v>
      </c>
      <c r="F371" s="231" t="s">
        <v>205</v>
      </c>
      <c r="G371" s="228"/>
      <c r="H371" s="232">
        <v>13</v>
      </c>
      <c r="I371" s="233"/>
      <c r="J371" s="228"/>
      <c r="K371" s="228"/>
      <c r="L371" s="234"/>
      <c r="M371" s="235"/>
      <c r="N371" s="236"/>
      <c r="O371" s="236"/>
      <c r="P371" s="236"/>
      <c r="Q371" s="236"/>
      <c r="R371" s="236"/>
      <c r="S371" s="236"/>
      <c r="T371" s="237"/>
      <c r="AT371" s="238" t="s">
        <v>133</v>
      </c>
      <c r="AU371" s="238" t="s">
        <v>82</v>
      </c>
      <c r="AV371" s="11" t="s">
        <v>82</v>
      </c>
      <c r="AW371" s="11" t="s">
        <v>35</v>
      </c>
      <c r="AX371" s="11" t="s">
        <v>72</v>
      </c>
      <c r="AY371" s="238" t="s">
        <v>123</v>
      </c>
    </row>
    <row r="372" s="12" customFormat="1">
      <c r="B372" s="239"/>
      <c r="C372" s="240"/>
      <c r="D372" s="229" t="s">
        <v>133</v>
      </c>
      <c r="E372" s="241" t="s">
        <v>20</v>
      </c>
      <c r="F372" s="242" t="s">
        <v>134</v>
      </c>
      <c r="G372" s="240"/>
      <c r="H372" s="243">
        <v>13</v>
      </c>
      <c r="I372" s="244"/>
      <c r="J372" s="240"/>
      <c r="K372" s="240"/>
      <c r="L372" s="245"/>
      <c r="M372" s="246"/>
      <c r="N372" s="247"/>
      <c r="O372" s="247"/>
      <c r="P372" s="247"/>
      <c r="Q372" s="247"/>
      <c r="R372" s="247"/>
      <c r="S372" s="247"/>
      <c r="T372" s="248"/>
      <c r="AT372" s="249" t="s">
        <v>133</v>
      </c>
      <c r="AU372" s="249" t="s">
        <v>82</v>
      </c>
      <c r="AV372" s="12" t="s">
        <v>131</v>
      </c>
      <c r="AW372" s="12" t="s">
        <v>35</v>
      </c>
      <c r="AX372" s="12" t="s">
        <v>80</v>
      </c>
      <c r="AY372" s="249" t="s">
        <v>123</v>
      </c>
    </row>
    <row r="373" s="1" customFormat="1" ht="25.5" customHeight="1">
      <c r="B373" s="45"/>
      <c r="C373" s="260" t="s">
        <v>444</v>
      </c>
      <c r="D373" s="260" t="s">
        <v>301</v>
      </c>
      <c r="E373" s="261" t="s">
        <v>445</v>
      </c>
      <c r="F373" s="262" t="s">
        <v>446</v>
      </c>
      <c r="G373" s="263" t="s">
        <v>137</v>
      </c>
      <c r="H373" s="264">
        <v>171</v>
      </c>
      <c r="I373" s="265"/>
      <c r="J373" s="264">
        <f>ROUND(I373*H373,2)</f>
        <v>0</v>
      </c>
      <c r="K373" s="262" t="s">
        <v>238</v>
      </c>
      <c r="L373" s="266"/>
      <c r="M373" s="267" t="s">
        <v>20</v>
      </c>
      <c r="N373" s="268" t="s">
        <v>43</v>
      </c>
      <c r="O373" s="46"/>
      <c r="P373" s="224">
        <f>O373*H373</f>
        <v>0</v>
      </c>
      <c r="Q373" s="224">
        <v>0.00076000000000000004</v>
      </c>
      <c r="R373" s="224">
        <f>Q373*H373</f>
        <v>0.12996000000000002</v>
      </c>
      <c r="S373" s="224">
        <v>0</v>
      </c>
      <c r="T373" s="225">
        <f>S373*H373</f>
        <v>0</v>
      </c>
      <c r="AR373" s="23" t="s">
        <v>304</v>
      </c>
      <c r="AT373" s="23" t="s">
        <v>301</v>
      </c>
      <c r="AU373" s="23" t="s">
        <v>82</v>
      </c>
      <c r="AY373" s="23" t="s">
        <v>123</v>
      </c>
      <c r="BE373" s="226">
        <f>IF(N373="základní",J373,0)</f>
        <v>0</v>
      </c>
      <c r="BF373" s="226">
        <f>IF(N373="snížená",J373,0)</f>
        <v>0</v>
      </c>
      <c r="BG373" s="226">
        <f>IF(N373="zákl. přenesená",J373,0)</f>
        <v>0</v>
      </c>
      <c r="BH373" s="226">
        <f>IF(N373="sníž. přenesená",J373,0)</f>
        <v>0</v>
      </c>
      <c r="BI373" s="226">
        <f>IF(N373="nulová",J373,0)</f>
        <v>0</v>
      </c>
      <c r="BJ373" s="23" t="s">
        <v>80</v>
      </c>
      <c r="BK373" s="226">
        <f>ROUND(I373*H373,2)</f>
        <v>0</v>
      </c>
      <c r="BL373" s="23" t="s">
        <v>199</v>
      </c>
      <c r="BM373" s="23" t="s">
        <v>447</v>
      </c>
    </row>
    <row r="374" s="13" customFormat="1">
      <c r="B374" s="250"/>
      <c r="C374" s="251"/>
      <c r="D374" s="229" t="s">
        <v>133</v>
      </c>
      <c r="E374" s="252" t="s">
        <v>20</v>
      </c>
      <c r="F374" s="253" t="s">
        <v>381</v>
      </c>
      <c r="G374" s="251"/>
      <c r="H374" s="252" t="s">
        <v>20</v>
      </c>
      <c r="I374" s="254"/>
      <c r="J374" s="251"/>
      <c r="K374" s="251"/>
      <c r="L374" s="255"/>
      <c r="M374" s="256"/>
      <c r="N374" s="257"/>
      <c r="O374" s="257"/>
      <c r="P374" s="257"/>
      <c r="Q374" s="257"/>
      <c r="R374" s="257"/>
      <c r="S374" s="257"/>
      <c r="T374" s="258"/>
      <c r="AT374" s="259" t="s">
        <v>133</v>
      </c>
      <c r="AU374" s="259" t="s">
        <v>82</v>
      </c>
      <c r="AV374" s="13" t="s">
        <v>80</v>
      </c>
      <c r="AW374" s="13" t="s">
        <v>35</v>
      </c>
      <c r="AX374" s="13" t="s">
        <v>72</v>
      </c>
      <c r="AY374" s="259" t="s">
        <v>123</v>
      </c>
    </row>
    <row r="375" s="11" customFormat="1">
      <c r="B375" s="227"/>
      <c r="C375" s="228"/>
      <c r="D375" s="229" t="s">
        <v>133</v>
      </c>
      <c r="E375" s="230" t="s">
        <v>20</v>
      </c>
      <c r="F375" s="231" t="s">
        <v>382</v>
      </c>
      <c r="G375" s="228"/>
      <c r="H375" s="232">
        <v>171</v>
      </c>
      <c r="I375" s="233"/>
      <c r="J375" s="228"/>
      <c r="K375" s="228"/>
      <c r="L375" s="234"/>
      <c r="M375" s="235"/>
      <c r="N375" s="236"/>
      <c r="O375" s="236"/>
      <c r="P375" s="236"/>
      <c r="Q375" s="236"/>
      <c r="R375" s="236"/>
      <c r="S375" s="236"/>
      <c r="T375" s="237"/>
      <c r="AT375" s="238" t="s">
        <v>133</v>
      </c>
      <c r="AU375" s="238" t="s">
        <v>82</v>
      </c>
      <c r="AV375" s="11" t="s">
        <v>82</v>
      </c>
      <c r="AW375" s="11" t="s">
        <v>35</v>
      </c>
      <c r="AX375" s="11" t="s">
        <v>72</v>
      </c>
      <c r="AY375" s="238" t="s">
        <v>123</v>
      </c>
    </row>
    <row r="376" s="12" customFormat="1">
      <c r="B376" s="239"/>
      <c r="C376" s="240"/>
      <c r="D376" s="229" t="s">
        <v>133</v>
      </c>
      <c r="E376" s="241" t="s">
        <v>20</v>
      </c>
      <c r="F376" s="242" t="s">
        <v>134</v>
      </c>
      <c r="G376" s="240"/>
      <c r="H376" s="243">
        <v>171</v>
      </c>
      <c r="I376" s="244"/>
      <c r="J376" s="240"/>
      <c r="K376" s="240"/>
      <c r="L376" s="245"/>
      <c r="M376" s="246"/>
      <c r="N376" s="247"/>
      <c r="O376" s="247"/>
      <c r="P376" s="247"/>
      <c r="Q376" s="247"/>
      <c r="R376" s="247"/>
      <c r="S376" s="247"/>
      <c r="T376" s="248"/>
      <c r="AT376" s="249" t="s">
        <v>133</v>
      </c>
      <c r="AU376" s="249" t="s">
        <v>82</v>
      </c>
      <c r="AV376" s="12" t="s">
        <v>131</v>
      </c>
      <c r="AW376" s="12" t="s">
        <v>35</v>
      </c>
      <c r="AX376" s="12" t="s">
        <v>80</v>
      </c>
      <c r="AY376" s="249" t="s">
        <v>123</v>
      </c>
    </row>
    <row r="377" s="1" customFormat="1" ht="16.5" customHeight="1">
      <c r="B377" s="45"/>
      <c r="C377" s="216" t="s">
        <v>273</v>
      </c>
      <c r="D377" s="216" t="s">
        <v>126</v>
      </c>
      <c r="E377" s="217" t="s">
        <v>448</v>
      </c>
      <c r="F377" s="218" t="s">
        <v>449</v>
      </c>
      <c r="G377" s="219" t="s">
        <v>137</v>
      </c>
      <c r="H377" s="220">
        <v>6</v>
      </c>
      <c r="I377" s="221"/>
      <c r="J377" s="220">
        <f>ROUND(I377*H377,2)</f>
        <v>0</v>
      </c>
      <c r="K377" s="218" t="s">
        <v>130</v>
      </c>
      <c r="L377" s="71"/>
      <c r="M377" s="222" t="s">
        <v>20</v>
      </c>
      <c r="N377" s="223" t="s">
        <v>43</v>
      </c>
      <c r="O377" s="46"/>
      <c r="P377" s="224">
        <f>O377*H377</f>
        <v>0</v>
      </c>
      <c r="Q377" s="224">
        <v>0</v>
      </c>
      <c r="R377" s="224">
        <f>Q377*H377</f>
        <v>0</v>
      </c>
      <c r="S377" s="224">
        <v>0</v>
      </c>
      <c r="T377" s="225">
        <f>S377*H377</f>
        <v>0</v>
      </c>
      <c r="AR377" s="23" t="s">
        <v>199</v>
      </c>
      <c r="AT377" s="23" t="s">
        <v>126</v>
      </c>
      <c r="AU377" s="23" t="s">
        <v>82</v>
      </c>
      <c r="AY377" s="23" t="s">
        <v>123</v>
      </c>
      <c r="BE377" s="226">
        <f>IF(N377="základní",J377,0)</f>
        <v>0</v>
      </c>
      <c r="BF377" s="226">
        <f>IF(N377="snížená",J377,0)</f>
        <v>0</v>
      </c>
      <c r="BG377" s="226">
        <f>IF(N377="zákl. přenesená",J377,0)</f>
        <v>0</v>
      </c>
      <c r="BH377" s="226">
        <f>IF(N377="sníž. přenesená",J377,0)</f>
        <v>0</v>
      </c>
      <c r="BI377" s="226">
        <f>IF(N377="nulová",J377,0)</f>
        <v>0</v>
      </c>
      <c r="BJ377" s="23" t="s">
        <v>80</v>
      </c>
      <c r="BK377" s="226">
        <f>ROUND(I377*H377,2)</f>
        <v>0</v>
      </c>
      <c r="BL377" s="23" t="s">
        <v>199</v>
      </c>
      <c r="BM377" s="23" t="s">
        <v>450</v>
      </c>
    </row>
    <row r="378" s="13" customFormat="1">
      <c r="B378" s="250"/>
      <c r="C378" s="251"/>
      <c r="D378" s="229" t="s">
        <v>133</v>
      </c>
      <c r="E378" s="252" t="s">
        <v>20</v>
      </c>
      <c r="F378" s="253" t="s">
        <v>381</v>
      </c>
      <c r="G378" s="251"/>
      <c r="H378" s="252" t="s">
        <v>20</v>
      </c>
      <c r="I378" s="254"/>
      <c r="J378" s="251"/>
      <c r="K378" s="251"/>
      <c r="L378" s="255"/>
      <c r="M378" s="256"/>
      <c r="N378" s="257"/>
      <c r="O378" s="257"/>
      <c r="P378" s="257"/>
      <c r="Q378" s="257"/>
      <c r="R378" s="257"/>
      <c r="S378" s="257"/>
      <c r="T378" s="258"/>
      <c r="AT378" s="259" t="s">
        <v>133</v>
      </c>
      <c r="AU378" s="259" t="s">
        <v>82</v>
      </c>
      <c r="AV378" s="13" t="s">
        <v>80</v>
      </c>
      <c r="AW378" s="13" t="s">
        <v>35</v>
      </c>
      <c r="AX378" s="13" t="s">
        <v>72</v>
      </c>
      <c r="AY378" s="259" t="s">
        <v>123</v>
      </c>
    </row>
    <row r="379" s="11" customFormat="1">
      <c r="B379" s="227"/>
      <c r="C379" s="228"/>
      <c r="D379" s="229" t="s">
        <v>133</v>
      </c>
      <c r="E379" s="230" t="s">
        <v>20</v>
      </c>
      <c r="F379" s="231" t="s">
        <v>80</v>
      </c>
      <c r="G379" s="228"/>
      <c r="H379" s="232">
        <v>1</v>
      </c>
      <c r="I379" s="233"/>
      <c r="J379" s="228"/>
      <c r="K379" s="228"/>
      <c r="L379" s="234"/>
      <c r="M379" s="235"/>
      <c r="N379" s="236"/>
      <c r="O379" s="236"/>
      <c r="P379" s="236"/>
      <c r="Q379" s="236"/>
      <c r="R379" s="236"/>
      <c r="S379" s="236"/>
      <c r="T379" s="237"/>
      <c r="AT379" s="238" t="s">
        <v>133</v>
      </c>
      <c r="AU379" s="238" t="s">
        <v>82</v>
      </c>
      <c r="AV379" s="11" t="s">
        <v>82</v>
      </c>
      <c r="AW379" s="11" t="s">
        <v>35</v>
      </c>
      <c r="AX379" s="11" t="s">
        <v>72</v>
      </c>
      <c r="AY379" s="238" t="s">
        <v>123</v>
      </c>
    </row>
    <row r="380" s="11" customFormat="1">
      <c r="B380" s="227"/>
      <c r="C380" s="228"/>
      <c r="D380" s="229" t="s">
        <v>133</v>
      </c>
      <c r="E380" s="230" t="s">
        <v>20</v>
      </c>
      <c r="F380" s="231" t="s">
        <v>149</v>
      </c>
      <c r="G380" s="228"/>
      <c r="H380" s="232">
        <v>5</v>
      </c>
      <c r="I380" s="233"/>
      <c r="J380" s="228"/>
      <c r="K380" s="228"/>
      <c r="L380" s="234"/>
      <c r="M380" s="235"/>
      <c r="N380" s="236"/>
      <c r="O380" s="236"/>
      <c r="P380" s="236"/>
      <c r="Q380" s="236"/>
      <c r="R380" s="236"/>
      <c r="S380" s="236"/>
      <c r="T380" s="237"/>
      <c r="AT380" s="238" t="s">
        <v>133</v>
      </c>
      <c r="AU380" s="238" t="s">
        <v>82</v>
      </c>
      <c r="AV380" s="11" t="s">
        <v>82</v>
      </c>
      <c r="AW380" s="11" t="s">
        <v>35</v>
      </c>
      <c r="AX380" s="11" t="s">
        <v>72</v>
      </c>
      <c r="AY380" s="238" t="s">
        <v>123</v>
      </c>
    </row>
    <row r="381" s="12" customFormat="1">
      <c r="B381" s="239"/>
      <c r="C381" s="240"/>
      <c r="D381" s="229" t="s">
        <v>133</v>
      </c>
      <c r="E381" s="241" t="s">
        <v>20</v>
      </c>
      <c r="F381" s="242" t="s">
        <v>134</v>
      </c>
      <c r="G381" s="240"/>
      <c r="H381" s="243">
        <v>6</v>
      </c>
      <c r="I381" s="244"/>
      <c r="J381" s="240"/>
      <c r="K381" s="240"/>
      <c r="L381" s="245"/>
      <c r="M381" s="246"/>
      <c r="N381" s="247"/>
      <c r="O381" s="247"/>
      <c r="P381" s="247"/>
      <c r="Q381" s="247"/>
      <c r="R381" s="247"/>
      <c r="S381" s="247"/>
      <c r="T381" s="248"/>
      <c r="AT381" s="249" t="s">
        <v>133</v>
      </c>
      <c r="AU381" s="249" t="s">
        <v>82</v>
      </c>
      <c r="AV381" s="12" t="s">
        <v>131</v>
      </c>
      <c r="AW381" s="12" t="s">
        <v>35</v>
      </c>
      <c r="AX381" s="12" t="s">
        <v>80</v>
      </c>
      <c r="AY381" s="249" t="s">
        <v>123</v>
      </c>
    </row>
    <row r="382" s="1" customFormat="1" ht="25.5" customHeight="1">
      <c r="B382" s="45"/>
      <c r="C382" s="260" t="s">
        <v>451</v>
      </c>
      <c r="D382" s="260" t="s">
        <v>301</v>
      </c>
      <c r="E382" s="261" t="s">
        <v>452</v>
      </c>
      <c r="F382" s="262" t="s">
        <v>453</v>
      </c>
      <c r="G382" s="263" t="s">
        <v>137</v>
      </c>
      <c r="H382" s="264">
        <v>5</v>
      </c>
      <c r="I382" s="265"/>
      <c r="J382" s="264">
        <f>ROUND(I382*H382,2)</f>
        <v>0</v>
      </c>
      <c r="K382" s="262" t="s">
        <v>238</v>
      </c>
      <c r="L382" s="266"/>
      <c r="M382" s="267" t="s">
        <v>20</v>
      </c>
      <c r="N382" s="268" t="s">
        <v>43</v>
      </c>
      <c r="O382" s="46"/>
      <c r="P382" s="224">
        <f>O382*H382</f>
        <v>0</v>
      </c>
      <c r="Q382" s="224">
        <v>0.0010200000000000001</v>
      </c>
      <c r="R382" s="224">
        <f>Q382*H382</f>
        <v>0.0051000000000000004</v>
      </c>
      <c r="S382" s="224">
        <v>0</v>
      </c>
      <c r="T382" s="225">
        <f>S382*H382</f>
        <v>0</v>
      </c>
      <c r="AR382" s="23" t="s">
        <v>304</v>
      </c>
      <c r="AT382" s="23" t="s">
        <v>301</v>
      </c>
      <c r="AU382" s="23" t="s">
        <v>82</v>
      </c>
      <c r="AY382" s="23" t="s">
        <v>123</v>
      </c>
      <c r="BE382" s="226">
        <f>IF(N382="základní",J382,0)</f>
        <v>0</v>
      </c>
      <c r="BF382" s="226">
        <f>IF(N382="snížená",J382,0)</f>
        <v>0</v>
      </c>
      <c r="BG382" s="226">
        <f>IF(N382="zákl. přenesená",J382,0)</f>
        <v>0</v>
      </c>
      <c r="BH382" s="226">
        <f>IF(N382="sníž. přenesená",J382,0)</f>
        <v>0</v>
      </c>
      <c r="BI382" s="226">
        <f>IF(N382="nulová",J382,0)</f>
        <v>0</v>
      </c>
      <c r="BJ382" s="23" t="s">
        <v>80</v>
      </c>
      <c r="BK382" s="226">
        <f>ROUND(I382*H382,2)</f>
        <v>0</v>
      </c>
      <c r="BL382" s="23" t="s">
        <v>199</v>
      </c>
      <c r="BM382" s="23" t="s">
        <v>454</v>
      </c>
    </row>
    <row r="383" s="13" customFormat="1">
      <c r="B383" s="250"/>
      <c r="C383" s="251"/>
      <c r="D383" s="229" t="s">
        <v>133</v>
      </c>
      <c r="E383" s="252" t="s">
        <v>20</v>
      </c>
      <c r="F383" s="253" t="s">
        <v>381</v>
      </c>
      <c r="G383" s="251"/>
      <c r="H383" s="252" t="s">
        <v>20</v>
      </c>
      <c r="I383" s="254"/>
      <c r="J383" s="251"/>
      <c r="K383" s="251"/>
      <c r="L383" s="255"/>
      <c r="M383" s="256"/>
      <c r="N383" s="257"/>
      <c r="O383" s="257"/>
      <c r="P383" s="257"/>
      <c r="Q383" s="257"/>
      <c r="R383" s="257"/>
      <c r="S383" s="257"/>
      <c r="T383" s="258"/>
      <c r="AT383" s="259" t="s">
        <v>133</v>
      </c>
      <c r="AU383" s="259" t="s">
        <v>82</v>
      </c>
      <c r="AV383" s="13" t="s">
        <v>80</v>
      </c>
      <c r="AW383" s="13" t="s">
        <v>35</v>
      </c>
      <c r="AX383" s="13" t="s">
        <v>72</v>
      </c>
      <c r="AY383" s="259" t="s">
        <v>123</v>
      </c>
    </row>
    <row r="384" s="11" customFormat="1">
      <c r="B384" s="227"/>
      <c r="C384" s="228"/>
      <c r="D384" s="229" t="s">
        <v>133</v>
      </c>
      <c r="E384" s="230" t="s">
        <v>20</v>
      </c>
      <c r="F384" s="231" t="s">
        <v>149</v>
      </c>
      <c r="G384" s="228"/>
      <c r="H384" s="232">
        <v>5</v>
      </c>
      <c r="I384" s="233"/>
      <c r="J384" s="228"/>
      <c r="K384" s="228"/>
      <c r="L384" s="234"/>
      <c r="M384" s="235"/>
      <c r="N384" s="236"/>
      <c r="O384" s="236"/>
      <c r="P384" s="236"/>
      <c r="Q384" s="236"/>
      <c r="R384" s="236"/>
      <c r="S384" s="236"/>
      <c r="T384" s="237"/>
      <c r="AT384" s="238" t="s">
        <v>133</v>
      </c>
      <c r="AU384" s="238" t="s">
        <v>82</v>
      </c>
      <c r="AV384" s="11" t="s">
        <v>82</v>
      </c>
      <c r="AW384" s="11" t="s">
        <v>35</v>
      </c>
      <c r="AX384" s="11" t="s">
        <v>72</v>
      </c>
      <c r="AY384" s="238" t="s">
        <v>123</v>
      </c>
    </row>
    <row r="385" s="12" customFormat="1">
      <c r="B385" s="239"/>
      <c r="C385" s="240"/>
      <c r="D385" s="229" t="s">
        <v>133</v>
      </c>
      <c r="E385" s="241" t="s">
        <v>20</v>
      </c>
      <c r="F385" s="242" t="s">
        <v>134</v>
      </c>
      <c r="G385" s="240"/>
      <c r="H385" s="243">
        <v>5</v>
      </c>
      <c r="I385" s="244"/>
      <c r="J385" s="240"/>
      <c r="K385" s="240"/>
      <c r="L385" s="245"/>
      <c r="M385" s="246"/>
      <c r="N385" s="247"/>
      <c r="O385" s="247"/>
      <c r="P385" s="247"/>
      <c r="Q385" s="247"/>
      <c r="R385" s="247"/>
      <c r="S385" s="247"/>
      <c r="T385" s="248"/>
      <c r="AT385" s="249" t="s">
        <v>133</v>
      </c>
      <c r="AU385" s="249" t="s">
        <v>82</v>
      </c>
      <c r="AV385" s="12" t="s">
        <v>131</v>
      </c>
      <c r="AW385" s="12" t="s">
        <v>35</v>
      </c>
      <c r="AX385" s="12" t="s">
        <v>80</v>
      </c>
      <c r="AY385" s="249" t="s">
        <v>123</v>
      </c>
    </row>
    <row r="386" s="1" customFormat="1" ht="16.5" customHeight="1">
      <c r="B386" s="45"/>
      <c r="C386" s="260" t="s">
        <v>455</v>
      </c>
      <c r="D386" s="260" t="s">
        <v>301</v>
      </c>
      <c r="E386" s="261" t="s">
        <v>456</v>
      </c>
      <c r="F386" s="262" t="s">
        <v>457</v>
      </c>
      <c r="G386" s="263" t="s">
        <v>137</v>
      </c>
      <c r="H386" s="264">
        <v>1</v>
      </c>
      <c r="I386" s="265"/>
      <c r="J386" s="264">
        <f>ROUND(I386*H386,2)</f>
        <v>0</v>
      </c>
      <c r="K386" s="262" t="s">
        <v>238</v>
      </c>
      <c r="L386" s="266"/>
      <c r="M386" s="267" t="s">
        <v>20</v>
      </c>
      <c r="N386" s="268" t="s">
        <v>43</v>
      </c>
      <c r="O386" s="46"/>
      <c r="P386" s="224">
        <f>O386*H386</f>
        <v>0</v>
      </c>
      <c r="Q386" s="224">
        <v>0.00059999999999999995</v>
      </c>
      <c r="R386" s="224">
        <f>Q386*H386</f>
        <v>0.00059999999999999995</v>
      </c>
      <c r="S386" s="224">
        <v>0</v>
      </c>
      <c r="T386" s="225">
        <f>S386*H386</f>
        <v>0</v>
      </c>
      <c r="AR386" s="23" t="s">
        <v>304</v>
      </c>
      <c r="AT386" s="23" t="s">
        <v>301</v>
      </c>
      <c r="AU386" s="23" t="s">
        <v>82</v>
      </c>
      <c r="AY386" s="23" t="s">
        <v>123</v>
      </c>
      <c r="BE386" s="226">
        <f>IF(N386="základní",J386,0)</f>
        <v>0</v>
      </c>
      <c r="BF386" s="226">
        <f>IF(N386="snížená",J386,0)</f>
        <v>0</v>
      </c>
      <c r="BG386" s="226">
        <f>IF(N386="zákl. přenesená",J386,0)</f>
        <v>0</v>
      </c>
      <c r="BH386" s="226">
        <f>IF(N386="sníž. přenesená",J386,0)</f>
        <v>0</v>
      </c>
      <c r="BI386" s="226">
        <f>IF(N386="nulová",J386,0)</f>
        <v>0</v>
      </c>
      <c r="BJ386" s="23" t="s">
        <v>80</v>
      </c>
      <c r="BK386" s="226">
        <f>ROUND(I386*H386,2)</f>
        <v>0</v>
      </c>
      <c r="BL386" s="23" t="s">
        <v>199</v>
      </c>
      <c r="BM386" s="23" t="s">
        <v>458</v>
      </c>
    </row>
    <row r="387" s="13" customFormat="1">
      <c r="B387" s="250"/>
      <c r="C387" s="251"/>
      <c r="D387" s="229" t="s">
        <v>133</v>
      </c>
      <c r="E387" s="252" t="s">
        <v>20</v>
      </c>
      <c r="F387" s="253" t="s">
        <v>381</v>
      </c>
      <c r="G387" s="251"/>
      <c r="H387" s="252" t="s">
        <v>20</v>
      </c>
      <c r="I387" s="254"/>
      <c r="J387" s="251"/>
      <c r="K387" s="251"/>
      <c r="L387" s="255"/>
      <c r="M387" s="256"/>
      <c r="N387" s="257"/>
      <c r="O387" s="257"/>
      <c r="P387" s="257"/>
      <c r="Q387" s="257"/>
      <c r="R387" s="257"/>
      <c r="S387" s="257"/>
      <c r="T387" s="258"/>
      <c r="AT387" s="259" t="s">
        <v>133</v>
      </c>
      <c r="AU387" s="259" t="s">
        <v>82</v>
      </c>
      <c r="AV387" s="13" t="s">
        <v>80</v>
      </c>
      <c r="AW387" s="13" t="s">
        <v>35</v>
      </c>
      <c r="AX387" s="13" t="s">
        <v>72</v>
      </c>
      <c r="AY387" s="259" t="s">
        <v>123</v>
      </c>
    </row>
    <row r="388" s="11" customFormat="1">
      <c r="B388" s="227"/>
      <c r="C388" s="228"/>
      <c r="D388" s="229" t="s">
        <v>133</v>
      </c>
      <c r="E388" s="230" t="s">
        <v>20</v>
      </c>
      <c r="F388" s="231" t="s">
        <v>80</v>
      </c>
      <c r="G388" s="228"/>
      <c r="H388" s="232">
        <v>1</v>
      </c>
      <c r="I388" s="233"/>
      <c r="J388" s="228"/>
      <c r="K388" s="228"/>
      <c r="L388" s="234"/>
      <c r="M388" s="235"/>
      <c r="N388" s="236"/>
      <c r="O388" s="236"/>
      <c r="P388" s="236"/>
      <c r="Q388" s="236"/>
      <c r="R388" s="236"/>
      <c r="S388" s="236"/>
      <c r="T388" s="237"/>
      <c r="AT388" s="238" t="s">
        <v>133</v>
      </c>
      <c r="AU388" s="238" t="s">
        <v>82</v>
      </c>
      <c r="AV388" s="11" t="s">
        <v>82</v>
      </c>
      <c r="AW388" s="11" t="s">
        <v>35</v>
      </c>
      <c r="AX388" s="11" t="s">
        <v>72</v>
      </c>
      <c r="AY388" s="238" t="s">
        <v>123</v>
      </c>
    </row>
    <row r="389" s="12" customFormat="1">
      <c r="B389" s="239"/>
      <c r="C389" s="240"/>
      <c r="D389" s="229" t="s">
        <v>133</v>
      </c>
      <c r="E389" s="241" t="s">
        <v>20</v>
      </c>
      <c r="F389" s="242" t="s">
        <v>134</v>
      </c>
      <c r="G389" s="240"/>
      <c r="H389" s="243">
        <v>1</v>
      </c>
      <c r="I389" s="244"/>
      <c r="J389" s="240"/>
      <c r="K389" s="240"/>
      <c r="L389" s="245"/>
      <c r="M389" s="246"/>
      <c r="N389" s="247"/>
      <c r="O389" s="247"/>
      <c r="P389" s="247"/>
      <c r="Q389" s="247"/>
      <c r="R389" s="247"/>
      <c r="S389" s="247"/>
      <c r="T389" s="248"/>
      <c r="AT389" s="249" t="s">
        <v>133</v>
      </c>
      <c r="AU389" s="249" t="s">
        <v>82</v>
      </c>
      <c r="AV389" s="12" t="s">
        <v>131</v>
      </c>
      <c r="AW389" s="12" t="s">
        <v>35</v>
      </c>
      <c r="AX389" s="12" t="s">
        <v>80</v>
      </c>
      <c r="AY389" s="249" t="s">
        <v>123</v>
      </c>
    </row>
    <row r="390" s="1" customFormat="1" ht="16.5" customHeight="1">
      <c r="B390" s="45"/>
      <c r="C390" s="216" t="s">
        <v>459</v>
      </c>
      <c r="D390" s="216" t="s">
        <v>126</v>
      </c>
      <c r="E390" s="217" t="s">
        <v>460</v>
      </c>
      <c r="F390" s="218" t="s">
        <v>461</v>
      </c>
      <c r="G390" s="219" t="s">
        <v>137</v>
      </c>
      <c r="H390" s="220">
        <v>8</v>
      </c>
      <c r="I390" s="221"/>
      <c r="J390" s="220">
        <f>ROUND(I390*H390,2)</f>
        <v>0</v>
      </c>
      <c r="K390" s="218" t="s">
        <v>130</v>
      </c>
      <c r="L390" s="71"/>
      <c r="M390" s="222" t="s">
        <v>20</v>
      </c>
      <c r="N390" s="223" t="s">
        <v>43</v>
      </c>
      <c r="O390" s="46"/>
      <c r="P390" s="224">
        <f>O390*H390</f>
        <v>0</v>
      </c>
      <c r="Q390" s="224">
        <v>0</v>
      </c>
      <c r="R390" s="224">
        <f>Q390*H390</f>
        <v>0</v>
      </c>
      <c r="S390" s="224">
        <v>0</v>
      </c>
      <c r="T390" s="225">
        <f>S390*H390</f>
        <v>0</v>
      </c>
      <c r="AR390" s="23" t="s">
        <v>199</v>
      </c>
      <c r="AT390" s="23" t="s">
        <v>126</v>
      </c>
      <c r="AU390" s="23" t="s">
        <v>82</v>
      </c>
      <c r="AY390" s="23" t="s">
        <v>123</v>
      </c>
      <c r="BE390" s="226">
        <f>IF(N390="základní",J390,0)</f>
        <v>0</v>
      </c>
      <c r="BF390" s="226">
        <f>IF(N390="snížená",J390,0)</f>
        <v>0</v>
      </c>
      <c r="BG390" s="226">
        <f>IF(N390="zákl. přenesená",J390,0)</f>
        <v>0</v>
      </c>
      <c r="BH390" s="226">
        <f>IF(N390="sníž. přenesená",J390,0)</f>
        <v>0</v>
      </c>
      <c r="BI390" s="226">
        <f>IF(N390="nulová",J390,0)</f>
        <v>0</v>
      </c>
      <c r="BJ390" s="23" t="s">
        <v>80</v>
      </c>
      <c r="BK390" s="226">
        <f>ROUND(I390*H390,2)</f>
        <v>0</v>
      </c>
      <c r="BL390" s="23" t="s">
        <v>199</v>
      </c>
      <c r="BM390" s="23" t="s">
        <v>462</v>
      </c>
    </row>
    <row r="391" s="13" customFormat="1">
      <c r="B391" s="250"/>
      <c r="C391" s="251"/>
      <c r="D391" s="229" t="s">
        <v>133</v>
      </c>
      <c r="E391" s="252" t="s">
        <v>20</v>
      </c>
      <c r="F391" s="253" t="s">
        <v>381</v>
      </c>
      <c r="G391" s="251"/>
      <c r="H391" s="252" t="s">
        <v>20</v>
      </c>
      <c r="I391" s="254"/>
      <c r="J391" s="251"/>
      <c r="K391" s="251"/>
      <c r="L391" s="255"/>
      <c r="M391" s="256"/>
      <c r="N391" s="257"/>
      <c r="O391" s="257"/>
      <c r="P391" s="257"/>
      <c r="Q391" s="257"/>
      <c r="R391" s="257"/>
      <c r="S391" s="257"/>
      <c r="T391" s="258"/>
      <c r="AT391" s="259" t="s">
        <v>133</v>
      </c>
      <c r="AU391" s="259" t="s">
        <v>82</v>
      </c>
      <c r="AV391" s="13" t="s">
        <v>80</v>
      </c>
      <c r="AW391" s="13" t="s">
        <v>35</v>
      </c>
      <c r="AX391" s="13" t="s">
        <v>72</v>
      </c>
      <c r="AY391" s="259" t="s">
        <v>123</v>
      </c>
    </row>
    <row r="392" s="11" customFormat="1">
      <c r="B392" s="227"/>
      <c r="C392" s="228"/>
      <c r="D392" s="229" t="s">
        <v>133</v>
      </c>
      <c r="E392" s="230" t="s">
        <v>20</v>
      </c>
      <c r="F392" s="231" t="s">
        <v>82</v>
      </c>
      <c r="G392" s="228"/>
      <c r="H392" s="232">
        <v>2</v>
      </c>
      <c r="I392" s="233"/>
      <c r="J392" s="228"/>
      <c r="K392" s="228"/>
      <c r="L392" s="234"/>
      <c r="M392" s="235"/>
      <c r="N392" s="236"/>
      <c r="O392" s="236"/>
      <c r="P392" s="236"/>
      <c r="Q392" s="236"/>
      <c r="R392" s="236"/>
      <c r="S392" s="236"/>
      <c r="T392" s="237"/>
      <c r="AT392" s="238" t="s">
        <v>133</v>
      </c>
      <c r="AU392" s="238" t="s">
        <v>82</v>
      </c>
      <c r="AV392" s="11" t="s">
        <v>82</v>
      </c>
      <c r="AW392" s="11" t="s">
        <v>35</v>
      </c>
      <c r="AX392" s="11" t="s">
        <v>72</v>
      </c>
      <c r="AY392" s="238" t="s">
        <v>123</v>
      </c>
    </row>
    <row r="393" s="11" customFormat="1">
      <c r="B393" s="227"/>
      <c r="C393" s="228"/>
      <c r="D393" s="229" t="s">
        <v>133</v>
      </c>
      <c r="E393" s="230" t="s">
        <v>20</v>
      </c>
      <c r="F393" s="231" t="s">
        <v>160</v>
      </c>
      <c r="G393" s="228"/>
      <c r="H393" s="232">
        <v>6</v>
      </c>
      <c r="I393" s="233"/>
      <c r="J393" s="228"/>
      <c r="K393" s="228"/>
      <c r="L393" s="234"/>
      <c r="M393" s="235"/>
      <c r="N393" s="236"/>
      <c r="O393" s="236"/>
      <c r="P393" s="236"/>
      <c r="Q393" s="236"/>
      <c r="R393" s="236"/>
      <c r="S393" s="236"/>
      <c r="T393" s="237"/>
      <c r="AT393" s="238" t="s">
        <v>133</v>
      </c>
      <c r="AU393" s="238" t="s">
        <v>82</v>
      </c>
      <c r="AV393" s="11" t="s">
        <v>82</v>
      </c>
      <c r="AW393" s="11" t="s">
        <v>35</v>
      </c>
      <c r="AX393" s="11" t="s">
        <v>72</v>
      </c>
      <c r="AY393" s="238" t="s">
        <v>123</v>
      </c>
    </row>
    <row r="394" s="12" customFormat="1">
      <c r="B394" s="239"/>
      <c r="C394" s="240"/>
      <c r="D394" s="229" t="s">
        <v>133</v>
      </c>
      <c r="E394" s="241" t="s">
        <v>20</v>
      </c>
      <c r="F394" s="242" t="s">
        <v>134</v>
      </c>
      <c r="G394" s="240"/>
      <c r="H394" s="243">
        <v>8</v>
      </c>
      <c r="I394" s="244"/>
      <c r="J394" s="240"/>
      <c r="K394" s="240"/>
      <c r="L394" s="245"/>
      <c r="M394" s="246"/>
      <c r="N394" s="247"/>
      <c r="O394" s="247"/>
      <c r="P394" s="247"/>
      <c r="Q394" s="247"/>
      <c r="R394" s="247"/>
      <c r="S394" s="247"/>
      <c r="T394" s="248"/>
      <c r="AT394" s="249" t="s">
        <v>133</v>
      </c>
      <c r="AU394" s="249" t="s">
        <v>82</v>
      </c>
      <c r="AV394" s="12" t="s">
        <v>131</v>
      </c>
      <c r="AW394" s="12" t="s">
        <v>35</v>
      </c>
      <c r="AX394" s="12" t="s">
        <v>80</v>
      </c>
      <c r="AY394" s="249" t="s">
        <v>123</v>
      </c>
    </row>
    <row r="395" s="1" customFormat="1" ht="16.5" customHeight="1">
      <c r="B395" s="45"/>
      <c r="C395" s="260" t="s">
        <v>463</v>
      </c>
      <c r="D395" s="260" t="s">
        <v>301</v>
      </c>
      <c r="E395" s="261" t="s">
        <v>464</v>
      </c>
      <c r="F395" s="262" t="s">
        <v>465</v>
      </c>
      <c r="G395" s="263" t="s">
        <v>137</v>
      </c>
      <c r="H395" s="264">
        <v>2</v>
      </c>
      <c r="I395" s="265"/>
      <c r="J395" s="264">
        <f>ROUND(I395*H395,2)</f>
        <v>0</v>
      </c>
      <c r="K395" s="262" t="s">
        <v>238</v>
      </c>
      <c r="L395" s="266"/>
      <c r="M395" s="267" t="s">
        <v>20</v>
      </c>
      <c r="N395" s="268" t="s">
        <v>43</v>
      </c>
      <c r="O395" s="46"/>
      <c r="P395" s="224">
        <f>O395*H395</f>
        <v>0</v>
      </c>
      <c r="Q395" s="224">
        <v>0.00064000000000000005</v>
      </c>
      <c r="R395" s="224">
        <f>Q395*H395</f>
        <v>0.0012800000000000001</v>
      </c>
      <c r="S395" s="224">
        <v>0</v>
      </c>
      <c r="T395" s="225">
        <f>S395*H395</f>
        <v>0</v>
      </c>
      <c r="AR395" s="23" t="s">
        <v>304</v>
      </c>
      <c r="AT395" s="23" t="s">
        <v>301</v>
      </c>
      <c r="AU395" s="23" t="s">
        <v>82</v>
      </c>
      <c r="AY395" s="23" t="s">
        <v>123</v>
      </c>
      <c r="BE395" s="226">
        <f>IF(N395="základní",J395,0)</f>
        <v>0</v>
      </c>
      <c r="BF395" s="226">
        <f>IF(N395="snížená",J395,0)</f>
        <v>0</v>
      </c>
      <c r="BG395" s="226">
        <f>IF(N395="zákl. přenesená",J395,0)</f>
        <v>0</v>
      </c>
      <c r="BH395" s="226">
        <f>IF(N395="sníž. přenesená",J395,0)</f>
        <v>0</v>
      </c>
      <c r="BI395" s="226">
        <f>IF(N395="nulová",J395,0)</f>
        <v>0</v>
      </c>
      <c r="BJ395" s="23" t="s">
        <v>80</v>
      </c>
      <c r="BK395" s="226">
        <f>ROUND(I395*H395,2)</f>
        <v>0</v>
      </c>
      <c r="BL395" s="23" t="s">
        <v>199</v>
      </c>
      <c r="BM395" s="23" t="s">
        <v>466</v>
      </c>
    </row>
    <row r="396" s="13" customFormat="1">
      <c r="B396" s="250"/>
      <c r="C396" s="251"/>
      <c r="D396" s="229" t="s">
        <v>133</v>
      </c>
      <c r="E396" s="252" t="s">
        <v>20</v>
      </c>
      <c r="F396" s="253" t="s">
        <v>381</v>
      </c>
      <c r="G396" s="251"/>
      <c r="H396" s="252" t="s">
        <v>20</v>
      </c>
      <c r="I396" s="254"/>
      <c r="J396" s="251"/>
      <c r="K396" s="251"/>
      <c r="L396" s="255"/>
      <c r="M396" s="256"/>
      <c r="N396" s="257"/>
      <c r="O396" s="257"/>
      <c r="P396" s="257"/>
      <c r="Q396" s="257"/>
      <c r="R396" s="257"/>
      <c r="S396" s="257"/>
      <c r="T396" s="258"/>
      <c r="AT396" s="259" t="s">
        <v>133</v>
      </c>
      <c r="AU396" s="259" t="s">
        <v>82</v>
      </c>
      <c r="AV396" s="13" t="s">
        <v>80</v>
      </c>
      <c r="AW396" s="13" t="s">
        <v>35</v>
      </c>
      <c r="AX396" s="13" t="s">
        <v>72</v>
      </c>
      <c r="AY396" s="259" t="s">
        <v>123</v>
      </c>
    </row>
    <row r="397" s="11" customFormat="1">
      <c r="B397" s="227"/>
      <c r="C397" s="228"/>
      <c r="D397" s="229" t="s">
        <v>133</v>
      </c>
      <c r="E397" s="230" t="s">
        <v>20</v>
      </c>
      <c r="F397" s="231" t="s">
        <v>82</v>
      </c>
      <c r="G397" s="228"/>
      <c r="H397" s="232">
        <v>2</v>
      </c>
      <c r="I397" s="233"/>
      <c r="J397" s="228"/>
      <c r="K397" s="228"/>
      <c r="L397" s="234"/>
      <c r="M397" s="235"/>
      <c r="N397" s="236"/>
      <c r="O397" s="236"/>
      <c r="P397" s="236"/>
      <c r="Q397" s="236"/>
      <c r="R397" s="236"/>
      <c r="S397" s="236"/>
      <c r="T397" s="237"/>
      <c r="AT397" s="238" t="s">
        <v>133</v>
      </c>
      <c r="AU397" s="238" t="s">
        <v>82</v>
      </c>
      <c r="AV397" s="11" t="s">
        <v>82</v>
      </c>
      <c r="AW397" s="11" t="s">
        <v>35</v>
      </c>
      <c r="AX397" s="11" t="s">
        <v>72</v>
      </c>
      <c r="AY397" s="238" t="s">
        <v>123</v>
      </c>
    </row>
    <row r="398" s="12" customFormat="1">
      <c r="B398" s="239"/>
      <c r="C398" s="240"/>
      <c r="D398" s="229" t="s">
        <v>133</v>
      </c>
      <c r="E398" s="241" t="s">
        <v>20</v>
      </c>
      <c r="F398" s="242" t="s">
        <v>134</v>
      </c>
      <c r="G398" s="240"/>
      <c r="H398" s="243">
        <v>2</v>
      </c>
      <c r="I398" s="244"/>
      <c r="J398" s="240"/>
      <c r="K398" s="240"/>
      <c r="L398" s="245"/>
      <c r="M398" s="246"/>
      <c r="N398" s="247"/>
      <c r="O398" s="247"/>
      <c r="P398" s="247"/>
      <c r="Q398" s="247"/>
      <c r="R398" s="247"/>
      <c r="S398" s="247"/>
      <c r="T398" s="248"/>
      <c r="AT398" s="249" t="s">
        <v>133</v>
      </c>
      <c r="AU398" s="249" t="s">
        <v>82</v>
      </c>
      <c r="AV398" s="12" t="s">
        <v>131</v>
      </c>
      <c r="AW398" s="12" t="s">
        <v>35</v>
      </c>
      <c r="AX398" s="12" t="s">
        <v>80</v>
      </c>
      <c r="AY398" s="249" t="s">
        <v>123</v>
      </c>
    </row>
    <row r="399" s="1" customFormat="1" ht="16.5" customHeight="1">
      <c r="B399" s="45"/>
      <c r="C399" s="260" t="s">
        <v>467</v>
      </c>
      <c r="D399" s="260" t="s">
        <v>301</v>
      </c>
      <c r="E399" s="261" t="s">
        <v>468</v>
      </c>
      <c r="F399" s="262" t="s">
        <v>469</v>
      </c>
      <c r="G399" s="263" t="s">
        <v>137</v>
      </c>
      <c r="H399" s="264">
        <v>6</v>
      </c>
      <c r="I399" s="265"/>
      <c r="J399" s="264">
        <f>ROUND(I399*H399,2)</f>
        <v>0</v>
      </c>
      <c r="K399" s="262" t="s">
        <v>238</v>
      </c>
      <c r="L399" s="266"/>
      <c r="M399" s="267" t="s">
        <v>20</v>
      </c>
      <c r="N399" s="268" t="s">
        <v>43</v>
      </c>
      <c r="O399" s="46"/>
      <c r="P399" s="224">
        <f>O399*H399</f>
        <v>0</v>
      </c>
      <c r="Q399" s="224">
        <v>0.00072999999999999996</v>
      </c>
      <c r="R399" s="224">
        <f>Q399*H399</f>
        <v>0.0043800000000000002</v>
      </c>
      <c r="S399" s="224">
        <v>0</v>
      </c>
      <c r="T399" s="225">
        <f>S399*H399</f>
        <v>0</v>
      </c>
      <c r="AR399" s="23" t="s">
        <v>304</v>
      </c>
      <c r="AT399" s="23" t="s">
        <v>301</v>
      </c>
      <c r="AU399" s="23" t="s">
        <v>82</v>
      </c>
      <c r="AY399" s="23" t="s">
        <v>123</v>
      </c>
      <c r="BE399" s="226">
        <f>IF(N399="základní",J399,0)</f>
        <v>0</v>
      </c>
      <c r="BF399" s="226">
        <f>IF(N399="snížená",J399,0)</f>
        <v>0</v>
      </c>
      <c r="BG399" s="226">
        <f>IF(N399="zákl. přenesená",J399,0)</f>
        <v>0</v>
      </c>
      <c r="BH399" s="226">
        <f>IF(N399="sníž. přenesená",J399,0)</f>
        <v>0</v>
      </c>
      <c r="BI399" s="226">
        <f>IF(N399="nulová",J399,0)</f>
        <v>0</v>
      </c>
      <c r="BJ399" s="23" t="s">
        <v>80</v>
      </c>
      <c r="BK399" s="226">
        <f>ROUND(I399*H399,2)</f>
        <v>0</v>
      </c>
      <c r="BL399" s="23" t="s">
        <v>199</v>
      </c>
      <c r="BM399" s="23" t="s">
        <v>470</v>
      </c>
    </row>
    <row r="400" s="13" customFormat="1">
      <c r="B400" s="250"/>
      <c r="C400" s="251"/>
      <c r="D400" s="229" t="s">
        <v>133</v>
      </c>
      <c r="E400" s="252" t="s">
        <v>20</v>
      </c>
      <c r="F400" s="253" t="s">
        <v>381</v>
      </c>
      <c r="G400" s="251"/>
      <c r="H400" s="252" t="s">
        <v>20</v>
      </c>
      <c r="I400" s="254"/>
      <c r="J400" s="251"/>
      <c r="K400" s="251"/>
      <c r="L400" s="255"/>
      <c r="M400" s="256"/>
      <c r="N400" s="257"/>
      <c r="O400" s="257"/>
      <c r="P400" s="257"/>
      <c r="Q400" s="257"/>
      <c r="R400" s="257"/>
      <c r="S400" s="257"/>
      <c r="T400" s="258"/>
      <c r="AT400" s="259" t="s">
        <v>133</v>
      </c>
      <c r="AU400" s="259" t="s">
        <v>82</v>
      </c>
      <c r="AV400" s="13" t="s">
        <v>80</v>
      </c>
      <c r="AW400" s="13" t="s">
        <v>35</v>
      </c>
      <c r="AX400" s="13" t="s">
        <v>72</v>
      </c>
      <c r="AY400" s="259" t="s">
        <v>123</v>
      </c>
    </row>
    <row r="401" s="11" customFormat="1">
      <c r="B401" s="227"/>
      <c r="C401" s="228"/>
      <c r="D401" s="229" t="s">
        <v>133</v>
      </c>
      <c r="E401" s="230" t="s">
        <v>20</v>
      </c>
      <c r="F401" s="231" t="s">
        <v>160</v>
      </c>
      <c r="G401" s="228"/>
      <c r="H401" s="232">
        <v>6</v>
      </c>
      <c r="I401" s="233"/>
      <c r="J401" s="228"/>
      <c r="K401" s="228"/>
      <c r="L401" s="234"/>
      <c r="M401" s="235"/>
      <c r="N401" s="236"/>
      <c r="O401" s="236"/>
      <c r="P401" s="236"/>
      <c r="Q401" s="236"/>
      <c r="R401" s="236"/>
      <c r="S401" s="236"/>
      <c r="T401" s="237"/>
      <c r="AT401" s="238" t="s">
        <v>133</v>
      </c>
      <c r="AU401" s="238" t="s">
        <v>82</v>
      </c>
      <c r="AV401" s="11" t="s">
        <v>82</v>
      </c>
      <c r="AW401" s="11" t="s">
        <v>35</v>
      </c>
      <c r="AX401" s="11" t="s">
        <v>72</v>
      </c>
      <c r="AY401" s="238" t="s">
        <v>123</v>
      </c>
    </row>
    <row r="402" s="12" customFormat="1">
      <c r="B402" s="239"/>
      <c r="C402" s="240"/>
      <c r="D402" s="229" t="s">
        <v>133</v>
      </c>
      <c r="E402" s="241" t="s">
        <v>20</v>
      </c>
      <c r="F402" s="242" t="s">
        <v>134</v>
      </c>
      <c r="G402" s="240"/>
      <c r="H402" s="243">
        <v>6</v>
      </c>
      <c r="I402" s="244"/>
      <c r="J402" s="240"/>
      <c r="K402" s="240"/>
      <c r="L402" s="245"/>
      <c r="M402" s="246"/>
      <c r="N402" s="247"/>
      <c r="O402" s="247"/>
      <c r="P402" s="247"/>
      <c r="Q402" s="247"/>
      <c r="R402" s="247"/>
      <c r="S402" s="247"/>
      <c r="T402" s="248"/>
      <c r="AT402" s="249" t="s">
        <v>133</v>
      </c>
      <c r="AU402" s="249" t="s">
        <v>82</v>
      </c>
      <c r="AV402" s="12" t="s">
        <v>131</v>
      </c>
      <c r="AW402" s="12" t="s">
        <v>35</v>
      </c>
      <c r="AX402" s="12" t="s">
        <v>80</v>
      </c>
      <c r="AY402" s="249" t="s">
        <v>123</v>
      </c>
    </row>
    <row r="403" s="1" customFormat="1" ht="16.5" customHeight="1">
      <c r="B403" s="45"/>
      <c r="C403" s="216" t="s">
        <v>471</v>
      </c>
      <c r="D403" s="216" t="s">
        <v>126</v>
      </c>
      <c r="E403" s="217" t="s">
        <v>472</v>
      </c>
      <c r="F403" s="218" t="s">
        <v>473</v>
      </c>
      <c r="G403" s="219" t="s">
        <v>198</v>
      </c>
      <c r="H403" s="220">
        <v>61</v>
      </c>
      <c r="I403" s="221"/>
      <c r="J403" s="220">
        <f>ROUND(I403*H403,2)</f>
        <v>0</v>
      </c>
      <c r="K403" s="218" t="s">
        <v>130</v>
      </c>
      <c r="L403" s="71"/>
      <c r="M403" s="222" t="s">
        <v>20</v>
      </c>
      <c r="N403" s="223" t="s">
        <v>43</v>
      </c>
      <c r="O403" s="46"/>
      <c r="P403" s="224">
        <f>O403*H403</f>
        <v>0</v>
      </c>
      <c r="Q403" s="224">
        <v>0</v>
      </c>
      <c r="R403" s="224">
        <f>Q403*H403</f>
        <v>0</v>
      </c>
      <c r="S403" s="224">
        <v>0</v>
      </c>
      <c r="T403" s="225">
        <f>S403*H403</f>
        <v>0</v>
      </c>
      <c r="AR403" s="23" t="s">
        <v>199</v>
      </c>
      <c r="AT403" s="23" t="s">
        <v>126</v>
      </c>
      <c r="AU403" s="23" t="s">
        <v>82</v>
      </c>
      <c r="AY403" s="23" t="s">
        <v>123</v>
      </c>
      <c r="BE403" s="226">
        <f>IF(N403="základní",J403,0)</f>
        <v>0</v>
      </c>
      <c r="BF403" s="226">
        <f>IF(N403="snížená",J403,0)</f>
        <v>0</v>
      </c>
      <c r="BG403" s="226">
        <f>IF(N403="zákl. přenesená",J403,0)</f>
        <v>0</v>
      </c>
      <c r="BH403" s="226">
        <f>IF(N403="sníž. přenesená",J403,0)</f>
        <v>0</v>
      </c>
      <c r="BI403" s="226">
        <f>IF(N403="nulová",J403,0)</f>
        <v>0</v>
      </c>
      <c r="BJ403" s="23" t="s">
        <v>80</v>
      </c>
      <c r="BK403" s="226">
        <f>ROUND(I403*H403,2)</f>
        <v>0</v>
      </c>
      <c r="BL403" s="23" t="s">
        <v>199</v>
      </c>
      <c r="BM403" s="23" t="s">
        <v>474</v>
      </c>
    </row>
    <row r="404" s="13" customFormat="1">
      <c r="B404" s="250"/>
      <c r="C404" s="251"/>
      <c r="D404" s="229" t="s">
        <v>133</v>
      </c>
      <c r="E404" s="252" t="s">
        <v>20</v>
      </c>
      <c r="F404" s="253" t="s">
        <v>381</v>
      </c>
      <c r="G404" s="251"/>
      <c r="H404" s="252" t="s">
        <v>20</v>
      </c>
      <c r="I404" s="254"/>
      <c r="J404" s="251"/>
      <c r="K404" s="251"/>
      <c r="L404" s="255"/>
      <c r="M404" s="256"/>
      <c r="N404" s="257"/>
      <c r="O404" s="257"/>
      <c r="P404" s="257"/>
      <c r="Q404" s="257"/>
      <c r="R404" s="257"/>
      <c r="S404" s="257"/>
      <c r="T404" s="258"/>
      <c r="AT404" s="259" t="s">
        <v>133</v>
      </c>
      <c r="AU404" s="259" t="s">
        <v>82</v>
      </c>
      <c r="AV404" s="13" t="s">
        <v>80</v>
      </c>
      <c r="AW404" s="13" t="s">
        <v>35</v>
      </c>
      <c r="AX404" s="13" t="s">
        <v>72</v>
      </c>
      <c r="AY404" s="259" t="s">
        <v>123</v>
      </c>
    </row>
    <row r="405" s="11" customFormat="1">
      <c r="B405" s="227"/>
      <c r="C405" s="228"/>
      <c r="D405" s="229" t="s">
        <v>133</v>
      </c>
      <c r="E405" s="230" t="s">
        <v>20</v>
      </c>
      <c r="F405" s="231" t="s">
        <v>451</v>
      </c>
      <c r="G405" s="228"/>
      <c r="H405" s="232">
        <v>61</v>
      </c>
      <c r="I405" s="233"/>
      <c r="J405" s="228"/>
      <c r="K405" s="228"/>
      <c r="L405" s="234"/>
      <c r="M405" s="235"/>
      <c r="N405" s="236"/>
      <c r="O405" s="236"/>
      <c r="P405" s="236"/>
      <c r="Q405" s="236"/>
      <c r="R405" s="236"/>
      <c r="S405" s="236"/>
      <c r="T405" s="237"/>
      <c r="AT405" s="238" t="s">
        <v>133</v>
      </c>
      <c r="AU405" s="238" t="s">
        <v>82</v>
      </c>
      <c r="AV405" s="11" t="s">
        <v>82</v>
      </c>
      <c r="AW405" s="11" t="s">
        <v>35</v>
      </c>
      <c r="AX405" s="11" t="s">
        <v>72</v>
      </c>
      <c r="AY405" s="238" t="s">
        <v>123</v>
      </c>
    </row>
    <row r="406" s="12" customFormat="1">
      <c r="B406" s="239"/>
      <c r="C406" s="240"/>
      <c r="D406" s="229" t="s">
        <v>133</v>
      </c>
      <c r="E406" s="241" t="s">
        <v>20</v>
      </c>
      <c r="F406" s="242" t="s">
        <v>134</v>
      </c>
      <c r="G406" s="240"/>
      <c r="H406" s="243">
        <v>61</v>
      </c>
      <c r="I406" s="244"/>
      <c r="J406" s="240"/>
      <c r="K406" s="240"/>
      <c r="L406" s="245"/>
      <c r="M406" s="246"/>
      <c r="N406" s="247"/>
      <c r="O406" s="247"/>
      <c r="P406" s="247"/>
      <c r="Q406" s="247"/>
      <c r="R406" s="247"/>
      <c r="S406" s="247"/>
      <c r="T406" s="248"/>
      <c r="AT406" s="249" t="s">
        <v>133</v>
      </c>
      <c r="AU406" s="249" t="s">
        <v>82</v>
      </c>
      <c r="AV406" s="12" t="s">
        <v>131</v>
      </c>
      <c r="AW406" s="12" t="s">
        <v>35</v>
      </c>
      <c r="AX406" s="12" t="s">
        <v>80</v>
      </c>
      <c r="AY406" s="249" t="s">
        <v>123</v>
      </c>
    </row>
    <row r="407" s="1" customFormat="1" ht="25.5" customHeight="1">
      <c r="B407" s="45"/>
      <c r="C407" s="260" t="s">
        <v>475</v>
      </c>
      <c r="D407" s="260" t="s">
        <v>301</v>
      </c>
      <c r="E407" s="261" t="s">
        <v>476</v>
      </c>
      <c r="F407" s="262" t="s">
        <v>477</v>
      </c>
      <c r="G407" s="263" t="s">
        <v>198</v>
      </c>
      <c r="H407" s="264">
        <v>61</v>
      </c>
      <c r="I407" s="265"/>
      <c r="J407" s="264">
        <f>ROUND(I407*H407,2)</f>
        <v>0</v>
      </c>
      <c r="K407" s="262" t="s">
        <v>130</v>
      </c>
      <c r="L407" s="266"/>
      <c r="M407" s="267" t="s">
        <v>20</v>
      </c>
      <c r="N407" s="268" t="s">
        <v>43</v>
      </c>
      <c r="O407" s="46"/>
      <c r="P407" s="224">
        <f>O407*H407</f>
        <v>0</v>
      </c>
      <c r="Q407" s="224">
        <v>0.00189</v>
      </c>
      <c r="R407" s="224">
        <f>Q407*H407</f>
        <v>0.11529</v>
      </c>
      <c r="S407" s="224">
        <v>0</v>
      </c>
      <c r="T407" s="225">
        <f>S407*H407</f>
        <v>0</v>
      </c>
      <c r="AR407" s="23" t="s">
        <v>304</v>
      </c>
      <c r="AT407" s="23" t="s">
        <v>301</v>
      </c>
      <c r="AU407" s="23" t="s">
        <v>82</v>
      </c>
      <c r="AY407" s="23" t="s">
        <v>123</v>
      </c>
      <c r="BE407" s="226">
        <f>IF(N407="základní",J407,0)</f>
        <v>0</v>
      </c>
      <c r="BF407" s="226">
        <f>IF(N407="snížená",J407,0)</f>
        <v>0</v>
      </c>
      <c r="BG407" s="226">
        <f>IF(N407="zákl. přenesená",J407,0)</f>
        <v>0</v>
      </c>
      <c r="BH407" s="226">
        <f>IF(N407="sníž. přenesená",J407,0)</f>
        <v>0</v>
      </c>
      <c r="BI407" s="226">
        <f>IF(N407="nulová",J407,0)</f>
        <v>0</v>
      </c>
      <c r="BJ407" s="23" t="s">
        <v>80</v>
      </c>
      <c r="BK407" s="226">
        <f>ROUND(I407*H407,2)</f>
        <v>0</v>
      </c>
      <c r="BL407" s="23" t="s">
        <v>199</v>
      </c>
      <c r="BM407" s="23" t="s">
        <v>478</v>
      </c>
    </row>
    <row r="408" s="13" customFormat="1">
      <c r="B408" s="250"/>
      <c r="C408" s="251"/>
      <c r="D408" s="229" t="s">
        <v>133</v>
      </c>
      <c r="E408" s="252" t="s">
        <v>20</v>
      </c>
      <c r="F408" s="253" t="s">
        <v>381</v>
      </c>
      <c r="G408" s="251"/>
      <c r="H408" s="252" t="s">
        <v>20</v>
      </c>
      <c r="I408" s="254"/>
      <c r="J408" s="251"/>
      <c r="K408" s="251"/>
      <c r="L408" s="255"/>
      <c r="M408" s="256"/>
      <c r="N408" s="257"/>
      <c r="O408" s="257"/>
      <c r="P408" s="257"/>
      <c r="Q408" s="257"/>
      <c r="R408" s="257"/>
      <c r="S408" s="257"/>
      <c r="T408" s="258"/>
      <c r="AT408" s="259" t="s">
        <v>133</v>
      </c>
      <c r="AU408" s="259" t="s">
        <v>82</v>
      </c>
      <c r="AV408" s="13" t="s">
        <v>80</v>
      </c>
      <c r="AW408" s="13" t="s">
        <v>35</v>
      </c>
      <c r="AX408" s="13" t="s">
        <v>72</v>
      </c>
      <c r="AY408" s="259" t="s">
        <v>123</v>
      </c>
    </row>
    <row r="409" s="11" customFormat="1">
      <c r="B409" s="227"/>
      <c r="C409" s="228"/>
      <c r="D409" s="229" t="s">
        <v>133</v>
      </c>
      <c r="E409" s="230" t="s">
        <v>20</v>
      </c>
      <c r="F409" s="231" t="s">
        <v>451</v>
      </c>
      <c r="G409" s="228"/>
      <c r="H409" s="232">
        <v>61</v>
      </c>
      <c r="I409" s="233"/>
      <c r="J409" s="228"/>
      <c r="K409" s="228"/>
      <c r="L409" s="234"/>
      <c r="M409" s="235"/>
      <c r="N409" s="236"/>
      <c r="O409" s="236"/>
      <c r="P409" s="236"/>
      <c r="Q409" s="236"/>
      <c r="R409" s="236"/>
      <c r="S409" s="236"/>
      <c r="T409" s="237"/>
      <c r="AT409" s="238" t="s">
        <v>133</v>
      </c>
      <c r="AU409" s="238" t="s">
        <v>82</v>
      </c>
      <c r="AV409" s="11" t="s">
        <v>82</v>
      </c>
      <c r="AW409" s="11" t="s">
        <v>35</v>
      </c>
      <c r="AX409" s="11" t="s">
        <v>72</v>
      </c>
      <c r="AY409" s="238" t="s">
        <v>123</v>
      </c>
    </row>
    <row r="410" s="12" customFormat="1">
      <c r="B410" s="239"/>
      <c r="C410" s="240"/>
      <c r="D410" s="229" t="s">
        <v>133</v>
      </c>
      <c r="E410" s="241" t="s">
        <v>20</v>
      </c>
      <c r="F410" s="242" t="s">
        <v>134</v>
      </c>
      <c r="G410" s="240"/>
      <c r="H410" s="243">
        <v>61</v>
      </c>
      <c r="I410" s="244"/>
      <c r="J410" s="240"/>
      <c r="K410" s="240"/>
      <c r="L410" s="245"/>
      <c r="M410" s="246"/>
      <c r="N410" s="247"/>
      <c r="O410" s="247"/>
      <c r="P410" s="247"/>
      <c r="Q410" s="247"/>
      <c r="R410" s="247"/>
      <c r="S410" s="247"/>
      <c r="T410" s="248"/>
      <c r="AT410" s="249" t="s">
        <v>133</v>
      </c>
      <c r="AU410" s="249" t="s">
        <v>82</v>
      </c>
      <c r="AV410" s="12" t="s">
        <v>131</v>
      </c>
      <c r="AW410" s="12" t="s">
        <v>35</v>
      </c>
      <c r="AX410" s="12" t="s">
        <v>80</v>
      </c>
      <c r="AY410" s="249" t="s">
        <v>123</v>
      </c>
    </row>
    <row r="411" s="1" customFormat="1" ht="16.5" customHeight="1">
      <c r="B411" s="45"/>
      <c r="C411" s="216" t="s">
        <v>479</v>
      </c>
      <c r="D411" s="216" t="s">
        <v>126</v>
      </c>
      <c r="E411" s="217" t="s">
        <v>480</v>
      </c>
      <c r="F411" s="218" t="s">
        <v>481</v>
      </c>
      <c r="G411" s="219" t="s">
        <v>137</v>
      </c>
      <c r="H411" s="220">
        <v>40</v>
      </c>
      <c r="I411" s="221"/>
      <c r="J411" s="220">
        <f>ROUND(I411*H411,2)</f>
        <v>0</v>
      </c>
      <c r="K411" s="218" t="s">
        <v>130</v>
      </c>
      <c r="L411" s="71"/>
      <c r="M411" s="222" t="s">
        <v>20</v>
      </c>
      <c r="N411" s="223" t="s">
        <v>43</v>
      </c>
      <c r="O411" s="46"/>
      <c r="P411" s="224">
        <f>O411*H411</f>
        <v>0</v>
      </c>
      <c r="Q411" s="224">
        <v>0</v>
      </c>
      <c r="R411" s="224">
        <f>Q411*H411</f>
        <v>0</v>
      </c>
      <c r="S411" s="224">
        <v>0</v>
      </c>
      <c r="T411" s="225">
        <f>S411*H411</f>
        <v>0</v>
      </c>
      <c r="AR411" s="23" t="s">
        <v>199</v>
      </c>
      <c r="AT411" s="23" t="s">
        <v>126</v>
      </c>
      <c r="AU411" s="23" t="s">
        <v>82</v>
      </c>
      <c r="AY411" s="23" t="s">
        <v>123</v>
      </c>
      <c r="BE411" s="226">
        <f>IF(N411="základní",J411,0)</f>
        <v>0</v>
      </c>
      <c r="BF411" s="226">
        <f>IF(N411="snížená",J411,0)</f>
        <v>0</v>
      </c>
      <c r="BG411" s="226">
        <f>IF(N411="zákl. přenesená",J411,0)</f>
        <v>0</v>
      </c>
      <c r="BH411" s="226">
        <f>IF(N411="sníž. přenesená",J411,0)</f>
        <v>0</v>
      </c>
      <c r="BI411" s="226">
        <f>IF(N411="nulová",J411,0)</f>
        <v>0</v>
      </c>
      <c r="BJ411" s="23" t="s">
        <v>80</v>
      </c>
      <c r="BK411" s="226">
        <f>ROUND(I411*H411,2)</f>
        <v>0</v>
      </c>
      <c r="BL411" s="23" t="s">
        <v>199</v>
      </c>
      <c r="BM411" s="23" t="s">
        <v>482</v>
      </c>
    </row>
    <row r="412" s="13" customFormat="1">
      <c r="B412" s="250"/>
      <c r="C412" s="251"/>
      <c r="D412" s="229" t="s">
        <v>133</v>
      </c>
      <c r="E412" s="252" t="s">
        <v>20</v>
      </c>
      <c r="F412" s="253" t="s">
        <v>381</v>
      </c>
      <c r="G412" s="251"/>
      <c r="H412" s="252" t="s">
        <v>20</v>
      </c>
      <c r="I412" s="254"/>
      <c r="J412" s="251"/>
      <c r="K412" s="251"/>
      <c r="L412" s="255"/>
      <c r="M412" s="256"/>
      <c r="N412" s="257"/>
      <c r="O412" s="257"/>
      <c r="P412" s="257"/>
      <c r="Q412" s="257"/>
      <c r="R412" s="257"/>
      <c r="S412" s="257"/>
      <c r="T412" s="258"/>
      <c r="AT412" s="259" t="s">
        <v>133</v>
      </c>
      <c r="AU412" s="259" t="s">
        <v>82</v>
      </c>
      <c r="AV412" s="13" t="s">
        <v>80</v>
      </c>
      <c r="AW412" s="13" t="s">
        <v>35</v>
      </c>
      <c r="AX412" s="13" t="s">
        <v>72</v>
      </c>
      <c r="AY412" s="259" t="s">
        <v>123</v>
      </c>
    </row>
    <row r="413" s="11" customFormat="1">
      <c r="B413" s="227"/>
      <c r="C413" s="228"/>
      <c r="D413" s="229" t="s">
        <v>133</v>
      </c>
      <c r="E413" s="230" t="s">
        <v>20</v>
      </c>
      <c r="F413" s="231" t="s">
        <v>272</v>
      </c>
      <c r="G413" s="228"/>
      <c r="H413" s="232">
        <v>40</v>
      </c>
      <c r="I413" s="233"/>
      <c r="J413" s="228"/>
      <c r="K413" s="228"/>
      <c r="L413" s="234"/>
      <c r="M413" s="235"/>
      <c r="N413" s="236"/>
      <c r="O413" s="236"/>
      <c r="P413" s="236"/>
      <c r="Q413" s="236"/>
      <c r="R413" s="236"/>
      <c r="S413" s="236"/>
      <c r="T413" s="237"/>
      <c r="AT413" s="238" t="s">
        <v>133</v>
      </c>
      <c r="AU413" s="238" t="s">
        <v>82</v>
      </c>
      <c r="AV413" s="11" t="s">
        <v>82</v>
      </c>
      <c r="AW413" s="11" t="s">
        <v>35</v>
      </c>
      <c r="AX413" s="11" t="s">
        <v>72</v>
      </c>
      <c r="AY413" s="238" t="s">
        <v>123</v>
      </c>
    </row>
    <row r="414" s="12" customFormat="1">
      <c r="B414" s="239"/>
      <c r="C414" s="240"/>
      <c r="D414" s="229" t="s">
        <v>133</v>
      </c>
      <c r="E414" s="241" t="s">
        <v>20</v>
      </c>
      <c r="F414" s="242" t="s">
        <v>134</v>
      </c>
      <c r="G414" s="240"/>
      <c r="H414" s="243">
        <v>40</v>
      </c>
      <c r="I414" s="244"/>
      <c r="J414" s="240"/>
      <c r="K414" s="240"/>
      <c r="L414" s="245"/>
      <c r="M414" s="246"/>
      <c r="N414" s="247"/>
      <c r="O414" s="247"/>
      <c r="P414" s="247"/>
      <c r="Q414" s="247"/>
      <c r="R414" s="247"/>
      <c r="S414" s="247"/>
      <c r="T414" s="248"/>
      <c r="AT414" s="249" t="s">
        <v>133</v>
      </c>
      <c r="AU414" s="249" t="s">
        <v>82</v>
      </c>
      <c r="AV414" s="12" t="s">
        <v>131</v>
      </c>
      <c r="AW414" s="12" t="s">
        <v>35</v>
      </c>
      <c r="AX414" s="12" t="s">
        <v>80</v>
      </c>
      <c r="AY414" s="249" t="s">
        <v>123</v>
      </c>
    </row>
    <row r="415" s="1" customFormat="1" ht="16.5" customHeight="1">
      <c r="B415" s="45"/>
      <c r="C415" s="260" t="s">
        <v>483</v>
      </c>
      <c r="D415" s="260" t="s">
        <v>301</v>
      </c>
      <c r="E415" s="261" t="s">
        <v>484</v>
      </c>
      <c r="F415" s="262" t="s">
        <v>485</v>
      </c>
      <c r="G415" s="263" t="s">
        <v>137</v>
      </c>
      <c r="H415" s="264">
        <v>40</v>
      </c>
      <c r="I415" s="265"/>
      <c r="J415" s="264">
        <f>ROUND(I415*H415,2)</f>
        <v>0</v>
      </c>
      <c r="K415" s="262" t="s">
        <v>130</v>
      </c>
      <c r="L415" s="266"/>
      <c r="M415" s="267" t="s">
        <v>20</v>
      </c>
      <c r="N415" s="268" t="s">
        <v>43</v>
      </c>
      <c r="O415" s="46"/>
      <c r="P415" s="224">
        <f>O415*H415</f>
        <v>0</v>
      </c>
      <c r="Q415" s="224">
        <v>0.00017000000000000001</v>
      </c>
      <c r="R415" s="224">
        <f>Q415*H415</f>
        <v>0.0068000000000000005</v>
      </c>
      <c r="S415" s="224">
        <v>0</v>
      </c>
      <c r="T415" s="225">
        <f>S415*H415</f>
        <v>0</v>
      </c>
      <c r="AR415" s="23" t="s">
        <v>304</v>
      </c>
      <c r="AT415" s="23" t="s">
        <v>301</v>
      </c>
      <c r="AU415" s="23" t="s">
        <v>82</v>
      </c>
      <c r="AY415" s="23" t="s">
        <v>123</v>
      </c>
      <c r="BE415" s="226">
        <f>IF(N415="základní",J415,0)</f>
        <v>0</v>
      </c>
      <c r="BF415" s="226">
        <f>IF(N415="snížená",J415,0)</f>
        <v>0</v>
      </c>
      <c r="BG415" s="226">
        <f>IF(N415="zákl. přenesená",J415,0)</f>
        <v>0</v>
      </c>
      <c r="BH415" s="226">
        <f>IF(N415="sníž. přenesená",J415,0)</f>
        <v>0</v>
      </c>
      <c r="BI415" s="226">
        <f>IF(N415="nulová",J415,0)</f>
        <v>0</v>
      </c>
      <c r="BJ415" s="23" t="s">
        <v>80</v>
      </c>
      <c r="BK415" s="226">
        <f>ROUND(I415*H415,2)</f>
        <v>0</v>
      </c>
      <c r="BL415" s="23" t="s">
        <v>199</v>
      </c>
      <c r="BM415" s="23" t="s">
        <v>486</v>
      </c>
    </row>
    <row r="416" s="13" customFormat="1">
      <c r="B416" s="250"/>
      <c r="C416" s="251"/>
      <c r="D416" s="229" t="s">
        <v>133</v>
      </c>
      <c r="E416" s="252" t="s">
        <v>20</v>
      </c>
      <c r="F416" s="253" t="s">
        <v>381</v>
      </c>
      <c r="G416" s="251"/>
      <c r="H416" s="252" t="s">
        <v>20</v>
      </c>
      <c r="I416" s="254"/>
      <c r="J416" s="251"/>
      <c r="K416" s="251"/>
      <c r="L416" s="255"/>
      <c r="M416" s="256"/>
      <c r="N416" s="257"/>
      <c r="O416" s="257"/>
      <c r="P416" s="257"/>
      <c r="Q416" s="257"/>
      <c r="R416" s="257"/>
      <c r="S416" s="257"/>
      <c r="T416" s="258"/>
      <c r="AT416" s="259" t="s">
        <v>133</v>
      </c>
      <c r="AU416" s="259" t="s">
        <v>82</v>
      </c>
      <c r="AV416" s="13" t="s">
        <v>80</v>
      </c>
      <c r="AW416" s="13" t="s">
        <v>35</v>
      </c>
      <c r="AX416" s="13" t="s">
        <v>72</v>
      </c>
      <c r="AY416" s="259" t="s">
        <v>123</v>
      </c>
    </row>
    <row r="417" s="11" customFormat="1">
      <c r="B417" s="227"/>
      <c r="C417" s="228"/>
      <c r="D417" s="229" t="s">
        <v>133</v>
      </c>
      <c r="E417" s="230" t="s">
        <v>20</v>
      </c>
      <c r="F417" s="231" t="s">
        <v>272</v>
      </c>
      <c r="G417" s="228"/>
      <c r="H417" s="232">
        <v>40</v>
      </c>
      <c r="I417" s="233"/>
      <c r="J417" s="228"/>
      <c r="K417" s="228"/>
      <c r="L417" s="234"/>
      <c r="M417" s="235"/>
      <c r="N417" s="236"/>
      <c r="O417" s="236"/>
      <c r="P417" s="236"/>
      <c r="Q417" s="236"/>
      <c r="R417" s="236"/>
      <c r="S417" s="236"/>
      <c r="T417" s="237"/>
      <c r="AT417" s="238" t="s">
        <v>133</v>
      </c>
      <c r="AU417" s="238" t="s">
        <v>82</v>
      </c>
      <c r="AV417" s="11" t="s">
        <v>82</v>
      </c>
      <c r="AW417" s="11" t="s">
        <v>35</v>
      </c>
      <c r="AX417" s="11" t="s">
        <v>72</v>
      </c>
      <c r="AY417" s="238" t="s">
        <v>123</v>
      </c>
    </row>
    <row r="418" s="12" customFormat="1">
      <c r="B418" s="239"/>
      <c r="C418" s="240"/>
      <c r="D418" s="229" t="s">
        <v>133</v>
      </c>
      <c r="E418" s="241" t="s">
        <v>20</v>
      </c>
      <c r="F418" s="242" t="s">
        <v>134</v>
      </c>
      <c r="G418" s="240"/>
      <c r="H418" s="243">
        <v>40</v>
      </c>
      <c r="I418" s="244"/>
      <c r="J418" s="240"/>
      <c r="K418" s="240"/>
      <c r="L418" s="245"/>
      <c r="M418" s="246"/>
      <c r="N418" s="247"/>
      <c r="O418" s="247"/>
      <c r="P418" s="247"/>
      <c r="Q418" s="247"/>
      <c r="R418" s="247"/>
      <c r="S418" s="247"/>
      <c r="T418" s="248"/>
      <c r="AT418" s="249" t="s">
        <v>133</v>
      </c>
      <c r="AU418" s="249" t="s">
        <v>82</v>
      </c>
      <c r="AV418" s="12" t="s">
        <v>131</v>
      </c>
      <c r="AW418" s="12" t="s">
        <v>35</v>
      </c>
      <c r="AX418" s="12" t="s">
        <v>80</v>
      </c>
      <c r="AY418" s="249" t="s">
        <v>123</v>
      </c>
    </row>
    <row r="419" s="1" customFormat="1" ht="16.5" customHeight="1">
      <c r="B419" s="45"/>
      <c r="C419" s="216" t="s">
        <v>487</v>
      </c>
      <c r="D419" s="216" t="s">
        <v>126</v>
      </c>
      <c r="E419" s="217" t="s">
        <v>488</v>
      </c>
      <c r="F419" s="218" t="s">
        <v>489</v>
      </c>
      <c r="G419" s="219" t="s">
        <v>137</v>
      </c>
      <c r="H419" s="220">
        <v>8</v>
      </c>
      <c r="I419" s="221"/>
      <c r="J419" s="220">
        <f>ROUND(I419*H419,2)</f>
        <v>0</v>
      </c>
      <c r="K419" s="218" t="s">
        <v>130</v>
      </c>
      <c r="L419" s="71"/>
      <c r="M419" s="222" t="s">
        <v>20</v>
      </c>
      <c r="N419" s="223" t="s">
        <v>43</v>
      </c>
      <c r="O419" s="46"/>
      <c r="P419" s="224">
        <f>O419*H419</f>
        <v>0</v>
      </c>
      <c r="Q419" s="224">
        <v>0</v>
      </c>
      <c r="R419" s="224">
        <f>Q419*H419</f>
        <v>0</v>
      </c>
      <c r="S419" s="224">
        <v>0</v>
      </c>
      <c r="T419" s="225">
        <f>S419*H419</f>
        <v>0</v>
      </c>
      <c r="AR419" s="23" t="s">
        <v>199</v>
      </c>
      <c r="AT419" s="23" t="s">
        <v>126</v>
      </c>
      <c r="AU419" s="23" t="s">
        <v>82</v>
      </c>
      <c r="AY419" s="23" t="s">
        <v>123</v>
      </c>
      <c r="BE419" s="226">
        <f>IF(N419="základní",J419,0)</f>
        <v>0</v>
      </c>
      <c r="BF419" s="226">
        <f>IF(N419="snížená",J419,0)</f>
        <v>0</v>
      </c>
      <c r="BG419" s="226">
        <f>IF(N419="zákl. přenesená",J419,0)</f>
        <v>0</v>
      </c>
      <c r="BH419" s="226">
        <f>IF(N419="sníž. přenesená",J419,0)</f>
        <v>0</v>
      </c>
      <c r="BI419" s="226">
        <f>IF(N419="nulová",J419,0)</f>
        <v>0</v>
      </c>
      <c r="BJ419" s="23" t="s">
        <v>80</v>
      </c>
      <c r="BK419" s="226">
        <f>ROUND(I419*H419,2)</f>
        <v>0</v>
      </c>
      <c r="BL419" s="23" t="s">
        <v>199</v>
      </c>
      <c r="BM419" s="23" t="s">
        <v>490</v>
      </c>
    </row>
    <row r="420" s="13" customFormat="1">
      <c r="B420" s="250"/>
      <c r="C420" s="251"/>
      <c r="D420" s="229" t="s">
        <v>133</v>
      </c>
      <c r="E420" s="252" t="s">
        <v>20</v>
      </c>
      <c r="F420" s="253" t="s">
        <v>381</v>
      </c>
      <c r="G420" s="251"/>
      <c r="H420" s="252" t="s">
        <v>20</v>
      </c>
      <c r="I420" s="254"/>
      <c r="J420" s="251"/>
      <c r="K420" s="251"/>
      <c r="L420" s="255"/>
      <c r="M420" s="256"/>
      <c r="N420" s="257"/>
      <c r="O420" s="257"/>
      <c r="P420" s="257"/>
      <c r="Q420" s="257"/>
      <c r="R420" s="257"/>
      <c r="S420" s="257"/>
      <c r="T420" s="258"/>
      <c r="AT420" s="259" t="s">
        <v>133</v>
      </c>
      <c r="AU420" s="259" t="s">
        <v>82</v>
      </c>
      <c r="AV420" s="13" t="s">
        <v>80</v>
      </c>
      <c r="AW420" s="13" t="s">
        <v>35</v>
      </c>
      <c r="AX420" s="13" t="s">
        <v>72</v>
      </c>
      <c r="AY420" s="259" t="s">
        <v>123</v>
      </c>
    </row>
    <row r="421" s="11" customFormat="1">
      <c r="B421" s="227"/>
      <c r="C421" s="228"/>
      <c r="D421" s="229" t="s">
        <v>133</v>
      </c>
      <c r="E421" s="230" t="s">
        <v>20</v>
      </c>
      <c r="F421" s="231" t="s">
        <v>169</v>
      </c>
      <c r="G421" s="228"/>
      <c r="H421" s="232">
        <v>8</v>
      </c>
      <c r="I421" s="233"/>
      <c r="J421" s="228"/>
      <c r="K421" s="228"/>
      <c r="L421" s="234"/>
      <c r="M421" s="235"/>
      <c r="N421" s="236"/>
      <c r="O421" s="236"/>
      <c r="P421" s="236"/>
      <c r="Q421" s="236"/>
      <c r="R421" s="236"/>
      <c r="S421" s="236"/>
      <c r="T421" s="237"/>
      <c r="AT421" s="238" t="s">
        <v>133</v>
      </c>
      <c r="AU421" s="238" t="s">
        <v>82</v>
      </c>
      <c r="AV421" s="11" t="s">
        <v>82</v>
      </c>
      <c r="AW421" s="11" t="s">
        <v>35</v>
      </c>
      <c r="AX421" s="11" t="s">
        <v>72</v>
      </c>
      <c r="AY421" s="238" t="s">
        <v>123</v>
      </c>
    </row>
    <row r="422" s="12" customFormat="1">
      <c r="B422" s="239"/>
      <c r="C422" s="240"/>
      <c r="D422" s="229" t="s">
        <v>133</v>
      </c>
      <c r="E422" s="241" t="s">
        <v>20</v>
      </c>
      <c r="F422" s="242" t="s">
        <v>134</v>
      </c>
      <c r="G422" s="240"/>
      <c r="H422" s="243">
        <v>8</v>
      </c>
      <c r="I422" s="244"/>
      <c r="J422" s="240"/>
      <c r="K422" s="240"/>
      <c r="L422" s="245"/>
      <c r="M422" s="246"/>
      <c r="N422" s="247"/>
      <c r="O422" s="247"/>
      <c r="P422" s="247"/>
      <c r="Q422" s="247"/>
      <c r="R422" s="247"/>
      <c r="S422" s="247"/>
      <c r="T422" s="248"/>
      <c r="AT422" s="249" t="s">
        <v>133</v>
      </c>
      <c r="AU422" s="249" t="s">
        <v>82</v>
      </c>
      <c r="AV422" s="12" t="s">
        <v>131</v>
      </c>
      <c r="AW422" s="12" t="s">
        <v>35</v>
      </c>
      <c r="AX422" s="12" t="s">
        <v>80</v>
      </c>
      <c r="AY422" s="249" t="s">
        <v>123</v>
      </c>
    </row>
    <row r="423" s="1" customFormat="1" ht="16.5" customHeight="1">
      <c r="B423" s="45"/>
      <c r="C423" s="260" t="s">
        <v>491</v>
      </c>
      <c r="D423" s="260" t="s">
        <v>301</v>
      </c>
      <c r="E423" s="261" t="s">
        <v>492</v>
      </c>
      <c r="F423" s="262" t="s">
        <v>493</v>
      </c>
      <c r="G423" s="263" t="s">
        <v>137</v>
      </c>
      <c r="H423" s="264">
        <v>8</v>
      </c>
      <c r="I423" s="265"/>
      <c r="J423" s="264">
        <f>ROUND(I423*H423,2)</f>
        <v>0</v>
      </c>
      <c r="K423" s="262" t="s">
        <v>130</v>
      </c>
      <c r="L423" s="266"/>
      <c r="M423" s="267" t="s">
        <v>20</v>
      </c>
      <c r="N423" s="268" t="s">
        <v>43</v>
      </c>
      <c r="O423" s="46"/>
      <c r="P423" s="224">
        <f>O423*H423</f>
        <v>0</v>
      </c>
      <c r="Q423" s="224">
        <v>0.00064000000000000005</v>
      </c>
      <c r="R423" s="224">
        <f>Q423*H423</f>
        <v>0.0051200000000000004</v>
      </c>
      <c r="S423" s="224">
        <v>0</v>
      </c>
      <c r="T423" s="225">
        <f>S423*H423</f>
        <v>0</v>
      </c>
      <c r="AR423" s="23" t="s">
        <v>304</v>
      </c>
      <c r="AT423" s="23" t="s">
        <v>301</v>
      </c>
      <c r="AU423" s="23" t="s">
        <v>82</v>
      </c>
      <c r="AY423" s="23" t="s">
        <v>123</v>
      </c>
      <c r="BE423" s="226">
        <f>IF(N423="základní",J423,0)</f>
        <v>0</v>
      </c>
      <c r="BF423" s="226">
        <f>IF(N423="snížená",J423,0)</f>
        <v>0</v>
      </c>
      <c r="BG423" s="226">
        <f>IF(N423="zákl. přenesená",J423,0)</f>
        <v>0</v>
      </c>
      <c r="BH423" s="226">
        <f>IF(N423="sníž. přenesená",J423,0)</f>
        <v>0</v>
      </c>
      <c r="BI423" s="226">
        <f>IF(N423="nulová",J423,0)</f>
        <v>0</v>
      </c>
      <c r="BJ423" s="23" t="s">
        <v>80</v>
      </c>
      <c r="BK423" s="226">
        <f>ROUND(I423*H423,2)</f>
        <v>0</v>
      </c>
      <c r="BL423" s="23" t="s">
        <v>199</v>
      </c>
      <c r="BM423" s="23" t="s">
        <v>494</v>
      </c>
    </row>
    <row r="424" s="13" customFormat="1">
      <c r="B424" s="250"/>
      <c r="C424" s="251"/>
      <c r="D424" s="229" t="s">
        <v>133</v>
      </c>
      <c r="E424" s="252" t="s">
        <v>20</v>
      </c>
      <c r="F424" s="253" t="s">
        <v>381</v>
      </c>
      <c r="G424" s="251"/>
      <c r="H424" s="252" t="s">
        <v>20</v>
      </c>
      <c r="I424" s="254"/>
      <c r="J424" s="251"/>
      <c r="K424" s="251"/>
      <c r="L424" s="255"/>
      <c r="M424" s="256"/>
      <c r="N424" s="257"/>
      <c r="O424" s="257"/>
      <c r="P424" s="257"/>
      <c r="Q424" s="257"/>
      <c r="R424" s="257"/>
      <c r="S424" s="257"/>
      <c r="T424" s="258"/>
      <c r="AT424" s="259" t="s">
        <v>133</v>
      </c>
      <c r="AU424" s="259" t="s">
        <v>82</v>
      </c>
      <c r="AV424" s="13" t="s">
        <v>80</v>
      </c>
      <c r="AW424" s="13" t="s">
        <v>35</v>
      </c>
      <c r="AX424" s="13" t="s">
        <v>72</v>
      </c>
      <c r="AY424" s="259" t="s">
        <v>123</v>
      </c>
    </row>
    <row r="425" s="11" customFormat="1">
      <c r="B425" s="227"/>
      <c r="C425" s="228"/>
      <c r="D425" s="229" t="s">
        <v>133</v>
      </c>
      <c r="E425" s="230" t="s">
        <v>20</v>
      </c>
      <c r="F425" s="231" t="s">
        <v>169</v>
      </c>
      <c r="G425" s="228"/>
      <c r="H425" s="232">
        <v>8</v>
      </c>
      <c r="I425" s="233"/>
      <c r="J425" s="228"/>
      <c r="K425" s="228"/>
      <c r="L425" s="234"/>
      <c r="M425" s="235"/>
      <c r="N425" s="236"/>
      <c r="O425" s="236"/>
      <c r="P425" s="236"/>
      <c r="Q425" s="236"/>
      <c r="R425" s="236"/>
      <c r="S425" s="236"/>
      <c r="T425" s="237"/>
      <c r="AT425" s="238" t="s">
        <v>133</v>
      </c>
      <c r="AU425" s="238" t="s">
        <v>82</v>
      </c>
      <c r="AV425" s="11" t="s">
        <v>82</v>
      </c>
      <c r="AW425" s="11" t="s">
        <v>35</v>
      </c>
      <c r="AX425" s="11" t="s">
        <v>72</v>
      </c>
      <c r="AY425" s="238" t="s">
        <v>123</v>
      </c>
    </row>
    <row r="426" s="12" customFormat="1">
      <c r="B426" s="239"/>
      <c r="C426" s="240"/>
      <c r="D426" s="229" t="s">
        <v>133</v>
      </c>
      <c r="E426" s="241" t="s">
        <v>20</v>
      </c>
      <c r="F426" s="242" t="s">
        <v>134</v>
      </c>
      <c r="G426" s="240"/>
      <c r="H426" s="243">
        <v>8</v>
      </c>
      <c r="I426" s="244"/>
      <c r="J426" s="240"/>
      <c r="K426" s="240"/>
      <c r="L426" s="245"/>
      <c r="M426" s="246"/>
      <c r="N426" s="247"/>
      <c r="O426" s="247"/>
      <c r="P426" s="247"/>
      <c r="Q426" s="247"/>
      <c r="R426" s="247"/>
      <c r="S426" s="247"/>
      <c r="T426" s="248"/>
      <c r="AT426" s="249" t="s">
        <v>133</v>
      </c>
      <c r="AU426" s="249" t="s">
        <v>82</v>
      </c>
      <c r="AV426" s="12" t="s">
        <v>131</v>
      </c>
      <c r="AW426" s="12" t="s">
        <v>35</v>
      </c>
      <c r="AX426" s="12" t="s">
        <v>80</v>
      </c>
      <c r="AY426" s="249" t="s">
        <v>123</v>
      </c>
    </row>
    <row r="427" s="1" customFormat="1" ht="38.25" customHeight="1">
      <c r="B427" s="45"/>
      <c r="C427" s="216" t="s">
        <v>495</v>
      </c>
      <c r="D427" s="216" t="s">
        <v>126</v>
      </c>
      <c r="E427" s="217" t="s">
        <v>496</v>
      </c>
      <c r="F427" s="218" t="s">
        <v>497</v>
      </c>
      <c r="G427" s="219" t="s">
        <v>230</v>
      </c>
      <c r="H427" s="221"/>
      <c r="I427" s="221"/>
      <c r="J427" s="220">
        <f>ROUND(I427*H427,2)</f>
        <v>0</v>
      </c>
      <c r="K427" s="218" t="s">
        <v>130</v>
      </c>
      <c r="L427" s="71"/>
      <c r="M427" s="222" t="s">
        <v>20</v>
      </c>
      <c r="N427" s="223" t="s">
        <v>43</v>
      </c>
      <c r="O427" s="46"/>
      <c r="P427" s="224">
        <f>O427*H427</f>
        <v>0</v>
      </c>
      <c r="Q427" s="224">
        <v>0</v>
      </c>
      <c r="R427" s="224">
        <f>Q427*H427</f>
        <v>0</v>
      </c>
      <c r="S427" s="224">
        <v>0</v>
      </c>
      <c r="T427" s="225">
        <f>S427*H427</f>
        <v>0</v>
      </c>
      <c r="AR427" s="23" t="s">
        <v>199</v>
      </c>
      <c r="AT427" s="23" t="s">
        <v>126</v>
      </c>
      <c r="AU427" s="23" t="s">
        <v>82</v>
      </c>
      <c r="AY427" s="23" t="s">
        <v>123</v>
      </c>
      <c r="BE427" s="226">
        <f>IF(N427="základní",J427,0)</f>
        <v>0</v>
      </c>
      <c r="BF427" s="226">
        <f>IF(N427="snížená",J427,0)</f>
        <v>0</v>
      </c>
      <c r="BG427" s="226">
        <f>IF(N427="zákl. přenesená",J427,0)</f>
        <v>0</v>
      </c>
      <c r="BH427" s="226">
        <f>IF(N427="sníž. přenesená",J427,0)</f>
        <v>0</v>
      </c>
      <c r="BI427" s="226">
        <f>IF(N427="nulová",J427,0)</f>
        <v>0</v>
      </c>
      <c r="BJ427" s="23" t="s">
        <v>80</v>
      </c>
      <c r="BK427" s="226">
        <f>ROUND(I427*H427,2)</f>
        <v>0</v>
      </c>
      <c r="BL427" s="23" t="s">
        <v>199</v>
      </c>
      <c r="BM427" s="23" t="s">
        <v>498</v>
      </c>
    </row>
    <row r="428" s="10" customFormat="1" ht="29.88" customHeight="1">
      <c r="B428" s="200"/>
      <c r="C428" s="201"/>
      <c r="D428" s="202" t="s">
        <v>71</v>
      </c>
      <c r="E428" s="214" t="s">
        <v>499</v>
      </c>
      <c r="F428" s="214" t="s">
        <v>500</v>
      </c>
      <c r="G428" s="201"/>
      <c r="H428" s="201"/>
      <c r="I428" s="204"/>
      <c r="J428" s="215">
        <f>BK428</f>
        <v>0</v>
      </c>
      <c r="K428" s="201"/>
      <c r="L428" s="206"/>
      <c r="M428" s="207"/>
      <c r="N428" s="208"/>
      <c r="O428" s="208"/>
      <c r="P428" s="209">
        <f>SUM(P429:P484)</f>
        <v>0</v>
      </c>
      <c r="Q428" s="208"/>
      <c r="R428" s="209">
        <f>SUM(R429:R484)</f>
        <v>0.37708639999999993</v>
      </c>
      <c r="S428" s="208"/>
      <c r="T428" s="210">
        <f>SUM(T429:T484)</f>
        <v>0</v>
      </c>
      <c r="AR428" s="211" t="s">
        <v>82</v>
      </c>
      <c r="AT428" s="212" t="s">
        <v>71</v>
      </c>
      <c r="AU428" s="212" t="s">
        <v>80</v>
      </c>
      <c r="AY428" s="211" t="s">
        <v>123</v>
      </c>
      <c r="BK428" s="213">
        <f>SUM(BK429:BK484)</f>
        <v>0</v>
      </c>
    </row>
    <row r="429" s="1" customFormat="1" ht="25.5" customHeight="1">
      <c r="B429" s="45"/>
      <c r="C429" s="216" t="s">
        <v>501</v>
      </c>
      <c r="D429" s="216" t="s">
        <v>126</v>
      </c>
      <c r="E429" s="217" t="s">
        <v>502</v>
      </c>
      <c r="F429" s="218" t="s">
        <v>503</v>
      </c>
      <c r="G429" s="219" t="s">
        <v>289</v>
      </c>
      <c r="H429" s="220">
        <v>81.129999999999995</v>
      </c>
      <c r="I429" s="221"/>
      <c r="J429" s="220">
        <f>ROUND(I429*H429,2)</f>
        <v>0</v>
      </c>
      <c r="K429" s="218" t="s">
        <v>130</v>
      </c>
      <c r="L429" s="71"/>
      <c r="M429" s="222" t="s">
        <v>20</v>
      </c>
      <c r="N429" s="223" t="s">
        <v>43</v>
      </c>
      <c r="O429" s="46"/>
      <c r="P429" s="224">
        <f>O429*H429</f>
        <v>0</v>
      </c>
      <c r="Q429" s="224">
        <v>1.0000000000000001E-05</v>
      </c>
      <c r="R429" s="224">
        <f>Q429*H429</f>
        <v>0.00081130000000000004</v>
      </c>
      <c r="S429" s="224">
        <v>0</v>
      </c>
      <c r="T429" s="225">
        <f>S429*H429</f>
        <v>0</v>
      </c>
      <c r="AR429" s="23" t="s">
        <v>199</v>
      </c>
      <c r="AT429" s="23" t="s">
        <v>126</v>
      </c>
      <c r="AU429" s="23" t="s">
        <v>82</v>
      </c>
      <c r="AY429" s="23" t="s">
        <v>123</v>
      </c>
      <c r="BE429" s="226">
        <f>IF(N429="základní",J429,0)</f>
        <v>0</v>
      </c>
      <c r="BF429" s="226">
        <f>IF(N429="snížená",J429,0)</f>
        <v>0</v>
      </c>
      <c r="BG429" s="226">
        <f>IF(N429="zákl. přenesená",J429,0)</f>
        <v>0</v>
      </c>
      <c r="BH429" s="226">
        <f>IF(N429="sníž. přenesená",J429,0)</f>
        <v>0</v>
      </c>
      <c r="BI429" s="226">
        <f>IF(N429="nulová",J429,0)</f>
        <v>0</v>
      </c>
      <c r="BJ429" s="23" t="s">
        <v>80</v>
      </c>
      <c r="BK429" s="226">
        <f>ROUND(I429*H429,2)</f>
        <v>0</v>
      </c>
      <c r="BL429" s="23" t="s">
        <v>199</v>
      </c>
      <c r="BM429" s="23" t="s">
        <v>504</v>
      </c>
    </row>
    <row r="430" s="13" customFormat="1">
      <c r="B430" s="250"/>
      <c r="C430" s="251"/>
      <c r="D430" s="229" t="s">
        <v>133</v>
      </c>
      <c r="E430" s="252" t="s">
        <v>20</v>
      </c>
      <c r="F430" s="253" t="s">
        <v>291</v>
      </c>
      <c r="G430" s="251"/>
      <c r="H430" s="252" t="s">
        <v>20</v>
      </c>
      <c r="I430" s="254"/>
      <c r="J430" s="251"/>
      <c r="K430" s="251"/>
      <c r="L430" s="255"/>
      <c r="M430" s="256"/>
      <c r="N430" s="257"/>
      <c r="O430" s="257"/>
      <c r="P430" s="257"/>
      <c r="Q430" s="257"/>
      <c r="R430" s="257"/>
      <c r="S430" s="257"/>
      <c r="T430" s="258"/>
      <c r="AT430" s="259" t="s">
        <v>133</v>
      </c>
      <c r="AU430" s="259" t="s">
        <v>82</v>
      </c>
      <c r="AV430" s="13" t="s">
        <v>80</v>
      </c>
      <c r="AW430" s="13" t="s">
        <v>35</v>
      </c>
      <c r="AX430" s="13" t="s">
        <v>72</v>
      </c>
      <c r="AY430" s="259" t="s">
        <v>123</v>
      </c>
    </row>
    <row r="431" s="13" customFormat="1">
      <c r="B431" s="250"/>
      <c r="C431" s="251"/>
      <c r="D431" s="229" t="s">
        <v>133</v>
      </c>
      <c r="E431" s="252" t="s">
        <v>20</v>
      </c>
      <c r="F431" s="253" t="s">
        <v>296</v>
      </c>
      <c r="G431" s="251"/>
      <c r="H431" s="252" t="s">
        <v>20</v>
      </c>
      <c r="I431" s="254"/>
      <c r="J431" s="251"/>
      <c r="K431" s="251"/>
      <c r="L431" s="255"/>
      <c r="M431" s="256"/>
      <c r="N431" s="257"/>
      <c r="O431" s="257"/>
      <c r="P431" s="257"/>
      <c r="Q431" s="257"/>
      <c r="R431" s="257"/>
      <c r="S431" s="257"/>
      <c r="T431" s="258"/>
      <c r="AT431" s="259" t="s">
        <v>133</v>
      </c>
      <c r="AU431" s="259" t="s">
        <v>82</v>
      </c>
      <c r="AV431" s="13" t="s">
        <v>80</v>
      </c>
      <c r="AW431" s="13" t="s">
        <v>35</v>
      </c>
      <c r="AX431" s="13" t="s">
        <v>72</v>
      </c>
      <c r="AY431" s="259" t="s">
        <v>123</v>
      </c>
    </row>
    <row r="432" s="11" customFormat="1">
      <c r="B432" s="227"/>
      <c r="C432" s="228"/>
      <c r="D432" s="229" t="s">
        <v>133</v>
      </c>
      <c r="E432" s="230" t="s">
        <v>20</v>
      </c>
      <c r="F432" s="231" t="s">
        <v>297</v>
      </c>
      <c r="G432" s="228"/>
      <c r="H432" s="232">
        <v>56.649999999999999</v>
      </c>
      <c r="I432" s="233"/>
      <c r="J432" s="228"/>
      <c r="K432" s="228"/>
      <c r="L432" s="234"/>
      <c r="M432" s="235"/>
      <c r="N432" s="236"/>
      <c r="O432" s="236"/>
      <c r="P432" s="236"/>
      <c r="Q432" s="236"/>
      <c r="R432" s="236"/>
      <c r="S432" s="236"/>
      <c r="T432" s="237"/>
      <c r="AT432" s="238" t="s">
        <v>133</v>
      </c>
      <c r="AU432" s="238" t="s">
        <v>82</v>
      </c>
      <c r="AV432" s="11" t="s">
        <v>82</v>
      </c>
      <c r="AW432" s="11" t="s">
        <v>35</v>
      </c>
      <c r="AX432" s="11" t="s">
        <v>72</v>
      </c>
      <c r="AY432" s="238" t="s">
        <v>123</v>
      </c>
    </row>
    <row r="433" s="13" customFormat="1">
      <c r="B433" s="250"/>
      <c r="C433" s="251"/>
      <c r="D433" s="229" t="s">
        <v>133</v>
      </c>
      <c r="E433" s="252" t="s">
        <v>20</v>
      </c>
      <c r="F433" s="253" t="s">
        <v>298</v>
      </c>
      <c r="G433" s="251"/>
      <c r="H433" s="252" t="s">
        <v>20</v>
      </c>
      <c r="I433" s="254"/>
      <c r="J433" s="251"/>
      <c r="K433" s="251"/>
      <c r="L433" s="255"/>
      <c r="M433" s="256"/>
      <c r="N433" s="257"/>
      <c r="O433" s="257"/>
      <c r="P433" s="257"/>
      <c r="Q433" s="257"/>
      <c r="R433" s="257"/>
      <c r="S433" s="257"/>
      <c r="T433" s="258"/>
      <c r="AT433" s="259" t="s">
        <v>133</v>
      </c>
      <c r="AU433" s="259" t="s">
        <v>82</v>
      </c>
      <c r="AV433" s="13" t="s">
        <v>80</v>
      </c>
      <c r="AW433" s="13" t="s">
        <v>35</v>
      </c>
      <c r="AX433" s="13" t="s">
        <v>72</v>
      </c>
      <c r="AY433" s="259" t="s">
        <v>123</v>
      </c>
    </row>
    <row r="434" s="11" customFormat="1">
      <c r="B434" s="227"/>
      <c r="C434" s="228"/>
      <c r="D434" s="229" t="s">
        <v>133</v>
      </c>
      <c r="E434" s="230" t="s">
        <v>20</v>
      </c>
      <c r="F434" s="231" t="s">
        <v>299</v>
      </c>
      <c r="G434" s="228"/>
      <c r="H434" s="232">
        <v>24.48</v>
      </c>
      <c r="I434" s="233"/>
      <c r="J434" s="228"/>
      <c r="K434" s="228"/>
      <c r="L434" s="234"/>
      <c r="M434" s="235"/>
      <c r="N434" s="236"/>
      <c r="O434" s="236"/>
      <c r="P434" s="236"/>
      <c r="Q434" s="236"/>
      <c r="R434" s="236"/>
      <c r="S434" s="236"/>
      <c r="T434" s="237"/>
      <c r="AT434" s="238" t="s">
        <v>133</v>
      </c>
      <c r="AU434" s="238" t="s">
        <v>82</v>
      </c>
      <c r="AV434" s="11" t="s">
        <v>82</v>
      </c>
      <c r="AW434" s="11" t="s">
        <v>35</v>
      </c>
      <c r="AX434" s="11" t="s">
        <v>72</v>
      </c>
      <c r="AY434" s="238" t="s">
        <v>123</v>
      </c>
    </row>
    <row r="435" s="12" customFormat="1">
      <c r="B435" s="239"/>
      <c r="C435" s="240"/>
      <c r="D435" s="229" t="s">
        <v>133</v>
      </c>
      <c r="E435" s="241" t="s">
        <v>20</v>
      </c>
      <c r="F435" s="242" t="s">
        <v>134</v>
      </c>
      <c r="G435" s="240"/>
      <c r="H435" s="243">
        <v>81.129999999999995</v>
      </c>
      <c r="I435" s="244"/>
      <c r="J435" s="240"/>
      <c r="K435" s="240"/>
      <c r="L435" s="245"/>
      <c r="M435" s="246"/>
      <c r="N435" s="247"/>
      <c r="O435" s="247"/>
      <c r="P435" s="247"/>
      <c r="Q435" s="247"/>
      <c r="R435" s="247"/>
      <c r="S435" s="247"/>
      <c r="T435" s="248"/>
      <c r="AT435" s="249" t="s">
        <v>133</v>
      </c>
      <c r="AU435" s="249" t="s">
        <v>82</v>
      </c>
      <c r="AV435" s="12" t="s">
        <v>131</v>
      </c>
      <c r="AW435" s="12" t="s">
        <v>35</v>
      </c>
      <c r="AX435" s="12" t="s">
        <v>80</v>
      </c>
      <c r="AY435" s="249" t="s">
        <v>123</v>
      </c>
    </row>
    <row r="436" s="1" customFormat="1" ht="25.5" customHeight="1">
      <c r="B436" s="45"/>
      <c r="C436" s="216" t="s">
        <v>505</v>
      </c>
      <c r="D436" s="216" t="s">
        <v>126</v>
      </c>
      <c r="E436" s="217" t="s">
        <v>506</v>
      </c>
      <c r="F436" s="218" t="s">
        <v>507</v>
      </c>
      <c r="G436" s="219" t="s">
        <v>289</v>
      </c>
      <c r="H436" s="220">
        <v>997.01999999999998</v>
      </c>
      <c r="I436" s="221"/>
      <c r="J436" s="220">
        <f>ROUND(I436*H436,2)</f>
        <v>0</v>
      </c>
      <c r="K436" s="218" t="s">
        <v>130</v>
      </c>
      <c r="L436" s="71"/>
      <c r="M436" s="222" t="s">
        <v>20</v>
      </c>
      <c r="N436" s="223" t="s">
        <v>43</v>
      </c>
      <c r="O436" s="46"/>
      <c r="P436" s="224">
        <f>O436*H436</f>
        <v>0</v>
      </c>
      <c r="Q436" s="224">
        <v>0</v>
      </c>
      <c r="R436" s="224">
        <f>Q436*H436</f>
        <v>0</v>
      </c>
      <c r="S436" s="224">
        <v>0</v>
      </c>
      <c r="T436" s="225">
        <f>S436*H436</f>
        <v>0</v>
      </c>
      <c r="AR436" s="23" t="s">
        <v>199</v>
      </c>
      <c r="AT436" s="23" t="s">
        <v>126</v>
      </c>
      <c r="AU436" s="23" t="s">
        <v>82</v>
      </c>
      <c r="AY436" s="23" t="s">
        <v>123</v>
      </c>
      <c r="BE436" s="226">
        <f>IF(N436="základní",J436,0)</f>
        <v>0</v>
      </c>
      <c r="BF436" s="226">
        <f>IF(N436="snížená",J436,0)</f>
        <v>0</v>
      </c>
      <c r="BG436" s="226">
        <f>IF(N436="zákl. přenesená",J436,0)</f>
        <v>0</v>
      </c>
      <c r="BH436" s="226">
        <f>IF(N436="sníž. přenesená",J436,0)</f>
        <v>0</v>
      </c>
      <c r="BI436" s="226">
        <f>IF(N436="nulová",J436,0)</f>
        <v>0</v>
      </c>
      <c r="BJ436" s="23" t="s">
        <v>80</v>
      </c>
      <c r="BK436" s="226">
        <f>ROUND(I436*H436,2)</f>
        <v>0</v>
      </c>
      <c r="BL436" s="23" t="s">
        <v>199</v>
      </c>
      <c r="BM436" s="23" t="s">
        <v>508</v>
      </c>
    </row>
    <row r="437" s="13" customFormat="1">
      <c r="B437" s="250"/>
      <c r="C437" s="251"/>
      <c r="D437" s="229" t="s">
        <v>133</v>
      </c>
      <c r="E437" s="252" t="s">
        <v>20</v>
      </c>
      <c r="F437" s="253" t="s">
        <v>291</v>
      </c>
      <c r="G437" s="251"/>
      <c r="H437" s="252" t="s">
        <v>20</v>
      </c>
      <c r="I437" s="254"/>
      <c r="J437" s="251"/>
      <c r="K437" s="251"/>
      <c r="L437" s="255"/>
      <c r="M437" s="256"/>
      <c r="N437" s="257"/>
      <c r="O437" s="257"/>
      <c r="P437" s="257"/>
      <c r="Q437" s="257"/>
      <c r="R437" s="257"/>
      <c r="S437" s="257"/>
      <c r="T437" s="258"/>
      <c r="AT437" s="259" t="s">
        <v>133</v>
      </c>
      <c r="AU437" s="259" t="s">
        <v>82</v>
      </c>
      <c r="AV437" s="13" t="s">
        <v>80</v>
      </c>
      <c r="AW437" s="13" t="s">
        <v>35</v>
      </c>
      <c r="AX437" s="13" t="s">
        <v>72</v>
      </c>
      <c r="AY437" s="259" t="s">
        <v>123</v>
      </c>
    </row>
    <row r="438" s="13" customFormat="1">
      <c r="B438" s="250"/>
      <c r="C438" s="251"/>
      <c r="D438" s="229" t="s">
        <v>133</v>
      </c>
      <c r="E438" s="252" t="s">
        <v>20</v>
      </c>
      <c r="F438" s="253" t="s">
        <v>292</v>
      </c>
      <c r="G438" s="251"/>
      <c r="H438" s="252" t="s">
        <v>20</v>
      </c>
      <c r="I438" s="254"/>
      <c r="J438" s="251"/>
      <c r="K438" s="251"/>
      <c r="L438" s="255"/>
      <c r="M438" s="256"/>
      <c r="N438" s="257"/>
      <c r="O438" s="257"/>
      <c r="P438" s="257"/>
      <c r="Q438" s="257"/>
      <c r="R438" s="257"/>
      <c r="S438" s="257"/>
      <c r="T438" s="258"/>
      <c r="AT438" s="259" t="s">
        <v>133</v>
      </c>
      <c r="AU438" s="259" t="s">
        <v>82</v>
      </c>
      <c r="AV438" s="13" t="s">
        <v>80</v>
      </c>
      <c r="AW438" s="13" t="s">
        <v>35</v>
      </c>
      <c r="AX438" s="13" t="s">
        <v>72</v>
      </c>
      <c r="AY438" s="259" t="s">
        <v>123</v>
      </c>
    </row>
    <row r="439" s="11" customFormat="1">
      <c r="B439" s="227"/>
      <c r="C439" s="228"/>
      <c r="D439" s="229" t="s">
        <v>133</v>
      </c>
      <c r="E439" s="230" t="s">
        <v>20</v>
      </c>
      <c r="F439" s="231" t="s">
        <v>293</v>
      </c>
      <c r="G439" s="228"/>
      <c r="H439" s="232">
        <v>724.27999999999997</v>
      </c>
      <c r="I439" s="233"/>
      <c r="J439" s="228"/>
      <c r="K439" s="228"/>
      <c r="L439" s="234"/>
      <c r="M439" s="235"/>
      <c r="N439" s="236"/>
      <c r="O439" s="236"/>
      <c r="P439" s="236"/>
      <c r="Q439" s="236"/>
      <c r="R439" s="236"/>
      <c r="S439" s="236"/>
      <c r="T439" s="237"/>
      <c r="AT439" s="238" t="s">
        <v>133</v>
      </c>
      <c r="AU439" s="238" t="s">
        <v>82</v>
      </c>
      <c r="AV439" s="11" t="s">
        <v>82</v>
      </c>
      <c r="AW439" s="11" t="s">
        <v>35</v>
      </c>
      <c r="AX439" s="11" t="s">
        <v>72</v>
      </c>
      <c r="AY439" s="238" t="s">
        <v>123</v>
      </c>
    </row>
    <row r="440" s="13" customFormat="1">
      <c r="B440" s="250"/>
      <c r="C440" s="251"/>
      <c r="D440" s="229" t="s">
        <v>133</v>
      </c>
      <c r="E440" s="252" t="s">
        <v>20</v>
      </c>
      <c r="F440" s="253" t="s">
        <v>294</v>
      </c>
      <c r="G440" s="251"/>
      <c r="H440" s="252" t="s">
        <v>20</v>
      </c>
      <c r="I440" s="254"/>
      <c r="J440" s="251"/>
      <c r="K440" s="251"/>
      <c r="L440" s="255"/>
      <c r="M440" s="256"/>
      <c r="N440" s="257"/>
      <c r="O440" s="257"/>
      <c r="P440" s="257"/>
      <c r="Q440" s="257"/>
      <c r="R440" s="257"/>
      <c r="S440" s="257"/>
      <c r="T440" s="258"/>
      <c r="AT440" s="259" t="s">
        <v>133</v>
      </c>
      <c r="AU440" s="259" t="s">
        <v>82</v>
      </c>
      <c r="AV440" s="13" t="s">
        <v>80</v>
      </c>
      <c r="AW440" s="13" t="s">
        <v>35</v>
      </c>
      <c r="AX440" s="13" t="s">
        <v>72</v>
      </c>
      <c r="AY440" s="259" t="s">
        <v>123</v>
      </c>
    </row>
    <row r="441" s="11" customFormat="1">
      <c r="B441" s="227"/>
      <c r="C441" s="228"/>
      <c r="D441" s="229" t="s">
        <v>133</v>
      </c>
      <c r="E441" s="230" t="s">
        <v>20</v>
      </c>
      <c r="F441" s="231" t="s">
        <v>295</v>
      </c>
      <c r="G441" s="228"/>
      <c r="H441" s="232">
        <v>272.74000000000001</v>
      </c>
      <c r="I441" s="233"/>
      <c r="J441" s="228"/>
      <c r="K441" s="228"/>
      <c r="L441" s="234"/>
      <c r="M441" s="235"/>
      <c r="N441" s="236"/>
      <c r="O441" s="236"/>
      <c r="P441" s="236"/>
      <c r="Q441" s="236"/>
      <c r="R441" s="236"/>
      <c r="S441" s="236"/>
      <c r="T441" s="237"/>
      <c r="AT441" s="238" t="s">
        <v>133</v>
      </c>
      <c r="AU441" s="238" t="s">
        <v>82</v>
      </c>
      <c r="AV441" s="11" t="s">
        <v>82</v>
      </c>
      <c r="AW441" s="11" t="s">
        <v>35</v>
      </c>
      <c r="AX441" s="11" t="s">
        <v>72</v>
      </c>
      <c r="AY441" s="238" t="s">
        <v>123</v>
      </c>
    </row>
    <row r="442" s="12" customFormat="1">
      <c r="B442" s="239"/>
      <c r="C442" s="240"/>
      <c r="D442" s="229" t="s">
        <v>133</v>
      </c>
      <c r="E442" s="241" t="s">
        <v>20</v>
      </c>
      <c r="F442" s="242" t="s">
        <v>134</v>
      </c>
      <c r="G442" s="240"/>
      <c r="H442" s="243">
        <v>997.01999999999998</v>
      </c>
      <c r="I442" s="244"/>
      <c r="J442" s="240"/>
      <c r="K442" s="240"/>
      <c r="L442" s="245"/>
      <c r="M442" s="246"/>
      <c r="N442" s="247"/>
      <c r="O442" s="247"/>
      <c r="P442" s="247"/>
      <c r="Q442" s="247"/>
      <c r="R442" s="247"/>
      <c r="S442" s="247"/>
      <c r="T442" s="248"/>
      <c r="AT442" s="249" t="s">
        <v>133</v>
      </c>
      <c r="AU442" s="249" t="s">
        <v>82</v>
      </c>
      <c r="AV442" s="12" t="s">
        <v>131</v>
      </c>
      <c r="AW442" s="12" t="s">
        <v>35</v>
      </c>
      <c r="AX442" s="12" t="s">
        <v>80</v>
      </c>
      <c r="AY442" s="249" t="s">
        <v>123</v>
      </c>
    </row>
    <row r="443" s="1" customFormat="1" ht="16.5" customHeight="1">
      <c r="B443" s="45"/>
      <c r="C443" s="260" t="s">
        <v>509</v>
      </c>
      <c r="D443" s="260" t="s">
        <v>301</v>
      </c>
      <c r="E443" s="261" t="s">
        <v>510</v>
      </c>
      <c r="F443" s="262" t="s">
        <v>511</v>
      </c>
      <c r="G443" s="263" t="s">
        <v>289</v>
      </c>
      <c r="H443" s="264">
        <v>1185.97</v>
      </c>
      <c r="I443" s="265"/>
      <c r="J443" s="264">
        <f>ROUND(I443*H443,2)</f>
        <v>0</v>
      </c>
      <c r="K443" s="262" t="s">
        <v>130</v>
      </c>
      <c r="L443" s="266"/>
      <c r="M443" s="267" t="s">
        <v>20</v>
      </c>
      <c r="N443" s="268" t="s">
        <v>43</v>
      </c>
      <c r="O443" s="46"/>
      <c r="P443" s="224">
        <f>O443*H443</f>
        <v>0</v>
      </c>
      <c r="Q443" s="224">
        <v>0.00013999999999999999</v>
      </c>
      <c r="R443" s="224">
        <f>Q443*H443</f>
        <v>0.16603579999999998</v>
      </c>
      <c r="S443" s="224">
        <v>0</v>
      </c>
      <c r="T443" s="225">
        <f>S443*H443</f>
        <v>0</v>
      </c>
      <c r="AR443" s="23" t="s">
        <v>304</v>
      </c>
      <c r="AT443" s="23" t="s">
        <v>301</v>
      </c>
      <c r="AU443" s="23" t="s">
        <v>82</v>
      </c>
      <c r="AY443" s="23" t="s">
        <v>123</v>
      </c>
      <c r="BE443" s="226">
        <f>IF(N443="základní",J443,0)</f>
        <v>0</v>
      </c>
      <c r="BF443" s="226">
        <f>IF(N443="snížená",J443,0)</f>
        <v>0</v>
      </c>
      <c r="BG443" s="226">
        <f>IF(N443="zákl. přenesená",J443,0)</f>
        <v>0</v>
      </c>
      <c r="BH443" s="226">
        <f>IF(N443="sníž. přenesená",J443,0)</f>
        <v>0</v>
      </c>
      <c r="BI443" s="226">
        <f>IF(N443="nulová",J443,0)</f>
        <v>0</v>
      </c>
      <c r="BJ443" s="23" t="s">
        <v>80</v>
      </c>
      <c r="BK443" s="226">
        <f>ROUND(I443*H443,2)</f>
        <v>0</v>
      </c>
      <c r="BL443" s="23" t="s">
        <v>199</v>
      </c>
      <c r="BM443" s="23" t="s">
        <v>512</v>
      </c>
    </row>
    <row r="444" s="13" customFormat="1">
      <c r="B444" s="250"/>
      <c r="C444" s="251"/>
      <c r="D444" s="229" t="s">
        <v>133</v>
      </c>
      <c r="E444" s="252" t="s">
        <v>20</v>
      </c>
      <c r="F444" s="253" t="s">
        <v>291</v>
      </c>
      <c r="G444" s="251"/>
      <c r="H444" s="252" t="s">
        <v>20</v>
      </c>
      <c r="I444" s="254"/>
      <c r="J444" s="251"/>
      <c r="K444" s="251"/>
      <c r="L444" s="255"/>
      <c r="M444" s="256"/>
      <c r="N444" s="257"/>
      <c r="O444" s="257"/>
      <c r="P444" s="257"/>
      <c r="Q444" s="257"/>
      <c r="R444" s="257"/>
      <c r="S444" s="257"/>
      <c r="T444" s="258"/>
      <c r="AT444" s="259" t="s">
        <v>133</v>
      </c>
      <c r="AU444" s="259" t="s">
        <v>82</v>
      </c>
      <c r="AV444" s="13" t="s">
        <v>80</v>
      </c>
      <c r="AW444" s="13" t="s">
        <v>35</v>
      </c>
      <c r="AX444" s="13" t="s">
        <v>72</v>
      </c>
      <c r="AY444" s="259" t="s">
        <v>123</v>
      </c>
    </row>
    <row r="445" s="13" customFormat="1">
      <c r="B445" s="250"/>
      <c r="C445" s="251"/>
      <c r="D445" s="229" t="s">
        <v>133</v>
      </c>
      <c r="E445" s="252" t="s">
        <v>20</v>
      </c>
      <c r="F445" s="253" t="s">
        <v>292</v>
      </c>
      <c r="G445" s="251"/>
      <c r="H445" s="252" t="s">
        <v>20</v>
      </c>
      <c r="I445" s="254"/>
      <c r="J445" s="251"/>
      <c r="K445" s="251"/>
      <c r="L445" s="255"/>
      <c r="M445" s="256"/>
      <c r="N445" s="257"/>
      <c r="O445" s="257"/>
      <c r="P445" s="257"/>
      <c r="Q445" s="257"/>
      <c r="R445" s="257"/>
      <c r="S445" s="257"/>
      <c r="T445" s="258"/>
      <c r="AT445" s="259" t="s">
        <v>133</v>
      </c>
      <c r="AU445" s="259" t="s">
        <v>82</v>
      </c>
      <c r="AV445" s="13" t="s">
        <v>80</v>
      </c>
      <c r="AW445" s="13" t="s">
        <v>35</v>
      </c>
      <c r="AX445" s="13" t="s">
        <v>72</v>
      </c>
      <c r="AY445" s="259" t="s">
        <v>123</v>
      </c>
    </row>
    <row r="446" s="11" customFormat="1">
      <c r="B446" s="227"/>
      <c r="C446" s="228"/>
      <c r="D446" s="229" t="s">
        <v>133</v>
      </c>
      <c r="E446" s="230" t="s">
        <v>20</v>
      </c>
      <c r="F446" s="231" t="s">
        <v>293</v>
      </c>
      <c r="G446" s="228"/>
      <c r="H446" s="232">
        <v>724.27999999999997</v>
      </c>
      <c r="I446" s="233"/>
      <c r="J446" s="228"/>
      <c r="K446" s="228"/>
      <c r="L446" s="234"/>
      <c r="M446" s="235"/>
      <c r="N446" s="236"/>
      <c r="O446" s="236"/>
      <c r="P446" s="236"/>
      <c r="Q446" s="236"/>
      <c r="R446" s="236"/>
      <c r="S446" s="236"/>
      <c r="T446" s="237"/>
      <c r="AT446" s="238" t="s">
        <v>133</v>
      </c>
      <c r="AU446" s="238" t="s">
        <v>82</v>
      </c>
      <c r="AV446" s="11" t="s">
        <v>82</v>
      </c>
      <c r="AW446" s="11" t="s">
        <v>35</v>
      </c>
      <c r="AX446" s="11" t="s">
        <v>72</v>
      </c>
      <c r="AY446" s="238" t="s">
        <v>123</v>
      </c>
    </row>
    <row r="447" s="13" customFormat="1">
      <c r="B447" s="250"/>
      <c r="C447" s="251"/>
      <c r="D447" s="229" t="s">
        <v>133</v>
      </c>
      <c r="E447" s="252" t="s">
        <v>20</v>
      </c>
      <c r="F447" s="253" t="s">
        <v>294</v>
      </c>
      <c r="G447" s="251"/>
      <c r="H447" s="252" t="s">
        <v>20</v>
      </c>
      <c r="I447" s="254"/>
      <c r="J447" s="251"/>
      <c r="K447" s="251"/>
      <c r="L447" s="255"/>
      <c r="M447" s="256"/>
      <c r="N447" s="257"/>
      <c r="O447" s="257"/>
      <c r="P447" s="257"/>
      <c r="Q447" s="257"/>
      <c r="R447" s="257"/>
      <c r="S447" s="257"/>
      <c r="T447" s="258"/>
      <c r="AT447" s="259" t="s">
        <v>133</v>
      </c>
      <c r="AU447" s="259" t="s">
        <v>82</v>
      </c>
      <c r="AV447" s="13" t="s">
        <v>80</v>
      </c>
      <c r="AW447" s="13" t="s">
        <v>35</v>
      </c>
      <c r="AX447" s="13" t="s">
        <v>72</v>
      </c>
      <c r="AY447" s="259" t="s">
        <v>123</v>
      </c>
    </row>
    <row r="448" s="11" customFormat="1">
      <c r="B448" s="227"/>
      <c r="C448" s="228"/>
      <c r="D448" s="229" t="s">
        <v>133</v>
      </c>
      <c r="E448" s="230" t="s">
        <v>20</v>
      </c>
      <c r="F448" s="231" t="s">
        <v>295</v>
      </c>
      <c r="G448" s="228"/>
      <c r="H448" s="232">
        <v>272.74000000000001</v>
      </c>
      <c r="I448" s="233"/>
      <c r="J448" s="228"/>
      <c r="K448" s="228"/>
      <c r="L448" s="234"/>
      <c r="M448" s="235"/>
      <c r="N448" s="236"/>
      <c r="O448" s="236"/>
      <c r="P448" s="236"/>
      <c r="Q448" s="236"/>
      <c r="R448" s="236"/>
      <c r="S448" s="236"/>
      <c r="T448" s="237"/>
      <c r="AT448" s="238" t="s">
        <v>133</v>
      </c>
      <c r="AU448" s="238" t="s">
        <v>82</v>
      </c>
      <c r="AV448" s="11" t="s">
        <v>82</v>
      </c>
      <c r="AW448" s="11" t="s">
        <v>35</v>
      </c>
      <c r="AX448" s="11" t="s">
        <v>72</v>
      </c>
      <c r="AY448" s="238" t="s">
        <v>123</v>
      </c>
    </row>
    <row r="449" s="13" customFormat="1">
      <c r="B449" s="250"/>
      <c r="C449" s="251"/>
      <c r="D449" s="229" t="s">
        <v>133</v>
      </c>
      <c r="E449" s="252" t="s">
        <v>20</v>
      </c>
      <c r="F449" s="253" t="s">
        <v>296</v>
      </c>
      <c r="G449" s="251"/>
      <c r="H449" s="252" t="s">
        <v>20</v>
      </c>
      <c r="I449" s="254"/>
      <c r="J449" s="251"/>
      <c r="K449" s="251"/>
      <c r="L449" s="255"/>
      <c r="M449" s="256"/>
      <c r="N449" s="257"/>
      <c r="O449" s="257"/>
      <c r="P449" s="257"/>
      <c r="Q449" s="257"/>
      <c r="R449" s="257"/>
      <c r="S449" s="257"/>
      <c r="T449" s="258"/>
      <c r="AT449" s="259" t="s">
        <v>133</v>
      </c>
      <c r="AU449" s="259" t="s">
        <v>82</v>
      </c>
      <c r="AV449" s="13" t="s">
        <v>80</v>
      </c>
      <c r="AW449" s="13" t="s">
        <v>35</v>
      </c>
      <c r="AX449" s="13" t="s">
        <v>72</v>
      </c>
      <c r="AY449" s="259" t="s">
        <v>123</v>
      </c>
    </row>
    <row r="450" s="11" customFormat="1">
      <c r="B450" s="227"/>
      <c r="C450" s="228"/>
      <c r="D450" s="229" t="s">
        <v>133</v>
      </c>
      <c r="E450" s="230" t="s">
        <v>20</v>
      </c>
      <c r="F450" s="231" t="s">
        <v>297</v>
      </c>
      <c r="G450" s="228"/>
      <c r="H450" s="232">
        <v>56.649999999999999</v>
      </c>
      <c r="I450" s="233"/>
      <c r="J450" s="228"/>
      <c r="K450" s="228"/>
      <c r="L450" s="234"/>
      <c r="M450" s="235"/>
      <c r="N450" s="236"/>
      <c r="O450" s="236"/>
      <c r="P450" s="236"/>
      <c r="Q450" s="236"/>
      <c r="R450" s="236"/>
      <c r="S450" s="236"/>
      <c r="T450" s="237"/>
      <c r="AT450" s="238" t="s">
        <v>133</v>
      </c>
      <c r="AU450" s="238" t="s">
        <v>82</v>
      </c>
      <c r="AV450" s="11" t="s">
        <v>82</v>
      </c>
      <c r="AW450" s="11" t="s">
        <v>35</v>
      </c>
      <c r="AX450" s="11" t="s">
        <v>72</v>
      </c>
      <c r="AY450" s="238" t="s">
        <v>123</v>
      </c>
    </row>
    <row r="451" s="13" customFormat="1">
      <c r="B451" s="250"/>
      <c r="C451" s="251"/>
      <c r="D451" s="229" t="s">
        <v>133</v>
      </c>
      <c r="E451" s="252" t="s">
        <v>20</v>
      </c>
      <c r="F451" s="253" t="s">
        <v>298</v>
      </c>
      <c r="G451" s="251"/>
      <c r="H451" s="252" t="s">
        <v>20</v>
      </c>
      <c r="I451" s="254"/>
      <c r="J451" s="251"/>
      <c r="K451" s="251"/>
      <c r="L451" s="255"/>
      <c r="M451" s="256"/>
      <c r="N451" s="257"/>
      <c r="O451" s="257"/>
      <c r="P451" s="257"/>
      <c r="Q451" s="257"/>
      <c r="R451" s="257"/>
      <c r="S451" s="257"/>
      <c r="T451" s="258"/>
      <c r="AT451" s="259" t="s">
        <v>133</v>
      </c>
      <c r="AU451" s="259" t="s">
        <v>82</v>
      </c>
      <c r="AV451" s="13" t="s">
        <v>80</v>
      </c>
      <c r="AW451" s="13" t="s">
        <v>35</v>
      </c>
      <c r="AX451" s="13" t="s">
        <v>72</v>
      </c>
      <c r="AY451" s="259" t="s">
        <v>123</v>
      </c>
    </row>
    <row r="452" s="11" customFormat="1">
      <c r="B452" s="227"/>
      <c r="C452" s="228"/>
      <c r="D452" s="229" t="s">
        <v>133</v>
      </c>
      <c r="E452" s="230" t="s">
        <v>20</v>
      </c>
      <c r="F452" s="231" t="s">
        <v>299</v>
      </c>
      <c r="G452" s="228"/>
      <c r="H452" s="232">
        <v>24.48</v>
      </c>
      <c r="I452" s="233"/>
      <c r="J452" s="228"/>
      <c r="K452" s="228"/>
      <c r="L452" s="234"/>
      <c r="M452" s="235"/>
      <c r="N452" s="236"/>
      <c r="O452" s="236"/>
      <c r="P452" s="236"/>
      <c r="Q452" s="236"/>
      <c r="R452" s="236"/>
      <c r="S452" s="236"/>
      <c r="T452" s="237"/>
      <c r="AT452" s="238" t="s">
        <v>133</v>
      </c>
      <c r="AU452" s="238" t="s">
        <v>82</v>
      </c>
      <c r="AV452" s="11" t="s">
        <v>82</v>
      </c>
      <c r="AW452" s="11" t="s">
        <v>35</v>
      </c>
      <c r="AX452" s="11" t="s">
        <v>72</v>
      </c>
      <c r="AY452" s="238" t="s">
        <v>123</v>
      </c>
    </row>
    <row r="453" s="12" customFormat="1">
      <c r="B453" s="239"/>
      <c r="C453" s="240"/>
      <c r="D453" s="229" t="s">
        <v>133</v>
      </c>
      <c r="E453" s="241" t="s">
        <v>20</v>
      </c>
      <c r="F453" s="242" t="s">
        <v>134</v>
      </c>
      <c r="G453" s="240"/>
      <c r="H453" s="243">
        <v>1078.1500000000001</v>
      </c>
      <c r="I453" s="244"/>
      <c r="J453" s="240"/>
      <c r="K453" s="240"/>
      <c r="L453" s="245"/>
      <c r="M453" s="246"/>
      <c r="N453" s="247"/>
      <c r="O453" s="247"/>
      <c r="P453" s="247"/>
      <c r="Q453" s="247"/>
      <c r="R453" s="247"/>
      <c r="S453" s="247"/>
      <c r="T453" s="248"/>
      <c r="AT453" s="249" t="s">
        <v>133</v>
      </c>
      <c r="AU453" s="249" t="s">
        <v>82</v>
      </c>
      <c r="AV453" s="12" t="s">
        <v>131</v>
      </c>
      <c r="AW453" s="12" t="s">
        <v>35</v>
      </c>
      <c r="AX453" s="12" t="s">
        <v>80</v>
      </c>
      <c r="AY453" s="249" t="s">
        <v>123</v>
      </c>
    </row>
    <row r="454" s="11" customFormat="1">
      <c r="B454" s="227"/>
      <c r="C454" s="228"/>
      <c r="D454" s="229" t="s">
        <v>133</v>
      </c>
      <c r="E454" s="228"/>
      <c r="F454" s="231" t="s">
        <v>513</v>
      </c>
      <c r="G454" s="228"/>
      <c r="H454" s="232">
        <v>1185.97</v>
      </c>
      <c r="I454" s="233"/>
      <c r="J454" s="228"/>
      <c r="K454" s="228"/>
      <c r="L454" s="234"/>
      <c r="M454" s="235"/>
      <c r="N454" s="236"/>
      <c r="O454" s="236"/>
      <c r="P454" s="236"/>
      <c r="Q454" s="236"/>
      <c r="R454" s="236"/>
      <c r="S454" s="236"/>
      <c r="T454" s="237"/>
      <c r="AT454" s="238" t="s">
        <v>133</v>
      </c>
      <c r="AU454" s="238" t="s">
        <v>82</v>
      </c>
      <c r="AV454" s="11" t="s">
        <v>82</v>
      </c>
      <c r="AW454" s="11" t="s">
        <v>6</v>
      </c>
      <c r="AX454" s="11" t="s">
        <v>80</v>
      </c>
      <c r="AY454" s="238" t="s">
        <v>123</v>
      </c>
    </row>
    <row r="455" s="1" customFormat="1" ht="16.5" customHeight="1">
      <c r="B455" s="45"/>
      <c r="C455" s="216" t="s">
        <v>514</v>
      </c>
      <c r="D455" s="216" t="s">
        <v>126</v>
      </c>
      <c r="E455" s="217" t="s">
        <v>515</v>
      </c>
      <c r="F455" s="218" t="s">
        <v>516</v>
      </c>
      <c r="G455" s="219" t="s">
        <v>198</v>
      </c>
      <c r="H455" s="220">
        <v>5390.75</v>
      </c>
      <c r="I455" s="221"/>
      <c r="J455" s="220">
        <f>ROUND(I455*H455,2)</f>
        <v>0</v>
      </c>
      <c r="K455" s="218" t="s">
        <v>130</v>
      </c>
      <c r="L455" s="71"/>
      <c r="M455" s="222" t="s">
        <v>20</v>
      </c>
      <c r="N455" s="223" t="s">
        <v>43</v>
      </c>
      <c r="O455" s="46"/>
      <c r="P455" s="224">
        <f>O455*H455</f>
        <v>0</v>
      </c>
      <c r="Q455" s="224">
        <v>0</v>
      </c>
      <c r="R455" s="224">
        <f>Q455*H455</f>
        <v>0</v>
      </c>
      <c r="S455" s="224">
        <v>0</v>
      </c>
      <c r="T455" s="225">
        <f>S455*H455</f>
        <v>0</v>
      </c>
      <c r="AR455" s="23" t="s">
        <v>199</v>
      </c>
      <c r="AT455" s="23" t="s">
        <v>126</v>
      </c>
      <c r="AU455" s="23" t="s">
        <v>82</v>
      </c>
      <c r="AY455" s="23" t="s">
        <v>123</v>
      </c>
      <c r="BE455" s="226">
        <f>IF(N455="základní",J455,0)</f>
        <v>0</v>
      </c>
      <c r="BF455" s="226">
        <f>IF(N455="snížená",J455,0)</f>
        <v>0</v>
      </c>
      <c r="BG455" s="226">
        <f>IF(N455="zákl. přenesená",J455,0)</f>
        <v>0</v>
      </c>
      <c r="BH455" s="226">
        <f>IF(N455="sníž. přenesená",J455,0)</f>
        <v>0</v>
      </c>
      <c r="BI455" s="226">
        <f>IF(N455="nulová",J455,0)</f>
        <v>0</v>
      </c>
      <c r="BJ455" s="23" t="s">
        <v>80</v>
      </c>
      <c r="BK455" s="226">
        <f>ROUND(I455*H455,2)</f>
        <v>0</v>
      </c>
      <c r="BL455" s="23" t="s">
        <v>199</v>
      </c>
      <c r="BM455" s="23" t="s">
        <v>517</v>
      </c>
    </row>
    <row r="456" s="11" customFormat="1">
      <c r="B456" s="227"/>
      <c r="C456" s="228"/>
      <c r="D456" s="229" t="s">
        <v>133</v>
      </c>
      <c r="E456" s="230" t="s">
        <v>20</v>
      </c>
      <c r="F456" s="231" t="s">
        <v>312</v>
      </c>
      <c r="G456" s="228"/>
      <c r="H456" s="232">
        <v>5390.75</v>
      </c>
      <c r="I456" s="233"/>
      <c r="J456" s="228"/>
      <c r="K456" s="228"/>
      <c r="L456" s="234"/>
      <c r="M456" s="235"/>
      <c r="N456" s="236"/>
      <c r="O456" s="236"/>
      <c r="P456" s="236"/>
      <c r="Q456" s="236"/>
      <c r="R456" s="236"/>
      <c r="S456" s="236"/>
      <c r="T456" s="237"/>
      <c r="AT456" s="238" t="s">
        <v>133</v>
      </c>
      <c r="AU456" s="238" t="s">
        <v>82</v>
      </c>
      <c r="AV456" s="11" t="s">
        <v>82</v>
      </c>
      <c r="AW456" s="11" t="s">
        <v>35</v>
      </c>
      <c r="AX456" s="11" t="s">
        <v>72</v>
      </c>
      <c r="AY456" s="238" t="s">
        <v>123</v>
      </c>
    </row>
    <row r="457" s="12" customFormat="1">
      <c r="B457" s="239"/>
      <c r="C457" s="240"/>
      <c r="D457" s="229" t="s">
        <v>133</v>
      </c>
      <c r="E457" s="241" t="s">
        <v>20</v>
      </c>
      <c r="F457" s="242" t="s">
        <v>134</v>
      </c>
      <c r="G457" s="240"/>
      <c r="H457" s="243">
        <v>5390.75</v>
      </c>
      <c r="I457" s="244"/>
      <c r="J457" s="240"/>
      <c r="K457" s="240"/>
      <c r="L457" s="245"/>
      <c r="M457" s="246"/>
      <c r="N457" s="247"/>
      <c r="O457" s="247"/>
      <c r="P457" s="247"/>
      <c r="Q457" s="247"/>
      <c r="R457" s="247"/>
      <c r="S457" s="247"/>
      <c r="T457" s="248"/>
      <c r="AT457" s="249" t="s">
        <v>133</v>
      </c>
      <c r="AU457" s="249" t="s">
        <v>82</v>
      </c>
      <c r="AV457" s="12" t="s">
        <v>131</v>
      </c>
      <c r="AW457" s="12" t="s">
        <v>35</v>
      </c>
      <c r="AX457" s="12" t="s">
        <v>80</v>
      </c>
      <c r="AY457" s="249" t="s">
        <v>123</v>
      </c>
    </row>
    <row r="458" s="1" customFormat="1" ht="16.5" customHeight="1">
      <c r="B458" s="45"/>
      <c r="C458" s="260" t="s">
        <v>518</v>
      </c>
      <c r="D458" s="260" t="s">
        <v>301</v>
      </c>
      <c r="E458" s="261" t="s">
        <v>519</v>
      </c>
      <c r="F458" s="262" t="s">
        <v>520</v>
      </c>
      <c r="G458" s="263" t="s">
        <v>198</v>
      </c>
      <c r="H458" s="264">
        <v>5929.8299999999999</v>
      </c>
      <c r="I458" s="265"/>
      <c r="J458" s="264">
        <f>ROUND(I458*H458,2)</f>
        <v>0</v>
      </c>
      <c r="K458" s="262" t="s">
        <v>130</v>
      </c>
      <c r="L458" s="266"/>
      <c r="M458" s="267" t="s">
        <v>20</v>
      </c>
      <c r="N458" s="268" t="s">
        <v>43</v>
      </c>
      <c r="O458" s="46"/>
      <c r="P458" s="224">
        <f>O458*H458</f>
        <v>0</v>
      </c>
      <c r="Q458" s="224">
        <v>1.0000000000000001E-05</v>
      </c>
      <c r="R458" s="224">
        <f>Q458*H458</f>
        <v>0.059298300000000005</v>
      </c>
      <c r="S458" s="224">
        <v>0</v>
      </c>
      <c r="T458" s="225">
        <f>S458*H458</f>
        <v>0</v>
      </c>
      <c r="AR458" s="23" t="s">
        <v>304</v>
      </c>
      <c r="AT458" s="23" t="s">
        <v>301</v>
      </c>
      <c r="AU458" s="23" t="s">
        <v>82</v>
      </c>
      <c r="AY458" s="23" t="s">
        <v>123</v>
      </c>
      <c r="BE458" s="226">
        <f>IF(N458="základní",J458,0)</f>
        <v>0</v>
      </c>
      <c r="BF458" s="226">
        <f>IF(N458="snížená",J458,0)</f>
        <v>0</v>
      </c>
      <c r="BG458" s="226">
        <f>IF(N458="zákl. přenesená",J458,0)</f>
        <v>0</v>
      </c>
      <c r="BH458" s="226">
        <f>IF(N458="sníž. přenesená",J458,0)</f>
        <v>0</v>
      </c>
      <c r="BI458" s="226">
        <f>IF(N458="nulová",J458,0)</f>
        <v>0</v>
      </c>
      <c r="BJ458" s="23" t="s">
        <v>80</v>
      </c>
      <c r="BK458" s="226">
        <f>ROUND(I458*H458,2)</f>
        <v>0</v>
      </c>
      <c r="BL458" s="23" t="s">
        <v>199</v>
      </c>
      <c r="BM458" s="23" t="s">
        <v>521</v>
      </c>
    </row>
    <row r="459" s="11" customFormat="1">
      <c r="B459" s="227"/>
      <c r="C459" s="228"/>
      <c r="D459" s="229" t="s">
        <v>133</v>
      </c>
      <c r="E459" s="230" t="s">
        <v>20</v>
      </c>
      <c r="F459" s="231" t="s">
        <v>312</v>
      </c>
      <c r="G459" s="228"/>
      <c r="H459" s="232">
        <v>5390.75</v>
      </c>
      <c r="I459" s="233"/>
      <c r="J459" s="228"/>
      <c r="K459" s="228"/>
      <c r="L459" s="234"/>
      <c r="M459" s="235"/>
      <c r="N459" s="236"/>
      <c r="O459" s="236"/>
      <c r="P459" s="236"/>
      <c r="Q459" s="236"/>
      <c r="R459" s="236"/>
      <c r="S459" s="236"/>
      <c r="T459" s="237"/>
      <c r="AT459" s="238" t="s">
        <v>133</v>
      </c>
      <c r="AU459" s="238" t="s">
        <v>82</v>
      </c>
      <c r="AV459" s="11" t="s">
        <v>82</v>
      </c>
      <c r="AW459" s="11" t="s">
        <v>35</v>
      </c>
      <c r="AX459" s="11" t="s">
        <v>72</v>
      </c>
      <c r="AY459" s="238" t="s">
        <v>123</v>
      </c>
    </row>
    <row r="460" s="12" customFormat="1">
      <c r="B460" s="239"/>
      <c r="C460" s="240"/>
      <c r="D460" s="229" t="s">
        <v>133</v>
      </c>
      <c r="E460" s="241" t="s">
        <v>20</v>
      </c>
      <c r="F460" s="242" t="s">
        <v>134</v>
      </c>
      <c r="G460" s="240"/>
      <c r="H460" s="243">
        <v>5390.75</v>
      </c>
      <c r="I460" s="244"/>
      <c r="J460" s="240"/>
      <c r="K460" s="240"/>
      <c r="L460" s="245"/>
      <c r="M460" s="246"/>
      <c r="N460" s="247"/>
      <c r="O460" s="247"/>
      <c r="P460" s="247"/>
      <c r="Q460" s="247"/>
      <c r="R460" s="247"/>
      <c r="S460" s="247"/>
      <c r="T460" s="248"/>
      <c r="AT460" s="249" t="s">
        <v>133</v>
      </c>
      <c r="AU460" s="249" t="s">
        <v>82</v>
      </c>
      <c r="AV460" s="12" t="s">
        <v>131</v>
      </c>
      <c r="AW460" s="12" t="s">
        <v>35</v>
      </c>
      <c r="AX460" s="12" t="s">
        <v>80</v>
      </c>
      <c r="AY460" s="249" t="s">
        <v>123</v>
      </c>
    </row>
    <row r="461" s="11" customFormat="1">
      <c r="B461" s="227"/>
      <c r="C461" s="228"/>
      <c r="D461" s="229" t="s">
        <v>133</v>
      </c>
      <c r="E461" s="228"/>
      <c r="F461" s="231" t="s">
        <v>522</v>
      </c>
      <c r="G461" s="228"/>
      <c r="H461" s="232">
        <v>5929.8299999999999</v>
      </c>
      <c r="I461" s="233"/>
      <c r="J461" s="228"/>
      <c r="K461" s="228"/>
      <c r="L461" s="234"/>
      <c r="M461" s="235"/>
      <c r="N461" s="236"/>
      <c r="O461" s="236"/>
      <c r="P461" s="236"/>
      <c r="Q461" s="236"/>
      <c r="R461" s="236"/>
      <c r="S461" s="236"/>
      <c r="T461" s="237"/>
      <c r="AT461" s="238" t="s">
        <v>133</v>
      </c>
      <c r="AU461" s="238" t="s">
        <v>82</v>
      </c>
      <c r="AV461" s="11" t="s">
        <v>82</v>
      </c>
      <c r="AW461" s="11" t="s">
        <v>6</v>
      </c>
      <c r="AX461" s="11" t="s">
        <v>80</v>
      </c>
      <c r="AY461" s="238" t="s">
        <v>123</v>
      </c>
    </row>
    <row r="462" s="1" customFormat="1" ht="25.5" customHeight="1">
      <c r="B462" s="45"/>
      <c r="C462" s="216" t="s">
        <v>523</v>
      </c>
      <c r="D462" s="216" t="s">
        <v>126</v>
      </c>
      <c r="E462" s="217" t="s">
        <v>524</v>
      </c>
      <c r="F462" s="218" t="s">
        <v>525</v>
      </c>
      <c r="G462" s="219" t="s">
        <v>289</v>
      </c>
      <c r="H462" s="220">
        <v>1078.1500000000001</v>
      </c>
      <c r="I462" s="221"/>
      <c r="J462" s="220">
        <f>ROUND(I462*H462,2)</f>
        <v>0</v>
      </c>
      <c r="K462" s="218" t="s">
        <v>130</v>
      </c>
      <c r="L462" s="71"/>
      <c r="M462" s="222" t="s">
        <v>20</v>
      </c>
      <c r="N462" s="223" t="s">
        <v>43</v>
      </c>
      <c r="O462" s="46"/>
      <c r="P462" s="224">
        <f>O462*H462</f>
        <v>0</v>
      </c>
      <c r="Q462" s="224">
        <v>0</v>
      </c>
      <c r="R462" s="224">
        <f>Q462*H462</f>
        <v>0</v>
      </c>
      <c r="S462" s="224">
        <v>0</v>
      </c>
      <c r="T462" s="225">
        <f>S462*H462</f>
        <v>0</v>
      </c>
      <c r="AR462" s="23" t="s">
        <v>199</v>
      </c>
      <c r="AT462" s="23" t="s">
        <v>126</v>
      </c>
      <c r="AU462" s="23" t="s">
        <v>82</v>
      </c>
      <c r="AY462" s="23" t="s">
        <v>123</v>
      </c>
      <c r="BE462" s="226">
        <f>IF(N462="základní",J462,0)</f>
        <v>0</v>
      </c>
      <c r="BF462" s="226">
        <f>IF(N462="snížená",J462,0)</f>
        <v>0</v>
      </c>
      <c r="BG462" s="226">
        <f>IF(N462="zákl. přenesená",J462,0)</f>
        <v>0</v>
      </c>
      <c r="BH462" s="226">
        <f>IF(N462="sníž. přenesená",J462,0)</f>
        <v>0</v>
      </c>
      <c r="BI462" s="226">
        <f>IF(N462="nulová",J462,0)</f>
        <v>0</v>
      </c>
      <c r="BJ462" s="23" t="s">
        <v>80</v>
      </c>
      <c r="BK462" s="226">
        <f>ROUND(I462*H462,2)</f>
        <v>0</v>
      </c>
      <c r="BL462" s="23" t="s">
        <v>199</v>
      </c>
      <c r="BM462" s="23" t="s">
        <v>526</v>
      </c>
    </row>
    <row r="463" s="13" customFormat="1">
      <c r="B463" s="250"/>
      <c r="C463" s="251"/>
      <c r="D463" s="229" t="s">
        <v>133</v>
      </c>
      <c r="E463" s="252" t="s">
        <v>20</v>
      </c>
      <c r="F463" s="253" t="s">
        <v>291</v>
      </c>
      <c r="G463" s="251"/>
      <c r="H463" s="252" t="s">
        <v>20</v>
      </c>
      <c r="I463" s="254"/>
      <c r="J463" s="251"/>
      <c r="K463" s="251"/>
      <c r="L463" s="255"/>
      <c r="M463" s="256"/>
      <c r="N463" s="257"/>
      <c r="O463" s="257"/>
      <c r="P463" s="257"/>
      <c r="Q463" s="257"/>
      <c r="R463" s="257"/>
      <c r="S463" s="257"/>
      <c r="T463" s="258"/>
      <c r="AT463" s="259" t="s">
        <v>133</v>
      </c>
      <c r="AU463" s="259" t="s">
        <v>82</v>
      </c>
      <c r="AV463" s="13" t="s">
        <v>80</v>
      </c>
      <c r="AW463" s="13" t="s">
        <v>35</v>
      </c>
      <c r="AX463" s="13" t="s">
        <v>72</v>
      </c>
      <c r="AY463" s="259" t="s">
        <v>123</v>
      </c>
    </row>
    <row r="464" s="13" customFormat="1">
      <c r="B464" s="250"/>
      <c r="C464" s="251"/>
      <c r="D464" s="229" t="s">
        <v>133</v>
      </c>
      <c r="E464" s="252" t="s">
        <v>20</v>
      </c>
      <c r="F464" s="253" t="s">
        <v>292</v>
      </c>
      <c r="G464" s="251"/>
      <c r="H464" s="252" t="s">
        <v>20</v>
      </c>
      <c r="I464" s="254"/>
      <c r="J464" s="251"/>
      <c r="K464" s="251"/>
      <c r="L464" s="255"/>
      <c r="M464" s="256"/>
      <c r="N464" s="257"/>
      <c r="O464" s="257"/>
      <c r="P464" s="257"/>
      <c r="Q464" s="257"/>
      <c r="R464" s="257"/>
      <c r="S464" s="257"/>
      <c r="T464" s="258"/>
      <c r="AT464" s="259" t="s">
        <v>133</v>
      </c>
      <c r="AU464" s="259" t="s">
        <v>82</v>
      </c>
      <c r="AV464" s="13" t="s">
        <v>80</v>
      </c>
      <c r="AW464" s="13" t="s">
        <v>35</v>
      </c>
      <c r="AX464" s="13" t="s">
        <v>72</v>
      </c>
      <c r="AY464" s="259" t="s">
        <v>123</v>
      </c>
    </row>
    <row r="465" s="11" customFormat="1">
      <c r="B465" s="227"/>
      <c r="C465" s="228"/>
      <c r="D465" s="229" t="s">
        <v>133</v>
      </c>
      <c r="E465" s="230" t="s">
        <v>20</v>
      </c>
      <c r="F465" s="231" t="s">
        <v>293</v>
      </c>
      <c r="G465" s="228"/>
      <c r="H465" s="232">
        <v>724.27999999999997</v>
      </c>
      <c r="I465" s="233"/>
      <c r="J465" s="228"/>
      <c r="K465" s="228"/>
      <c r="L465" s="234"/>
      <c r="M465" s="235"/>
      <c r="N465" s="236"/>
      <c r="O465" s="236"/>
      <c r="P465" s="236"/>
      <c r="Q465" s="236"/>
      <c r="R465" s="236"/>
      <c r="S465" s="236"/>
      <c r="T465" s="237"/>
      <c r="AT465" s="238" t="s">
        <v>133</v>
      </c>
      <c r="AU465" s="238" t="s">
        <v>82</v>
      </c>
      <c r="AV465" s="11" t="s">
        <v>82</v>
      </c>
      <c r="AW465" s="11" t="s">
        <v>35</v>
      </c>
      <c r="AX465" s="11" t="s">
        <v>72</v>
      </c>
      <c r="AY465" s="238" t="s">
        <v>123</v>
      </c>
    </row>
    <row r="466" s="13" customFormat="1">
      <c r="B466" s="250"/>
      <c r="C466" s="251"/>
      <c r="D466" s="229" t="s">
        <v>133</v>
      </c>
      <c r="E466" s="252" t="s">
        <v>20</v>
      </c>
      <c r="F466" s="253" t="s">
        <v>294</v>
      </c>
      <c r="G466" s="251"/>
      <c r="H466" s="252" t="s">
        <v>20</v>
      </c>
      <c r="I466" s="254"/>
      <c r="J466" s="251"/>
      <c r="K466" s="251"/>
      <c r="L466" s="255"/>
      <c r="M466" s="256"/>
      <c r="N466" s="257"/>
      <c r="O466" s="257"/>
      <c r="P466" s="257"/>
      <c r="Q466" s="257"/>
      <c r="R466" s="257"/>
      <c r="S466" s="257"/>
      <c r="T466" s="258"/>
      <c r="AT466" s="259" t="s">
        <v>133</v>
      </c>
      <c r="AU466" s="259" t="s">
        <v>82</v>
      </c>
      <c r="AV466" s="13" t="s">
        <v>80</v>
      </c>
      <c r="AW466" s="13" t="s">
        <v>35</v>
      </c>
      <c r="AX466" s="13" t="s">
        <v>72</v>
      </c>
      <c r="AY466" s="259" t="s">
        <v>123</v>
      </c>
    </row>
    <row r="467" s="11" customFormat="1">
      <c r="B467" s="227"/>
      <c r="C467" s="228"/>
      <c r="D467" s="229" t="s">
        <v>133</v>
      </c>
      <c r="E467" s="230" t="s">
        <v>20</v>
      </c>
      <c r="F467" s="231" t="s">
        <v>295</v>
      </c>
      <c r="G467" s="228"/>
      <c r="H467" s="232">
        <v>272.74000000000001</v>
      </c>
      <c r="I467" s="233"/>
      <c r="J467" s="228"/>
      <c r="K467" s="228"/>
      <c r="L467" s="234"/>
      <c r="M467" s="235"/>
      <c r="N467" s="236"/>
      <c r="O467" s="236"/>
      <c r="P467" s="236"/>
      <c r="Q467" s="236"/>
      <c r="R467" s="236"/>
      <c r="S467" s="236"/>
      <c r="T467" s="237"/>
      <c r="AT467" s="238" t="s">
        <v>133</v>
      </c>
      <c r="AU467" s="238" t="s">
        <v>82</v>
      </c>
      <c r="AV467" s="11" t="s">
        <v>82</v>
      </c>
      <c r="AW467" s="11" t="s">
        <v>35</v>
      </c>
      <c r="AX467" s="11" t="s">
        <v>72</v>
      </c>
      <c r="AY467" s="238" t="s">
        <v>123</v>
      </c>
    </row>
    <row r="468" s="13" customFormat="1">
      <c r="B468" s="250"/>
      <c r="C468" s="251"/>
      <c r="D468" s="229" t="s">
        <v>133</v>
      </c>
      <c r="E468" s="252" t="s">
        <v>20</v>
      </c>
      <c r="F468" s="253" t="s">
        <v>296</v>
      </c>
      <c r="G468" s="251"/>
      <c r="H468" s="252" t="s">
        <v>20</v>
      </c>
      <c r="I468" s="254"/>
      <c r="J468" s="251"/>
      <c r="K468" s="251"/>
      <c r="L468" s="255"/>
      <c r="M468" s="256"/>
      <c r="N468" s="257"/>
      <c r="O468" s="257"/>
      <c r="P468" s="257"/>
      <c r="Q468" s="257"/>
      <c r="R468" s="257"/>
      <c r="S468" s="257"/>
      <c r="T468" s="258"/>
      <c r="AT468" s="259" t="s">
        <v>133</v>
      </c>
      <c r="AU468" s="259" t="s">
        <v>82</v>
      </c>
      <c r="AV468" s="13" t="s">
        <v>80</v>
      </c>
      <c r="AW468" s="13" t="s">
        <v>35</v>
      </c>
      <c r="AX468" s="13" t="s">
        <v>72</v>
      </c>
      <c r="AY468" s="259" t="s">
        <v>123</v>
      </c>
    </row>
    <row r="469" s="11" customFormat="1">
      <c r="B469" s="227"/>
      <c r="C469" s="228"/>
      <c r="D469" s="229" t="s">
        <v>133</v>
      </c>
      <c r="E469" s="230" t="s">
        <v>20</v>
      </c>
      <c r="F469" s="231" t="s">
        <v>297</v>
      </c>
      <c r="G469" s="228"/>
      <c r="H469" s="232">
        <v>56.649999999999999</v>
      </c>
      <c r="I469" s="233"/>
      <c r="J469" s="228"/>
      <c r="K469" s="228"/>
      <c r="L469" s="234"/>
      <c r="M469" s="235"/>
      <c r="N469" s="236"/>
      <c r="O469" s="236"/>
      <c r="P469" s="236"/>
      <c r="Q469" s="236"/>
      <c r="R469" s="236"/>
      <c r="S469" s="236"/>
      <c r="T469" s="237"/>
      <c r="AT469" s="238" t="s">
        <v>133</v>
      </c>
      <c r="AU469" s="238" t="s">
        <v>82</v>
      </c>
      <c r="AV469" s="11" t="s">
        <v>82</v>
      </c>
      <c r="AW469" s="11" t="s">
        <v>35</v>
      </c>
      <c r="AX469" s="11" t="s">
        <v>72</v>
      </c>
      <c r="AY469" s="238" t="s">
        <v>123</v>
      </c>
    </row>
    <row r="470" s="13" customFormat="1">
      <c r="B470" s="250"/>
      <c r="C470" s="251"/>
      <c r="D470" s="229" t="s">
        <v>133</v>
      </c>
      <c r="E470" s="252" t="s">
        <v>20</v>
      </c>
      <c r="F470" s="253" t="s">
        <v>298</v>
      </c>
      <c r="G470" s="251"/>
      <c r="H470" s="252" t="s">
        <v>20</v>
      </c>
      <c r="I470" s="254"/>
      <c r="J470" s="251"/>
      <c r="K470" s="251"/>
      <c r="L470" s="255"/>
      <c r="M470" s="256"/>
      <c r="N470" s="257"/>
      <c r="O470" s="257"/>
      <c r="P470" s="257"/>
      <c r="Q470" s="257"/>
      <c r="R470" s="257"/>
      <c r="S470" s="257"/>
      <c r="T470" s="258"/>
      <c r="AT470" s="259" t="s">
        <v>133</v>
      </c>
      <c r="AU470" s="259" t="s">
        <v>82</v>
      </c>
      <c r="AV470" s="13" t="s">
        <v>80</v>
      </c>
      <c r="AW470" s="13" t="s">
        <v>35</v>
      </c>
      <c r="AX470" s="13" t="s">
        <v>72</v>
      </c>
      <c r="AY470" s="259" t="s">
        <v>123</v>
      </c>
    </row>
    <row r="471" s="11" customFormat="1">
      <c r="B471" s="227"/>
      <c r="C471" s="228"/>
      <c r="D471" s="229" t="s">
        <v>133</v>
      </c>
      <c r="E471" s="230" t="s">
        <v>20</v>
      </c>
      <c r="F471" s="231" t="s">
        <v>299</v>
      </c>
      <c r="G471" s="228"/>
      <c r="H471" s="232">
        <v>24.48</v>
      </c>
      <c r="I471" s="233"/>
      <c r="J471" s="228"/>
      <c r="K471" s="228"/>
      <c r="L471" s="234"/>
      <c r="M471" s="235"/>
      <c r="N471" s="236"/>
      <c r="O471" s="236"/>
      <c r="P471" s="236"/>
      <c r="Q471" s="236"/>
      <c r="R471" s="236"/>
      <c r="S471" s="236"/>
      <c r="T471" s="237"/>
      <c r="AT471" s="238" t="s">
        <v>133</v>
      </c>
      <c r="AU471" s="238" t="s">
        <v>82</v>
      </c>
      <c r="AV471" s="11" t="s">
        <v>82</v>
      </c>
      <c r="AW471" s="11" t="s">
        <v>35</v>
      </c>
      <c r="AX471" s="11" t="s">
        <v>72</v>
      </c>
      <c r="AY471" s="238" t="s">
        <v>123</v>
      </c>
    </row>
    <row r="472" s="12" customFormat="1">
      <c r="B472" s="239"/>
      <c r="C472" s="240"/>
      <c r="D472" s="229" t="s">
        <v>133</v>
      </c>
      <c r="E472" s="241" t="s">
        <v>20</v>
      </c>
      <c r="F472" s="242" t="s">
        <v>134</v>
      </c>
      <c r="G472" s="240"/>
      <c r="H472" s="243">
        <v>1078.1500000000001</v>
      </c>
      <c r="I472" s="244"/>
      <c r="J472" s="240"/>
      <c r="K472" s="240"/>
      <c r="L472" s="245"/>
      <c r="M472" s="246"/>
      <c r="N472" s="247"/>
      <c r="O472" s="247"/>
      <c r="P472" s="247"/>
      <c r="Q472" s="247"/>
      <c r="R472" s="247"/>
      <c r="S472" s="247"/>
      <c r="T472" s="248"/>
      <c r="AT472" s="249" t="s">
        <v>133</v>
      </c>
      <c r="AU472" s="249" t="s">
        <v>82</v>
      </c>
      <c r="AV472" s="12" t="s">
        <v>131</v>
      </c>
      <c r="AW472" s="12" t="s">
        <v>35</v>
      </c>
      <c r="AX472" s="12" t="s">
        <v>80</v>
      </c>
      <c r="AY472" s="249" t="s">
        <v>123</v>
      </c>
    </row>
    <row r="473" s="1" customFormat="1" ht="16.5" customHeight="1">
      <c r="B473" s="45"/>
      <c r="C473" s="216" t="s">
        <v>527</v>
      </c>
      <c r="D473" s="216" t="s">
        <v>126</v>
      </c>
      <c r="E473" s="217" t="s">
        <v>528</v>
      </c>
      <c r="F473" s="218" t="s">
        <v>529</v>
      </c>
      <c r="G473" s="219" t="s">
        <v>289</v>
      </c>
      <c r="H473" s="220">
        <v>1078.1500000000001</v>
      </c>
      <c r="I473" s="221"/>
      <c r="J473" s="220">
        <f>ROUND(I473*H473,2)</f>
        <v>0</v>
      </c>
      <c r="K473" s="218" t="s">
        <v>130</v>
      </c>
      <c r="L473" s="71"/>
      <c r="M473" s="222" t="s">
        <v>20</v>
      </c>
      <c r="N473" s="223" t="s">
        <v>43</v>
      </c>
      <c r="O473" s="46"/>
      <c r="P473" s="224">
        <f>O473*H473</f>
        <v>0</v>
      </c>
      <c r="Q473" s="224">
        <v>0.00013999999999999999</v>
      </c>
      <c r="R473" s="224">
        <f>Q473*H473</f>
        <v>0.15094099999999999</v>
      </c>
      <c r="S473" s="224">
        <v>0</v>
      </c>
      <c r="T473" s="225">
        <f>S473*H473</f>
        <v>0</v>
      </c>
      <c r="AR473" s="23" t="s">
        <v>199</v>
      </c>
      <c r="AT473" s="23" t="s">
        <v>126</v>
      </c>
      <c r="AU473" s="23" t="s">
        <v>82</v>
      </c>
      <c r="AY473" s="23" t="s">
        <v>123</v>
      </c>
      <c r="BE473" s="226">
        <f>IF(N473="základní",J473,0)</f>
        <v>0</v>
      </c>
      <c r="BF473" s="226">
        <f>IF(N473="snížená",J473,0)</f>
        <v>0</v>
      </c>
      <c r="BG473" s="226">
        <f>IF(N473="zákl. přenesená",J473,0)</f>
        <v>0</v>
      </c>
      <c r="BH473" s="226">
        <f>IF(N473="sníž. přenesená",J473,0)</f>
        <v>0</v>
      </c>
      <c r="BI473" s="226">
        <f>IF(N473="nulová",J473,0)</f>
        <v>0</v>
      </c>
      <c r="BJ473" s="23" t="s">
        <v>80</v>
      </c>
      <c r="BK473" s="226">
        <f>ROUND(I473*H473,2)</f>
        <v>0</v>
      </c>
      <c r="BL473" s="23" t="s">
        <v>199</v>
      </c>
      <c r="BM473" s="23" t="s">
        <v>530</v>
      </c>
    </row>
    <row r="474" s="13" customFormat="1">
      <c r="B474" s="250"/>
      <c r="C474" s="251"/>
      <c r="D474" s="229" t="s">
        <v>133</v>
      </c>
      <c r="E474" s="252" t="s">
        <v>20</v>
      </c>
      <c r="F474" s="253" t="s">
        <v>291</v>
      </c>
      <c r="G474" s="251"/>
      <c r="H474" s="252" t="s">
        <v>20</v>
      </c>
      <c r="I474" s="254"/>
      <c r="J474" s="251"/>
      <c r="K474" s="251"/>
      <c r="L474" s="255"/>
      <c r="M474" s="256"/>
      <c r="N474" s="257"/>
      <c r="O474" s="257"/>
      <c r="P474" s="257"/>
      <c r="Q474" s="257"/>
      <c r="R474" s="257"/>
      <c r="S474" s="257"/>
      <c r="T474" s="258"/>
      <c r="AT474" s="259" t="s">
        <v>133</v>
      </c>
      <c r="AU474" s="259" t="s">
        <v>82</v>
      </c>
      <c r="AV474" s="13" t="s">
        <v>80</v>
      </c>
      <c r="AW474" s="13" t="s">
        <v>35</v>
      </c>
      <c r="AX474" s="13" t="s">
        <v>72</v>
      </c>
      <c r="AY474" s="259" t="s">
        <v>123</v>
      </c>
    </row>
    <row r="475" s="13" customFormat="1">
      <c r="B475" s="250"/>
      <c r="C475" s="251"/>
      <c r="D475" s="229" t="s">
        <v>133</v>
      </c>
      <c r="E475" s="252" t="s">
        <v>20</v>
      </c>
      <c r="F475" s="253" t="s">
        <v>292</v>
      </c>
      <c r="G475" s="251"/>
      <c r="H475" s="252" t="s">
        <v>20</v>
      </c>
      <c r="I475" s="254"/>
      <c r="J475" s="251"/>
      <c r="K475" s="251"/>
      <c r="L475" s="255"/>
      <c r="M475" s="256"/>
      <c r="N475" s="257"/>
      <c r="O475" s="257"/>
      <c r="P475" s="257"/>
      <c r="Q475" s="257"/>
      <c r="R475" s="257"/>
      <c r="S475" s="257"/>
      <c r="T475" s="258"/>
      <c r="AT475" s="259" t="s">
        <v>133</v>
      </c>
      <c r="AU475" s="259" t="s">
        <v>82</v>
      </c>
      <c r="AV475" s="13" t="s">
        <v>80</v>
      </c>
      <c r="AW475" s="13" t="s">
        <v>35</v>
      </c>
      <c r="AX475" s="13" t="s">
        <v>72</v>
      </c>
      <c r="AY475" s="259" t="s">
        <v>123</v>
      </c>
    </row>
    <row r="476" s="11" customFormat="1">
      <c r="B476" s="227"/>
      <c r="C476" s="228"/>
      <c r="D476" s="229" t="s">
        <v>133</v>
      </c>
      <c r="E476" s="230" t="s">
        <v>20</v>
      </c>
      <c r="F476" s="231" t="s">
        <v>293</v>
      </c>
      <c r="G476" s="228"/>
      <c r="H476" s="232">
        <v>724.27999999999997</v>
      </c>
      <c r="I476" s="233"/>
      <c r="J476" s="228"/>
      <c r="K476" s="228"/>
      <c r="L476" s="234"/>
      <c r="M476" s="235"/>
      <c r="N476" s="236"/>
      <c r="O476" s="236"/>
      <c r="P476" s="236"/>
      <c r="Q476" s="236"/>
      <c r="R476" s="236"/>
      <c r="S476" s="236"/>
      <c r="T476" s="237"/>
      <c r="AT476" s="238" t="s">
        <v>133</v>
      </c>
      <c r="AU476" s="238" t="s">
        <v>82</v>
      </c>
      <c r="AV476" s="11" t="s">
        <v>82</v>
      </c>
      <c r="AW476" s="11" t="s">
        <v>35</v>
      </c>
      <c r="AX476" s="11" t="s">
        <v>72</v>
      </c>
      <c r="AY476" s="238" t="s">
        <v>123</v>
      </c>
    </row>
    <row r="477" s="13" customFormat="1">
      <c r="B477" s="250"/>
      <c r="C477" s="251"/>
      <c r="D477" s="229" t="s">
        <v>133</v>
      </c>
      <c r="E477" s="252" t="s">
        <v>20</v>
      </c>
      <c r="F477" s="253" t="s">
        <v>294</v>
      </c>
      <c r="G477" s="251"/>
      <c r="H477" s="252" t="s">
        <v>20</v>
      </c>
      <c r="I477" s="254"/>
      <c r="J477" s="251"/>
      <c r="K477" s="251"/>
      <c r="L477" s="255"/>
      <c r="M477" s="256"/>
      <c r="N477" s="257"/>
      <c r="O477" s="257"/>
      <c r="P477" s="257"/>
      <c r="Q477" s="257"/>
      <c r="R477" s="257"/>
      <c r="S477" s="257"/>
      <c r="T477" s="258"/>
      <c r="AT477" s="259" t="s">
        <v>133</v>
      </c>
      <c r="AU477" s="259" t="s">
        <v>82</v>
      </c>
      <c r="AV477" s="13" t="s">
        <v>80</v>
      </c>
      <c r="AW477" s="13" t="s">
        <v>35</v>
      </c>
      <c r="AX477" s="13" t="s">
        <v>72</v>
      </c>
      <c r="AY477" s="259" t="s">
        <v>123</v>
      </c>
    </row>
    <row r="478" s="11" customFormat="1">
      <c r="B478" s="227"/>
      <c r="C478" s="228"/>
      <c r="D478" s="229" t="s">
        <v>133</v>
      </c>
      <c r="E478" s="230" t="s">
        <v>20</v>
      </c>
      <c r="F478" s="231" t="s">
        <v>295</v>
      </c>
      <c r="G478" s="228"/>
      <c r="H478" s="232">
        <v>272.74000000000001</v>
      </c>
      <c r="I478" s="233"/>
      <c r="J478" s="228"/>
      <c r="K478" s="228"/>
      <c r="L478" s="234"/>
      <c r="M478" s="235"/>
      <c r="N478" s="236"/>
      <c r="O478" s="236"/>
      <c r="P478" s="236"/>
      <c r="Q478" s="236"/>
      <c r="R478" s="236"/>
      <c r="S478" s="236"/>
      <c r="T478" s="237"/>
      <c r="AT478" s="238" t="s">
        <v>133</v>
      </c>
      <c r="AU478" s="238" t="s">
        <v>82</v>
      </c>
      <c r="AV478" s="11" t="s">
        <v>82</v>
      </c>
      <c r="AW478" s="11" t="s">
        <v>35</v>
      </c>
      <c r="AX478" s="11" t="s">
        <v>72</v>
      </c>
      <c r="AY478" s="238" t="s">
        <v>123</v>
      </c>
    </row>
    <row r="479" s="13" customFormat="1">
      <c r="B479" s="250"/>
      <c r="C479" s="251"/>
      <c r="D479" s="229" t="s">
        <v>133</v>
      </c>
      <c r="E479" s="252" t="s">
        <v>20</v>
      </c>
      <c r="F479" s="253" t="s">
        <v>296</v>
      </c>
      <c r="G479" s="251"/>
      <c r="H479" s="252" t="s">
        <v>20</v>
      </c>
      <c r="I479" s="254"/>
      <c r="J479" s="251"/>
      <c r="K479" s="251"/>
      <c r="L479" s="255"/>
      <c r="M479" s="256"/>
      <c r="N479" s="257"/>
      <c r="O479" s="257"/>
      <c r="P479" s="257"/>
      <c r="Q479" s="257"/>
      <c r="R479" s="257"/>
      <c r="S479" s="257"/>
      <c r="T479" s="258"/>
      <c r="AT479" s="259" t="s">
        <v>133</v>
      </c>
      <c r="AU479" s="259" t="s">
        <v>82</v>
      </c>
      <c r="AV479" s="13" t="s">
        <v>80</v>
      </c>
      <c r="AW479" s="13" t="s">
        <v>35</v>
      </c>
      <c r="AX479" s="13" t="s">
        <v>72</v>
      </c>
      <c r="AY479" s="259" t="s">
        <v>123</v>
      </c>
    </row>
    <row r="480" s="11" customFormat="1">
      <c r="B480" s="227"/>
      <c r="C480" s="228"/>
      <c r="D480" s="229" t="s">
        <v>133</v>
      </c>
      <c r="E480" s="230" t="s">
        <v>20</v>
      </c>
      <c r="F480" s="231" t="s">
        <v>297</v>
      </c>
      <c r="G480" s="228"/>
      <c r="H480" s="232">
        <v>56.649999999999999</v>
      </c>
      <c r="I480" s="233"/>
      <c r="J480" s="228"/>
      <c r="K480" s="228"/>
      <c r="L480" s="234"/>
      <c r="M480" s="235"/>
      <c r="N480" s="236"/>
      <c r="O480" s="236"/>
      <c r="P480" s="236"/>
      <c r="Q480" s="236"/>
      <c r="R480" s="236"/>
      <c r="S480" s="236"/>
      <c r="T480" s="237"/>
      <c r="AT480" s="238" t="s">
        <v>133</v>
      </c>
      <c r="AU480" s="238" t="s">
        <v>82</v>
      </c>
      <c r="AV480" s="11" t="s">
        <v>82</v>
      </c>
      <c r="AW480" s="11" t="s">
        <v>35</v>
      </c>
      <c r="AX480" s="11" t="s">
        <v>72</v>
      </c>
      <c r="AY480" s="238" t="s">
        <v>123</v>
      </c>
    </row>
    <row r="481" s="13" customFormat="1">
      <c r="B481" s="250"/>
      <c r="C481" s="251"/>
      <c r="D481" s="229" t="s">
        <v>133</v>
      </c>
      <c r="E481" s="252" t="s">
        <v>20</v>
      </c>
      <c r="F481" s="253" t="s">
        <v>298</v>
      </c>
      <c r="G481" s="251"/>
      <c r="H481" s="252" t="s">
        <v>20</v>
      </c>
      <c r="I481" s="254"/>
      <c r="J481" s="251"/>
      <c r="K481" s="251"/>
      <c r="L481" s="255"/>
      <c r="M481" s="256"/>
      <c r="N481" s="257"/>
      <c r="O481" s="257"/>
      <c r="P481" s="257"/>
      <c r="Q481" s="257"/>
      <c r="R481" s="257"/>
      <c r="S481" s="257"/>
      <c r="T481" s="258"/>
      <c r="AT481" s="259" t="s">
        <v>133</v>
      </c>
      <c r="AU481" s="259" t="s">
        <v>82</v>
      </c>
      <c r="AV481" s="13" t="s">
        <v>80</v>
      </c>
      <c r="AW481" s="13" t="s">
        <v>35</v>
      </c>
      <c r="AX481" s="13" t="s">
        <v>72</v>
      </c>
      <c r="AY481" s="259" t="s">
        <v>123</v>
      </c>
    </row>
    <row r="482" s="11" customFormat="1">
      <c r="B482" s="227"/>
      <c r="C482" s="228"/>
      <c r="D482" s="229" t="s">
        <v>133</v>
      </c>
      <c r="E482" s="230" t="s">
        <v>20</v>
      </c>
      <c r="F482" s="231" t="s">
        <v>299</v>
      </c>
      <c r="G482" s="228"/>
      <c r="H482" s="232">
        <v>24.48</v>
      </c>
      <c r="I482" s="233"/>
      <c r="J482" s="228"/>
      <c r="K482" s="228"/>
      <c r="L482" s="234"/>
      <c r="M482" s="235"/>
      <c r="N482" s="236"/>
      <c r="O482" s="236"/>
      <c r="P482" s="236"/>
      <c r="Q482" s="236"/>
      <c r="R482" s="236"/>
      <c r="S482" s="236"/>
      <c r="T482" s="237"/>
      <c r="AT482" s="238" t="s">
        <v>133</v>
      </c>
      <c r="AU482" s="238" t="s">
        <v>82</v>
      </c>
      <c r="AV482" s="11" t="s">
        <v>82</v>
      </c>
      <c r="AW482" s="11" t="s">
        <v>35</v>
      </c>
      <c r="AX482" s="11" t="s">
        <v>72</v>
      </c>
      <c r="AY482" s="238" t="s">
        <v>123</v>
      </c>
    </row>
    <row r="483" s="12" customFormat="1">
      <c r="B483" s="239"/>
      <c r="C483" s="240"/>
      <c r="D483" s="229" t="s">
        <v>133</v>
      </c>
      <c r="E483" s="241" t="s">
        <v>20</v>
      </c>
      <c r="F483" s="242" t="s">
        <v>134</v>
      </c>
      <c r="G483" s="240"/>
      <c r="H483" s="243">
        <v>1078.1500000000001</v>
      </c>
      <c r="I483" s="244"/>
      <c r="J483" s="240"/>
      <c r="K483" s="240"/>
      <c r="L483" s="245"/>
      <c r="M483" s="246"/>
      <c r="N483" s="247"/>
      <c r="O483" s="247"/>
      <c r="P483" s="247"/>
      <c r="Q483" s="247"/>
      <c r="R483" s="247"/>
      <c r="S483" s="247"/>
      <c r="T483" s="248"/>
      <c r="AT483" s="249" t="s">
        <v>133</v>
      </c>
      <c r="AU483" s="249" t="s">
        <v>82</v>
      </c>
      <c r="AV483" s="12" t="s">
        <v>131</v>
      </c>
      <c r="AW483" s="12" t="s">
        <v>35</v>
      </c>
      <c r="AX483" s="12" t="s">
        <v>80</v>
      </c>
      <c r="AY483" s="249" t="s">
        <v>123</v>
      </c>
    </row>
    <row r="484" s="1" customFormat="1" ht="38.25" customHeight="1">
      <c r="B484" s="45"/>
      <c r="C484" s="216" t="s">
        <v>531</v>
      </c>
      <c r="D484" s="216" t="s">
        <v>126</v>
      </c>
      <c r="E484" s="217" t="s">
        <v>532</v>
      </c>
      <c r="F484" s="218" t="s">
        <v>533</v>
      </c>
      <c r="G484" s="219" t="s">
        <v>230</v>
      </c>
      <c r="H484" s="221"/>
      <c r="I484" s="221"/>
      <c r="J484" s="220">
        <f>ROUND(I484*H484,2)</f>
        <v>0</v>
      </c>
      <c r="K484" s="218" t="s">
        <v>130</v>
      </c>
      <c r="L484" s="71"/>
      <c r="M484" s="222" t="s">
        <v>20</v>
      </c>
      <c r="N484" s="223" t="s">
        <v>43</v>
      </c>
      <c r="O484" s="46"/>
      <c r="P484" s="224">
        <f>O484*H484</f>
        <v>0</v>
      </c>
      <c r="Q484" s="224">
        <v>0</v>
      </c>
      <c r="R484" s="224">
        <f>Q484*H484</f>
        <v>0</v>
      </c>
      <c r="S484" s="224">
        <v>0</v>
      </c>
      <c r="T484" s="225">
        <f>S484*H484</f>
        <v>0</v>
      </c>
      <c r="AR484" s="23" t="s">
        <v>199</v>
      </c>
      <c r="AT484" s="23" t="s">
        <v>126</v>
      </c>
      <c r="AU484" s="23" t="s">
        <v>82</v>
      </c>
      <c r="AY484" s="23" t="s">
        <v>123</v>
      </c>
      <c r="BE484" s="226">
        <f>IF(N484="základní",J484,0)</f>
        <v>0</v>
      </c>
      <c r="BF484" s="226">
        <f>IF(N484="snížená",J484,0)</f>
        <v>0</v>
      </c>
      <c r="BG484" s="226">
        <f>IF(N484="zákl. přenesená",J484,0)</f>
        <v>0</v>
      </c>
      <c r="BH484" s="226">
        <f>IF(N484="sníž. přenesená",J484,0)</f>
        <v>0</v>
      </c>
      <c r="BI484" s="226">
        <f>IF(N484="nulová",J484,0)</f>
        <v>0</v>
      </c>
      <c r="BJ484" s="23" t="s">
        <v>80</v>
      </c>
      <c r="BK484" s="226">
        <f>ROUND(I484*H484,2)</f>
        <v>0</v>
      </c>
      <c r="BL484" s="23" t="s">
        <v>199</v>
      </c>
      <c r="BM484" s="23" t="s">
        <v>534</v>
      </c>
    </row>
    <row r="485" s="10" customFormat="1" ht="37.44001" customHeight="1">
      <c r="B485" s="200"/>
      <c r="C485" s="201"/>
      <c r="D485" s="202" t="s">
        <v>71</v>
      </c>
      <c r="E485" s="203" t="s">
        <v>535</v>
      </c>
      <c r="F485" s="203" t="s">
        <v>536</v>
      </c>
      <c r="G485" s="201"/>
      <c r="H485" s="201"/>
      <c r="I485" s="204"/>
      <c r="J485" s="205">
        <f>BK485</f>
        <v>0</v>
      </c>
      <c r="K485" s="201"/>
      <c r="L485" s="206"/>
      <c r="M485" s="207"/>
      <c r="N485" s="208"/>
      <c r="O485" s="208"/>
      <c r="P485" s="209">
        <f>SUM(P486:P490)</f>
        <v>0</v>
      </c>
      <c r="Q485" s="208"/>
      <c r="R485" s="209">
        <f>SUM(R486:R490)</f>
        <v>0</v>
      </c>
      <c r="S485" s="208"/>
      <c r="T485" s="210">
        <f>SUM(T486:T490)</f>
        <v>0</v>
      </c>
      <c r="AR485" s="211" t="s">
        <v>131</v>
      </c>
      <c r="AT485" s="212" t="s">
        <v>71</v>
      </c>
      <c r="AU485" s="212" t="s">
        <v>72</v>
      </c>
      <c r="AY485" s="211" t="s">
        <v>123</v>
      </c>
      <c r="BK485" s="213">
        <f>SUM(BK486:BK490)</f>
        <v>0</v>
      </c>
    </row>
    <row r="486" s="1" customFormat="1" ht="16.5" customHeight="1">
      <c r="B486" s="45"/>
      <c r="C486" s="216" t="s">
        <v>537</v>
      </c>
      <c r="D486" s="216" t="s">
        <v>126</v>
      </c>
      <c r="E486" s="217" t="s">
        <v>538</v>
      </c>
      <c r="F486" s="218" t="s">
        <v>539</v>
      </c>
      <c r="G486" s="219" t="s">
        <v>237</v>
      </c>
      <c r="H486" s="220">
        <v>20</v>
      </c>
      <c r="I486" s="221"/>
      <c r="J486" s="220">
        <f>ROUND(I486*H486,2)</f>
        <v>0</v>
      </c>
      <c r="K486" s="218" t="s">
        <v>238</v>
      </c>
      <c r="L486" s="71"/>
      <c r="M486" s="222" t="s">
        <v>20</v>
      </c>
      <c r="N486" s="223" t="s">
        <v>43</v>
      </c>
      <c r="O486" s="46"/>
      <c r="P486" s="224">
        <f>O486*H486</f>
        <v>0</v>
      </c>
      <c r="Q486" s="224">
        <v>0</v>
      </c>
      <c r="R486" s="224">
        <f>Q486*H486</f>
        <v>0</v>
      </c>
      <c r="S486" s="224">
        <v>0</v>
      </c>
      <c r="T486" s="225">
        <f>S486*H486</f>
        <v>0</v>
      </c>
      <c r="AR486" s="23" t="s">
        <v>540</v>
      </c>
      <c r="AT486" s="23" t="s">
        <v>126</v>
      </c>
      <c r="AU486" s="23" t="s">
        <v>80</v>
      </c>
      <c r="AY486" s="23" t="s">
        <v>123</v>
      </c>
      <c r="BE486" s="226">
        <f>IF(N486="základní",J486,0)</f>
        <v>0</v>
      </c>
      <c r="BF486" s="226">
        <f>IF(N486="snížená",J486,0)</f>
        <v>0</v>
      </c>
      <c r="BG486" s="226">
        <f>IF(N486="zákl. přenesená",J486,0)</f>
        <v>0</v>
      </c>
      <c r="BH486" s="226">
        <f>IF(N486="sníž. přenesená",J486,0)</f>
        <v>0</v>
      </c>
      <c r="BI486" s="226">
        <f>IF(N486="nulová",J486,0)</f>
        <v>0</v>
      </c>
      <c r="BJ486" s="23" t="s">
        <v>80</v>
      </c>
      <c r="BK486" s="226">
        <f>ROUND(I486*H486,2)</f>
        <v>0</v>
      </c>
      <c r="BL486" s="23" t="s">
        <v>540</v>
      </c>
      <c r="BM486" s="23" t="s">
        <v>541</v>
      </c>
    </row>
    <row r="487" s="1" customFormat="1" ht="25.5" customHeight="1">
      <c r="B487" s="45"/>
      <c r="C487" s="216" t="s">
        <v>542</v>
      </c>
      <c r="D487" s="216" t="s">
        <v>126</v>
      </c>
      <c r="E487" s="217" t="s">
        <v>543</v>
      </c>
      <c r="F487" s="218" t="s">
        <v>544</v>
      </c>
      <c r="G487" s="219" t="s">
        <v>545</v>
      </c>
      <c r="H487" s="220">
        <v>1</v>
      </c>
      <c r="I487" s="221"/>
      <c r="J487" s="220">
        <f>ROUND(I487*H487,2)</f>
        <v>0</v>
      </c>
      <c r="K487" s="218" t="s">
        <v>238</v>
      </c>
      <c r="L487" s="71"/>
      <c r="M487" s="222" t="s">
        <v>20</v>
      </c>
      <c r="N487" s="223" t="s">
        <v>43</v>
      </c>
      <c r="O487" s="46"/>
      <c r="P487" s="224">
        <f>O487*H487</f>
        <v>0</v>
      </c>
      <c r="Q487" s="224">
        <v>0</v>
      </c>
      <c r="R487" s="224">
        <f>Q487*H487</f>
        <v>0</v>
      </c>
      <c r="S487" s="224">
        <v>0</v>
      </c>
      <c r="T487" s="225">
        <f>S487*H487</f>
        <v>0</v>
      </c>
      <c r="AR487" s="23" t="s">
        <v>540</v>
      </c>
      <c r="AT487" s="23" t="s">
        <v>126</v>
      </c>
      <c r="AU487" s="23" t="s">
        <v>80</v>
      </c>
      <c r="AY487" s="23" t="s">
        <v>123</v>
      </c>
      <c r="BE487" s="226">
        <f>IF(N487="základní",J487,0)</f>
        <v>0</v>
      </c>
      <c r="BF487" s="226">
        <f>IF(N487="snížená",J487,0)</f>
        <v>0</v>
      </c>
      <c r="BG487" s="226">
        <f>IF(N487="zákl. přenesená",J487,0)</f>
        <v>0</v>
      </c>
      <c r="BH487" s="226">
        <f>IF(N487="sníž. přenesená",J487,0)</f>
        <v>0</v>
      </c>
      <c r="BI487" s="226">
        <f>IF(N487="nulová",J487,0)</f>
        <v>0</v>
      </c>
      <c r="BJ487" s="23" t="s">
        <v>80</v>
      </c>
      <c r="BK487" s="226">
        <f>ROUND(I487*H487,2)</f>
        <v>0</v>
      </c>
      <c r="BL487" s="23" t="s">
        <v>540</v>
      </c>
      <c r="BM487" s="23" t="s">
        <v>546</v>
      </c>
    </row>
    <row r="488" s="1" customFormat="1" ht="38.25" customHeight="1">
      <c r="B488" s="45"/>
      <c r="C488" s="216" t="s">
        <v>547</v>
      </c>
      <c r="D488" s="216" t="s">
        <v>126</v>
      </c>
      <c r="E488" s="217" t="s">
        <v>548</v>
      </c>
      <c r="F488" s="218" t="s">
        <v>549</v>
      </c>
      <c r="G488" s="219" t="s">
        <v>545</v>
      </c>
      <c r="H488" s="220">
        <v>1</v>
      </c>
      <c r="I488" s="221"/>
      <c r="J488" s="220">
        <f>ROUND(I488*H488,2)</f>
        <v>0</v>
      </c>
      <c r="K488" s="218" t="s">
        <v>238</v>
      </c>
      <c r="L488" s="71"/>
      <c r="M488" s="222" t="s">
        <v>20</v>
      </c>
      <c r="N488" s="223" t="s">
        <v>43</v>
      </c>
      <c r="O488" s="46"/>
      <c r="P488" s="224">
        <f>O488*H488</f>
        <v>0</v>
      </c>
      <c r="Q488" s="224">
        <v>0</v>
      </c>
      <c r="R488" s="224">
        <f>Q488*H488</f>
        <v>0</v>
      </c>
      <c r="S488" s="224">
        <v>0</v>
      </c>
      <c r="T488" s="225">
        <f>S488*H488</f>
        <v>0</v>
      </c>
      <c r="AR488" s="23" t="s">
        <v>540</v>
      </c>
      <c r="AT488" s="23" t="s">
        <v>126</v>
      </c>
      <c r="AU488" s="23" t="s">
        <v>80</v>
      </c>
      <c r="AY488" s="23" t="s">
        <v>123</v>
      </c>
      <c r="BE488" s="226">
        <f>IF(N488="základní",J488,0)</f>
        <v>0</v>
      </c>
      <c r="BF488" s="226">
        <f>IF(N488="snížená",J488,0)</f>
        <v>0</v>
      </c>
      <c r="BG488" s="226">
        <f>IF(N488="zákl. přenesená",J488,0)</f>
        <v>0</v>
      </c>
      <c r="BH488" s="226">
        <f>IF(N488="sníž. přenesená",J488,0)</f>
        <v>0</v>
      </c>
      <c r="BI488" s="226">
        <f>IF(N488="nulová",J488,0)</f>
        <v>0</v>
      </c>
      <c r="BJ488" s="23" t="s">
        <v>80</v>
      </c>
      <c r="BK488" s="226">
        <f>ROUND(I488*H488,2)</f>
        <v>0</v>
      </c>
      <c r="BL488" s="23" t="s">
        <v>540</v>
      </c>
      <c r="BM488" s="23" t="s">
        <v>550</v>
      </c>
    </row>
    <row r="489" s="1" customFormat="1" ht="16.5" customHeight="1">
      <c r="B489" s="45"/>
      <c r="C489" s="216" t="s">
        <v>551</v>
      </c>
      <c r="D489" s="216" t="s">
        <v>126</v>
      </c>
      <c r="E489" s="217" t="s">
        <v>552</v>
      </c>
      <c r="F489" s="218" t="s">
        <v>553</v>
      </c>
      <c r="G489" s="219" t="s">
        <v>545</v>
      </c>
      <c r="H489" s="220">
        <v>1</v>
      </c>
      <c r="I489" s="221"/>
      <c r="J489" s="220">
        <f>ROUND(I489*H489,2)</f>
        <v>0</v>
      </c>
      <c r="K489" s="218" t="s">
        <v>238</v>
      </c>
      <c r="L489" s="71"/>
      <c r="M489" s="222" t="s">
        <v>20</v>
      </c>
      <c r="N489" s="223" t="s">
        <v>43</v>
      </c>
      <c r="O489" s="46"/>
      <c r="P489" s="224">
        <f>O489*H489</f>
        <v>0</v>
      </c>
      <c r="Q489" s="224">
        <v>0</v>
      </c>
      <c r="R489" s="224">
        <f>Q489*H489</f>
        <v>0</v>
      </c>
      <c r="S489" s="224">
        <v>0</v>
      </c>
      <c r="T489" s="225">
        <f>S489*H489</f>
        <v>0</v>
      </c>
      <c r="AR489" s="23" t="s">
        <v>540</v>
      </c>
      <c r="AT489" s="23" t="s">
        <v>126</v>
      </c>
      <c r="AU489" s="23" t="s">
        <v>80</v>
      </c>
      <c r="AY489" s="23" t="s">
        <v>123</v>
      </c>
      <c r="BE489" s="226">
        <f>IF(N489="základní",J489,0)</f>
        <v>0</v>
      </c>
      <c r="BF489" s="226">
        <f>IF(N489="snížená",J489,0)</f>
        <v>0</v>
      </c>
      <c r="BG489" s="226">
        <f>IF(N489="zákl. přenesená",J489,0)</f>
        <v>0</v>
      </c>
      <c r="BH489" s="226">
        <f>IF(N489="sníž. přenesená",J489,0)</f>
        <v>0</v>
      </c>
      <c r="BI489" s="226">
        <f>IF(N489="nulová",J489,0)</f>
        <v>0</v>
      </c>
      <c r="BJ489" s="23" t="s">
        <v>80</v>
      </c>
      <c r="BK489" s="226">
        <f>ROUND(I489*H489,2)</f>
        <v>0</v>
      </c>
      <c r="BL489" s="23" t="s">
        <v>540</v>
      </c>
      <c r="BM489" s="23" t="s">
        <v>554</v>
      </c>
    </row>
    <row r="490" s="1" customFormat="1" ht="16.5" customHeight="1">
      <c r="B490" s="45"/>
      <c r="C490" s="216" t="s">
        <v>555</v>
      </c>
      <c r="D490" s="216" t="s">
        <v>126</v>
      </c>
      <c r="E490" s="217" t="s">
        <v>556</v>
      </c>
      <c r="F490" s="218" t="s">
        <v>557</v>
      </c>
      <c r="G490" s="219" t="s">
        <v>545</v>
      </c>
      <c r="H490" s="220">
        <v>1</v>
      </c>
      <c r="I490" s="221"/>
      <c r="J490" s="220">
        <f>ROUND(I490*H490,2)</f>
        <v>0</v>
      </c>
      <c r="K490" s="218" t="s">
        <v>238</v>
      </c>
      <c r="L490" s="71"/>
      <c r="M490" s="222" t="s">
        <v>20</v>
      </c>
      <c r="N490" s="223" t="s">
        <v>43</v>
      </c>
      <c r="O490" s="46"/>
      <c r="P490" s="224">
        <f>O490*H490</f>
        <v>0</v>
      </c>
      <c r="Q490" s="224">
        <v>0</v>
      </c>
      <c r="R490" s="224">
        <f>Q490*H490</f>
        <v>0</v>
      </c>
      <c r="S490" s="224">
        <v>0</v>
      </c>
      <c r="T490" s="225">
        <f>S490*H490</f>
        <v>0</v>
      </c>
      <c r="AR490" s="23" t="s">
        <v>540</v>
      </c>
      <c r="AT490" s="23" t="s">
        <v>126</v>
      </c>
      <c r="AU490" s="23" t="s">
        <v>80</v>
      </c>
      <c r="AY490" s="23" t="s">
        <v>123</v>
      </c>
      <c r="BE490" s="226">
        <f>IF(N490="základní",J490,0)</f>
        <v>0</v>
      </c>
      <c r="BF490" s="226">
        <f>IF(N490="snížená",J490,0)</f>
        <v>0</v>
      </c>
      <c r="BG490" s="226">
        <f>IF(N490="zákl. přenesená",J490,0)</f>
        <v>0</v>
      </c>
      <c r="BH490" s="226">
        <f>IF(N490="sníž. přenesená",J490,0)</f>
        <v>0</v>
      </c>
      <c r="BI490" s="226">
        <f>IF(N490="nulová",J490,0)</f>
        <v>0</v>
      </c>
      <c r="BJ490" s="23" t="s">
        <v>80</v>
      </c>
      <c r="BK490" s="226">
        <f>ROUND(I490*H490,2)</f>
        <v>0</v>
      </c>
      <c r="BL490" s="23" t="s">
        <v>540</v>
      </c>
      <c r="BM490" s="23" t="s">
        <v>558</v>
      </c>
    </row>
    <row r="491" s="10" customFormat="1" ht="37.44001" customHeight="1">
      <c r="B491" s="200"/>
      <c r="C491" s="201"/>
      <c r="D491" s="202" t="s">
        <v>71</v>
      </c>
      <c r="E491" s="203" t="s">
        <v>559</v>
      </c>
      <c r="F491" s="203" t="s">
        <v>560</v>
      </c>
      <c r="G491" s="201"/>
      <c r="H491" s="201"/>
      <c r="I491" s="204"/>
      <c r="J491" s="205">
        <f>BK491</f>
        <v>0</v>
      </c>
      <c r="K491" s="201"/>
      <c r="L491" s="206"/>
      <c r="M491" s="207"/>
      <c r="N491" s="208"/>
      <c r="O491" s="208"/>
      <c r="P491" s="209">
        <f>SUM(P492:P495)</f>
        <v>0</v>
      </c>
      <c r="Q491" s="208"/>
      <c r="R491" s="209">
        <f>SUM(R492:R495)</f>
        <v>0</v>
      </c>
      <c r="S491" s="208"/>
      <c r="T491" s="210">
        <f>SUM(T492:T495)</f>
        <v>0</v>
      </c>
      <c r="AR491" s="211" t="s">
        <v>149</v>
      </c>
      <c r="AT491" s="212" t="s">
        <v>71</v>
      </c>
      <c r="AU491" s="212" t="s">
        <v>72</v>
      </c>
      <c r="AY491" s="211" t="s">
        <v>123</v>
      </c>
      <c r="BK491" s="213">
        <f>SUM(BK492:BK495)</f>
        <v>0</v>
      </c>
    </row>
    <row r="492" s="1" customFormat="1" ht="25.5" customHeight="1">
      <c r="B492" s="45"/>
      <c r="C492" s="216" t="s">
        <v>561</v>
      </c>
      <c r="D492" s="216" t="s">
        <v>126</v>
      </c>
      <c r="E492" s="217" t="s">
        <v>562</v>
      </c>
      <c r="F492" s="218" t="s">
        <v>563</v>
      </c>
      <c r="G492" s="219" t="s">
        <v>545</v>
      </c>
      <c r="H492" s="220">
        <v>1</v>
      </c>
      <c r="I492" s="221"/>
      <c r="J492" s="220">
        <f>ROUND(I492*H492,2)</f>
        <v>0</v>
      </c>
      <c r="K492" s="218" t="s">
        <v>238</v>
      </c>
      <c r="L492" s="71"/>
      <c r="M492" s="222" t="s">
        <v>20</v>
      </c>
      <c r="N492" s="223" t="s">
        <v>43</v>
      </c>
      <c r="O492" s="46"/>
      <c r="P492" s="224">
        <f>O492*H492</f>
        <v>0</v>
      </c>
      <c r="Q492" s="224">
        <v>0</v>
      </c>
      <c r="R492" s="224">
        <f>Q492*H492</f>
        <v>0</v>
      </c>
      <c r="S492" s="224">
        <v>0</v>
      </c>
      <c r="T492" s="225">
        <f>S492*H492</f>
        <v>0</v>
      </c>
      <c r="AR492" s="23" t="s">
        <v>131</v>
      </c>
      <c r="AT492" s="23" t="s">
        <v>126</v>
      </c>
      <c r="AU492" s="23" t="s">
        <v>80</v>
      </c>
      <c r="AY492" s="23" t="s">
        <v>123</v>
      </c>
      <c r="BE492" s="226">
        <f>IF(N492="základní",J492,0)</f>
        <v>0</v>
      </c>
      <c r="BF492" s="226">
        <f>IF(N492="snížená",J492,0)</f>
        <v>0</v>
      </c>
      <c r="BG492" s="226">
        <f>IF(N492="zákl. přenesená",J492,0)</f>
        <v>0</v>
      </c>
      <c r="BH492" s="226">
        <f>IF(N492="sníž. přenesená",J492,0)</f>
        <v>0</v>
      </c>
      <c r="BI492" s="226">
        <f>IF(N492="nulová",J492,0)</f>
        <v>0</v>
      </c>
      <c r="BJ492" s="23" t="s">
        <v>80</v>
      </c>
      <c r="BK492" s="226">
        <f>ROUND(I492*H492,2)</f>
        <v>0</v>
      </c>
      <c r="BL492" s="23" t="s">
        <v>131</v>
      </c>
      <c r="BM492" s="23" t="s">
        <v>564</v>
      </c>
    </row>
    <row r="493" s="1" customFormat="1" ht="38.25" customHeight="1">
      <c r="B493" s="45"/>
      <c r="C493" s="216" t="s">
        <v>565</v>
      </c>
      <c r="D493" s="216" t="s">
        <v>126</v>
      </c>
      <c r="E493" s="217" t="s">
        <v>566</v>
      </c>
      <c r="F493" s="218" t="s">
        <v>567</v>
      </c>
      <c r="G493" s="219" t="s">
        <v>545</v>
      </c>
      <c r="H493" s="220">
        <v>1</v>
      </c>
      <c r="I493" s="221"/>
      <c r="J493" s="220">
        <f>ROUND(I493*H493,2)</f>
        <v>0</v>
      </c>
      <c r="K493" s="218" t="s">
        <v>238</v>
      </c>
      <c r="L493" s="71"/>
      <c r="M493" s="222" t="s">
        <v>20</v>
      </c>
      <c r="N493" s="223" t="s">
        <v>43</v>
      </c>
      <c r="O493" s="46"/>
      <c r="P493" s="224">
        <f>O493*H493</f>
        <v>0</v>
      </c>
      <c r="Q493" s="224">
        <v>0</v>
      </c>
      <c r="R493" s="224">
        <f>Q493*H493</f>
        <v>0</v>
      </c>
      <c r="S493" s="224">
        <v>0</v>
      </c>
      <c r="T493" s="225">
        <f>S493*H493</f>
        <v>0</v>
      </c>
      <c r="AR493" s="23" t="s">
        <v>131</v>
      </c>
      <c r="AT493" s="23" t="s">
        <v>126</v>
      </c>
      <c r="AU493" s="23" t="s">
        <v>80</v>
      </c>
      <c r="AY493" s="23" t="s">
        <v>123</v>
      </c>
      <c r="BE493" s="226">
        <f>IF(N493="základní",J493,0)</f>
        <v>0</v>
      </c>
      <c r="BF493" s="226">
        <f>IF(N493="snížená",J493,0)</f>
        <v>0</v>
      </c>
      <c r="BG493" s="226">
        <f>IF(N493="zákl. přenesená",J493,0)</f>
        <v>0</v>
      </c>
      <c r="BH493" s="226">
        <f>IF(N493="sníž. přenesená",J493,0)</f>
        <v>0</v>
      </c>
      <c r="BI493" s="226">
        <f>IF(N493="nulová",J493,0)</f>
        <v>0</v>
      </c>
      <c r="BJ493" s="23" t="s">
        <v>80</v>
      </c>
      <c r="BK493" s="226">
        <f>ROUND(I493*H493,2)</f>
        <v>0</v>
      </c>
      <c r="BL493" s="23" t="s">
        <v>131</v>
      </c>
      <c r="BM493" s="23" t="s">
        <v>568</v>
      </c>
    </row>
    <row r="494" s="1" customFormat="1" ht="25.5" customHeight="1">
      <c r="B494" s="45"/>
      <c r="C494" s="216" t="s">
        <v>569</v>
      </c>
      <c r="D494" s="216" t="s">
        <v>126</v>
      </c>
      <c r="E494" s="217" t="s">
        <v>570</v>
      </c>
      <c r="F494" s="218" t="s">
        <v>571</v>
      </c>
      <c r="G494" s="219" t="s">
        <v>545</v>
      </c>
      <c r="H494" s="220">
        <v>1</v>
      </c>
      <c r="I494" s="221"/>
      <c r="J494" s="220">
        <f>ROUND(I494*H494,2)</f>
        <v>0</v>
      </c>
      <c r="K494" s="218" t="s">
        <v>238</v>
      </c>
      <c r="L494" s="71"/>
      <c r="M494" s="222" t="s">
        <v>20</v>
      </c>
      <c r="N494" s="223" t="s">
        <v>43</v>
      </c>
      <c r="O494" s="46"/>
      <c r="P494" s="224">
        <f>O494*H494</f>
        <v>0</v>
      </c>
      <c r="Q494" s="224">
        <v>0</v>
      </c>
      <c r="R494" s="224">
        <f>Q494*H494</f>
        <v>0</v>
      </c>
      <c r="S494" s="224">
        <v>0</v>
      </c>
      <c r="T494" s="225">
        <f>S494*H494</f>
        <v>0</v>
      </c>
      <c r="AR494" s="23" t="s">
        <v>131</v>
      </c>
      <c r="AT494" s="23" t="s">
        <v>126</v>
      </c>
      <c r="AU494" s="23" t="s">
        <v>80</v>
      </c>
      <c r="AY494" s="23" t="s">
        <v>123</v>
      </c>
      <c r="BE494" s="226">
        <f>IF(N494="základní",J494,0)</f>
        <v>0</v>
      </c>
      <c r="BF494" s="226">
        <f>IF(N494="snížená",J494,0)</f>
        <v>0</v>
      </c>
      <c r="BG494" s="226">
        <f>IF(N494="zákl. přenesená",J494,0)</f>
        <v>0</v>
      </c>
      <c r="BH494" s="226">
        <f>IF(N494="sníž. přenesená",J494,0)</f>
        <v>0</v>
      </c>
      <c r="BI494" s="226">
        <f>IF(N494="nulová",J494,0)</f>
        <v>0</v>
      </c>
      <c r="BJ494" s="23" t="s">
        <v>80</v>
      </c>
      <c r="BK494" s="226">
        <f>ROUND(I494*H494,2)</f>
        <v>0</v>
      </c>
      <c r="BL494" s="23" t="s">
        <v>131</v>
      </c>
      <c r="BM494" s="23" t="s">
        <v>572</v>
      </c>
    </row>
    <row r="495" s="1" customFormat="1" ht="25.5" customHeight="1">
      <c r="B495" s="45"/>
      <c r="C495" s="216" t="s">
        <v>573</v>
      </c>
      <c r="D495" s="216" t="s">
        <v>126</v>
      </c>
      <c r="E495" s="217" t="s">
        <v>574</v>
      </c>
      <c r="F495" s="218" t="s">
        <v>575</v>
      </c>
      <c r="G495" s="219" t="s">
        <v>545</v>
      </c>
      <c r="H495" s="220">
        <v>1</v>
      </c>
      <c r="I495" s="221"/>
      <c r="J495" s="220">
        <f>ROUND(I495*H495,2)</f>
        <v>0</v>
      </c>
      <c r="K495" s="218" t="s">
        <v>238</v>
      </c>
      <c r="L495" s="71"/>
      <c r="M495" s="222" t="s">
        <v>20</v>
      </c>
      <c r="N495" s="269" t="s">
        <v>43</v>
      </c>
      <c r="O495" s="270"/>
      <c r="P495" s="271">
        <f>O495*H495</f>
        <v>0</v>
      </c>
      <c r="Q495" s="271">
        <v>0</v>
      </c>
      <c r="R495" s="271">
        <f>Q495*H495</f>
        <v>0</v>
      </c>
      <c r="S495" s="271">
        <v>0</v>
      </c>
      <c r="T495" s="272">
        <f>S495*H495</f>
        <v>0</v>
      </c>
      <c r="AR495" s="23" t="s">
        <v>131</v>
      </c>
      <c r="AT495" s="23" t="s">
        <v>126</v>
      </c>
      <c r="AU495" s="23" t="s">
        <v>80</v>
      </c>
      <c r="AY495" s="23" t="s">
        <v>123</v>
      </c>
      <c r="BE495" s="226">
        <f>IF(N495="základní",J495,0)</f>
        <v>0</v>
      </c>
      <c r="BF495" s="226">
        <f>IF(N495="snížená",J495,0)</f>
        <v>0</v>
      </c>
      <c r="BG495" s="226">
        <f>IF(N495="zákl. přenesená",J495,0)</f>
        <v>0</v>
      </c>
      <c r="BH495" s="226">
        <f>IF(N495="sníž. přenesená",J495,0)</f>
        <v>0</v>
      </c>
      <c r="BI495" s="226">
        <f>IF(N495="nulová",J495,0)</f>
        <v>0</v>
      </c>
      <c r="BJ495" s="23" t="s">
        <v>80</v>
      </c>
      <c r="BK495" s="226">
        <f>ROUND(I495*H495,2)</f>
        <v>0</v>
      </c>
      <c r="BL495" s="23" t="s">
        <v>131</v>
      </c>
      <c r="BM495" s="23" t="s">
        <v>576</v>
      </c>
    </row>
    <row r="496" s="1" customFormat="1" ht="6.96" customHeight="1">
      <c r="B496" s="66"/>
      <c r="C496" s="67"/>
      <c r="D496" s="67"/>
      <c r="E496" s="67"/>
      <c r="F496" s="67"/>
      <c r="G496" s="67"/>
      <c r="H496" s="67"/>
      <c r="I496" s="161"/>
      <c r="J496" s="67"/>
      <c r="K496" s="67"/>
      <c r="L496" s="71"/>
    </row>
  </sheetData>
  <sheetProtection sheet="1" autoFilter="0" formatColumns="0" formatRows="0" objects="1" scenarios="1" spinCount="100000" saltValue="z39RdYO+i0yGK3aReAs3BsS1N/HAdESp4DxZyPWhsNc8VNpFB/sZ9D61mM0uMst8iZDVBIdZYA4sl6eP23vsRA==" hashValue="m+P7Yd76ZXJUhtV3CtjAaWlpM2bUF+pMCRH0x6R+PS1UFvH4E+5WCE00CCb4MVsOgmu0XmhSaylNxG2cNeZC5w==" algorithmName="SHA-512" password="CC35"/>
  <autoFilter ref="C86:K495"/>
  <mergeCells count="10">
    <mergeCell ref="E7:H7"/>
    <mergeCell ref="E9:H9"/>
    <mergeCell ref="E24:H24"/>
    <mergeCell ref="E45:H45"/>
    <mergeCell ref="E47:H47"/>
    <mergeCell ref="J51:J52"/>
    <mergeCell ref="E77:H77"/>
    <mergeCell ref="E79:H79"/>
    <mergeCell ref="G1:H1"/>
    <mergeCell ref="L2:V2"/>
  </mergeCells>
  <hyperlinks>
    <hyperlink ref="F1:G1" location="C2" display="1) Krycí list soupisu"/>
    <hyperlink ref="G1:H1" location="C54" display="2) Rekapitulace"/>
    <hyperlink ref="J1" location="C86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73" customWidth="1"/>
    <col min="2" max="2" width="1.664063" style="273" customWidth="1"/>
    <col min="3" max="4" width="5" style="273" customWidth="1"/>
    <col min="5" max="5" width="11.67" style="273" customWidth="1"/>
    <col min="6" max="6" width="9.17" style="273" customWidth="1"/>
    <col min="7" max="7" width="5" style="273" customWidth="1"/>
    <col min="8" max="8" width="77.83" style="273" customWidth="1"/>
    <col min="9" max="10" width="20" style="273" customWidth="1"/>
    <col min="11" max="11" width="1.664063" style="273" customWidth="1"/>
  </cols>
  <sheetData>
    <row r="1" ht="37.5" customHeight="1"/>
    <row r="2" ht="7.5" customHeight="1">
      <c r="B2" s="274"/>
      <c r="C2" s="275"/>
      <c r="D2" s="275"/>
      <c r="E2" s="275"/>
      <c r="F2" s="275"/>
      <c r="G2" s="275"/>
      <c r="H2" s="275"/>
      <c r="I2" s="275"/>
      <c r="J2" s="275"/>
      <c r="K2" s="276"/>
    </row>
    <row r="3" s="14" customFormat="1" ht="45" customHeight="1">
      <c r="B3" s="277"/>
      <c r="C3" s="278" t="s">
        <v>577</v>
      </c>
      <c r="D3" s="278"/>
      <c r="E3" s="278"/>
      <c r="F3" s="278"/>
      <c r="G3" s="278"/>
      <c r="H3" s="278"/>
      <c r="I3" s="278"/>
      <c r="J3" s="278"/>
      <c r="K3" s="279"/>
    </row>
    <row r="4" ht="25.5" customHeight="1">
      <c r="B4" s="280"/>
      <c r="C4" s="281" t="s">
        <v>578</v>
      </c>
      <c r="D4" s="281"/>
      <c r="E4" s="281"/>
      <c r="F4" s="281"/>
      <c r="G4" s="281"/>
      <c r="H4" s="281"/>
      <c r="I4" s="281"/>
      <c r="J4" s="281"/>
      <c r="K4" s="282"/>
    </row>
    <row r="5" ht="5.25" customHeight="1">
      <c r="B5" s="280"/>
      <c r="C5" s="283"/>
      <c r="D5" s="283"/>
      <c r="E5" s="283"/>
      <c r="F5" s="283"/>
      <c r="G5" s="283"/>
      <c r="H5" s="283"/>
      <c r="I5" s="283"/>
      <c r="J5" s="283"/>
      <c r="K5" s="282"/>
    </row>
    <row r="6" ht="15" customHeight="1">
      <c r="B6" s="280"/>
      <c r="C6" s="284" t="s">
        <v>579</v>
      </c>
      <c r="D6" s="284"/>
      <c r="E6" s="284"/>
      <c r="F6" s="284"/>
      <c r="G6" s="284"/>
      <c r="H6" s="284"/>
      <c r="I6" s="284"/>
      <c r="J6" s="284"/>
      <c r="K6" s="282"/>
    </row>
    <row r="7" ht="15" customHeight="1">
      <c r="B7" s="285"/>
      <c r="C7" s="284" t="s">
        <v>580</v>
      </c>
      <c r="D7" s="284"/>
      <c r="E7" s="284"/>
      <c r="F7" s="284"/>
      <c r="G7" s="284"/>
      <c r="H7" s="284"/>
      <c r="I7" s="284"/>
      <c r="J7" s="284"/>
      <c r="K7" s="282"/>
    </row>
    <row r="8" ht="12.75" customHeight="1">
      <c r="B8" s="285"/>
      <c r="C8" s="284"/>
      <c r="D8" s="284"/>
      <c r="E8" s="284"/>
      <c r="F8" s="284"/>
      <c r="G8" s="284"/>
      <c r="H8" s="284"/>
      <c r="I8" s="284"/>
      <c r="J8" s="284"/>
      <c r="K8" s="282"/>
    </row>
    <row r="9" ht="15" customHeight="1">
      <c r="B9" s="285"/>
      <c r="C9" s="284" t="s">
        <v>581</v>
      </c>
      <c r="D9" s="284"/>
      <c r="E9" s="284"/>
      <c r="F9" s="284"/>
      <c r="G9" s="284"/>
      <c r="H9" s="284"/>
      <c r="I9" s="284"/>
      <c r="J9" s="284"/>
      <c r="K9" s="282"/>
    </row>
    <row r="10" ht="15" customHeight="1">
      <c r="B10" s="285"/>
      <c r="C10" s="284"/>
      <c r="D10" s="284" t="s">
        <v>582</v>
      </c>
      <c r="E10" s="284"/>
      <c r="F10" s="284"/>
      <c r="G10" s="284"/>
      <c r="H10" s="284"/>
      <c r="I10" s="284"/>
      <c r="J10" s="284"/>
      <c r="K10" s="282"/>
    </row>
    <row r="11" ht="15" customHeight="1">
      <c r="B11" s="285"/>
      <c r="C11" s="286"/>
      <c r="D11" s="284" t="s">
        <v>583</v>
      </c>
      <c r="E11" s="284"/>
      <c r="F11" s="284"/>
      <c r="G11" s="284"/>
      <c r="H11" s="284"/>
      <c r="I11" s="284"/>
      <c r="J11" s="284"/>
      <c r="K11" s="282"/>
    </row>
    <row r="12" ht="12.75" customHeight="1">
      <c r="B12" s="285"/>
      <c r="C12" s="286"/>
      <c r="D12" s="286"/>
      <c r="E12" s="286"/>
      <c r="F12" s="286"/>
      <c r="G12" s="286"/>
      <c r="H12" s="286"/>
      <c r="I12" s="286"/>
      <c r="J12" s="286"/>
      <c r="K12" s="282"/>
    </row>
    <row r="13" ht="15" customHeight="1">
      <c r="B13" s="285"/>
      <c r="C13" s="286"/>
      <c r="D13" s="284" t="s">
        <v>584</v>
      </c>
      <c r="E13" s="284"/>
      <c r="F13" s="284"/>
      <c r="G13" s="284"/>
      <c r="H13" s="284"/>
      <c r="I13" s="284"/>
      <c r="J13" s="284"/>
      <c r="K13" s="282"/>
    </row>
    <row r="14" ht="15" customHeight="1">
      <c r="B14" s="285"/>
      <c r="C14" s="286"/>
      <c r="D14" s="284" t="s">
        <v>585</v>
      </c>
      <c r="E14" s="284"/>
      <c r="F14" s="284"/>
      <c r="G14" s="284"/>
      <c r="H14" s="284"/>
      <c r="I14" s="284"/>
      <c r="J14" s="284"/>
      <c r="K14" s="282"/>
    </row>
    <row r="15" ht="15" customHeight="1">
      <c r="B15" s="285"/>
      <c r="C15" s="286"/>
      <c r="D15" s="284" t="s">
        <v>586</v>
      </c>
      <c r="E15" s="284"/>
      <c r="F15" s="284"/>
      <c r="G15" s="284"/>
      <c r="H15" s="284"/>
      <c r="I15" s="284"/>
      <c r="J15" s="284"/>
      <c r="K15" s="282"/>
    </row>
    <row r="16" ht="15" customHeight="1">
      <c r="B16" s="285"/>
      <c r="C16" s="286"/>
      <c r="D16" s="286"/>
      <c r="E16" s="287" t="s">
        <v>79</v>
      </c>
      <c r="F16" s="284" t="s">
        <v>587</v>
      </c>
      <c r="G16" s="284"/>
      <c r="H16" s="284"/>
      <c r="I16" s="284"/>
      <c r="J16" s="284"/>
      <c r="K16" s="282"/>
    </row>
    <row r="17" ht="15" customHeight="1">
      <c r="B17" s="285"/>
      <c r="C17" s="286"/>
      <c r="D17" s="286"/>
      <c r="E17" s="287" t="s">
        <v>588</v>
      </c>
      <c r="F17" s="284" t="s">
        <v>589</v>
      </c>
      <c r="G17" s="284"/>
      <c r="H17" s="284"/>
      <c r="I17" s="284"/>
      <c r="J17" s="284"/>
      <c r="K17" s="282"/>
    </row>
    <row r="18" ht="15" customHeight="1">
      <c r="B18" s="285"/>
      <c r="C18" s="286"/>
      <c r="D18" s="286"/>
      <c r="E18" s="287" t="s">
        <v>590</v>
      </c>
      <c r="F18" s="284" t="s">
        <v>591</v>
      </c>
      <c r="G18" s="284"/>
      <c r="H18" s="284"/>
      <c r="I18" s="284"/>
      <c r="J18" s="284"/>
      <c r="K18" s="282"/>
    </row>
    <row r="19" ht="15" customHeight="1">
      <c r="B19" s="285"/>
      <c r="C19" s="286"/>
      <c r="D19" s="286"/>
      <c r="E19" s="287" t="s">
        <v>592</v>
      </c>
      <c r="F19" s="284" t="s">
        <v>593</v>
      </c>
      <c r="G19" s="284"/>
      <c r="H19" s="284"/>
      <c r="I19" s="284"/>
      <c r="J19" s="284"/>
      <c r="K19" s="282"/>
    </row>
    <row r="20" ht="15" customHeight="1">
      <c r="B20" s="285"/>
      <c r="C20" s="286"/>
      <c r="D20" s="286"/>
      <c r="E20" s="287" t="s">
        <v>535</v>
      </c>
      <c r="F20" s="284" t="s">
        <v>536</v>
      </c>
      <c r="G20" s="284"/>
      <c r="H20" s="284"/>
      <c r="I20" s="284"/>
      <c r="J20" s="284"/>
      <c r="K20" s="282"/>
    </row>
    <row r="21" ht="15" customHeight="1">
      <c r="B21" s="285"/>
      <c r="C21" s="286"/>
      <c r="D21" s="286"/>
      <c r="E21" s="287" t="s">
        <v>594</v>
      </c>
      <c r="F21" s="284" t="s">
        <v>595</v>
      </c>
      <c r="G21" s="284"/>
      <c r="H21" s="284"/>
      <c r="I21" s="284"/>
      <c r="J21" s="284"/>
      <c r="K21" s="282"/>
    </row>
    <row r="22" ht="12.75" customHeight="1">
      <c r="B22" s="285"/>
      <c r="C22" s="286"/>
      <c r="D22" s="286"/>
      <c r="E22" s="286"/>
      <c r="F22" s="286"/>
      <c r="G22" s="286"/>
      <c r="H22" s="286"/>
      <c r="I22" s="286"/>
      <c r="J22" s="286"/>
      <c r="K22" s="282"/>
    </row>
    <row r="23" ht="15" customHeight="1">
      <c r="B23" s="285"/>
      <c r="C23" s="284" t="s">
        <v>596</v>
      </c>
      <c r="D23" s="284"/>
      <c r="E23" s="284"/>
      <c r="F23" s="284"/>
      <c r="G23" s="284"/>
      <c r="H23" s="284"/>
      <c r="I23" s="284"/>
      <c r="J23" s="284"/>
      <c r="K23" s="282"/>
    </row>
    <row r="24" ht="15" customHeight="1">
      <c r="B24" s="285"/>
      <c r="C24" s="284" t="s">
        <v>597</v>
      </c>
      <c r="D24" s="284"/>
      <c r="E24" s="284"/>
      <c r="F24" s="284"/>
      <c r="G24" s="284"/>
      <c r="H24" s="284"/>
      <c r="I24" s="284"/>
      <c r="J24" s="284"/>
      <c r="K24" s="282"/>
    </row>
    <row r="25" ht="15" customHeight="1">
      <c r="B25" s="285"/>
      <c r="C25" s="284"/>
      <c r="D25" s="284" t="s">
        <v>598</v>
      </c>
      <c r="E25" s="284"/>
      <c r="F25" s="284"/>
      <c r="G25" s="284"/>
      <c r="H25" s="284"/>
      <c r="I25" s="284"/>
      <c r="J25" s="284"/>
      <c r="K25" s="282"/>
    </row>
    <row r="26" ht="15" customHeight="1">
      <c r="B26" s="285"/>
      <c r="C26" s="286"/>
      <c r="D26" s="284" t="s">
        <v>599</v>
      </c>
      <c r="E26" s="284"/>
      <c r="F26" s="284"/>
      <c r="G26" s="284"/>
      <c r="H26" s="284"/>
      <c r="I26" s="284"/>
      <c r="J26" s="284"/>
      <c r="K26" s="282"/>
    </row>
    <row r="27" ht="12.75" customHeight="1">
      <c r="B27" s="285"/>
      <c r="C27" s="286"/>
      <c r="D27" s="286"/>
      <c r="E27" s="286"/>
      <c r="F27" s="286"/>
      <c r="G27" s="286"/>
      <c r="H27" s="286"/>
      <c r="I27" s="286"/>
      <c r="J27" s="286"/>
      <c r="K27" s="282"/>
    </row>
    <row r="28" ht="15" customHeight="1">
      <c r="B28" s="285"/>
      <c r="C28" s="286"/>
      <c r="D28" s="284" t="s">
        <v>600</v>
      </c>
      <c r="E28" s="284"/>
      <c r="F28" s="284"/>
      <c r="G28" s="284"/>
      <c r="H28" s="284"/>
      <c r="I28" s="284"/>
      <c r="J28" s="284"/>
      <c r="K28" s="282"/>
    </row>
    <row r="29" ht="15" customHeight="1">
      <c r="B29" s="285"/>
      <c r="C29" s="286"/>
      <c r="D29" s="284" t="s">
        <v>601</v>
      </c>
      <c r="E29" s="284"/>
      <c r="F29" s="284"/>
      <c r="G29" s="284"/>
      <c r="H29" s="284"/>
      <c r="I29" s="284"/>
      <c r="J29" s="284"/>
      <c r="K29" s="282"/>
    </row>
    <row r="30" ht="12.75" customHeight="1">
      <c r="B30" s="285"/>
      <c r="C30" s="286"/>
      <c r="D30" s="286"/>
      <c r="E30" s="286"/>
      <c r="F30" s="286"/>
      <c r="G30" s="286"/>
      <c r="H30" s="286"/>
      <c r="I30" s="286"/>
      <c r="J30" s="286"/>
      <c r="K30" s="282"/>
    </row>
    <row r="31" ht="15" customHeight="1">
      <c r="B31" s="285"/>
      <c r="C31" s="286"/>
      <c r="D31" s="284" t="s">
        <v>602</v>
      </c>
      <c r="E31" s="284"/>
      <c r="F31" s="284"/>
      <c r="G31" s="284"/>
      <c r="H31" s="284"/>
      <c r="I31" s="284"/>
      <c r="J31" s="284"/>
      <c r="K31" s="282"/>
    </row>
    <row r="32" ht="15" customHeight="1">
      <c r="B32" s="285"/>
      <c r="C32" s="286"/>
      <c r="D32" s="284" t="s">
        <v>603</v>
      </c>
      <c r="E32" s="284"/>
      <c r="F32" s="284"/>
      <c r="G32" s="284"/>
      <c r="H32" s="284"/>
      <c r="I32" s="284"/>
      <c r="J32" s="284"/>
      <c r="K32" s="282"/>
    </row>
    <row r="33" ht="15" customHeight="1">
      <c r="B33" s="285"/>
      <c r="C33" s="286"/>
      <c r="D33" s="284" t="s">
        <v>604</v>
      </c>
      <c r="E33" s="284"/>
      <c r="F33" s="284"/>
      <c r="G33" s="284"/>
      <c r="H33" s="284"/>
      <c r="I33" s="284"/>
      <c r="J33" s="284"/>
      <c r="K33" s="282"/>
    </row>
    <row r="34" ht="15" customHeight="1">
      <c r="B34" s="285"/>
      <c r="C34" s="286"/>
      <c r="D34" s="284"/>
      <c r="E34" s="288" t="s">
        <v>108</v>
      </c>
      <c r="F34" s="284"/>
      <c r="G34" s="284" t="s">
        <v>605</v>
      </c>
      <c r="H34" s="284"/>
      <c r="I34" s="284"/>
      <c r="J34" s="284"/>
      <c r="K34" s="282"/>
    </row>
    <row r="35" ht="30.75" customHeight="1">
      <c r="B35" s="285"/>
      <c r="C35" s="286"/>
      <c r="D35" s="284"/>
      <c r="E35" s="288" t="s">
        <v>606</v>
      </c>
      <c r="F35" s="284"/>
      <c r="G35" s="284" t="s">
        <v>607</v>
      </c>
      <c r="H35" s="284"/>
      <c r="I35" s="284"/>
      <c r="J35" s="284"/>
      <c r="K35" s="282"/>
    </row>
    <row r="36" ht="15" customHeight="1">
      <c r="B36" s="285"/>
      <c r="C36" s="286"/>
      <c r="D36" s="284"/>
      <c r="E36" s="288" t="s">
        <v>53</v>
      </c>
      <c r="F36" s="284"/>
      <c r="G36" s="284" t="s">
        <v>608</v>
      </c>
      <c r="H36" s="284"/>
      <c r="I36" s="284"/>
      <c r="J36" s="284"/>
      <c r="K36" s="282"/>
    </row>
    <row r="37" ht="15" customHeight="1">
      <c r="B37" s="285"/>
      <c r="C37" s="286"/>
      <c r="D37" s="284"/>
      <c r="E37" s="288" t="s">
        <v>109</v>
      </c>
      <c r="F37" s="284"/>
      <c r="G37" s="284" t="s">
        <v>609</v>
      </c>
      <c r="H37" s="284"/>
      <c r="I37" s="284"/>
      <c r="J37" s="284"/>
      <c r="K37" s="282"/>
    </row>
    <row r="38" ht="15" customHeight="1">
      <c r="B38" s="285"/>
      <c r="C38" s="286"/>
      <c r="D38" s="284"/>
      <c r="E38" s="288" t="s">
        <v>110</v>
      </c>
      <c r="F38" s="284"/>
      <c r="G38" s="284" t="s">
        <v>610</v>
      </c>
      <c r="H38" s="284"/>
      <c r="I38" s="284"/>
      <c r="J38" s="284"/>
      <c r="K38" s="282"/>
    </row>
    <row r="39" ht="15" customHeight="1">
      <c r="B39" s="285"/>
      <c r="C39" s="286"/>
      <c r="D39" s="284"/>
      <c r="E39" s="288" t="s">
        <v>111</v>
      </c>
      <c r="F39" s="284"/>
      <c r="G39" s="284" t="s">
        <v>611</v>
      </c>
      <c r="H39" s="284"/>
      <c r="I39" s="284"/>
      <c r="J39" s="284"/>
      <c r="K39" s="282"/>
    </row>
    <row r="40" ht="15" customHeight="1">
      <c r="B40" s="285"/>
      <c r="C40" s="286"/>
      <c r="D40" s="284"/>
      <c r="E40" s="288" t="s">
        <v>612</v>
      </c>
      <c r="F40" s="284"/>
      <c r="G40" s="284" t="s">
        <v>613</v>
      </c>
      <c r="H40" s="284"/>
      <c r="I40" s="284"/>
      <c r="J40" s="284"/>
      <c r="K40" s="282"/>
    </row>
    <row r="41" ht="15" customHeight="1">
      <c r="B41" s="285"/>
      <c r="C41" s="286"/>
      <c r="D41" s="284"/>
      <c r="E41" s="288"/>
      <c r="F41" s="284"/>
      <c r="G41" s="284" t="s">
        <v>614</v>
      </c>
      <c r="H41" s="284"/>
      <c r="I41" s="284"/>
      <c r="J41" s="284"/>
      <c r="K41" s="282"/>
    </row>
    <row r="42" ht="15" customHeight="1">
      <c r="B42" s="285"/>
      <c r="C42" s="286"/>
      <c r="D42" s="284"/>
      <c r="E42" s="288" t="s">
        <v>615</v>
      </c>
      <c r="F42" s="284"/>
      <c r="G42" s="284" t="s">
        <v>616</v>
      </c>
      <c r="H42" s="284"/>
      <c r="I42" s="284"/>
      <c r="J42" s="284"/>
      <c r="K42" s="282"/>
    </row>
    <row r="43" ht="15" customHeight="1">
      <c r="B43" s="285"/>
      <c r="C43" s="286"/>
      <c r="D43" s="284"/>
      <c r="E43" s="288" t="s">
        <v>113</v>
      </c>
      <c r="F43" s="284"/>
      <c r="G43" s="284" t="s">
        <v>617</v>
      </c>
      <c r="H43" s="284"/>
      <c r="I43" s="284"/>
      <c r="J43" s="284"/>
      <c r="K43" s="282"/>
    </row>
    <row r="44" ht="12.75" customHeight="1">
      <c r="B44" s="285"/>
      <c r="C44" s="286"/>
      <c r="D44" s="284"/>
      <c r="E44" s="284"/>
      <c r="F44" s="284"/>
      <c r="G44" s="284"/>
      <c r="H44" s="284"/>
      <c r="I44" s="284"/>
      <c r="J44" s="284"/>
      <c r="K44" s="282"/>
    </row>
    <row r="45" ht="15" customHeight="1">
      <c r="B45" s="285"/>
      <c r="C45" s="286"/>
      <c r="D45" s="284" t="s">
        <v>618</v>
      </c>
      <c r="E45" s="284"/>
      <c r="F45" s="284"/>
      <c r="G45" s="284"/>
      <c r="H45" s="284"/>
      <c r="I45" s="284"/>
      <c r="J45" s="284"/>
      <c r="K45" s="282"/>
    </row>
    <row r="46" ht="15" customHeight="1">
      <c r="B46" s="285"/>
      <c r="C46" s="286"/>
      <c r="D46" s="286"/>
      <c r="E46" s="284" t="s">
        <v>619</v>
      </c>
      <c r="F46" s="284"/>
      <c r="G46" s="284"/>
      <c r="H46" s="284"/>
      <c r="I46" s="284"/>
      <c r="J46" s="284"/>
      <c r="K46" s="282"/>
    </row>
    <row r="47" ht="15" customHeight="1">
      <c r="B47" s="285"/>
      <c r="C47" s="286"/>
      <c r="D47" s="286"/>
      <c r="E47" s="284" t="s">
        <v>620</v>
      </c>
      <c r="F47" s="284"/>
      <c r="G47" s="284"/>
      <c r="H47" s="284"/>
      <c r="I47" s="284"/>
      <c r="J47" s="284"/>
      <c r="K47" s="282"/>
    </row>
    <row r="48" ht="15" customHeight="1">
      <c r="B48" s="285"/>
      <c r="C48" s="286"/>
      <c r="D48" s="286"/>
      <c r="E48" s="284" t="s">
        <v>621</v>
      </c>
      <c r="F48" s="284"/>
      <c r="G48" s="284"/>
      <c r="H48" s="284"/>
      <c r="I48" s="284"/>
      <c r="J48" s="284"/>
      <c r="K48" s="282"/>
    </row>
    <row r="49" ht="15" customHeight="1">
      <c r="B49" s="285"/>
      <c r="C49" s="286"/>
      <c r="D49" s="284" t="s">
        <v>622</v>
      </c>
      <c r="E49" s="284"/>
      <c r="F49" s="284"/>
      <c r="G49" s="284"/>
      <c r="H49" s="284"/>
      <c r="I49" s="284"/>
      <c r="J49" s="284"/>
      <c r="K49" s="282"/>
    </row>
    <row r="50" ht="25.5" customHeight="1">
      <c r="B50" s="280"/>
      <c r="C50" s="281" t="s">
        <v>623</v>
      </c>
      <c r="D50" s="281"/>
      <c r="E50" s="281"/>
      <c r="F50" s="281"/>
      <c r="G50" s="281"/>
      <c r="H50" s="281"/>
      <c r="I50" s="281"/>
      <c r="J50" s="281"/>
      <c r="K50" s="282"/>
    </row>
    <row r="51" ht="5.25" customHeight="1">
      <c r="B51" s="280"/>
      <c r="C51" s="283"/>
      <c r="D51" s="283"/>
      <c r="E51" s="283"/>
      <c r="F51" s="283"/>
      <c r="G51" s="283"/>
      <c r="H51" s="283"/>
      <c r="I51" s="283"/>
      <c r="J51" s="283"/>
      <c r="K51" s="282"/>
    </row>
    <row r="52" ht="15" customHeight="1">
      <c r="B52" s="280"/>
      <c r="C52" s="284" t="s">
        <v>624</v>
      </c>
      <c r="D52" s="284"/>
      <c r="E52" s="284"/>
      <c r="F52" s="284"/>
      <c r="G52" s="284"/>
      <c r="H52" s="284"/>
      <c r="I52" s="284"/>
      <c r="J52" s="284"/>
      <c r="K52" s="282"/>
    </row>
    <row r="53" ht="15" customHeight="1">
      <c r="B53" s="280"/>
      <c r="C53" s="284" t="s">
        <v>625</v>
      </c>
      <c r="D53" s="284"/>
      <c r="E53" s="284"/>
      <c r="F53" s="284"/>
      <c r="G53" s="284"/>
      <c r="H53" s="284"/>
      <c r="I53" s="284"/>
      <c r="J53" s="284"/>
      <c r="K53" s="282"/>
    </row>
    <row r="54" ht="12.75" customHeight="1">
      <c r="B54" s="280"/>
      <c r="C54" s="284"/>
      <c r="D54" s="284"/>
      <c r="E54" s="284"/>
      <c r="F54" s="284"/>
      <c r="G54" s="284"/>
      <c r="H54" s="284"/>
      <c r="I54" s="284"/>
      <c r="J54" s="284"/>
      <c r="K54" s="282"/>
    </row>
    <row r="55" ht="15" customHeight="1">
      <c r="B55" s="280"/>
      <c r="C55" s="284" t="s">
        <v>626</v>
      </c>
      <c r="D55" s="284"/>
      <c r="E55" s="284"/>
      <c r="F55" s="284"/>
      <c r="G55" s="284"/>
      <c r="H55" s="284"/>
      <c r="I55" s="284"/>
      <c r="J55" s="284"/>
      <c r="K55" s="282"/>
    </row>
    <row r="56" ht="15" customHeight="1">
      <c r="B56" s="280"/>
      <c r="C56" s="286"/>
      <c r="D56" s="284" t="s">
        <v>627</v>
      </c>
      <c r="E56" s="284"/>
      <c r="F56" s="284"/>
      <c r="G56" s="284"/>
      <c r="H56" s="284"/>
      <c r="I56" s="284"/>
      <c r="J56" s="284"/>
      <c r="K56" s="282"/>
    </row>
    <row r="57" ht="15" customHeight="1">
      <c r="B57" s="280"/>
      <c r="C57" s="286"/>
      <c r="D57" s="284" t="s">
        <v>628</v>
      </c>
      <c r="E57" s="284"/>
      <c r="F57" s="284"/>
      <c r="G57" s="284"/>
      <c r="H57" s="284"/>
      <c r="I57" s="284"/>
      <c r="J57" s="284"/>
      <c r="K57" s="282"/>
    </row>
    <row r="58" ht="15" customHeight="1">
      <c r="B58" s="280"/>
      <c r="C58" s="286"/>
      <c r="D58" s="284" t="s">
        <v>629</v>
      </c>
      <c r="E58" s="284"/>
      <c r="F58" s="284"/>
      <c r="G58" s="284"/>
      <c r="H58" s="284"/>
      <c r="I58" s="284"/>
      <c r="J58" s="284"/>
      <c r="K58" s="282"/>
    </row>
    <row r="59" ht="15" customHeight="1">
      <c r="B59" s="280"/>
      <c r="C59" s="286"/>
      <c r="D59" s="284" t="s">
        <v>630</v>
      </c>
      <c r="E59" s="284"/>
      <c r="F59" s="284"/>
      <c r="G59" s="284"/>
      <c r="H59" s="284"/>
      <c r="I59" s="284"/>
      <c r="J59" s="284"/>
      <c r="K59" s="282"/>
    </row>
    <row r="60" ht="15" customHeight="1">
      <c r="B60" s="280"/>
      <c r="C60" s="286"/>
      <c r="D60" s="289" t="s">
        <v>631</v>
      </c>
      <c r="E60" s="289"/>
      <c r="F60" s="289"/>
      <c r="G60" s="289"/>
      <c r="H60" s="289"/>
      <c r="I60" s="289"/>
      <c r="J60" s="289"/>
      <c r="K60" s="282"/>
    </row>
    <row r="61" ht="15" customHeight="1">
      <c r="B61" s="280"/>
      <c r="C61" s="286"/>
      <c r="D61" s="284" t="s">
        <v>632</v>
      </c>
      <c r="E61" s="284"/>
      <c r="F61" s="284"/>
      <c r="G61" s="284"/>
      <c r="H61" s="284"/>
      <c r="I61" s="284"/>
      <c r="J61" s="284"/>
      <c r="K61" s="282"/>
    </row>
    <row r="62" ht="12.75" customHeight="1">
      <c r="B62" s="280"/>
      <c r="C62" s="286"/>
      <c r="D62" s="286"/>
      <c r="E62" s="290"/>
      <c r="F62" s="286"/>
      <c r="G62" s="286"/>
      <c r="H62" s="286"/>
      <c r="I62" s="286"/>
      <c r="J62" s="286"/>
      <c r="K62" s="282"/>
    </row>
    <row r="63" ht="15" customHeight="1">
      <c r="B63" s="280"/>
      <c r="C63" s="286"/>
      <c r="D63" s="284" t="s">
        <v>633</v>
      </c>
      <c r="E63" s="284"/>
      <c r="F63" s="284"/>
      <c r="G63" s="284"/>
      <c r="H63" s="284"/>
      <c r="I63" s="284"/>
      <c r="J63" s="284"/>
      <c r="K63" s="282"/>
    </row>
    <row r="64" ht="15" customHeight="1">
      <c r="B64" s="280"/>
      <c r="C64" s="286"/>
      <c r="D64" s="289" t="s">
        <v>634</v>
      </c>
      <c r="E64" s="289"/>
      <c r="F64" s="289"/>
      <c r="G64" s="289"/>
      <c r="H64" s="289"/>
      <c r="I64" s="289"/>
      <c r="J64" s="289"/>
      <c r="K64" s="282"/>
    </row>
    <row r="65" ht="15" customHeight="1">
      <c r="B65" s="280"/>
      <c r="C65" s="286"/>
      <c r="D65" s="284" t="s">
        <v>635</v>
      </c>
      <c r="E65" s="284"/>
      <c r="F65" s="284"/>
      <c r="G65" s="284"/>
      <c r="H65" s="284"/>
      <c r="I65" s="284"/>
      <c r="J65" s="284"/>
      <c r="K65" s="282"/>
    </row>
    <row r="66" ht="15" customHeight="1">
      <c r="B66" s="280"/>
      <c r="C66" s="286"/>
      <c r="D66" s="284" t="s">
        <v>636</v>
      </c>
      <c r="E66" s="284"/>
      <c r="F66" s="284"/>
      <c r="G66" s="284"/>
      <c r="H66" s="284"/>
      <c r="I66" s="284"/>
      <c r="J66" s="284"/>
      <c r="K66" s="282"/>
    </row>
    <row r="67" ht="15" customHeight="1">
      <c r="B67" s="280"/>
      <c r="C67" s="286"/>
      <c r="D67" s="284" t="s">
        <v>637</v>
      </c>
      <c r="E67" s="284"/>
      <c r="F67" s="284"/>
      <c r="G67" s="284"/>
      <c r="H67" s="284"/>
      <c r="I67" s="284"/>
      <c r="J67" s="284"/>
      <c r="K67" s="282"/>
    </row>
    <row r="68" ht="15" customHeight="1">
      <c r="B68" s="280"/>
      <c r="C68" s="286"/>
      <c r="D68" s="284" t="s">
        <v>638</v>
      </c>
      <c r="E68" s="284"/>
      <c r="F68" s="284"/>
      <c r="G68" s="284"/>
      <c r="H68" s="284"/>
      <c r="I68" s="284"/>
      <c r="J68" s="284"/>
      <c r="K68" s="282"/>
    </row>
    <row r="69" ht="12.75" customHeight="1">
      <c r="B69" s="291"/>
      <c r="C69" s="292"/>
      <c r="D69" s="292"/>
      <c r="E69" s="292"/>
      <c r="F69" s="292"/>
      <c r="G69" s="292"/>
      <c r="H69" s="292"/>
      <c r="I69" s="292"/>
      <c r="J69" s="292"/>
      <c r="K69" s="293"/>
    </row>
    <row r="70" ht="18.75" customHeight="1">
      <c r="B70" s="294"/>
      <c r="C70" s="294"/>
      <c r="D70" s="294"/>
      <c r="E70" s="294"/>
      <c r="F70" s="294"/>
      <c r="G70" s="294"/>
      <c r="H70" s="294"/>
      <c r="I70" s="294"/>
      <c r="J70" s="294"/>
      <c r="K70" s="295"/>
    </row>
    <row r="71" ht="18.75" customHeight="1">
      <c r="B71" s="295"/>
      <c r="C71" s="295"/>
      <c r="D71" s="295"/>
      <c r="E71" s="295"/>
      <c r="F71" s="295"/>
      <c r="G71" s="295"/>
      <c r="H71" s="295"/>
      <c r="I71" s="295"/>
      <c r="J71" s="295"/>
      <c r="K71" s="295"/>
    </row>
    <row r="72" ht="7.5" customHeight="1">
      <c r="B72" s="296"/>
      <c r="C72" s="297"/>
      <c r="D72" s="297"/>
      <c r="E72" s="297"/>
      <c r="F72" s="297"/>
      <c r="G72" s="297"/>
      <c r="H72" s="297"/>
      <c r="I72" s="297"/>
      <c r="J72" s="297"/>
      <c r="K72" s="298"/>
    </row>
    <row r="73" ht="45" customHeight="1">
      <c r="B73" s="299"/>
      <c r="C73" s="300" t="s">
        <v>87</v>
      </c>
      <c r="D73" s="300"/>
      <c r="E73" s="300"/>
      <c r="F73" s="300"/>
      <c r="G73" s="300"/>
      <c r="H73" s="300"/>
      <c r="I73" s="300"/>
      <c r="J73" s="300"/>
      <c r="K73" s="301"/>
    </row>
    <row r="74" ht="17.25" customHeight="1">
      <c r="B74" s="299"/>
      <c r="C74" s="302" t="s">
        <v>639</v>
      </c>
      <c r="D74" s="302"/>
      <c r="E74" s="302"/>
      <c r="F74" s="302" t="s">
        <v>640</v>
      </c>
      <c r="G74" s="303"/>
      <c r="H74" s="302" t="s">
        <v>109</v>
      </c>
      <c r="I74" s="302" t="s">
        <v>57</v>
      </c>
      <c r="J74" s="302" t="s">
        <v>641</v>
      </c>
      <c r="K74" s="301"/>
    </row>
    <row r="75" ht="17.25" customHeight="1">
      <c r="B75" s="299"/>
      <c r="C75" s="304" t="s">
        <v>642</v>
      </c>
      <c r="D75" s="304"/>
      <c r="E75" s="304"/>
      <c r="F75" s="305" t="s">
        <v>643</v>
      </c>
      <c r="G75" s="306"/>
      <c r="H75" s="304"/>
      <c r="I75" s="304"/>
      <c r="J75" s="304" t="s">
        <v>644</v>
      </c>
      <c r="K75" s="301"/>
    </row>
    <row r="76" ht="5.25" customHeight="1">
      <c r="B76" s="299"/>
      <c r="C76" s="307"/>
      <c r="D76" s="307"/>
      <c r="E76" s="307"/>
      <c r="F76" s="307"/>
      <c r="G76" s="308"/>
      <c r="H76" s="307"/>
      <c r="I76" s="307"/>
      <c r="J76" s="307"/>
      <c r="K76" s="301"/>
    </row>
    <row r="77" ht="15" customHeight="1">
      <c r="B77" s="299"/>
      <c r="C77" s="288" t="s">
        <v>53</v>
      </c>
      <c r="D77" s="307"/>
      <c r="E77" s="307"/>
      <c r="F77" s="309" t="s">
        <v>645</v>
      </c>
      <c r="G77" s="308"/>
      <c r="H77" s="288" t="s">
        <v>646</v>
      </c>
      <c r="I77" s="288" t="s">
        <v>647</v>
      </c>
      <c r="J77" s="288">
        <v>20</v>
      </c>
      <c r="K77" s="301"/>
    </row>
    <row r="78" ht="15" customHeight="1">
      <c r="B78" s="299"/>
      <c r="C78" s="288" t="s">
        <v>648</v>
      </c>
      <c r="D78" s="288"/>
      <c r="E78" s="288"/>
      <c r="F78" s="309" t="s">
        <v>645</v>
      </c>
      <c r="G78" s="308"/>
      <c r="H78" s="288" t="s">
        <v>649</v>
      </c>
      <c r="I78" s="288" t="s">
        <v>647</v>
      </c>
      <c r="J78" s="288">
        <v>120</v>
      </c>
      <c r="K78" s="301"/>
    </row>
    <row r="79" ht="15" customHeight="1">
      <c r="B79" s="310"/>
      <c r="C79" s="288" t="s">
        <v>650</v>
      </c>
      <c r="D79" s="288"/>
      <c r="E79" s="288"/>
      <c r="F79" s="309" t="s">
        <v>651</v>
      </c>
      <c r="G79" s="308"/>
      <c r="H79" s="288" t="s">
        <v>652</v>
      </c>
      <c r="I79" s="288" t="s">
        <v>647</v>
      </c>
      <c r="J79" s="288">
        <v>50</v>
      </c>
      <c r="K79" s="301"/>
    </row>
    <row r="80" ht="15" customHeight="1">
      <c r="B80" s="310"/>
      <c r="C80" s="288" t="s">
        <v>653</v>
      </c>
      <c r="D80" s="288"/>
      <c r="E80" s="288"/>
      <c r="F80" s="309" t="s">
        <v>645</v>
      </c>
      <c r="G80" s="308"/>
      <c r="H80" s="288" t="s">
        <v>654</v>
      </c>
      <c r="I80" s="288" t="s">
        <v>655</v>
      </c>
      <c r="J80" s="288"/>
      <c r="K80" s="301"/>
    </row>
    <row r="81" ht="15" customHeight="1">
      <c r="B81" s="310"/>
      <c r="C81" s="311" t="s">
        <v>656</v>
      </c>
      <c r="D81" s="311"/>
      <c r="E81" s="311"/>
      <c r="F81" s="312" t="s">
        <v>651</v>
      </c>
      <c r="G81" s="311"/>
      <c r="H81" s="311" t="s">
        <v>657</v>
      </c>
      <c r="I81" s="311" t="s">
        <v>647</v>
      </c>
      <c r="J81" s="311">
        <v>15</v>
      </c>
      <c r="K81" s="301"/>
    </row>
    <row r="82" ht="15" customHeight="1">
      <c r="B82" s="310"/>
      <c r="C82" s="311" t="s">
        <v>658</v>
      </c>
      <c r="D82" s="311"/>
      <c r="E82" s="311"/>
      <c r="F82" s="312" t="s">
        <v>651</v>
      </c>
      <c r="G82" s="311"/>
      <c r="H82" s="311" t="s">
        <v>659</v>
      </c>
      <c r="I82" s="311" t="s">
        <v>647</v>
      </c>
      <c r="J82" s="311">
        <v>15</v>
      </c>
      <c r="K82" s="301"/>
    </row>
    <row r="83" ht="15" customHeight="1">
      <c r="B83" s="310"/>
      <c r="C83" s="311" t="s">
        <v>660</v>
      </c>
      <c r="D83" s="311"/>
      <c r="E83" s="311"/>
      <c r="F83" s="312" t="s">
        <v>651</v>
      </c>
      <c r="G83" s="311"/>
      <c r="H83" s="311" t="s">
        <v>661</v>
      </c>
      <c r="I83" s="311" t="s">
        <v>647</v>
      </c>
      <c r="J83" s="311">
        <v>20</v>
      </c>
      <c r="K83" s="301"/>
    </row>
    <row r="84" ht="15" customHeight="1">
      <c r="B84" s="310"/>
      <c r="C84" s="311" t="s">
        <v>662</v>
      </c>
      <c r="D84" s="311"/>
      <c r="E84" s="311"/>
      <c r="F84" s="312" t="s">
        <v>651</v>
      </c>
      <c r="G84" s="311"/>
      <c r="H84" s="311" t="s">
        <v>663</v>
      </c>
      <c r="I84" s="311" t="s">
        <v>647</v>
      </c>
      <c r="J84" s="311">
        <v>20</v>
      </c>
      <c r="K84" s="301"/>
    </row>
    <row r="85" ht="15" customHeight="1">
      <c r="B85" s="310"/>
      <c r="C85" s="288" t="s">
        <v>664</v>
      </c>
      <c r="D85" s="288"/>
      <c r="E85" s="288"/>
      <c r="F85" s="309" t="s">
        <v>651</v>
      </c>
      <c r="G85" s="308"/>
      <c r="H85" s="288" t="s">
        <v>665</v>
      </c>
      <c r="I85" s="288" t="s">
        <v>647</v>
      </c>
      <c r="J85" s="288">
        <v>50</v>
      </c>
      <c r="K85" s="301"/>
    </row>
    <row r="86" ht="15" customHeight="1">
      <c r="B86" s="310"/>
      <c r="C86" s="288" t="s">
        <v>666</v>
      </c>
      <c r="D86" s="288"/>
      <c r="E86" s="288"/>
      <c r="F86" s="309" t="s">
        <v>651</v>
      </c>
      <c r="G86" s="308"/>
      <c r="H86" s="288" t="s">
        <v>667</v>
      </c>
      <c r="I86" s="288" t="s">
        <v>647</v>
      </c>
      <c r="J86" s="288">
        <v>20</v>
      </c>
      <c r="K86" s="301"/>
    </row>
    <row r="87" ht="15" customHeight="1">
      <c r="B87" s="310"/>
      <c r="C87" s="288" t="s">
        <v>668</v>
      </c>
      <c r="D87" s="288"/>
      <c r="E87" s="288"/>
      <c r="F87" s="309" t="s">
        <v>651</v>
      </c>
      <c r="G87" s="308"/>
      <c r="H87" s="288" t="s">
        <v>669</v>
      </c>
      <c r="I87" s="288" t="s">
        <v>647</v>
      </c>
      <c r="J87" s="288">
        <v>20</v>
      </c>
      <c r="K87" s="301"/>
    </row>
    <row r="88" ht="15" customHeight="1">
      <c r="B88" s="310"/>
      <c r="C88" s="288" t="s">
        <v>670</v>
      </c>
      <c r="D88" s="288"/>
      <c r="E88" s="288"/>
      <c r="F88" s="309" t="s">
        <v>651</v>
      </c>
      <c r="G88" s="308"/>
      <c r="H88" s="288" t="s">
        <v>671</v>
      </c>
      <c r="I88" s="288" t="s">
        <v>647</v>
      </c>
      <c r="J88" s="288">
        <v>50</v>
      </c>
      <c r="K88" s="301"/>
    </row>
    <row r="89" ht="15" customHeight="1">
      <c r="B89" s="310"/>
      <c r="C89" s="288" t="s">
        <v>672</v>
      </c>
      <c r="D89" s="288"/>
      <c r="E89" s="288"/>
      <c r="F89" s="309" t="s">
        <v>651</v>
      </c>
      <c r="G89" s="308"/>
      <c r="H89" s="288" t="s">
        <v>672</v>
      </c>
      <c r="I89" s="288" t="s">
        <v>647</v>
      </c>
      <c r="J89" s="288">
        <v>50</v>
      </c>
      <c r="K89" s="301"/>
    </row>
    <row r="90" ht="15" customHeight="1">
      <c r="B90" s="310"/>
      <c r="C90" s="288" t="s">
        <v>114</v>
      </c>
      <c r="D90" s="288"/>
      <c r="E90" s="288"/>
      <c r="F90" s="309" t="s">
        <v>651</v>
      </c>
      <c r="G90" s="308"/>
      <c r="H90" s="288" t="s">
        <v>673</v>
      </c>
      <c r="I90" s="288" t="s">
        <v>647</v>
      </c>
      <c r="J90" s="288">
        <v>255</v>
      </c>
      <c r="K90" s="301"/>
    </row>
    <row r="91" ht="15" customHeight="1">
      <c r="B91" s="310"/>
      <c r="C91" s="288" t="s">
        <v>674</v>
      </c>
      <c r="D91" s="288"/>
      <c r="E91" s="288"/>
      <c r="F91" s="309" t="s">
        <v>645</v>
      </c>
      <c r="G91" s="308"/>
      <c r="H91" s="288" t="s">
        <v>675</v>
      </c>
      <c r="I91" s="288" t="s">
        <v>676</v>
      </c>
      <c r="J91" s="288"/>
      <c r="K91" s="301"/>
    </row>
    <row r="92" ht="15" customHeight="1">
      <c r="B92" s="310"/>
      <c r="C92" s="288" t="s">
        <v>677</v>
      </c>
      <c r="D92" s="288"/>
      <c r="E92" s="288"/>
      <c r="F92" s="309" t="s">
        <v>645</v>
      </c>
      <c r="G92" s="308"/>
      <c r="H92" s="288" t="s">
        <v>678</v>
      </c>
      <c r="I92" s="288" t="s">
        <v>679</v>
      </c>
      <c r="J92" s="288"/>
      <c r="K92" s="301"/>
    </row>
    <row r="93" ht="15" customHeight="1">
      <c r="B93" s="310"/>
      <c r="C93" s="288" t="s">
        <v>680</v>
      </c>
      <c r="D93" s="288"/>
      <c r="E93" s="288"/>
      <c r="F93" s="309" t="s">
        <v>645</v>
      </c>
      <c r="G93" s="308"/>
      <c r="H93" s="288" t="s">
        <v>680</v>
      </c>
      <c r="I93" s="288" t="s">
        <v>679</v>
      </c>
      <c r="J93" s="288"/>
      <c r="K93" s="301"/>
    </row>
    <row r="94" ht="15" customHeight="1">
      <c r="B94" s="310"/>
      <c r="C94" s="288" t="s">
        <v>38</v>
      </c>
      <c r="D94" s="288"/>
      <c r="E94" s="288"/>
      <c r="F94" s="309" t="s">
        <v>645</v>
      </c>
      <c r="G94" s="308"/>
      <c r="H94" s="288" t="s">
        <v>681</v>
      </c>
      <c r="I94" s="288" t="s">
        <v>679</v>
      </c>
      <c r="J94" s="288"/>
      <c r="K94" s="301"/>
    </row>
    <row r="95" ht="15" customHeight="1">
      <c r="B95" s="310"/>
      <c r="C95" s="288" t="s">
        <v>48</v>
      </c>
      <c r="D95" s="288"/>
      <c r="E95" s="288"/>
      <c r="F95" s="309" t="s">
        <v>645</v>
      </c>
      <c r="G95" s="308"/>
      <c r="H95" s="288" t="s">
        <v>682</v>
      </c>
      <c r="I95" s="288" t="s">
        <v>679</v>
      </c>
      <c r="J95" s="288"/>
      <c r="K95" s="301"/>
    </row>
    <row r="96" ht="15" customHeight="1">
      <c r="B96" s="313"/>
      <c r="C96" s="314"/>
      <c r="D96" s="314"/>
      <c r="E96" s="314"/>
      <c r="F96" s="314"/>
      <c r="G96" s="314"/>
      <c r="H96" s="314"/>
      <c r="I96" s="314"/>
      <c r="J96" s="314"/>
      <c r="K96" s="315"/>
    </row>
    <row r="97" ht="18.75" customHeight="1">
      <c r="B97" s="316"/>
      <c r="C97" s="317"/>
      <c r="D97" s="317"/>
      <c r="E97" s="317"/>
      <c r="F97" s="317"/>
      <c r="G97" s="317"/>
      <c r="H97" s="317"/>
      <c r="I97" s="317"/>
      <c r="J97" s="317"/>
      <c r="K97" s="316"/>
    </row>
    <row r="98" ht="18.75" customHeight="1">
      <c r="B98" s="295"/>
      <c r="C98" s="295"/>
      <c r="D98" s="295"/>
      <c r="E98" s="295"/>
      <c r="F98" s="295"/>
      <c r="G98" s="295"/>
      <c r="H98" s="295"/>
      <c r="I98" s="295"/>
      <c r="J98" s="295"/>
      <c r="K98" s="295"/>
    </row>
    <row r="99" ht="7.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8"/>
    </row>
    <row r="100" ht="45" customHeight="1">
      <c r="B100" s="299"/>
      <c r="C100" s="300" t="s">
        <v>683</v>
      </c>
      <c r="D100" s="300"/>
      <c r="E100" s="300"/>
      <c r="F100" s="300"/>
      <c r="G100" s="300"/>
      <c r="H100" s="300"/>
      <c r="I100" s="300"/>
      <c r="J100" s="300"/>
      <c r="K100" s="301"/>
    </row>
    <row r="101" ht="17.25" customHeight="1">
      <c r="B101" s="299"/>
      <c r="C101" s="302" t="s">
        <v>639</v>
      </c>
      <c r="D101" s="302"/>
      <c r="E101" s="302"/>
      <c r="F101" s="302" t="s">
        <v>640</v>
      </c>
      <c r="G101" s="303"/>
      <c r="H101" s="302" t="s">
        <v>109</v>
      </c>
      <c r="I101" s="302" t="s">
        <v>57</v>
      </c>
      <c r="J101" s="302" t="s">
        <v>641</v>
      </c>
      <c r="K101" s="301"/>
    </row>
    <row r="102" ht="17.25" customHeight="1">
      <c r="B102" s="299"/>
      <c r="C102" s="304" t="s">
        <v>642</v>
      </c>
      <c r="D102" s="304"/>
      <c r="E102" s="304"/>
      <c r="F102" s="305" t="s">
        <v>643</v>
      </c>
      <c r="G102" s="306"/>
      <c r="H102" s="304"/>
      <c r="I102" s="304"/>
      <c r="J102" s="304" t="s">
        <v>644</v>
      </c>
      <c r="K102" s="301"/>
    </row>
    <row r="103" ht="5.25" customHeight="1">
      <c r="B103" s="299"/>
      <c r="C103" s="302"/>
      <c r="D103" s="302"/>
      <c r="E103" s="302"/>
      <c r="F103" s="302"/>
      <c r="G103" s="318"/>
      <c r="H103" s="302"/>
      <c r="I103" s="302"/>
      <c r="J103" s="302"/>
      <c r="K103" s="301"/>
    </row>
    <row r="104" ht="15" customHeight="1">
      <c r="B104" s="299"/>
      <c r="C104" s="288" t="s">
        <v>53</v>
      </c>
      <c r="D104" s="307"/>
      <c r="E104" s="307"/>
      <c r="F104" s="309" t="s">
        <v>645</v>
      </c>
      <c r="G104" s="318"/>
      <c r="H104" s="288" t="s">
        <v>684</v>
      </c>
      <c r="I104" s="288" t="s">
        <v>647</v>
      </c>
      <c r="J104" s="288">
        <v>20</v>
      </c>
      <c r="K104" s="301"/>
    </row>
    <row r="105" ht="15" customHeight="1">
      <c r="B105" s="299"/>
      <c r="C105" s="288" t="s">
        <v>648</v>
      </c>
      <c r="D105" s="288"/>
      <c r="E105" s="288"/>
      <c r="F105" s="309" t="s">
        <v>645</v>
      </c>
      <c r="G105" s="288"/>
      <c r="H105" s="288" t="s">
        <v>684</v>
      </c>
      <c r="I105" s="288" t="s">
        <v>647</v>
      </c>
      <c r="J105" s="288">
        <v>120</v>
      </c>
      <c r="K105" s="301"/>
    </row>
    <row r="106" ht="15" customHeight="1">
      <c r="B106" s="310"/>
      <c r="C106" s="288" t="s">
        <v>650</v>
      </c>
      <c r="D106" s="288"/>
      <c r="E106" s="288"/>
      <c r="F106" s="309" t="s">
        <v>651</v>
      </c>
      <c r="G106" s="288"/>
      <c r="H106" s="288" t="s">
        <v>684</v>
      </c>
      <c r="I106" s="288" t="s">
        <v>647</v>
      </c>
      <c r="J106" s="288">
        <v>50</v>
      </c>
      <c r="K106" s="301"/>
    </row>
    <row r="107" ht="15" customHeight="1">
      <c r="B107" s="310"/>
      <c r="C107" s="288" t="s">
        <v>653</v>
      </c>
      <c r="D107" s="288"/>
      <c r="E107" s="288"/>
      <c r="F107" s="309" t="s">
        <v>645</v>
      </c>
      <c r="G107" s="288"/>
      <c r="H107" s="288" t="s">
        <v>684</v>
      </c>
      <c r="I107" s="288" t="s">
        <v>655</v>
      </c>
      <c r="J107" s="288"/>
      <c r="K107" s="301"/>
    </row>
    <row r="108" ht="15" customHeight="1">
      <c r="B108" s="310"/>
      <c r="C108" s="288" t="s">
        <v>664</v>
      </c>
      <c r="D108" s="288"/>
      <c r="E108" s="288"/>
      <c r="F108" s="309" t="s">
        <v>651</v>
      </c>
      <c r="G108" s="288"/>
      <c r="H108" s="288" t="s">
        <v>684</v>
      </c>
      <c r="I108" s="288" t="s">
        <v>647</v>
      </c>
      <c r="J108" s="288">
        <v>50</v>
      </c>
      <c r="K108" s="301"/>
    </row>
    <row r="109" ht="15" customHeight="1">
      <c r="B109" s="310"/>
      <c r="C109" s="288" t="s">
        <v>672</v>
      </c>
      <c r="D109" s="288"/>
      <c r="E109" s="288"/>
      <c r="F109" s="309" t="s">
        <v>651</v>
      </c>
      <c r="G109" s="288"/>
      <c r="H109" s="288" t="s">
        <v>684</v>
      </c>
      <c r="I109" s="288" t="s">
        <v>647</v>
      </c>
      <c r="J109" s="288">
        <v>50</v>
      </c>
      <c r="K109" s="301"/>
    </row>
    <row r="110" ht="15" customHeight="1">
      <c r="B110" s="310"/>
      <c r="C110" s="288" t="s">
        <v>670</v>
      </c>
      <c r="D110" s="288"/>
      <c r="E110" s="288"/>
      <c r="F110" s="309" t="s">
        <v>651</v>
      </c>
      <c r="G110" s="288"/>
      <c r="H110" s="288" t="s">
        <v>684</v>
      </c>
      <c r="I110" s="288" t="s">
        <v>647</v>
      </c>
      <c r="J110" s="288">
        <v>50</v>
      </c>
      <c r="K110" s="301"/>
    </row>
    <row r="111" ht="15" customHeight="1">
      <c r="B111" s="310"/>
      <c r="C111" s="288" t="s">
        <v>53</v>
      </c>
      <c r="D111" s="288"/>
      <c r="E111" s="288"/>
      <c r="F111" s="309" t="s">
        <v>645</v>
      </c>
      <c r="G111" s="288"/>
      <c r="H111" s="288" t="s">
        <v>685</v>
      </c>
      <c r="I111" s="288" t="s">
        <v>647</v>
      </c>
      <c r="J111" s="288">
        <v>20</v>
      </c>
      <c r="K111" s="301"/>
    </row>
    <row r="112" ht="15" customHeight="1">
      <c r="B112" s="310"/>
      <c r="C112" s="288" t="s">
        <v>686</v>
      </c>
      <c r="D112" s="288"/>
      <c r="E112" s="288"/>
      <c r="F112" s="309" t="s">
        <v>645</v>
      </c>
      <c r="G112" s="288"/>
      <c r="H112" s="288" t="s">
        <v>687</v>
      </c>
      <c r="I112" s="288" t="s">
        <v>647</v>
      </c>
      <c r="J112" s="288">
        <v>120</v>
      </c>
      <c r="K112" s="301"/>
    </row>
    <row r="113" ht="15" customHeight="1">
      <c r="B113" s="310"/>
      <c r="C113" s="288" t="s">
        <v>38</v>
      </c>
      <c r="D113" s="288"/>
      <c r="E113" s="288"/>
      <c r="F113" s="309" t="s">
        <v>645</v>
      </c>
      <c r="G113" s="288"/>
      <c r="H113" s="288" t="s">
        <v>688</v>
      </c>
      <c r="I113" s="288" t="s">
        <v>679</v>
      </c>
      <c r="J113" s="288"/>
      <c r="K113" s="301"/>
    </row>
    <row r="114" ht="15" customHeight="1">
      <c r="B114" s="310"/>
      <c r="C114" s="288" t="s">
        <v>48</v>
      </c>
      <c r="D114" s="288"/>
      <c r="E114" s="288"/>
      <c r="F114" s="309" t="s">
        <v>645</v>
      </c>
      <c r="G114" s="288"/>
      <c r="H114" s="288" t="s">
        <v>689</v>
      </c>
      <c r="I114" s="288" t="s">
        <v>679</v>
      </c>
      <c r="J114" s="288"/>
      <c r="K114" s="301"/>
    </row>
    <row r="115" ht="15" customHeight="1">
      <c r="B115" s="310"/>
      <c r="C115" s="288" t="s">
        <v>57</v>
      </c>
      <c r="D115" s="288"/>
      <c r="E115" s="288"/>
      <c r="F115" s="309" t="s">
        <v>645</v>
      </c>
      <c r="G115" s="288"/>
      <c r="H115" s="288" t="s">
        <v>690</v>
      </c>
      <c r="I115" s="288" t="s">
        <v>691</v>
      </c>
      <c r="J115" s="288"/>
      <c r="K115" s="301"/>
    </row>
    <row r="116" ht="15" customHeight="1">
      <c r="B116" s="313"/>
      <c r="C116" s="319"/>
      <c r="D116" s="319"/>
      <c r="E116" s="319"/>
      <c r="F116" s="319"/>
      <c r="G116" s="319"/>
      <c r="H116" s="319"/>
      <c r="I116" s="319"/>
      <c r="J116" s="319"/>
      <c r="K116" s="315"/>
    </row>
    <row r="117" ht="18.75" customHeight="1">
      <c r="B117" s="320"/>
      <c r="C117" s="284"/>
      <c r="D117" s="284"/>
      <c r="E117" s="284"/>
      <c r="F117" s="321"/>
      <c r="G117" s="284"/>
      <c r="H117" s="284"/>
      <c r="I117" s="284"/>
      <c r="J117" s="284"/>
      <c r="K117" s="320"/>
    </row>
    <row r="118" ht="18.75" customHeight="1">
      <c r="B118" s="295"/>
      <c r="C118" s="295"/>
      <c r="D118" s="295"/>
      <c r="E118" s="295"/>
      <c r="F118" s="295"/>
      <c r="G118" s="295"/>
      <c r="H118" s="295"/>
      <c r="I118" s="295"/>
      <c r="J118" s="295"/>
      <c r="K118" s="295"/>
    </row>
    <row r="119" ht="7.5" customHeight="1">
      <c r="B119" s="322"/>
      <c r="C119" s="323"/>
      <c r="D119" s="323"/>
      <c r="E119" s="323"/>
      <c r="F119" s="323"/>
      <c r="G119" s="323"/>
      <c r="H119" s="323"/>
      <c r="I119" s="323"/>
      <c r="J119" s="323"/>
      <c r="K119" s="324"/>
    </row>
    <row r="120" ht="45" customHeight="1">
      <c r="B120" s="325"/>
      <c r="C120" s="278" t="s">
        <v>692</v>
      </c>
      <c r="D120" s="278"/>
      <c r="E120" s="278"/>
      <c r="F120" s="278"/>
      <c r="G120" s="278"/>
      <c r="H120" s="278"/>
      <c r="I120" s="278"/>
      <c r="J120" s="278"/>
      <c r="K120" s="326"/>
    </row>
    <row r="121" ht="17.25" customHeight="1">
      <c r="B121" s="327"/>
      <c r="C121" s="302" t="s">
        <v>639</v>
      </c>
      <c r="D121" s="302"/>
      <c r="E121" s="302"/>
      <c r="F121" s="302" t="s">
        <v>640</v>
      </c>
      <c r="G121" s="303"/>
      <c r="H121" s="302" t="s">
        <v>109</v>
      </c>
      <c r="I121" s="302" t="s">
        <v>57</v>
      </c>
      <c r="J121" s="302" t="s">
        <v>641</v>
      </c>
      <c r="K121" s="328"/>
    </row>
    <row r="122" ht="17.25" customHeight="1">
      <c r="B122" s="327"/>
      <c r="C122" s="304" t="s">
        <v>642</v>
      </c>
      <c r="D122" s="304"/>
      <c r="E122" s="304"/>
      <c r="F122" s="305" t="s">
        <v>643</v>
      </c>
      <c r="G122" s="306"/>
      <c r="H122" s="304"/>
      <c r="I122" s="304"/>
      <c r="J122" s="304" t="s">
        <v>644</v>
      </c>
      <c r="K122" s="328"/>
    </row>
    <row r="123" ht="5.25" customHeight="1">
      <c r="B123" s="329"/>
      <c r="C123" s="307"/>
      <c r="D123" s="307"/>
      <c r="E123" s="307"/>
      <c r="F123" s="307"/>
      <c r="G123" s="288"/>
      <c r="H123" s="307"/>
      <c r="I123" s="307"/>
      <c r="J123" s="307"/>
      <c r="K123" s="330"/>
    </row>
    <row r="124" ht="15" customHeight="1">
      <c r="B124" s="329"/>
      <c r="C124" s="288" t="s">
        <v>648</v>
      </c>
      <c r="D124" s="307"/>
      <c r="E124" s="307"/>
      <c r="F124" s="309" t="s">
        <v>645</v>
      </c>
      <c r="G124" s="288"/>
      <c r="H124" s="288" t="s">
        <v>684</v>
      </c>
      <c r="I124" s="288" t="s">
        <v>647</v>
      </c>
      <c r="J124" s="288">
        <v>120</v>
      </c>
      <c r="K124" s="331"/>
    </row>
    <row r="125" ht="15" customHeight="1">
      <c r="B125" s="329"/>
      <c r="C125" s="288" t="s">
        <v>693</v>
      </c>
      <c r="D125" s="288"/>
      <c r="E125" s="288"/>
      <c r="F125" s="309" t="s">
        <v>645</v>
      </c>
      <c r="G125" s="288"/>
      <c r="H125" s="288" t="s">
        <v>694</v>
      </c>
      <c r="I125" s="288" t="s">
        <v>647</v>
      </c>
      <c r="J125" s="288" t="s">
        <v>695</v>
      </c>
      <c r="K125" s="331"/>
    </row>
    <row r="126" ht="15" customHeight="1">
      <c r="B126" s="329"/>
      <c r="C126" s="288" t="s">
        <v>594</v>
      </c>
      <c r="D126" s="288"/>
      <c r="E126" s="288"/>
      <c r="F126" s="309" t="s">
        <v>645</v>
      </c>
      <c r="G126" s="288"/>
      <c r="H126" s="288" t="s">
        <v>696</v>
      </c>
      <c r="I126" s="288" t="s">
        <v>647</v>
      </c>
      <c r="J126" s="288" t="s">
        <v>695</v>
      </c>
      <c r="K126" s="331"/>
    </row>
    <row r="127" ht="15" customHeight="1">
      <c r="B127" s="329"/>
      <c r="C127" s="288" t="s">
        <v>656</v>
      </c>
      <c r="D127" s="288"/>
      <c r="E127" s="288"/>
      <c r="F127" s="309" t="s">
        <v>651</v>
      </c>
      <c r="G127" s="288"/>
      <c r="H127" s="288" t="s">
        <v>657</v>
      </c>
      <c r="I127" s="288" t="s">
        <v>647</v>
      </c>
      <c r="J127" s="288">
        <v>15</v>
      </c>
      <c r="K127" s="331"/>
    </row>
    <row r="128" ht="15" customHeight="1">
      <c r="B128" s="329"/>
      <c r="C128" s="311" t="s">
        <v>658</v>
      </c>
      <c r="D128" s="311"/>
      <c r="E128" s="311"/>
      <c r="F128" s="312" t="s">
        <v>651</v>
      </c>
      <c r="G128" s="311"/>
      <c r="H128" s="311" t="s">
        <v>659</v>
      </c>
      <c r="I128" s="311" t="s">
        <v>647</v>
      </c>
      <c r="J128" s="311">
        <v>15</v>
      </c>
      <c r="K128" s="331"/>
    </row>
    <row r="129" ht="15" customHeight="1">
      <c r="B129" s="329"/>
      <c r="C129" s="311" t="s">
        <v>660</v>
      </c>
      <c r="D129" s="311"/>
      <c r="E129" s="311"/>
      <c r="F129" s="312" t="s">
        <v>651</v>
      </c>
      <c r="G129" s="311"/>
      <c r="H129" s="311" t="s">
        <v>661</v>
      </c>
      <c r="I129" s="311" t="s">
        <v>647</v>
      </c>
      <c r="J129" s="311">
        <v>20</v>
      </c>
      <c r="K129" s="331"/>
    </row>
    <row r="130" ht="15" customHeight="1">
      <c r="B130" s="329"/>
      <c r="C130" s="311" t="s">
        <v>662</v>
      </c>
      <c r="D130" s="311"/>
      <c r="E130" s="311"/>
      <c r="F130" s="312" t="s">
        <v>651</v>
      </c>
      <c r="G130" s="311"/>
      <c r="H130" s="311" t="s">
        <v>663</v>
      </c>
      <c r="I130" s="311" t="s">
        <v>647</v>
      </c>
      <c r="J130" s="311">
        <v>20</v>
      </c>
      <c r="K130" s="331"/>
    </row>
    <row r="131" ht="15" customHeight="1">
      <c r="B131" s="329"/>
      <c r="C131" s="288" t="s">
        <v>650</v>
      </c>
      <c r="D131" s="288"/>
      <c r="E131" s="288"/>
      <c r="F131" s="309" t="s">
        <v>651</v>
      </c>
      <c r="G131" s="288"/>
      <c r="H131" s="288" t="s">
        <v>684</v>
      </c>
      <c r="I131" s="288" t="s">
        <v>647</v>
      </c>
      <c r="J131" s="288">
        <v>50</v>
      </c>
      <c r="K131" s="331"/>
    </row>
    <row r="132" ht="15" customHeight="1">
      <c r="B132" s="329"/>
      <c r="C132" s="288" t="s">
        <v>664</v>
      </c>
      <c r="D132" s="288"/>
      <c r="E132" s="288"/>
      <c r="F132" s="309" t="s">
        <v>651</v>
      </c>
      <c r="G132" s="288"/>
      <c r="H132" s="288" t="s">
        <v>684</v>
      </c>
      <c r="I132" s="288" t="s">
        <v>647</v>
      </c>
      <c r="J132" s="288">
        <v>50</v>
      </c>
      <c r="K132" s="331"/>
    </row>
    <row r="133" ht="15" customHeight="1">
      <c r="B133" s="329"/>
      <c r="C133" s="288" t="s">
        <v>670</v>
      </c>
      <c r="D133" s="288"/>
      <c r="E133" s="288"/>
      <c r="F133" s="309" t="s">
        <v>651</v>
      </c>
      <c r="G133" s="288"/>
      <c r="H133" s="288" t="s">
        <v>684</v>
      </c>
      <c r="I133" s="288" t="s">
        <v>647</v>
      </c>
      <c r="J133" s="288">
        <v>50</v>
      </c>
      <c r="K133" s="331"/>
    </row>
    <row r="134" ht="15" customHeight="1">
      <c r="B134" s="329"/>
      <c r="C134" s="288" t="s">
        <v>672</v>
      </c>
      <c r="D134" s="288"/>
      <c r="E134" s="288"/>
      <c r="F134" s="309" t="s">
        <v>651</v>
      </c>
      <c r="G134" s="288"/>
      <c r="H134" s="288" t="s">
        <v>684</v>
      </c>
      <c r="I134" s="288" t="s">
        <v>647</v>
      </c>
      <c r="J134" s="288">
        <v>50</v>
      </c>
      <c r="K134" s="331"/>
    </row>
    <row r="135" ht="15" customHeight="1">
      <c r="B135" s="329"/>
      <c r="C135" s="288" t="s">
        <v>114</v>
      </c>
      <c r="D135" s="288"/>
      <c r="E135" s="288"/>
      <c r="F135" s="309" t="s">
        <v>651</v>
      </c>
      <c r="G135" s="288"/>
      <c r="H135" s="288" t="s">
        <v>697</v>
      </c>
      <c r="I135" s="288" t="s">
        <v>647</v>
      </c>
      <c r="J135" s="288">
        <v>255</v>
      </c>
      <c r="K135" s="331"/>
    </row>
    <row r="136" ht="15" customHeight="1">
      <c r="B136" s="329"/>
      <c r="C136" s="288" t="s">
        <v>674</v>
      </c>
      <c r="D136" s="288"/>
      <c r="E136" s="288"/>
      <c r="F136" s="309" t="s">
        <v>645</v>
      </c>
      <c r="G136" s="288"/>
      <c r="H136" s="288" t="s">
        <v>698</v>
      </c>
      <c r="I136" s="288" t="s">
        <v>676</v>
      </c>
      <c r="J136" s="288"/>
      <c r="K136" s="331"/>
    </row>
    <row r="137" ht="15" customHeight="1">
      <c r="B137" s="329"/>
      <c r="C137" s="288" t="s">
        <v>677</v>
      </c>
      <c r="D137" s="288"/>
      <c r="E137" s="288"/>
      <c r="F137" s="309" t="s">
        <v>645</v>
      </c>
      <c r="G137" s="288"/>
      <c r="H137" s="288" t="s">
        <v>699</v>
      </c>
      <c r="I137" s="288" t="s">
        <v>679</v>
      </c>
      <c r="J137" s="288"/>
      <c r="K137" s="331"/>
    </row>
    <row r="138" ht="15" customHeight="1">
      <c r="B138" s="329"/>
      <c r="C138" s="288" t="s">
        <v>680</v>
      </c>
      <c r="D138" s="288"/>
      <c r="E138" s="288"/>
      <c r="F138" s="309" t="s">
        <v>645</v>
      </c>
      <c r="G138" s="288"/>
      <c r="H138" s="288" t="s">
        <v>680</v>
      </c>
      <c r="I138" s="288" t="s">
        <v>679</v>
      </c>
      <c r="J138" s="288"/>
      <c r="K138" s="331"/>
    </row>
    <row r="139" ht="15" customHeight="1">
      <c r="B139" s="329"/>
      <c r="C139" s="288" t="s">
        <v>38</v>
      </c>
      <c r="D139" s="288"/>
      <c r="E139" s="288"/>
      <c r="F139" s="309" t="s">
        <v>645</v>
      </c>
      <c r="G139" s="288"/>
      <c r="H139" s="288" t="s">
        <v>700</v>
      </c>
      <c r="I139" s="288" t="s">
        <v>679</v>
      </c>
      <c r="J139" s="288"/>
      <c r="K139" s="331"/>
    </row>
    <row r="140" ht="15" customHeight="1">
      <c r="B140" s="329"/>
      <c r="C140" s="288" t="s">
        <v>701</v>
      </c>
      <c r="D140" s="288"/>
      <c r="E140" s="288"/>
      <c r="F140" s="309" t="s">
        <v>645</v>
      </c>
      <c r="G140" s="288"/>
      <c r="H140" s="288" t="s">
        <v>702</v>
      </c>
      <c r="I140" s="288" t="s">
        <v>679</v>
      </c>
      <c r="J140" s="288"/>
      <c r="K140" s="331"/>
    </row>
    <row r="141" ht="15" customHeight="1">
      <c r="B141" s="332"/>
      <c r="C141" s="333"/>
      <c r="D141" s="333"/>
      <c r="E141" s="333"/>
      <c r="F141" s="333"/>
      <c r="G141" s="333"/>
      <c r="H141" s="333"/>
      <c r="I141" s="333"/>
      <c r="J141" s="333"/>
      <c r="K141" s="334"/>
    </row>
    <row r="142" ht="18.75" customHeight="1">
      <c r="B142" s="284"/>
      <c r="C142" s="284"/>
      <c r="D142" s="284"/>
      <c r="E142" s="284"/>
      <c r="F142" s="321"/>
      <c r="G142" s="284"/>
      <c r="H142" s="284"/>
      <c r="I142" s="284"/>
      <c r="J142" s="284"/>
      <c r="K142" s="284"/>
    </row>
    <row r="143" ht="18.75" customHeight="1">
      <c r="B143" s="295"/>
      <c r="C143" s="295"/>
      <c r="D143" s="295"/>
      <c r="E143" s="295"/>
      <c r="F143" s="295"/>
      <c r="G143" s="295"/>
      <c r="H143" s="295"/>
      <c r="I143" s="295"/>
      <c r="J143" s="295"/>
      <c r="K143" s="295"/>
    </row>
    <row r="144" ht="7.5" customHeight="1">
      <c r="B144" s="296"/>
      <c r="C144" s="297"/>
      <c r="D144" s="297"/>
      <c r="E144" s="297"/>
      <c r="F144" s="297"/>
      <c r="G144" s="297"/>
      <c r="H144" s="297"/>
      <c r="I144" s="297"/>
      <c r="J144" s="297"/>
      <c r="K144" s="298"/>
    </row>
    <row r="145" ht="45" customHeight="1">
      <c r="B145" s="299"/>
      <c r="C145" s="300" t="s">
        <v>703</v>
      </c>
      <c r="D145" s="300"/>
      <c r="E145" s="300"/>
      <c r="F145" s="300"/>
      <c r="G145" s="300"/>
      <c r="H145" s="300"/>
      <c r="I145" s="300"/>
      <c r="J145" s="300"/>
      <c r="K145" s="301"/>
    </row>
    <row r="146" ht="17.25" customHeight="1">
      <c r="B146" s="299"/>
      <c r="C146" s="302" t="s">
        <v>639</v>
      </c>
      <c r="D146" s="302"/>
      <c r="E146" s="302"/>
      <c r="F146" s="302" t="s">
        <v>640</v>
      </c>
      <c r="G146" s="303"/>
      <c r="H146" s="302" t="s">
        <v>109</v>
      </c>
      <c r="I146" s="302" t="s">
        <v>57</v>
      </c>
      <c r="J146" s="302" t="s">
        <v>641</v>
      </c>
      <c r="K146" s="301"/>
    </row>
    <row r="147" ht="17.25" customHeight="1">
      <c r="B147" s="299"/>
      <c r="C147" s="304" t="s">
        <v>642</v>
      </c>
      <c r="D147" s="304"/>
      <c r="E147" s="304"/>
      <c r="F147" s="305" t="s">
        <v>643</v>
      </c>
      <c r="G147" s="306"/>
      <c r="H147" s="304"/>
      <c r="I147" s="304"/>
      <c r="J147" s="304" t="s">
        <v>644</v>
      </c>
      <c r="K147" s="301"/>
    </row>
    <row r="148" ht="5.25" customHeight="1">
      <c r="B148" s="310"/>
      <c r="C148" s="307"/>
      <c r="D148" s="307"/>
      <c r="E148" s="307"/>
      <c r="F148" s="307"/>
      <c r="G148" s="308"/>
      <c r="H148" s="307"/>
      <c r="I148" s="307"/>
      <c r="J148" s="307"/>
      <c r="K148" s="331"/>
    </row>
    <row r="149" ht="15" customHeight="1">
      <c r="B149" s="310"/>
      <c r="C149" s="335" t="s">
        <v>648</v>
      </c>
      <c r="D149" s="288"/>
      <c r="E149" s="288"/>
      <c r="F149" s="336" t="s">
        <v>645</v>
      </c>
      <c r="G149" s="288"/>
      <c r="H149" s="335" t="s">
        <v>684</v>
      </c>
      <c r="I149" s="335" t="s">
        <v>647</v>
      </c>
      <c r="J149" s="335">
        <v>120</v>
      </c>
      <c r="K149" s="331"/>
    </row>
    <row r="150" ht="15" customHeight="1">
      <c r="B150" s="310"/>
      <c r="C150" s="335" t="s">
        <v>693</v>
      </c>
      <c r="D150" s="288"/>
      <c r="E150" s="288"/>
      <c r="F150" s="336" t="s">
        <v>645</v>
      </c>
      <c r="G150" s="288"/>
      <c r="H150" s="335" t="s">
        <v>704</v>
      </c>
      <c r="I150" s="335" t="s">
        <v>647</v>
      </c>
      <c r="J150" s="335" t="s">
        <v>695</v>
      </c>
      <c r="K150" s="331"/>
    </row>
    <row r="151" ht="15" customHeight="1">
      <c r="B151" s="310"/>
      <c r="C151" s="335" t="s">
        <v>594</v>
      </c>
      <c r="D151" s="288"/>
      <c r="E151" s="288"/>
      <c r="F151" s="336" t="s">
        <v>645</v>
      </c>
      <c r="G151" s="288"/>
      <c r="H151" s="335" t="s">
        <v>705</v>
      </c>
      <c r="I151" s="335" t="s">
        <v>647</v>
      </c>
      <c r="J151" s="335" t="s">
        <v>695</v>
      </c>
      <c r="K151" s="331"/>
    </row>
    <row r="152" ht="15" customHeight="1">
      <c r="B152" s="310"/>
      <c r="C152" s="335" t="s">
        <v>650</v>
      </c>
      <c r="D152" s="288"/>
      <c r="E152" s="288"/>
      <c r="F152" s="336" t="s">
        <v>651</v>
      </c>
      <c r="G152" s="288"/>
      <c r="H152" s="335" t="s">
        <v>684</v>
      </c>
      <c r="I152" s="335" t="s">
        <v>647</v>
      </c>
      <c r="J152" s="335">
        <v>50</v>
      </c>
      <c r="K152" s="331"/>
    </row>
    <row r="153" ht="15" customHeight="1">
      <c r="B153" s="310"/>
      <c r="C153" s="335" t="s">
        <v>653</v>
      </c>
      <c r="D153" s="288"/>
      <c r="E153" s="288"/>
      <c r="F153" s="336" t="s">
        <v>645</v>
      </c>
      <c r="G153" s="288"/>
      <c r="H153" s="335" t="s">
        <v>684</v>
      </c>
      <c r="I153" s="335" t="s">
        <v>655</v>
      </c>
      <c r="J153" s="335"/>
      <c r="K153" s="331"/>
    </row>
    <row r="154" ht="15" customHeight="1">
      <c r="B154" s="310"/>
      <c r="C154" s="335" t="s">
        <v>664</v>
      </c>
      <c r="D154" s="288"/>
      <c r="E154" s="288"/>
      <c r="F154" s="336" t="s">
        <v>651</v>
      </c>
      <c r="G154" s="288"/>
      <c r="H154" s="335" t="s">
        <v>684</v>
      </c>
      <c r="I154" s="335" t="s">
        <v>647</v>
      </c>
      <c r="J154" s="335">
        <v>50</v>
      </c>
      <c r="K154" s="331"/>
    </row>
    <row r="155" ht="15" customHeight="1">
      <c r="B155" s="310"/>
      <c r="C155" s="335" t="s">
        <v>672</v>
      </c>
      <c r="D155" s="288"/>
      <c r="E155" s="288"/>
      <c r="F155" s="336" t="s">
        <v>651</v>
      </c>
      <c r="G155" s="288"/>
      <c r="H155" s="335" t="s">
        <v>684</v>
      </c>
      <c r="I155" s="335" t="s">
        <v>647</v>
      </c>
      <c r="J155" s="335">
        <v>50</v>
      </c>
      <c r="K155" s="331"/>
    </row>
    <row r="156" ht="15" customHeight="1">
      <c r="B156" s="310"/>
      <c r="C156" s="335" t="s">
        <v>670</v>
      </c>
      <c r="D156" s="288"/>
      <c r="E156" s="288"/>
      <c r="F156" s="336" t="s">
        <v>651</v>
      </c>
      <c r="G156" s="288"/>
      <c r="H156" s="335" t="s">
        <v>684</v>
      </c>
      <c r="I156" s="335" t="s">
        <v>647</v>
      </c>
      <c r="J156" s="335">
        <v>50</v>
      </c>
      <c r="K156" s="331"/>
    </row>
    <row r="157" ht="15" customHeight="1">
      <c r="B157" s="310"/>
      <c r="C157" s="335" t="s">
        <v>92</v>
      </c>
      <c r="D157" s="288"/>
      <c r="E157" s="288"/>
      <c r="F157" s="336" t="s">
        <v>645</v>
      </c>
      <c r="G157" s="288"/>
      <c r="H157" s="335" t="s">
        <v>706</v>
      </c>
      <c r="I157" s="335" t="s">
        <v>647</v>
      </c>
      <c r="J157" s="335" t="s">
        <v>707</v>
      </c>
      <c r="K157" s="331"/>
    </row>
    <row r="158" ht="15" customHeight="1">
      <c r="B158" s="310"/>
      <c r="C158" s="335" t="s">
        <v>708</v>
      </c>
      <c r="D158" s="288"/>
      <c r="E158" s="288"/>
      <c r="F158" s="336" t="s">
        <v>645</v>
      </c>
      <c r="G158" s="288"/>
      <c r="H158" s="335" t="s">
        <v>709</v>
      </c>
      <c r="I158" s="335" t="s">
        <v>679</v>
      </c>
      <c r="J158" s="335"/>
      <c r="K158" s="331"/>
    </row>
    <row r="159" ht="15" customHeight="1">
      <c r="B159" s="337"/>
      <c r="C159" s="319"/>
      <c r="D159" s="319"/>
      <c r="E159" s="319"/>
      <c r="F159" s="319"/>
      <c r="G159" s="319"/>
      <c r="H159" s="319"/>
      <c r="I159" s="319"/>
      <c r="J159" s="319"/>
      <c r="K159" s="338"/>
    </row>
    <row r="160" ht="18.75" customHeight="1">
      <c r="B160" s="284"/>
      <c r="C160" s="288"/>
      <c r="D160" s="288"/>
      <c r="E160" s="288"/>
      <c r="F160" s="309"/>
      <c r="G160" s="288"/>
      <c r="H160" s="288"/>
      <c r="I160" s="288"/>
      <c r="J160" s="288"/>
      <c r="K160" s="284"/>
    </row>
    <row r="161" ht="18.75" customHeight="1">
      <c r="B161" s="295"/>
      <c r="C161" s="295"/>
      <c r="D161" s="295"/>
      <c r="E161" s="295"/>
      <c r="F161" s="295"/>
      <c r="G161" s="295"/>
      <c r="H161" s="295"/>
      <c r="I161" s="295"/>
      <c r="J161" s="295"/>
      <c r="K161" s="295"/>
    </row>
    <row r="162" ht="7.5" customHeight="1">
      <c r="B162" s="274"/>
      <c r="C162" s="275"/>
      <c r="D162" s="275"/>
      <c r="E162" s="275"/>
      <c r="F162" s="275"/>
      <c r="G162" s="275"/>
      <c r="H162" s="275"/>
      <c r="I162" s="275"/>
      <c r="J162" s="275"/>
      <c r="K162" s="276"/>
    </row>
    <row r="163" ht="45" customHeight="1">
      <c r="B163" s="277"/>
      <c r="C163" s="278" t="s">
        <v>710</v>
      </c>
      <c r="D163" s="278"/>
      <c r="E163" s="278"/>
      <c r="F163" s="278"/>
      <c r="G163" s="278"/>
      <c r="H163" s="278"/>
      <c r="I163" s="278"/>
      <c r="J163" s="278"/>
      <c r="K163" s="279"/>
    </row>
    <row r="164" ht="17.25" customHeight="1">
      <c r="B164" s="277"/>
      <c r="C164" s="302" t="s">
        <v>639</v>
      </c>
      <c r="D164" s="302"/>
      <c r="E164" s="302"/>
      <c r="F164" s="302" t="s">
        <v>640</v>
      </c>
      <c r="G164" s="339"/>
      <c r="H164" s="340" t="s">
        <v>109</v>
      </c>
      <c r="I164" s="340" t="s">
        <v>57</v>
      </c>
      <c r="J164" s="302" t="s">
        <v>641</v>
      </c>
      <c r="K164" s="279"/>
    </row>
    <row r="165" ht="17.25" customHeight="1">
      <c r="B165" s="280"/>
      <c r="C165" s="304" t="s">
        <v>642</v>
      </c>
      <c r="D165" s="304"/>
      <c r="E165" s="304"/>
      <c r="F165" s="305" t="s">
        <v>643</v>
      </c>
      <c r="G165" s="341"/>
      <c r="H165" s="342"/>
      <c r="I165" s="342"/>
      <c r="J165" s="304" t="s">
        <v>644</v>
      </c>
      <c r="K165" s="282"/>
    </row>
    <row r="166" ht="5.25" customHeight="1">
      <c r="B166" s="310"/>
      <c r="C166" s="307"/>
      <c r="D166" s="307"/>
      <c r="E166" s="307"/>
      <c r="F166" s="307"/>
      <c r="G166" s="308"/>
      <c r="H166" s="307"/>
      <c r="I166" s="307"/>
      <c r="J166" s="307"/>
      <c r="K166" s="331"/>
    </row>
    <row r="167" ht="15" customHeight="1">
      <c r="B167" s="310"/>
      <c r="C167" s="288" t="s">
        <v>648</v>
      </c>
      <c r="D167" s="288"/>
      <c r="E167" s="288"/>
      <c r="F167" s="309" t="s">
        <v>645</v>
      </c>
      <c r="G167" s="288"/>
      <c r="H167" s="288" t="s">
        <v>684</v>
      </c>
      <c r="I167" s="288" t="s">
        <v>647</v>
      </c>
      <c r="J167" s="288">
        <v>120</v>
      </c>
      <c r="K167" s="331"/>
    </row>
    <row r="168" ht="15" customHeight="1">
      <c r="B168" s="310"/>
      <c r="C168" s="288" t="s">
        <v>693</v>
      </c>
      <c r="D168" s="288"/>
      <c r="E168" s="288"/>
      <c r="F168" s="309" t="s">
        <v>645</v>
      </c>
      <c r="G168" s="288"/>
      <c r="H168" s="288" t="s">
        <v>694</v>
      </c>
      <c r="I168" s="288" t="s">
        <v>647</v>
      </c>
      <c r="J168" s="288" t="s">
        <v>695</v>
      </c>
      <c r="K168" s="331"/>
    </row>
    <row r="169" ht="15" customHeight="1">
      <c r="B169" s="310"/>
      <c r="C169" s="288" t="s">
        <v>594</v>
      </c>
      <c r="D169" s="288"/>
      <c r="E169" s="288"/>
      <c r="F169" s="309" t="s">
        <v>645</v>
      </c>
      <c r="G169" s="288"/>
      <c r="H169" s="288" t="s">
        <v>711</v>
      </c>
      <c r="I169" s="288" t="s">
        <v>647</v>
      </c>
      <c r="J169" s="288" t="s">
        <v>695</v>
      </c>
      <c r="K169" s="331"/>
    </row>
    <row r="170" ht="15" customHeight="1">
      <c r="B170" s="310"/>
      <c r="C170" s="288" t="s">
        <v>650</v>
      </c>
      <c r="D170" s="288"/>
      <c r="E170" s="288"/>
      <c r="F170" s="309" t="s">
        <v>651</v>
      </c>
      <c r="G170" s="288"/>
      <c r="H170" s="288" t="s">
        <v>711</v>
      </c>
      <c r="I170" s="288" t="s">
        <v>647</v>
      </c>
      <c r="J170" s="288">
        <v>50</v>
      </c>
      <c r="K170" s="331"/>
    </row>
    <row r="171" ht="15" customHeight="1">
      <c r="B171" s="310"/>
      <c r="C171" s="288" t="s">
        <v>653</v>
      </c>
      <c r="D171" s="288"/>
      <c r="E171" s="288"/>
      <c r="F171" s="309" t="s">
        <v>645</v>
      </c>
      <c r="G171" s="288"/>
      <c r="H171" s="288" t="s">
        <v>711</v>
      </c>
      <c r="I171" s="288" t="s">
        <v>655</v>
      </c>
      <c r="J171" s="288"/>
      <c r="K171" s="331"/>
    </row>
    <row r="172" ht="15" customHeight="1">
      <c r="B172" s="310"/>
      <c r="C172" s="288" t="s">
        <v>664</v>
      </c>
      <c r="D172" s="288"/>
      <c r="E172" s="288"/>
      <c r="F172" s="309" t="s">
        <v>651</v>
      </c>
      <c r="G172" s="288"/>
      <c r="H172" s="288" t="s">
        <v>711</v>
      </c>
      <c r="I172" s="288" t="s">
        <v>647</v>
      </c>
      <c r="J172" s="288">
        <v>50</v>
      </c>
      <c r="K172" s="331"/>
    </row>
    <row r="173" ht="15" customHeight="1">
      <c r="B173" s="310"/>
      <c r="C173" s="288" t="s">
        <v>672</v>
      </c>
      <c r="D173" s="288"/>
      <c r="E173" s="288"/>
      <c r="F173" s="309" t="s">
        <v>651</v>
      </c>
      <c r="G173" s="288"/>
      <c r="H173" s="288" t="s">
        <v>711</v>
      </c>
      <c r="I173" s="288" t="s">
        <v>647</v>
      </c>
      <c r="J173" s="288">
        <v>50</v>
      </c>
      <c r="K173" s="331"/>
    </row>
    <row r="174" ht="15" customHeight="1">
      <c r="B174" s="310"/>
      <c r="C174" s="288" t="s">
        <v>670</v>
      </c>
      <c r="D174" s="288"/>
      <c r="E174" s="288"/>
      <c r="F174" s="309" t="s">
        <v>651</v>
      </c>
      <c r="G174" s="288"/>
      <c r="H174" s="288" t="s">
        <v>711</v>
      </c>
      <c r="I174" s="288" t="s">
        <v>647</v>
      </c>
      <c r="J174" s="288">
        <v>50</v>
      </c>
      <c r="K174" s="331"/>
    </row>
    <row r="175" ht="15" customHeight="1">
      <c r="B175" s="310"/>
      <c r="C175" s="288" t="s">
        <v>108</v>
      </c>
      <c r="D175" s="288"/>
      <c r="E175" s="288"/>
      <c r="F175" s="309" t="s">
        <v>645</v>
      </c>
      <c r="G175" s="288"/>
      <c r="H175" s="288" t="s">
        <v>712</v>
      </c>
      <c r="I175" s="288" t="s">
        <v>713</v>
      </c>
      <c r="J175" s="288"/>
      <c r="K175" s="331"/>
    </row>
    <row r="176" ht="15" customHeight="1">
      <c r="B176" s="310"/>
      <c r="C176" s="288" t="s">
        <v>57</v>
      </c>
      <c r="D176" s="288"/>
      <c r="E176" s="288"/>
      <c r="F176" s="309" t="s">
        <v>645</v>
      </c>
      <c r="G176" s="288"/>
      <c r="H176" s="288" t="s">
        <v>714</v>
      </c>
      <c r="I176" s="288" t="s">
        <v>715</v>
      </c>
      <c r="J176" s="288">
        <v>1</v>
      </c>
      <c r="K176" s="331"/>
    </row>
    <row r="177" ht="15" customHeight="1">
      <c r="B177" s="310"/>
      <c r="C177" s="288" t="s">
        <v>53</v>
      </c>
      <c r="D177" s="288"/>
      <c r="E177" s="288"/>
      <c r="F177" s="309" t="s">
        <v>645</v>
      </c>
      <c r="G177" s="288"/>
      <c r="H177" s="288" t="s">
        <v>716</v>
      </c>
      <c r="I177" s="288" t="s">
        <v>647</v>
      </c>
      <c r="J177" s="288">
        <v>20</v>
      </c>
      <c r="K177" s="331"/>
    </row>
    <row r="178" ht="15" customHeight="1">
      <c r="B178" s="310"/>
      <c r="C178" s="288" t="s">
        <v>109</v>
      </c>
      <c r="D178" s="288"/>
      <c r="E178" s="288"/>
      <c r="F178" s="309" t="s">
        <v>645</v>
      </c>
      <c r="G178" s="288"/>
      <c r="H178" s="288" t="s">
        <v>717</v>
      </c>
      <c r="I178" s="288" t="s">
        <v>647</v>
      </c>
      <c r="J178" s="288">
        <v>255</v>
      </c>
      <c r="K178" s="331"/>
    </row>
    <row r="179" ht="15" customHeight="1">
      <c r="B179" s="310"/>
      <c r="C179" s="288" t="s">
        <v>110</v>
      </c>
      <c r="D179" s="288"/>
      <c r="E179" s="288"/>
      <c r="F179" s="309" t="s">
        <v>645</v>
      </c>
      <c r="G179" s="288"/>
      <c r="H179" s="288" t="s">
        <v>610</v>
      </c>
      <c r="I179" s="288" t="s">
        <v>647</v>
      </c>
      <c r="J179" s="288">
        <v>10</v>
      </c>
      <c r="K179" s="331"/>
    </row>
    <row r="180" ht="15" customHeight="1">
      <c r="B180" s="310"/>
      <c r="C180" s="288" t="s">
        <v>111</v>
      </c>
      <c r="D180" s="288"/>
      <c r="E180" s="288"/>
      <c r="F180" s="309" t="s">
        <v>645</v>
      </c>
      <c r="G180" s="288"/>
      <c r="H180" s="288" t="s">
        <v>718</v>
      </c>
      <c r="I180" s="288" t="s">
        <v>679</v>
      </c>
      <c r="J180" s="288"/>
      <c r="K180" s="331"/>
    </row>
    <row r="181" ht="15" customHeight="1">
      <c r="B181" s="310"/>
      <c r="C181" s="288" t="s">
        <v>719</v>
      </c>
      <c r="D181" s="288"/>
      <c r="E181" s="288"/>
      <c r="F181" s="309" t="s">
        <v>645</v>
      </c>
      <c r="G181" s="288"/>
      <c r="H181" s="288" t="s">
        <v>720</v>
      </c>
      <c r="I181" s="288" t="s">
        <v>679</v>
      </c>
      <c r="J181" s="288"/>
      <c r="K181" s="331"/>
    </row>
    <row r="182" ht="15" customHeight="1">
      <c r="B182" s="310"/>
      <c r="C182" s="288" t="s">
        <v>708</v>
      </c>
      <c r="D182" s="288"/>
      <c r="E182" s="288"/>
      <c r="F182" s="309" t="s">
        <v>645</v>
      </c>
      <c r="G182" s="288"/>
      <c r="H182" s="288" t="s">
        <v>721</v>
      </c>
      <c r="I182" s="288" t="s">
        <v>679</v>
      </c>
      <c r="J182" s="288"/>
      <c r="K182" s="331"/>
    </row>
    <row r="183" ht="15" customHeight="1">
      <c r="B183" s="310"/>
      <c r="C183" s="288" t="s">
        <v>113</v>
      </c>
      <c r="D183" s="288"/>
      <c r="E183" s="288"/>
      <c r="F183" s="309" t="s">
        <v>651</v>
      </c>
      <c r="G183" s="288"/>
      <c r="H183" s="288" t="s">
        <v>722</v>
      </c>
      <c r="I183" s="288" t="s">
        <v>647</v>
      </c>
      <c r="J183" s="288">
        <v>50</v>
      </c>
      <c r="K183" s="331"/>
    </row>
    <row r="184" ht="15" customHeight="1">
      <c r="B184" s="310"/>
      <c r="C184" s="288" t="s">
        <v>723</v>
      </c>
      <c r="D184" s="288"/>
      <c r="E184" s="288"/>
      <c r="F184" s="309" t="s">
        <v>651</v>
      </c>
      <c r="G184" s="288"/>
      <c r="H184" s="288" t="s">
        <v>724</v>
      </c>
      <c r="I184" s="288" t="s">
        <v>725</v>
      </c>
      <c r="J184" s="288"/>
      <c r="K184" s="331"/>
    </row>
    <row r="185" ht="15" customHeight="1">
      <c r="B185" s="310"/>
      <c r="C185" s="288" t="s">
        <v>726</v>
      </c>
      <c r="D185" s="288"/>
      <c r="E185" s="288"/>
      <c r="F185" s="309" t="s">
        <v>651</v>
      </c>
      <c r="G185" s="288"/>
      <c r="H185" s="288" t="s">
        <v>727</v>
      </c>
      <c r="I185" s="288" t="s">
        <v>725</v>
      </c>
      <c r="J185" s="288"/>
      <c r="K185" s="331"/>
    </row>
    <row r="186" ht="15" customHeight="1">
      <c r="B186" s="310"/>
      <c r="C186" s="288" t="s">
        <v>728</v>
      </c>
      <c r="D186" s="288"/>
      <c r="E186" s="288"/>
      <c r="F186" s="309" t="s">
        <v>651</v>
      </c>
      <c r="G186" s="288"/>
      <c r="H186" s="288" t="s">
        <v>729</v>
      </c>
      <c r="I186" s="288" t="s">
        <v>725</v>
      </c>
      <c r="J186" s="288"/>
      <c r="K186" s="331"/>
    </row>
    <row r="187" ht="15" customHeight="1">
      <c r="B187" s="310"/>
      <c r="C187" s="343" t="s">
        <v>730</v>
      </c>
      <c r="D187" s="288"/>
      <c r="E187" s="288"/>
      <c r="F187" s="309" t="s">
        <v>651</v>
      </c>
      <c r="G187" s="288"/>
      <c r="H187" s="288" t="s">
        <v>731</v>
      </c>
      <c r="I187" s="288" t="s">
        <v>732</v>
      </c>
      <c r="J187" s="344" t="s">
        <v>733</v>
      </c>
      <c r="K187" s="331"/>
    </row>
    <row r="188" ht="15" customHeight="1">
      <c r="B188" s="310"/>
      <c r="C188" s="294" t="s">
        <v>42</v>
      </c>
      <c r="D188" s="288"/>
      <c r="E188" s="288"/>
      <c r="F188" s="309" t="s">
        <v>645</v>
      </c>
      <c r="G188" s="288"/>
      <c r="H188" s="284" t="s">
        <v>734</v>
      </c>
      <c r="I188" s="288" t="s">
        <v>735</v>
      </c>
      <c r="J188" s="288"/>
      <c r="K188" s="331"/>
    </row>
    <row r="189" ht="15" customHeight="1">
      <c r="B189" s="310"/>
      <c r="C189" s="294" t="s">
        <v>736</v>
      </c>
      <c r="D189" s="288"/>
      <c r="E189" s="288"/>
      <c r="F189" s="309" t="s">
        <v>645</v>
      </c>
      <c r="G189" s="288"/>
      <c r="H189" s="288" t="s">
        <v>737</v>
      </c>
      <c r="I189" s="288" t="s">
        <v>679</v>
      </c>
      <c r="J189" s="288"/>
      <c r="K189" s="331"/>
    </row>
    <row r="190" ht="15" customHeight="1">
      <c r="B190" s="310"/>
      <c r="C190" s="294" t="s">
        <v>738</v>
      </c>
      <c r="D190" s="288"/>
      <c r="E190" s="288"/>
      <c r="F190" s="309" t="s">
        <v>645</v>
      </c>
      <c r="G190" s="288"/>
      <c r="H190" s="288" t="s">
        <v>739</v>
      </c>
      <c r="I190" s="288" t="s">
        <v>679</v>
      </c>
      <c r="J190" s="288"/>
      <c r="K190" s="331"/>
    </row>
    <row r="191" ht="15" customHeight="1">
      <c r="B191" s="310"/>
      <c r="C191" s="294" t="s">
        <v>740</v>
      </c>
      <c r="D191" s="288"/>
      <c r="E191" s="288"/>
      <c r="F191" s="309" t="s">
        <v>651</v>
      </c>
      <c r="G191" s="288"/>
      <c r="H191" s="288" t="s">
        <v>741</v>
      </c>
      <c r="I191" s="288" t="s">
        <v>679</v>
      </c>
      <c r="J191" s="288"/>
      <c r="K191" s="331"/>
    </row>
    <row r="192" ht="15" customHeight="1">
      <c r="B192" s="337"/>
      <c r="C192" s="345"/>
      <c r="D192" s="319"/>
      <c r="E192" s="319"/>
      <c r="F192" s="319"/>
      <c r="G192" s="319"/>
      <c r="H192" s="319"/>
      <c r="I192" s="319"/>
      <c r="J192" s="319"/>
      <c r="K192" s="338"/>
    </row>
    <row r="193" ht="18.75" customHeight="1">
      <c r="B193" s="284"/>
      <c r="C193" s="288"/>
      <c r="D193" s="288"/>
      <c r="E193" s="288"/>
      <c r="F193" s="309"/>
      <c r="G193" s="288"/>
      <c r="H193" s="288"/>
      <c r="I193" s="288"/>
      <c r="J193" s="288"/>
      <c r="K193" s="284"/>
    </row>
    <row r="194" ht="18.75" customHeight="1">
      <c r="B194" s="284"/>
      <c r="C194" s="288"/>
      <c r="D194" s="288"/>
      <c r="E194" s="288"/>
      <c r="F194" s="309"/>
      <c r="G194" s="288"/>
      <c r="H194" s="288"/>
      <c r="I194" s="288"/>
      <c r="J194" s="288"/>
      <c r="K194" s="284"/>
    </row>
    <row r="195" ht="18.75" customHeight="1">
      <c r="B195" s="295"/>
      <c r="C195" s="295"/>
      <c r="D195" s="295"/>
      <c r="E195" s="295"/>
      <c r="F195" s="295"/>
      <c r="G195" s="295"/>
      <c r="H195" s="295"/>
      <c r="I195" s="295"/>
      <c r="J195" s="295"/>
      <c r="K195" s="295"/>
    </row>
    <row r="196" ht="13.5">
      <c r="B196" s="274"/>
      <c r="C196" s="275"/>
      <c r="D196" s="275"/>
      <c r="E196" s="275"/>
      <c r="F196" s="275"/>
      <c r="G196" s="275"/>
      <c r="H196" s="275"/>
      <c r="I196" s="275"/>
      <c r="J196" s="275"/>
      <c r="K196" s="276"/>
    </row>
    <row r="197" ht="21">
      <c r="B197" s="277"/>
      <c r="C197" s="278" t="s">
        <v>742</v>
      </c>
      <c r="D197" s="278"/>
      <c r="E197" s="278"/>
      <c r="F197" s="278"/>
      <c r="G197" s="278"/>
      <c r="H197" s="278"/>
      <c r="I197" s="278"/>
      <c r="J197" s="278"/>
      <c r="K197" s="279"/>
    </row>
    <row r="198" ht="25.5" customHeight="1">
      <c r="B198" s="277"/>
      <c r="C198" s="346" t="s">
        <v>743</v>
      </c>
      <c r="D198" s="346"/>
      <c r="E198" s="346"/>
      <c r="F198" s="346" t="s">
        <v>744</v>
      </c>
      <c r="G198" s="347"/>
      <c r="H198" s="346" t="s">
        <v>745</v>
      </c>
      <c r="I198" s="346"/>
      <c r="J198" s="346"/>
      <c r="K198" s="279"/>
    </row>
    <row r="199" ht="5.25" customHeight="1">
      <c r="B199" s="310"/>
      <c r="C199" s="307"/>
      <c r="D199" s="307"/>
      <c r="E199" s="307"/>
      <c r="F199" s="307"/>
      <c r="G199" s="288"/>
      <c r="H199" s="307"/>
      <c r="I199" s="307"/>
      <c r="J199" s="307"/>
      <c r="K199" s="331"/>
    </row>
    <row r="200" ht="15" customHeight="1">
      <c r="B200" s="310"/>
      <c r="C200" s="288" t="s">
        <v>735</v>
      </c>
      <c r="D200" s="288"/>
      <c r="E200" s="288"/>
      <c r="F200" s="309" t="s">
        <v>43</v>
      </c>
      <c r="G200" s="288"/>
      <c r="H200" s="288" t="s">
        <v>746</v>
      </c>
      <c r="I200" s="288"/>
      <c r="J200" s="288"/>
      <c r="K200" s="331"/>
    </row>
    <row r="201" ht="15" customHeight="1">
      <c r="B201" s="310"/>
      <c r="C201" s="316"/>
      <c r="D201" s="288"/>
      <c r="E201" s="288"/>
      <c r="F201" s="309" t="s">
        <v>44</v>
      </c>
      <c r="G201" s="288"/>
      <c r="H201" s="288" t="s">
        <v>747</v>
      </c>
      <c r="I201" s="288"/>
      <c r="J201" s="288"/>
      <c r="K201" s="331"/>
    </row>
    <row r="202" ht="15" customHeight="1">
      <c r="B202" s="310"/>
      <c r="C202" s="316"/>
      <c r="D202" s="288"/>
      <c r="E202" s="288"/>
      <c r="F202" s="309" t="s">
        <v>47</v>
      </c>
      <c r="G202" s="288"/>
      <c r="H202" s="288" t="s">
        <v>748</v>
      </c>
      <c r="I202" s="288"/>
      <c r="J202" s="288"/>
      <c r="K202" s="331"/>
    </row>
    <row r="203" ht="15" customHeight="1">
      <c r="B203" s="310"/>
      <c r="C203" s="288"/>
      <c r="D203" s="288"/>
      <c r="E203" s="288"/>
      <c r="F203" s="309" t="s">
        <v>45</v>
      </c>
      <c r="G203" s="288"/>
      <c r="H203" s="288" t="s">
        <v>749</v>
      </c>
      <c r="I203" s="288"/>
      <c r="J203" s="288"/>
      <c r="K203" s="331"/>
    </row>
    <row r="204" ht="15" customHeight="1">
      <c r="B204" s="310"/>
      <c r="C204" s="288"/>
      <c r="D204" s="288"/>
      <c r="E204" s="288"/>
      <c r="F204" s="309" t="s">
        <v>46</v>
      </c>
      <c r="G204" s="288"/>
      <c r="H204" s="288" t="s">
        <v>750</v>
      </c>
      <c r="I204" s="288"/>
      <c r="J204" s="288"/>
      <c r="K204" s="331"/>
    </row>
    <row r="205" ht="15" customHeight="1">
      <c r="B205" s="310"/>
      <c r="C205" s="288"/>
      <c r="D205" s="288"/>
      <c r="E205" s="288"/>
      <c r="F205" s="309"/>
      <c r="G205" s="288"/>
      <c r="H205" s="288"/>
      <c r="I205" s="288"/>
      <c r="J205" s="288"/>
      <c r="K205" s="331"/>
    </row>
    <row r="206" ht="15" customHeight="1">
      <c r="B206" s="310"/>
      <c r="C206" s="288" t="s">
        <v>691</v>
      </c>
      <c r="D206" s="288"/>
      <c r="E206" s="288"/>
      <c r="F206" s="309" t="s">
        <v>79</v>
      </c>
      <c r="G206" s="288"/>
      <c r="H206" s="288" t="s">
        <v>751</v>
      </c>
      <c r="I206" s="288"/>
      <c r="J206" s="288"/>
      <c r="K206" s="331"/>
    </row>
    <row r="207" ht="15" customHeight="1">
      <c r="B207" s="310"/>
      <c r="C207" s="316"/>
      <c r="D207" s="288"/>
      <c r="E207" s="288"/>
      <c r="F207" s="309" t="s">
        <v>590</v>
      </c>
      <c r="G207" s="288"/>
      <c r="H207" s="288" t="s">
        <v>591</v>
      </c>
      <c r="I207" s="288"/>
      <c r="J207" s="288"/>
      <c r="K207" s="331"/>
    </row>
    <row r="208" ht="15" customHeight="1">
      <c r="B208" s="310"/>
      <c r="C208" s="288"/>
      <c r="D208" s="288"/>
      <c r="E208" s="288"/>
      <c r="F208" s="309" t="s">
        <v>588</v>
      </c>
      <c r="G208" s="288"/>
      <c r="H208" s="288" t="s">
        <v>752</v>
      </c>
      <c r="I208" s="288"/>
      <c r="J208" s="288"/>
      <c r="K208" s="331"/>
    </row>
    <row r="209" ht="15" customHeight="1">
      <c r="B209" s="348"/>
      <c r="C209" s="316"/>
      <c r="D209" s="316"/>
      <c r="E209" s="316"/>
      <c r="F209" s="309" t="s">
        <v>592</v>
      </c>
      <c r="G209" s="294"/>
      <c r="H209" s="335" t="s">
        <v>593</v>
      </c>
      <c r="I209" s="335"/>
      <c r="J209" s="335"/>
      <c r="K209" s="349"/>
    </row>
    <row r="210" ht="15" customHeight="1">
      <c r="B210" s="348"/>
      <c r="C210" s="316"/>
      <c r="D210" s="316"/>
      <c r="E210" s="316"/>
      <c r="F210" s="309" t="s">
        <v>535</v>
      </c>
      <c r="G210" s="294"/>
      <c r="H210" s="335" t="s">
        <v>753</v>
      </c>
      <c r="I210" s="335"/>
      <c r="J210" s="335"/>
      <c r="K210" s="349"/>
    </row>
    <row r="211" ht="15" customHeight="1">
      <c r="B211" s="348"/>
      <c r="C211" s="316"/>
      <c r="D211" s="316"/>
      <c r="E211" s="316"/>
      <c r="F211" s="350"/>
      <c r="G211" s="294"/>
      <c r="H211" s="351"/>
      <c r="I211" s="351"/>
      <c r="J211" s="351"/>
      <c r="K211" s="349"/>
    </row>
    <row r="212" ht="15" customHeight="1">
      <c r="B212" s="348"/>
      <c r="C212" s="288" t="s">
        <v>715</v>
      </c>
      <c r="D212" s="316"/>
      <c r="E212" s="316"/>
      <c r="F212" s="309">
        <v>1</v>
      </c>
      <c r="G212" s="294"/>
      <c r="H212" s="335" t="s">
        <v>754</v>
      </c>
      <c r="I212" s="335"/>
      <c r="J212" s="335"/>
      <c r="K212" s="349"/>
    </row>
    <row r="213" ht="15" customHeight="1">
      <c r="B213" s="348"/>
      <c r="C213" s="316"/>
      <c r="D213" s="316"/>
      <c r="E213" s="316"/>
      <c r="F213" s="309">
        <v>2</v>
      </c>
      <c r="G213" s="294"/>
      <c r="H213" s="335" t="s">
        <v>755</v>
      </c>
      <c r="I213" s="335"/>
      <c r="J213" s="335"/>
      <c r="K213" s="349"/>
    </row>
    <row r="214" ht="15" customHeight="1">
      <c r="B214" s="348"/>
      <c r="C214" s="316"/>
      <c r="D214" s="316"/>
      <c r="E214" s="316"/>
      <c r="F214" s="309">
        <v>3</v>
      </c>
      <c r="G214" s="294"/>
      <c r="H214" s="335" t="s">
        <v>756</v>
      </c>
      <c r="I214" s="335"/>
      <c r="J214" s="335"/>
      <c r="K214" s="349"/>
    </row>
    <row r="215" ht="15" customHeight="1">
      <c r="B215" s="348"/>
      <c r="C215" s="316"/>
      <c r="D215" s="316"/>
      <c r="E215" s="316"/>
      <c r="F215" s="309">
        <v>4</v>
      </c>
      <c r="G215" s="294"/>
      <c r="H215" s="335" t="s">
        <v>757</v>
      </c>
      <c r="I215" s="335"/>
      <c r="J215" s="335"/>
      <c r="K215" s="349"/>
    </row>
    <row r="216" ht="12.75" customHeight="1">
      <c r="B216" s="352"/>
      <c r="C216" s="353"/>
      <c r="D216" s="353"/>
      <c r="E216" s="353"/>
      <c r="F216" s="353"/>
      <c r="G216" s="353"/>
      <c r="H216" s="353"/>
      <c r="I216" s="353"/>
      <c r="J216" s="353"/>
      <c r="K216" s="354"/>
    </row>
  </sheetData>
  <sheetProtection autoFilter="0" deleteColumns="0" deleteRows="0" formatCells="0" formatColumns="0" formatRows="0" insertColumns="0" insertHyperlinks="0" insertRows="0" pivotTables="0" sort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DESKTOP-CO3P5C2\admin</dc:creator>
  <cp:lastModifiedBy>DESKTOP-CO3P5C2\admin</cp:lastModifiedBy>
  <dcterms:created xsi:type="dcterms:W3CDTF">2019-01-18T09:18:26Z</dcterms:created>
  <dcterms:modified xsi:type="dcterms:W3CDTF">2019-01-18T09:18:34Z</dcterms:modified>
</cp:coreProperties>
</file>