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tavenik010 - Stavba chod..." sheetId="2" r:id="rId2"/>
    <sheet name="Pokyny pro vyplnění" sheetId="3" r:id="rId3"/>
  </sheets>
  <definedNames>
    <definedName name="_xlnm.Print_Area" localSheetId="0">'Rekapitulace stavby'!$D$4:$AO$33,'Rekapitulace stavby'!$C$39:$AQ$53</definedName>
    <definedName name="_xlnm.Print_Titles" localSheetId="0">'Rekapitulace stavby'!$49:$49</definedName>
    <definedName name="_xlnm._FilterDatabase" localSheetId="1" hidden="1">'Stavenik010 - Stavba chod...'!$C$85:$K$408</definedName>
    <definedName name="_xlnm.Print_Area" localSheetId="1">'Stavenik010 - Stavba chod...'!$C$4:$J$34,'Stavenik010 - Stavba chod...'!$C$40:$J$69,'Stavenik010 - Stavba chod...'!$C$75:$K$408</definedName>
    <definedName name="_xlnm.Print_Titles" localSheetId="1">'Stavenik010 - Stavba chod...'!$85:$85</definedName>
    <definedName name="_xlnm.Print_Area" localSheetId="2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2"/>
  <c r="AX52"/>
  <c i="2" r="BI408"/>
  <c r="BH408"/>
  <c r="BG408"/>
  <c r="BF408"/>
  <c r="T408"/>
  <c r="R408"/>
  <c r="P408"/>
  <c r="BK408"/>
  <c r="J408"/>
  <c r="BE408"/>
  <c r="BI407"/>
  <c r="BH407"/>
  <c r="BG407"/>
  <c r="BF407"/>
  <c r="T407"/>
  <c r="T406"/>
  <c r="R407"/>
  <c r="R406"/>
  <c r="P407"/>
  <c r="P406"/>
  <c r="BK407"/>
  <c r="BK406"/>
  <c r="J406"/>
  <c r="J407"/>
  <c r="BE407"/>
  <c r="J68"/>
  <c r="BI405"/>
  <c r="BH405"/>
  <c r="BG405"/>
  <c r="BF405"/>
  <c r="T405"/>
  <c r="T404"/>
  <c r="R405"/>
  <c r="R404"/>
  <c r="P405"/>
  <c r="P404"/>
  <c r="BK405"/>
  <c r="BK404"/>
  <c r="J404"/>
  <c r="J405"/>
  <c r="BE405"/>
  <c r="J67"/>
  <c r="BI403"/>
  <c r="BH403"/>
  <c r="BG403"/>
  <c r="BF403"/>
  <c r="T403"/>
  <c r="R403"/>
  <c r="P403"/>
  <c r="BK403"/>
  <c r="J403"/>
  <c r="BE403"/>
  <c r="BI402"/>
  <c r="BH402"/>
  <c r="BG402"/>
  <c r="BF402"/>
  <c r="T402"/>
  <c r="T401"/>
  <c r="T400"/>
  <c r="R402"/>
  <c r="R401"/>
  <c r="R400"/>
  <c r="P402"/>
  <c r="P401"/>
  <c r="P400"/>
  <c r="BK402"/>
  <c r="BK401"/>
  <c r="J401"/>
  <c r="BK400"/>
  <c r="J400"/>
  <c r="J402"/>
  <c r="BE402"/>
  <c r="J66"/>
  <c r="J65"/>
  <c r="BI399"/>
  <c r="BH399"/>
  <c r="BG399"/>
  <c r="BF399"/>
  <c r="T399"/>
  <c r="R399"/>
  <c r="P399"/>
  <c r="BK399"/>
  <c r="J399"/>
  <c r="BE399"/>
  <c r="BI397"/>
  <c r="BH397"/>
  <c r="BG397"/>
  <c r="BF397"/>
  <c r="T397"/>
  <c r="R397"/>
  <c r="P397"/>
  <c r="BK397"/>
  <c r="J397"/>
  <c r="BE397"/>
  <c r="BI395"/>
  <c r="BH395"/>
  <c r="BG395"/>
  <c r="BF395"/>
  <c r="T395"/>
  <c r="R395"/>
  <c r="P395"/>
  <c r="BK395"/>
  <c r="J395"/>
  <c r="BE395"/>
  <c r="BI393"/>
  <c r="BH393"/>
  <c r="BG393"/>
  <c r="BF393"/>
  <c r="T393"/>
  <c r="R393"/>
  <c r="P393"/>
  <c r="BK393"/>
  <c r="J393"/>
  <c r="BE393"/>
  <c r="BI390"/>
  <c r="BH390"/>
  <c r="BG390"/>
  <c r="BF390"/>
  <c r="T390"/>
  <c r="T389"/>
  <c r="T388"/>
  <c r="R390"/>
  <c r="R389"/>
  <c r="R388"/>
  <c r="P390"/>
  <c r="P389"/>
  <c r="P388"/>
  <c r="BK390"/>
  <c r="BK389"/>
  <c r="J389"/>
  <c r="BK388"/>
  <c r="J388"/>
  <c r="J390"/>
  <c r="BE390"/>
  <c r="J64"/>
  <c r="J63"/>
  <c r="BI387"/>
  <c r="BH387"/>
  <c r="BG387"/>
  <c r="BF387"/>
  <c r="T387"/>
  <c r="T386"/>
  <c r="R387"/>
  <c r="R386"/>
  <c r="P387"/>
  <c r="P386"/>
  <c r="BK387"/>
  <c r="BK386"/>
  <c r="J386"/>
  <c r="J387"/>
  <c r="BE387"/>
  <c r="J62"/>
  <c r="BI385"/>
  <c r="BH385"/>
  <c r="BG385"/>
  <c r="BF385"/>
  <c r="T385"/>
  <c r="R385"/>
  <c r="P385"/>
  <c r="BK385"/>
  <c r="J385"/>
  <c r="BE385"/>
  <c r="BI384"/>
  <c r="BH384"/>
  <c r="BG384"/>
  <c r="BF384"/>
  <c r="T384"/>
  <c r="R384"/>
  <c r="P384"/>
  <c r="BK384"/>
  <c r="J384"/>
  <c r="BE384"/>
  <c r="BI383"/>
  <c r="BH383"/>
  <c r="BG383"/>
  <c r="BF383"/>
  <c r="T383"/>
  <c r="R383"/>
  <c r="P383"/>
  <c r="BK383"/>
  <c r="J383"/>
  <c r="BE383"/>
  <c r="BI382"/>
  <c r="BH382"/>
  <c r="BG382"/>
  <c r="BF382"/>
  <c r="T382"/>
  <c r="R382"/>
  <c r="P382"/>
  <c r="BK382"/>
  <c r="J382"/>
  <c r="BE382"/>
  <c r="BI380"/>
  <c r="BH380"/>
  <c r="BG380"/>
  <c r="BF380"/>
  <c r="T380"/>
  <c r="R380"/>
  <c r="P380"/>
  <c r="BK380"/>
  <c r="J380"/>
  <c r="BE380"/>
  <c r="BI378"/>
  <c r="BH378"/>
  <c r="BG378"/>
  <c r="BF378"/>
  <c r="T378"/>
  <c r="R378"/>
  <c r="P378"/>
  <c r="BK378"/>
  <c r="J378"/>
  <c r="BE378"/>
  <c r="BI376"/>
  <c r="BH376"/>
  <c r="BG376"/>
  <c r="BF376"/>
  <c r="T376"/>
  <c r="R376"/>
  <c r="P376"/>
  <c r="BK376"/>
  <c r="J376"/>
  <c r="BE376"/>
  <c r="BI374"/>
  <c r="BH374"/>
  <c r="BG374"/>
  <c r="BF374"/>
  <c r="T374"/>
  <c r="R374"/>
  <c r="P374"/>
  <c r="BK374"/>
  <c r="J374"/>
  <c r="BE374"/>
  <c r="BI372"/>
  <c r="BH372"/>
  <c r="BG372"/>
  <c r="BF372"/>
  <c r="T372"/>
  <c r="T371"/>
  <c r="R372"/>
  <c r="R371"/>
  <c r="P372"/>
  <c r="P371"/>
  <c r="BK372"/>
  <c r="BK371"/>
  <c r="J371"/>
  <c r="J372"/>
  <c r="BE372"/>
  <c r="J61"/>
  <c r="BI369"/>
  <c r="BH369"/>
  <c r="BG369"/>
  <c r="BF369"/>
  <c r="T369"/>
  <c r="R369"/>
  <c r="P369"/>
  <c r="BK369"/>
  <c r="J369"/>
  <c r="BE369"/>
  <c r="BI367"/>
  <c r="BH367"/>
  <c r="BG367"/>
  <c r="BF367"/>
  <c r="T367"/>
  <c r="R367"/>
  <c r="P367"/>
  <c r="BK367"/>
  <c r="J367"/>
  <c r="BE367"/>
  <c r="BI366"/>
  <c r="BH366"/>
  <c r="BG366"/>
  <c r="BF366"/>
  <c r="T366"/>
  <c r="R366"/>
  <c r="P366"/>
  <c r="BK366"/>
  <c r="J366"/>
  <c r="BE366"/>
  <c r="BI353"/>
  <c r="BH353"/>
  <c r="BG353"/>
  <c r="BF353"/>
  <c r="T353"/>
  <c r="R353"/>
  <c r="P353"/>
  <c r="BK353"/>
  <c r="J353"/>
  <c r="BE353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45"/>
  <c r="BH345"/>
  <c r="BG345"/>
  <c r="BF345"/>
  <c r="T345"/>
  <c r="R345"/>
  <c r="P345"/>
  <c r="BK345"/>
  <c r="J345"/>
  <c r="BE345"/>
  <c r="BI342"/>
  <c r="BH342"/>
  <c r="BG342"/>
  <c r="BF342"/>
  <c r="T342"/>
  <c r="R342"/>
  <c r="P342"/>
  <c r="BK342"/>
  <c r="J342"/>
  <c r="BE342"/>
  <c r="BI341"/>
  <c r="BH341"/>
  <c r="BG341"/>
  <c r="BF341"/>
  <c r="T341"/>
  <c r="R341"/>
  <c r="P341"/>
  <c r="BK341"/>
  <c r="J341"/>
  <c r="BE341"/>
  <c r="BI340"/>
  <c r="BH340"/>
  <c r="BG340"/>
  <c r="BF340"/>
  <c r="T340"/>
  <c r="R340"/>
  <c r="P340"/>
  <c r="BK340"/>
  <c r="J340"/>
  <c r="BE340"/>
  <c r="BI339"/>
  <c r="BH339"/>
  <c r="BG339"/>
  <c r="BF339"/>
  <c r="T339"/>
  <c r="R339"/>
  <c r="P339"/>
  <c r="BK339"/>
  <c r="J339"/>
  <c r="BE339"/>
  <c r="BI338"/>
  <c r="BH338"/>
  <c r="BG338"/>
  <c r="BF338"/>
  <c r="T338"/>
  <c r="R338"/>
  <c r="P338"/>
  <c r="BK338"/>
  <c r="J338"/>
  <c r="BE338"/>
  <c r="BI337"/>
  <c r="BH337"/>
  <c r="BG337"/>
  <c r="BF337"/>
  <c r="T337"/>
  <c r="R337"/>
  <c r="P337"/>
  <c r="BK337"/>
  <c r="J337"/>
  <c r="BE337"/>
  <c r="BI336"/>
  <c r="BH336"/>
  <c r="BG336"/>
  <c r="BF336"/>
  <c r="T336"/>
  <c r="R336"/>
  <c r="P336"/>
  <c r="BK336"/>
  <c r="J336"/>
  <c r="BE336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29"/>
  <c r="BH329"/>
  <c r="BG329"/>
  <c r="BF329"/>
  <c r="T329"/>
  <c r="R329"/>
  <c r="P329"/>
  <c r="BK329"/>
  <c r="J329"/>
  <c r="BE329"/>
  <c r="BI325"/>
  <c r="BH325"/>
  <c r="BG325"/>
  <c r="BF325"/>
  <c r="T325"/>
  <c r="R325"/>
  <c r="P325"/>
  <c r="BK325"/>
  <c r="J325"/>
  <c r="BE325"/>
  <c r="BI323"/>
  <c r="BH323"/>
  <c r="BG323"/>
  <c r="BF323"/>
  <c r="T323"/>
  <c r="R323"/>
  <c r="P323"/>
  <c r="BK323"/>
  <c r="J323"/>
  <c r="BE323"/>
  <c r="BI321"/>
  <c r="BH321"/>
  <c r="BG321"/>
  <c r="BF321"/>
  <c r="T321"/>
  <c r="R321"/>
  <c r="P321"/>
  <c r="BK321"/>
  <c r="J321"/>
  <c r="BE321"/>
  <c r="BI320"/>
  <c r="BH320"/>
  <c r="BG320"/>
  <c r="BF320"/>
  <c r="T320"/>
  <c r="R320"/>
  <c r="P320"/>
  <c r="BK320"/>
  <c r="J320"/>
  <c r="BE320"/>
  <c r="BI318"/>
  <c r="BH318"/>
  <c r="BG318"/>
  <c r="BF318"/>
  <c r="T318"/>
  <c r="R318"/>
  <c r="P318"/>
  <c r="BK318"/>
  <c r="J318"/>
  <c r="BE318"/>
  <c r="BI316"/>
  <c r="BH316"/>
  <c r="BG316"/>
  <c r="BF316"/>
  <c r="T316"/>
  <c r="R316"/>
  <c r="P316"/>
  <c r="BK316"/>
  <c r="J316"/>
  <c r="BE316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6"/>
  <c r="BH306"/>
  <c r="BG306"/>
  <c r="BF306"/>
  <c r="T306"/>
  <c r="T305"/>
  <c r="R306"/>
  <c r="R305"/>
  <c r="P306"/>
  <c r="P305"/>
  <c r="BK306"/>
  <c r="BK305"/>
  <c r="J305"/>
  <c r="J306"/>
  <c r="BE306"/>
  <c r="J60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R301"/>
  <c r="P301"/>
  <c r="BK301"/>
  <c r="J301"/>
  <c r="BE301"/>
  <c r="BI300"/>
  <c r="BH300"/>
  <c r="BG300"/>
  <c r="BF300"/>
  <c r="T300"/>
  <c r="R300"/>
  <c r="P300"/>
  <c r="BK300"/>
  <c r="J300"/>
  <c r="BE300"/>
  <c r="BI299"/>
  <c r="BH299"/>
  <c r="BG299"/>
  <c r="BF299"/>
  <c r="T299"/>
  <c r="R299"/>
  <c r="P299"/>
  <c r="BK299"/>
  <c r="J299"/>
  <c r="BE299"/>
  <c r="BI298"/>
  <c r="BH298"/>
  <c r="BG298"/>
  <c r="BF298"/>
  <c r="T298"/>
  <c r="R298"/>
  <c r="P298"/>
  <c r="BK298"/>
  <c r="J298"/>
  <c r="BE298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5"/>
  <c r="BH295"/>
  <c r="BG295"/>
  <c r="BF295"/>
  <c r="T295"/>
  <c r="R295"/>
  <c r="P295"/>
  <c r="BK295"/>
  <c r="J295"/>
  <c r="BE295"/>
  <c r="BI294"/>
  <c r="BH294"/>
  <c r="BG294"/>
  <c r="BF294"/>
  <c r="T294"/>
  <c r="R294"/>
  <c r="P294"/>
  <c r="BK294"/>
  <c r="J294"/>
  <c r="BE294"/>
  <c r="BI293"/>
  <c r="BH293"/>
  <c r="BG293"/>
  <c r="BF293"/>
  <c r="T293"/>
  <c r="R293"/>
  <c r="P293"/>
  <c r="BK293"/>
  <c r="J293"/>
  <c r="BE293"/>
  <c r="BI292"/>
  <c r="BH292"/>
  <c r="BG292"/>
  <c r="BF292"/>
  <c r="T292"/>
  <c r="R292"/>
  <c r="P292"/>
  <c r="BK292"/>
  <c r="J292"/>
  <c r="BE292"/>
  <c r="BI290"/>
  <c r="BH290"/>
  <c r="BG290"/>
  <c r="BF290"/>
  <c r="T290"/>
  <c r="T289"/>
  <c r="R290"/>
  <c r="R289"/>
  <c r="P290"/>
  <c r="P289"/>
  <c r="BK290"/>
  <c r="BK289"/>
  <c r="J289"/>
  <c r="J290"/>
  <c r="BE290"/>
  <c r="J59"/>
  <c r="BI287"/>
  <c r="BH287"/>
  <c r="BG287"/>
  <c r="BF287"/>
  <c r="T287"/>
  <c r="R287"/>
  <c r="P287"/>
  <c r="BK287"/>
  <c r="J287"/>
  <c r="BE287"/>
  <c r="BI286"/>
  <c r="BH286"/>
  <c r="BG286"/>
  <c r="BF286"/>
  <c r="T286"/>
  <c r="R286"/>
  <c r="P286"/>
  <c r="BK286"/>
  <c r="J286"/>
  <c r="BE286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75"/>
  <c r="BH275"/>
  <c r="BG275"/>
  <c r="BF275"/>
  <c r="T275"/>
  <c r="R275"/>
  <c r="P275"/>
  <c r="BK275"/>
  <c r="J275"/>
  <c r="BE275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6"/>
  <c r="BH256"/>
  <c r="BG256"/>
  <c r="BF256"/>
  <c r="T256"/>
  <c r="R256"/>
  <c r="P256"/>
  <c r="BK256"/>
  <c r="J256"/>
  <c r="BE256"/>
  <c r="BI253"/>
  <c r="BH253"/>
  <c r="BG253"/>
  <c r="BF253"/>
  <c r="T253"/>
  <c r="R253"/>
  <c r="P253"/>
  <c r="BK253"/>
  <c r="J253"/>
  <c r="BE253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3"/>
  <c r="BH243"/>
  <c r="BG243"/>
  <c r="BF243"/>
  <c r="T243"/>
  <c r="R243"/>
  <c r="P243"/>
  <c r="BK243"/>
  <c r="J243"/>
  <c r="BE243"/>
  <c r="BI238"/>
  <c r="BH238"/>
  <c r="BG238"/>
  <c r="BF238"/>
  <c r="T238"/>
  <c r="T237"/>
  <c r="R238"/>
  <c r="R237"/>
  <c r="P238"/>
  <c r="P237"/>
  <c r="BK238"/>
  <c r="BK237"/>
  <c r="J237"/>
  <c r="J238"/>
  <c r="BE238"/>
  <c r="J58"/>
  <c r="BI234"/>
  <c r="BH234"/>
  <c r="BG234"/>
  <c r="BF234"/>
  <c r="T234"/>
  <c r="R234"/>
  <c r="P234"/>
  <c r="BK234"/>
  <c r="J234"/>
  <c r="BE234"/>
  <c r="BI232"/>
  <c r="BH232"/>
  <c r="BG232"/>
  <c r="BF232"/>
  <c r="T232"/>
  <c r="T231"/>
  <c r="R232"/>
  <c r="R231"/>
  <c r="P232"/>
  <c r="P231"/>
  <c r="BK232"/>
  <c r="BK231"/>
  <c r="J231"/>
  <c r="J232"/>
  <c r="BE232"/>
  <c r="J57"/>
  <c r="BI230"/>
  <c r="BH230"/>
  <c r="BG230"/>
  <c r="BF230"/>
  <c r="T230"/>
  <c r="R230"/>
  <c r="P230"/>
  <c r="BK230"/>
  <c r="J230"/>
  <c r="BE230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4"/>
  <c r="BH214"/>
  <c r="BG214"/>
  <c r="BF214"/>
  <c r="T214"/>
  <c r="R214"/>
  <c r="P214"/>
  <c r="BK214"/>
  <c r="J214"/>
  <c r="BE214"/>
  <c r="BI210"/>
  <c r="BH210"/>
  <c r="BG210"/>
  <c r="BF210"/>
  <c r="T210"/>
  <c r="T209"/>
  <c r="R210"/>
  <c r="R209"/>
  <c r="P210"/>
  <c r="P209"/>
  <c r="BK210"/>
  <c r="BK209"/>
  <c r="J209"/>
  <c r="J210"/>
  <c r="BE210"/>
  <c r="J56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8"/>
  <c r="BH198"/>
  <c r="BG198"/>
  <c r="BF198"/>
  <c r="T198"/>
  <c r="T197"/>
  <c r="R198"/>
  <c r="R197"/>
  <c r="P198"/>
  <c r="P197"/>
  <c r="BK198"/>
  <c r="BK197"/>
  <c r="J197"/>
  <c r="J198"/>
  <c r="BE198"/>
  <c r="J55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1"/>
  <c r="BH151"/>
  <c r="BG151"/>
  <c r="BF151"/>
  <c r="T151"/>
  <c r="R151"/>
  <c r="P151"/>
  <c r="BK151"/>
  <c r="J151"/>
  <c r="BE151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99"/>
  <c r="BH99"/>
  <c r="BG99"/>
  <c r="BF99"/>
  <c r="T99"/>
  <c r="R99"/>
  <c r="P99"/>
  <c r="BK99"/>
  <c r="J99"/>
  <c r="BE99"/>
  <c r="BI95"/>
  <c r="BH95"/>
  <c r="BG95"/>
  <c r="BF95"/>
  <c r="T95"/>
  <c r="R95"/>
  <c r="P95"/>
  <c r="BK95"/>
  <c r="J95"/>
  <c r="BE95"/>
  <c r="BI91"/>
  <c r="BH91"/>
  <c r="BG91"/>
  <c r="BF91"/>
  <c r="T91"/>
  <c r="R91"/>
  <c r="P91"/>
  <c r="BK91"/>
  <c r="J91"/>
  <c r="BE91"/>
  <c r="BI89"/>
  <c r="F32"/>
  <c i="1" r="BD52"/>
  <c i="2" r="BH89"/>
  <c r="F31"/>
  <c i="1" r="BC52"/>
  <c i="2" r="BG89"/>
  <c r="F30"/>
  <c i="1" r="BB52"/>
  <c i="2" r="BF89"/>
  <c r="J29"/>
  <c i="1" r="AW52"/>
  <c i="2" r="F29"/>
  <c i="1" r="BA52"/>
  <c i="2" r="T89"/>
  <c r="T88"/>
  <c r="T87"/>
  <c r="T86"/>
  <c r="R89"/>
  <c r="R88"/>
  <c r="R87"/>
  <c r="R86"/>
  <c r="P89"/>
  <c r="P88"/>
  <c r="P87"/>
  <c r="P86"/>
  <c i="1" r="AU52"/>
  <c i="2" r="BK89"/>
  <c r="BK88"/>
  <c r="J88"/>
  <c r="BK87"/>
  <c r="J87"/>
  <c r="BK86"/>
  <c r="J86"/>
  <c r="J52"/>
  <c r="J25"/>
  <c i="1" r="AG52"/>
  <c i="2" r="J89"/>
  <c r="BE89"/>
  <c r="J28"/>
  <c i="1" r="AV52"/>
  <c i="2" r="F28"/>
  <c i="1" r="AZ52"/>
  <c i="2" r="J54"/>
  <c r="J53"/>
  <c r="J82"/>
  <c r="F82"/>
  <c r="F80"/>
  <c r="E78"/>
  <c r="J47"/>
  <c r="F47"/>
  <c r="F45"/>
  <c r="E43"/>
  <c r="J34"/>
  <c r="J16"/>
  <c r="E16"/>
  <c r="F83"/>
  <c r="F48"/>
  <c r="J15"/>
  <c r="J10"/>
  <c r="J80"/>
  <c r="J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<sst xmlns="http://schemas.openxmlformats.org/spreadsheetml/2006/main">
  <si>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</si>
  <si>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</si>
  <si>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</si>
  <si>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</si>
  <si>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</si>
  <si>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</si>
  <si>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</si>
  <si>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{cdad02c4-33cb-48f7-bbf2-74f0a57323af}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</si>
  <si>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</si>
  <si>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</si>
  <si>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</si>
  <si>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</si>
  <si>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</si>
  <si>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</si>
  <si>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</si>
  <si>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</si>
  <si>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</si>
  <si>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Stavenik010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</si>
  <si>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</si>
  <si>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</si>
  <si>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Stavba chodníku PASEKY U REVÍRU v obci Poličná</t>
  </si>
  <si>
    <t>KSO:</t>
  </si>
  <si>
    <t>CC-CZ:</t>
  </si>
  <si>
    <t>Místo:</t>
  </si>
  <si>
    <t>Poličná</t>
  </si>
  <si>
    <t>Datum:</t>
  </si>
  <si>
    <t>20. 8. 2018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</si>
  <si>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</si>
  <si>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</si>
  <si>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</si>
  <si>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</si>
  <si>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</si>
  <si>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</si>
  <si>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</si>
  <si>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Staveník Petr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</si>
  <si>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</si>
  <si>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</si>
  <si>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</si>
  <si>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</si>
  <si>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</si>
  <si>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</si>
  <si>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</si>
  <si>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</si>
  <si>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</si>
  <si>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</si>
  <si>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</si>
  <si>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</si>
  <si>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</si>
  <si>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</si>
  <si>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</si>
  <si>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</si>
  <si>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</si>
  <si>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</si>
  <si>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</si>
  <si>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</si>
  <si>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</si>
  <si>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</si>
  <si>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</si>
  <si>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</si>
  <si>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</si>
  <si>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</si>
  <si>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</si>
  <si>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</si>
  <si>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</si>
  <si>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</si>
  <si>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</si>
  <si>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</si>
  <si>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</si>
  <si>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</si>
  <si>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</si>
  <si>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</si>
  <si>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</si>
  <si>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</si>
  <si>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</si>
  <si>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</si>
  <si>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</si>
  <si>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</si>
  <si>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</si>
  <si>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1) Krycí list soupisu</t>
  </si>
  <si>
    <t>2) Rekapitulace</t>
  </si>
  <si>
    <t>3) Soupis prací</t>
  </si>
  <si>
    <t>Zpět na list:</t>
  </si>
  <si>
    <t>Rekapitulace stavby</t>
  </si>
  <si>
    <t>d1</t>
  </si>
  <si>
    <t>582,8</t>
  </si>
  <si>
    <t>2</t>
  </si>
  <si>
    <t>d2</t>
  </si>
  <si>
    <t>72</t>
  </si>
  <si>
    <t>KRYCÍ LIST SOUPISU</t>
  </si>
  <si>
    <t>j1</t>
  </si>
  <si>
    <t>39,59</t>
  </si>
  <si>
    <t>j2</t>
  </si>
  <si>
    <t>377,73</t>
  </si>
  <si>
    <t>o</t>
  </si>
  <si>
    <t>273,796</t>
  </si>
  <si>
    <t>or</t>
  </si>
  <si>
    <t>165,555</t>
  </si>
  <si>
    <t>or1</t>
  </si>
  <si>
    <t>465,1</t>
  </si>
  <si>
    <t>p1</t>
  </si>
  <si>
    <t>2,34</t>
  </si>
  <si>
    <t>p2</t>
  </si>
  <si>
    <t>10,53</t>
  </si>
  <si>
    <t>r</t>
  </si>
  <si>
    <t>69,49</t>
  </si>
  <si>
    <t>r1</t>
  </si>
  <si>
    <t>35,1</t>
  </si>
  <si>
    <t>s</t>
  </si>
  <si>
    <t>23,4</t>
  </si>
  <si>
    <t>sut1</t>
  </si>
  <si>
    <t>119,396</t>
  </si>
  <si>
    <t>sut2</t>
  </si>
  <si>
    <t>120,365</t>
  </si>
  <si>
    <t>z</t>
  </si>
  <si>
    <t>236,414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</si>
  <si>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</si>
  <si>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</si>
  <si>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</si>
  <si>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</si>
  <si>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</si>
  <si>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</si>
  <si>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</si>
  <si>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</si>
  <si>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</si>
  <si>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</si>
  <si>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</si>
  <si>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</si>
  <si>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</si>
  <si>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</si>
  <si>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</si>
  <si>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</si>
  <si>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</si>
  <si>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</si>
  <si>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</si>
  <si>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</si>
  <si>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</si>
  <si>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</si>
  <si>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</si>
  <si>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</si>
  <si>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</si>
  <si>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</si>
  <si>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</si>
  <si>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</si>
  <si>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</si>
  <si>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</si>
  <si>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</si>
  <si>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</si>
  <si>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</si>
  <si>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</si>
  <si>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</si>
  <si>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</si>
  <si>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</si>
  <si>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</si>
  <si>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</si>
  <si>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</si>
  <si>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113106121</t>
  </si>
  <si>
    <t>Rozebrání žlabu z betonových tvarovek</t>
  </si>
  <si>
    <t>m2</t>
  </si>
  <si>
    <t>CS ÚRS 2018 01</t>
  </si>
  <si>
    <t>4</t>
  </si>
  <si>
    <t>-461111291</t>
  </si>
  <si>
    <t>VV</t>
  </si>
  <si>
    <t>8,0*0,6</t>
  </si>
  <si>
    <t>113107323</t>
  </si>
  <si>
    <t>Odstranění podkladu z kameniva drceného tl 300 mm strojně pl do 50 m2</t>
  </si>
  <si>
    <t>-1014350402</t>
  </si>
  <si>
    <t>318,5*0,3</t>
  </si>
  <si>
    <t>182,3*0,1</t>
  </si>
  <si>
    <t>Součet</t>
  </si>
  <si>
    <t>3</t>
  </si>
  <si>
    <t>113154113</t>
  </si>
  <si>
    <t>Frézování živičného krytu tl 50 mm pruh š 0,5 m pl do 500 m2 bez překážek v trase</t>
  </si>
  <si>
    <t>-433009306</t>
  </si>
  <si>
    <t>(54,7+10,0+82,6+10,0+161,2)*0,5</t>
  </si>
  <si>
    <t>(151,5+30,8)*0,3</t>
  </si>
  <si>
    <t>113154114</t>
  </si>
  <si>
    <t>Frézování živičného krytu tl 100 mm pruh š 0,5 m pl do 500 m2 bez překážek v trase</t>
  </si>
  <si>
    <t>-2135575509</t>
  </si>
  <si>
    <t>318,5*0,4</t>
  </si>
  <si>
    <t>182,3*0,2</t>
  </si>
  <si>
    <t>5</t>
  </si>
  <si>
    <t>119002121</t>
  </si>
  <si>
    <t>Přechodová lávka délky do 2 m včetně zábradlí pro zabezpečení výkopu zřízení</t>
  </si>
  <si>
    <t>kus</t>
  </si>
  <si>
    <t>239352404</t>
  </si>
  <si>
    <t>6</t>
  </si>
  <si>
    <t>119002122</t>
  </si>
  <si>
    <t>Přechodová lávka délky do 2 m včetně zábradlí pro zabezpečení výkopu odstranění</t>
  </si>
  <si>
    <t>135845821</t>
  </si>
  <si>
    <t>7</t>
  </si>
  <si>
    <t>119003131</t>
  </si>
  <si>
    <t>Výstražná páska pro zabezpečení výkopu zřízení</t>
  </si>
  <si>
    <t>m</t>
  </si>
  <si>
    <t>-1615330918</t>
  </si>
  <si>
    <t>8</t>
  </si>
  <si>
    <t>119003132</t>
  </si>
  <si>
    <t>Výstražná páska pro zabezpečení výkopu odstranění</t>
  </si>
  <si>
    <t>1526342916</t>
  </si>
  <si>
    <t>9</t>
  </si>
  <si>
    <t>121101101</t>
  </si>
  <si>
    <t>Sejmutí ornice s přemístěním na vzdálenost do 50 m</t>
  </si>
  <si>
    <t>m3</t>
  </si>
  <si>
    <t>547939053</t>
  </si>
  <si>
    <t>(791,8+61,9+180,7+69,3)*0,15</t>
  </si>
  <si>
    <t>10</t>
  </si>
  <si>
    <t>122202202</t>
  </si>
  <si>
    <t>Odkopávky a prokopávky nezapažené pro silnice objemu do 1000 m3 v hornině tř. 3</t>
  </si>
  <si>
    <t>435548610</t>
  </si>
  <si>
    <t>791,8*0,05</t>
  </si>
  <si>
    <t>11</t>
  </si>
  <si>
    <t>122202209</t>
  </si>
  <si>
    <t>Příplatek k odkopávkám a prokopávkám pro silnice v hornině tř. 3 za lepivost</t>
  </si>
  <si>
    <t>-1077692346</t>
  </si>
  <si>
    <t>j1*0,3</t>
  </si>
  <si>
    <t>12</t>
  </si>
  <si>
    <t>131201102</t>
  </si>
  <si>
    <t>Hloubení jam nezapažených v hornině tř. 3 objemu do 1000 m3</t>
  </si>
  <si>
    <t>-166970759</t>
  </si>
  <si>
    <t>opěrná zeď</t>
  </si>
  <si>
    <t>139,9*2,7</t>
  </si>
  <si>
    <t>j2*0,5</t>
  </si>
  <si>
    <t>13</t>
  </si>
  <si>
    <t>131201109</t>
  </si>
  <si>
    <t>Příplatek za lepivost u hloubení jam nezapažených v hornině tř. 3</t>
  </si>
  <si>
    <t>-1965672968</t>
  </si>
  <si>
    <t>j2*0,5*0,3</t>
  </si>
  <si>
    <t>14</t>
  </si>
  <si>
    <t>131301102</t>
  </si>
  <si>
    <t>Hloubení jam nezapažených v hornině tř. 4 objemu do 1000 m3</t>
  </si>
  <si>
    <t>1343983599</t>
  </si>
  <si>
    <t>131301109</t>
  </si>
  <si>
    <t>Příplatek za lepivost u hloubení jam nezapažených v hornině tř. 4</t>
  </si>
  <si>
    <t>-1389800828</t>
  </si>
  <si>
    <t>16</t>
  </si>
  <si>
    <t>132212101</t>
  </si>
  <si>
    <t>Hloubení rýh š do 600 mm ručním nebo pneum nářadím v soudržných horninách tř. 3</t>
  </si>
  <si>
    <t>-1839435686</t>
  </si>
  <si>
    <t>dokopání pro obrubník</t>
  </si>
  <si>
    <t>(49,08+20,0+398,14)*0,3*0,15</t>
  </si>
  <si>
    <t>(28,8+40,7+29+2,7+22+45,7+151,3+4,9)*0,2*0,15</t>
  </si>
  <si>
    <t>žlaby</t>
  </si>
  <si>
    <t>(0,15+0,15+0,388)*0,5*(5,2+5,3)</t>
  </si>
  <si>
    <t>propoj.potrubí</t>
  </si>
  <si>
    <t>0,6*1,5*3,0*13,0</t>
  </si>
  <si>
    <t>17</t>
  </si>
  <si>
    <t>132212109</t>
  </si>
  <si>
    <t>Příplatek za lepivost u hloubení rýh š do 600 mm ručním nebo pneum nářadím v hornině tř. 3</t>
  </si>
  <si>
    <t>1510557505</t>
  </si>
  <si>
    <t>r*0,3</t>
  </si>
  <si>
    <t>18</t>
  </si>
  <si>
    <t>133202011</t>
  </si>
  <si>
    <t>Hloubení šachet ručním nebo pneum nářadím v soudržných horninách tř. 3, plocha výkopu do 4 m2</t>
  </si>
  <si>
    <t>-1951448602</t>
  </si>
  <si>
    <t>výkop pro UV</t>
  </si>
  <si>
    <t>1,0*1,0*1,8*13</t>
  </si>
  <si>
    <t>s*0,5</t>
  </si>
  <si>
    <t>19</t>
  </si>
  <si>
    <t>133202019</t>
  </si>
  <si>
    <t>Příplatek za lepivost u hloubení šachet ručním nebo pneum nářadím v horninách tř. 3</t>
  </si>
  <si>
    <t>-1583673965</t>
  </si>
  <si>
    <t>s*0,5*0,3</t>
  </si>
  <si>
    <t>20</t>
  </si>
  <si>
    <t>133302011</t>
  </si>
  <si>
    <t>Hloubení šachet ručním nebo pneum nářadím v soudržných horninách tř. 4, plocha výkopu do 4 m2</t>
  </si>
  <si>
    <t>773525204</t>
  </si>
  <si>
    <t>133302019</t>
  </si>
  <si>
    <t>Příplatek za lepivost u hloubení šachet ručním nebo pneum nářadím v horninách tř. 4</t>
  </si>
  <si>
    <t>-1966246208</t>
  </si>
  <si>
    <t>22</t>
  </si>
  <si>
    <t>162501102</t>
  </si>
  <si>
    <t>Vodorovné přemístění do 3000 m výkopku/sypaniny z horniny tř. 1 až 4</t>
  </si>
  <si>
    <t>1109040742</t>
  </si>
  <si>
    <t>odvoz zeminy a ornice pro zásyp a ohumusování na mezideponii</t>
  </si>
  <si>
    <t>z+or1*0,15</t>
  </si>
  <si>
    <t>dovoz zeminy a ornice pro zásyp a ohumusování z mezideponie</t>
  </si>
  <si>
    <t>23</t>
  </si>
  <si>
    <t>162701105</t>
  </si>
  <si>
    <t>Vodorovné přemístění do 10000 m výkopku/sypaniny z horniny tř. 1 až 4</t>
  </si>
  <si>
    <t>-1751544517</t>
  </si>
  <si>
    <t>odvoz přebytečné zeminy</t>
  </si>
  <si>
    <t>r+s+j1+j2</t>
  </si>
  <si>
    <t>-z</t>
  </si>
  <si>
    <t>24</t>
  </si>
  <si>
    <t>-495256509</t>
  </si>
  <si>
    <t>odvoz přebytečné ornice na skládku</t>
  </si>
  <si>
    <t>or-or1*0,15</t>
  </si>
  <si>
    <t>25</t>
  </si>
  <si>
    <t>162701109</t>
  </si>
  <si>
    <t>Příplatek k vodorovnému přemístění výkopku/sypaniny z horniny tř. 1 až 4 ZKD 1000 m přes 10000 m</t>
  </si>
  <si>
    <t>1576002749</t>
  </si>
  <si>
    <t>o*10</t>
  </si>
  <si>
    <t>26</t>
  </si>
  <si>
    <t>167101102</t>
  </si>
  <si>
    <t>Nakládání výkopku z hornin tř. 1 až 4 přes 100 m3</t>
  </si>
  <si>
    <t>482040964</t>
  </si>
  <si>
    <t>27</t>
  </si>
  <si>
    <t>171201201</t>
  </si>
  <si>
    <t>Uložení sypaniny na skládky</t>
  </si>
  <si>
    <t>-126924619</t>
  </si>
  <si>
    <t>28</t>
  </si>
  <si>
    <t>-1802692794</t>
  </si>
  <si>
    <t xml:space="preserve">"uložení ornice"     95,790</t>
  </si>
  <si>
    <t>29</t>
  </si>
  <si>
    <t>171201211</t>
  </si>
  <si>
    <t>Poplatek za uložení stavebního odpadu - zeminy a kameniva na skládce</t>
  </si>
  <si>
    <t>t</t>
  </si>
  <si>
    <t>2026034901</t>
  </si>
  <si>
    <t>o*1,67</t>
  </si>
  <si>
    <t>30</t>
  </si>
  <si>
    <t>174101101</t>
  </si>
  <si>
    <t>Zásyp jam, šachet rýh nebo kolem objektů sypaninou se zhutněním</t>
  </si>
  <si>
    <t>1333878540</t>
  </si>
  <si>
    <t>-p1-p2</t>
  </si>
  <si>
    <t>-1,35*0,1*(18,7+43,0+2,43+2,52+39,44+33,8)</t>
  </si>
  <si>
    <t>-1,05*(0,3+0,4)*0,5*(18,7+43,0+2,43+2,52+39,44+33,8)</t>
  </si>
  <si>
    <t>-0,2*1,6*(18,7+43,0+2,43+2,52+39,44+33,8)</t>
  </si>
  <si>
    <t>-0,3*1,6*(18,7+43,0+2,43+2,52+39,44+33,8)</t>
  </si>
  <si>
    <t>-0,45*0,45*1,8*13</t>
  </si>
  <si>
    <t>31</t>
  </si>
  <si>
    <t>175111101</t>
  </si>
  <si>
    <t>Obsypání potrubí ručně sypaninou bez prohození sítem, uloženou do 3 m</t>
  </si>
  <si>
    <t>44169502</t>
  </si>
  <si>
    <t>0,6*0,45*3,0*13</t>
  </si>
  <si>
    <t>32</t>
  </si>
  <si>
    <t>M</t>
  </si>
  <si>
    <t>58337331</t>
  </si>
  <si>
    <t>štěrkopísek frakce 0/22</t>
  </si>
  <si>
    <t>-187041792</t>
  </si>
  <si>
    <t>10,53*2 'Přepočtené koeficientem množství</t>
  </si>
  <si>
    <t>33</t>
  </si>
  <si>
    <t>181301102</t>
  </si>
  <si>
    <t>Rozprostření ornice tl vrstvy do 150 mm pl do 500 m2 v rovině nebo ve svahu do 1:5</t>
  </si>
  <si>
    <t>-1788411045</t>
  </si>
  <si>
    <t>34</t>
  </si>
  <si>
    <t>181411131</t>
  </si>
  <si>
    <t>Založení parkového trávníku výsevem plochy do 1000 m2 v rovině a ve svahu do 1:5</t>
  </si>
  <si>
    <t>CS ÚRS 2015 01</t>
  </si>
  <si>
    <t>1178260942</t>
  </si>
  <si>
    <t>(325,1+140,0)*1,0</t>
  </si>
  <si>
    <t>35</t>
  </si>
  <si>
    <t>00572410</t>
  </si>
  <si>
    <t>osivo směs travní parková</t>
  </si>
  <si>
    <t>kg</t>
  </si>
  <si>
    <t>64585499</t>
  </si>
  <si>
    <t>36</t>
  </si>
  <si>
    <t>181951102</t>
  </si>
  <si>
    <t>Úprava pláně v hornině tř. 1 až 4 se zhutněním</t>
  </si>
  <si>
    <t>1270891072</t>
  </si>
  <si>
    <t>d1+d2</t>
  </si>
  <si>
    <t>37</t>
  </si>
  <si>
    <t>183403153</t>
  </si>
  <si>
    <t>Obdělání půdy hrabáním v rovině a svahu do 1:5</t>
  </si>
  <si>
    <t>-1483577550</t>
  </si>
  <si>
    <t>38</t>
  </si>
  <si>
    <t>183403161</t>
  </si>
  <si>
    <t>Obdělání půdy válením v rovině a svahu do 1:5</t>
  </si>
  <si>
    <t>-1624205065</t>
  </si>
  <si>
    <t>Zakládání</t>
  </si>
  <si>
    <t>39</t>
  </si>
  <si>
    <t>212312111</t>
  </si>
  <si>
    <t>Lože pro trativody z betonu prostého</t>
  </si>
  <si>
    <t>874912063</t>
  </si>
  <si>
    <t>150,0*0,2*0,1</t>
  </si>
  <si>
    <t>40</t>
  </si>
  <si>
    <t>212755216</t>
  </si>
  <si>
    <t>Trativody z drenážních trubek plastových flexibilních D 160 mm bez lože</t>
  </si>
  <si>
    <t>-513731895</t>
  </si>
  <si>
    <t>41</t>
  </si>
  <si>
    <t>213141111</t>
  </si>
  <si>
    <t>Zřízení vrstvy z geotextilie v rovině nebo ve sklonu do 1:5 š do 3 m</t>
  </si>
  <si>
    <t>259868938</t>
  </si>
  <si>
    <t xml:space="preserve">"OZ"   140,0*(0,6+1,6)</t>
  </si>
  <si>
    <t>42</t>
  </si>
  <si>
    <t>69311067</t>
  </si>
  <si>
    <t>geotextilie netkaná PP 250g/m2</t>
  </si>
  <si>
    <t>-326257042</t>
  </si>
  <si>
    <t>308*1,15 'Přepočtené koeficientem množství</t>
  </si>
  <si>
    <t>43</t>
  </si>
  <si>
    <t>275313611</t>
  </si>
  <si>
    <t>Základové patky z betonu tř. C 16/20</t>
  </si>
  <si>
    <t>1323781117</t>
  </si>
  <si>
    <t>patky pro oplocení</t>
  </si>
  <si>
    <t>0,3*0,3*1,0*(18+15)*1,035</t>
  </si>
  <si>
    <t>Svislé a kompletní konstrukce</t>
  </si>
  <si>
    <t>44</t>
  </si>
  <si>
    <t>327323127</t>
  </si>
  <si>
    <t>Opěrné zdi a valy ze ŽB tř. C 25/30</t>
  </si>
  <si>
    <t>1375102676</t>
  </si>
  <si>
    <t>(18,7+43,0+2,43+2,52+39,44+33,8)*1,05*(0,3+0,4)*0,5</t>
  </si>
  <si>
    <t>139,89*0,3*1,6</t>
  </si>
  <si>
    <t>45</t>
  </si>
  <si>
    <t>327351211</t>
  </si>
  <si>
    <t>Bednění opěrných zdí a valů svislých i skloněných zřízení</t>
  </si>
  <si>
    <t>-86949472</t>
  </si>
  <si>
    <t>2,0*139,89*2</t>
  </si>
  <si>
    <t>1,05*(0,3+0,4)*0,5*2</t>
  </si>
  <si>
    <t>0,3*1,6*2</t>
  </si>
  <si>
    <t>46</t>
  </si>
  <si>
    <t>327351221</t>
  </si>
  <si>
    <t>Bednění opěrných zdí a valů svislých i skloněných odstranění</t>
  </si>
  <si>
    <t>-273969459</t>
  </si>
  <si>
    <t>47</t>
  </si>
  <si>
    <t>327361006</t>
  </si>
  <si>
    <t>Výztuž opěrných zdí a valů D 12 mm z betonářské oceli 10 505</t>
  </si>
  <si>
    <t>1549499570</t>
  </si>
  <si>
    <t>118,557*40*0,001</t>
  </si>
  <si>
    <t>48</t>
  </si>
  <si>
    <t>327501111</t>
  </si>
  <si>
    <t>Výplň za opěrami a protimrazové klíny z kameniva drceného nebo těženého</t>
  </si>
  <si>
    <t>-825355895</t>
  </si>
  <si>
    <t>140,0*0,2*1,6</t>
  </si>
  <si>
    <t>49</t>
  </si>
  <si>
    <t>338171121</t>
  </si>
  <si>
    <t>Mont+dod ocel.sloupků a vzpěr pro oplocení vč.zalití maltou do vynechaných otvorů</t>
  </si>
  <si>
    <t>1230348293</t>
  </si>
  <si>
    <t>18+15+30</t>
  </si>
  <si>
    <t>50</t>
  </si>
  <si>
    <t>348401130</t>
  </si>
  <si>
    <t>Osazení oplocení ze strojového pletiva s napínacími dráty výšky do 2,0 m do 15° sklonu svahu</t>
  </si>
  <si>
    <t>-1700790395</t>
  </si>
  <si>
    <t>44,6+35,4+13,7+2,4+2,5+55,7</t>
  </si>
  <si>
    <t>155</t>
  </si>
  <si>
    <t>51</t>
  </si>
  <si>
    <t>31327504</t>
  </si>
  <si>
    <t xml:space="preserve">pletivo drátěné  200 cm vč.napínacího drátu</t>
  </si>
  <si>
    <t>-501658152</t>
  </si>
  <si>
    <t>52</t>
  </si>
  <si>
    <t>359901211</t>
  </si>
  <si>
    <t>Monitoring stoky jakékoli výšky na nové kanalizaci</t>
  </si>
  <si>
    <t>1064216152</t>
  </si>
  <si>
    <t>Vodorovné konstrukce</t>
  </si>
  <si>
    <t>53</t>
  </si>
  <si>
    <t>451572111</t>
  </si>
  <si>
    <t>Lože pod potrubí otevřený výkop z kameniva drobného těženého</t>
  </si>
  <si>
    <t>295297060</t>
  </si>
  <si>
    <t>0,6*0,1*3,0*13</t>
  </si>
  <si>
    <t>54</t>
  </si>
  <si>
    <t>451573111</t>
  </si>
  <si>
    <t>Lože pod potrubí otevřený výkop ze štěrkopísku</t>
  </si>
  <si>
    <t>-2073372494</t>
  </si>
  <si>
    <t>1,35*140,0*0,1</t>
  </si>
  <si>
    <t>Komunikace pozemní</t>
  </si>
  <si>
    <t>55</t>
  </si>
  <si>
    <t>564231111</t>
  </si>
  <si>
    <t>Podklad nebo podsyp ze štěrkopísku ŠP tl 100 mm</t>
  </si>
  <si>
    <t>-25341157</t>
  </si>
  <si>
    <t>pod obrubníky</t>
  </si>
  <si>
    <t>(49,08+20,0+398,14)*0,3</t>
  </si>
  <si>
    <t>(28,8+40,7+29+2,7+22+45,7+151,3+4,9)*0,2</t>
  </si>
  <si>
    <t>56</t>
  </si>
  <si>
    <t>564831111</t>
  </si>
  <si>
    <t>Podklad ze štěrkodrtě ŠD tl 100 mm</t>
  </si>
  <si>
    <t>219950838</t>
  </si>
  <si>
    <t>zpětné doplnění konstr.vrstev komunikace</t>
  </si>
  <si>
    <t>95,6+18,2+25,4+130,9</t>
  </si>
  <si>
    <t>57</t>
  </si>
  <si>
    <t>564861111</t>
  </si>
  <si>
    <t>Podklad ze štěrkodrtě ŠD tl 200 mm</t>
  </si>
  <si>
    <t>-636831303</t>
  </si>
  <si>
    <t>58</t>
  </si>
  <si>
    <t>565175111</t>
  </si>
  <si>
    <t>Asfaltový beton vrstva podkladní ACP 16 (obalované kamenivo OKS) tl 100 mm š do 3 m</t>
  </si>
  <si>
    <t>467853681</t>
  </si>
  <si>
    <t>127,4+36,5+25,4+130,9</t>
  </si>
  <si>
    <t>59</t>
  </si>
  <si>
    <t>567122111</t>
  </si>
  <si>
    <t>Podklad ze směsi stmelené cementem SC C 8/10 (KSC I) tl 120 mm</t>
  </si>
  <si>
    <t>2063198933</t>
  </si>
  <si>
    <t>60</t>
  </si>
  <si>
    <t>567132115</t>
  </si>
  <si>
    <t>Podklad ze směsi stmelené cementem SC C 8/10 (KSC I) tl 200 mm</t>
  </si>
  <si>
    <t>-1411951339</t>
  </si>
  <si>
    <t>61</t>
  </si>
  <si>
    <t>573231111</t>
  </si>
  <si>
    <t>Postřik živičný spojovací ze silniční emulze v množství 0,70 kg/m2</t>
  </si>
  <si>
    <t>1470376154</t>
  </si>
  <si>
    <t>159,3+54,7+25,4+130,9</t>
  </si>
  <si>
    <t>62</t>
  </si>
  <si>
    <t>577144111</t>
  </si>
  <si>
    <t>Asfaltový beton vrstva obrusná ACO 11 (ABS) tř. I tl 50 mm š do 3 m z nemodifikovaného asfaltu</t>
  </si>
  <si>
    <t>221469388</t>
  </si>
  <si>
    <t>63</t>
  </si>
  <si>
    <t>596211113</t>
  </si>
  <si>
    <t>Kladení zámkové dlažby komunikací pro pěší tl 60 mm skupiny A pl přes 300 m2</t>
  </si>
  <si>
    <t>1606410452</t>
  </si>
  <si>
    <t>dlažba šedá</t>
  </si>
  <si>
    <t>0,8+181,8+35,8+188,3+174,5</t>
  </si>
  <si>
    <t>dlažba slepecká</t>
  </si>
  <si>
    <t>0,6+1,0</t>
  </si>
  <si>
    <t>64</t>
  </si>
  <si>
    <t>59245018</t>
  </si>
  <si>
    <t>dlažba skladebná betonová 20x10x6 cm přírodní</t>
  </si>
  <si>
    <t>521826874</t>
  </si>
  <si>
    <t>581,2*1,05</t>
  </si>
  <si>
    <t>65</t>
  </si>
  <si>
    <t>59245006</t>
  </si>
  <si>
    <t>dlažba skladebná betonová základní pro nevidomé 20 x 10 x 6 cm barevná</t>
  </si>
  <si>
    <t>-695589824</t>
  </si>
  <si>
    <t>1,6*1,05</t>
  </si>
  <si>
    <t>66</t>
  </si>
  <si>
    <t>596211114</t>
  </si>
  <si>
    <t>Příplatek za kombinaci dvou barev u kladení betonových dlažeb komunikací pro pěší tl 60 mm skupiny A</t>
  </si>
  <si>
    <t>1640986540</t>
  </si>
  <si>
    <t>67</t>
  </si>
  <si>
    <t>596211211</t>
  </si>
  <si>
    <t>Kladení zámkové dlažby komunikací pro pěší tl 80 mm skupiny A pl do 100 m2</t>
  </si>
  <si>
    <t>-1029685727</t>
  </si>
  <si>
    <t xml:space="preserve">vjezdy </t>
  </si>
  <si>
    <t>3,4+3,3+9,4+6,0*2+5,0+4,0+4,4+4,1</t>
  </si>
  <si>
    <t>2,1+2,2+2,1+2,5+2,9*2+4,2+1,9+1,8+0,4*2+0,8+0,2+0,4*5</t>
  </si>
  <si>
    <t>68</t>
  </si>
  <si>
    <t>59245020</t>
  </si>
  <si>
    <t>dlažba skladebná betonová 20x10x8 cm přírodní</t>
  </si>
  <si>
    <t>-1222896180</t>
  </si>
  <si>
    <t>45,6*1,05</t>
  </si>
  <si>
    <t>69</t>
  </si>
  <si>
    <t>59245006.LSV</t>
  </si>
  <si>
    <t>dlažba PROMENÁDA SLEPECKÁ, 8 cm, červená</t>
  </si>
  <si>
    <t>916630372</t>
  </si>
  <si>
    <t>26,4*1,05</t>
  </si>
  <si>
    <t>70</t>
  </si>
  <si>
    <t>596211214</t>
  </si>
  <si>
    <t>Příplatek za kombinaci dvou barev u kladení betonových dlažeb komunikací pro pěší tl 80 mm skupiny A</t>
  </si>
  <si>
    <t>-560239353</t>
  </si>
  <si>
    <t>71</t>
  </si>
  <si>
    <t>599141111</t>
  </si>
  <si>
    <t>Vyplnění spár mezi silničními dílci živičnou zálivkou</t>
  </si>
  <si>
    <t>-628769046</t>
  </si>
  <si>
    <t>467,22+500,8</t>
  </si>
  <si>
    <t>Trubní vedení</t>
  </si>
  <si>
    <t>871315221</t>
  </si>
  <si>
    <t>Kanalizační potrubí z tvrdého PVC jednovrstvé tuhost třídy SN8 DN 160</t>
  </si>
  <si>
    <t>1617530409</t>
  </si>
  <si>
    <t>3,0*13</t>
  </si>
  <si>
    <t>73</t>
  </si>
  <si>
    <t>892351111</t>
  </si>
  <si>
    <t>Tlaková zkouška vodou potrubí DN 150 nebo 200</t>
  </si>
  <si>
    <t>-756563095</t>
  </si>
  <si>
    <t>74</t>
  </si>
  <si>
    <t>895941111</t>
  </si>
  <si>
    <t>Zřízení vpusti kanalizační uliční z betonových dílců typ UV-50 normální</t>
  </si>
  <si>
    <t>469523275</t>
  </si>
  <si>
    <t>75</t>
  </si>
  <si>
    <t>59223852</t>
  </si>
  <si>
    <t>dno betonové pro uliční vpusť s kalovou prohlubní 45x30x5 cm</t>
  </si>
  <si>
    <t>-1309151662</t>
  </si>
  <si>
    <t>76</t>
  </si>
  <si>
    <t>59223854</t>
  </si>
  <si>
    <t>skruž betonová pro uliční vpusť s výtokovým otvorem PVC, 45x35x5 cm</t>
  </si>
  <si>
    <t>1468418282</t>
  </si>
  <si>
    <t>77</t>
  </si>
  <si>
    <t>59223860</t>
  </si>
  <si>
    <t>skruž betonová pro uliční vpusť středová 45 x 19,5 x 5 cm</t>
  </si>
  <si>
    <t>2082368288</t>
  </si>
  <si>
    <t>78</t>
  </si>
  <si>
    <t>59223857</t>
  </si>
  <si>
    <t>skruž betonová pro uliční vpusť horní 45 x 29,5 x 5 cm</t>
  </si>
  <si>
    <t>39374696</t>
  </si>
  <si>
    <t>79</t>
  </si>
  <si>
    <t>59223864</t>
  </si>
  <si>
    <t>prstenec betonový pro uliční vpusť vyrovnávací 39 x 6 x 13 cm</t>
  </si>
  <si>
    <t>-1957700698</t>
  </si>
  <si>
    <t>80</t>
  </si>
  <si>
    <t>8959411R1</t>
  </si>
  <si>
    <t xml:space="preserve">Demontáž  vpusti kanalizační uliční z betonových dílců </t>
  </si>
  <si>
    <t>548088735</t>
  </si>
  <si>
    <t>81</t>
  </si>
  <si>
    <t>899131112</t>
  </si>
  <si>
    <t>Výměna mříže stáv.vpusti za poklop vč.úpravy stávající UV</t>
  </si>
  <si>
    <t>-884434583</t>
  </si>
  <si>
    <t>82</t>
  </si>
  <si>
    <t>899203211</t>
  </si>
  <si>
    <t>Demontáž mříží litinových včetně rámů hmotnosti přes 100 do 150 kg</t>
  </si>
  <si>
    <t>-1858105480</t>
  </si>
  <si>
    <t>83</t>
  </si>
  <si>
    <t>899204112</t>
  </si>
  <si>
    <t>Osazení mříží litinových včetně rámů a košů na bahno pro třídu zatížení D400, E600</t>
  </si>
  <si>
    <t>1238231038</t>
  </si>
  <si>
    <t>84</t>
  </si>
  <si>
    <t>55242320</t>
  </si>
  <si>
    <t>mříž vtoková litinová plochá 500x500mm</t>
  </si>
  <si>
    <t>82448028</t>
  </si>
  <si>
    <t>85</t>
  </si>
  <si>
    <t>59223874</t>
  </si>
  <si>
    <t>koš vysoký pro uliční vpusti, žárově zinkovaný plech,pro rám 500/300</t>
  </si>
  <si>
    <t>-1693487870</t>
  </si>
  <si>
    <t>Ostatní konstrukce a práce, bourání</t>
  </si>
  <si>
    <t>86</t>
  </si>
  <si>
    <t>916111123</t>
  </si>
  <si>
    <t>Osazení obruby z drobných kostek s boční opěrou do lože z betonu prostého</t>
  </si>
  <si>
    <t>1366458401</t>
  </si>
  <si>
    <t>odvod.žlaby-douřádek</t>
  </si>
  <si>
    <t>(5,2+5,3)*2*2</t>
  </si>
  <si>
    <t>87</t>
  </si>
  <si>
    <t>58380124</t>
  </si>
  <si>
    <t>kostka dlažební žula drobná</t>
  </si>
  <si>
    <t>347286725</t>
  </si>
  <si>
    <t>42,000*0,024*1,05</t>
  </si>
  <si>
    <t>88</t>
  </si>
  <si>
    <t>916131213</t>
  </si>
  <si>
    <t>Osazení silničního obrubníku betonového stojatého s boční opěrou do lože z betonu prostého</t>
  </si>
  <si>
    <t>1200852756</t>
  </si>
  <si>
    <t xml:space="preserve">"silniční obrubník"   467,22-49,08-20,0</t>
  </si>
  <si>
    <t xml:space="preserve">"nájezdový obrubník"  1,65+3,41+3,26+9,27+6,0*2+5,0+3,97+4,38+4,14+2,1</t>
  </si>
  <si>
    <t xml:space="preserve">"náběhový obrubník"   20,0</t>
  </si>
  <si>
    <t>89</t>
  </si>
  <si>
    <t>59217031</t>
  </si>
  <si>
    <t>obrubník betonový silniční 100 x 15 x 25 cm</t>
  </si>
  <si>
    <t>-1700981695</t>
  </si>
  <si>
    <t>398,14*1,05</t>
  </si>
  <si>
    <t>90</t>
  </si>
  <si>
    <t>59217029</t>
  </si>
  <si>
    <t>obrubník betonový silniční nájezdový 100x15x15 cm</t>
  </si>
  <si>
    <t>1268252548</t>
  </si>
  <si>
    <t>49,08*1,05</t>
  </si>
  <si>
    <t>91</t>
  </si>
  <si>
    <t>59217030</t>
  </si>
  <si>
    <t>obrubník betonový silniční přechodový 100x15x15-25 cm</t>
  </si>
  <si>
    <t>2099268123</t>
  </si>
  <si>
    <t>92</t>
  </si>
  <si>
    <t>916231213</t>
  </si>
  <si>
    <t>Osazení chodníkového obrubníku betonového stojatého s boční opěrou do lože z betonu prostého</t>
  </si>
  <si>
    <t>65781602</t>
  </si>
  <si>
    <t>28,8+40,7+29,0+2,7+22,0+45,7+151,3+4,9</t>
  </si>
  <si>
    <t>93</t>
  </si>
  <si>
    <t>59217017</t>
  </si>
  <si>
    <t>obrubník betonový chodníkový 100x10x25 cm</t>
  </si>
  <si>
    <t>675493734</t>
  </si>
  <si>
    <t>325,100*1,05</t>
  </si>
  <si>
    <t>94</t>
  </si>
  <si>
    <t>916991121</t>
  </si>
  <si>
    <t>Lože pod obrubníky, krajníky nebo obruby z dlažebních kostek z betonu prostého</t>
  </si>
  <si>
    <t>-95745029</t>
  </si>
  <si>
    <t>95</t>
  </si>
  <si>
    <t>919735111</t>
  </si>
  <si>
    <t>Řezání stávajícího živičného krytu hl do 50 mm</t>
  </si>
  <si>
    <t>796109650</t>
  </si>
  <si>
    <t>54,7+5,0+5,0+82,6+5,0+5,0+161,2</t>
  </si>
  <si>
    <t>160,9-9,4+45,6-9,8-5</t>
  </si>
  <si>
    <t>96</t>
  </si>
  <si>
    <t>919735112</t>
  </si>
  <si>
    <t>Řezání stávajícího živičného krytu hl do 100 mm</t>
  </si>
  <si>
    <t>-195957780</t>
  </si>
  <si>
    <t>97</t>
  </si>
  <si>
    <t>935932425</t>
  </si>
  <si>
    <t xml:space="preserve">Odvodňovací  žlab pro zatížení D400 vnitřní š 300 mm s roštem můstkovým z litiny vč.podkladního betonu a obetonování</t>
  </si>
  <si>
    <t>591946305</t>
  </si>
  <si>
    <t>5,2+5,3</t>
  </si>
  <si>
    <t>98</t>
  </si>
  <si>
    <t>935932620</t>
  </si>
  <si>
    <t>Vpusť s kalovým košem pro plastový žlab vnitřní š 300 mm</t>
  </si>
  <si>
    <t>724280318</t>
  </si>
  <si>
    <t>99</t>
  </si>
  <si>
    <t>935932623</t>
  </si>
  <si>
    <t>Mezikus pro kalový koš pro plastový žlab vnitřní š 300 mm</t>
  </si>
  <si>
    <t>2069368447</t>
  </si>
  <si>
    <t>100</t>
  </si>
  <si>
    <t>935932629</t>
  </si>
  <si>
    <t>Svislé odtokové hrdlo pro plastový žlab vnitřní š 300 mm z PP</t>
  </si>
  <si>
    <t>-1625728883</t>
  </si>
  <si>
    <t>101</t>
  </si>
  <si>
    <t>935932635</t>
  </si>
  <si>
    <t>Sifon a sítko pro plastový žlab vnitřní š 300 mm z PP</t>
  </si>
  <si>
    <t>-1987367527</t>
  </si>
  <si>
    <t>102</t>
  </si>
  <si>
    <t>935932641</t>
  </si>
  <si>
    <t>Adaptér pro napojení pro plastový žlab vnitřní š 300 mm z PP</t>
  </si>
  <si>
    <t>1183758410</t>
  </si>
  <si>
    <t>103</t>
  </si>
  <si>
    <t>935932644</t>
  </si>
  <si>
    <t>Spádová hrana pro plastový žlab</t>
  </si>
  <si>
    <t>-1899398032</t>
  </si>
  <si>
    <t>104</t>
  </si>
  <si>
    <t>961043111</t>
  </si>
  <si>
    <t>Bourání základů z betonu proloženého kamenem</t>
  </si>
  <si>
    <t>154462315</t>
  </si>
  <si>
    <t>kamenná zídka</t>
  </si>
  <si>
    <t>60,0*(0,8+0,6)*0,4</t>
  </si>
  <si>
    <t>105</t>
  </si>
  <si>
    <t>961044111</t>
  </si>
  <si>
    <t>Bourání základů z betonu prostého</t>
  </si>
  <si>
    <t>-419295150</t>
  </si>
  <si>
    <t>bourání betonové podezdívky</t>
  </si>
  <si>
    <t>(13,7+2,4+2,5+55,7)*0,2*0,8</t>
  </si>
  <si>
    <t>patky</t>
  </si>
  <si>
    <t>0,5*0,5*0,8*30</t>
  </si>
  <si>
    <t>106</t>
  </si>
  <si>
    <t>9640762R1</t>
  </si>
  <si>
    <t>Odstranění ocelového příčného žlabu vč.odvozu a likvidace</t>
  </si>
  <si>
    <t>-915926002</t>
  </si>
  <si>
    <t>107</t>
  </si>
  <si>
    <t>9640762R2</t>
  </si>
  <si>
    <t>Přesun stávající elektro skříně</t>
  </si>
  <si>
    <t>-1278660877</t>
  </si>
  <si>
    <t>108</t>
  </si>
  <si>
    <t>9640762R3</t>
  </si>
  <si>
    <t>Vyjmutí a zpětné osazení stáv.příčného žlabu</t>
  </si>
  <si>
    <t>159470100</t>
  </si>
  <si>
    <t>5+6+6+7,3</t>
  </si>
  <si>
    <t>109</t>
  </si>
  <si>
    <t>966003810</t>
  </si>
  <si>
    <t>Rozebrání oplocení s příčníky a dřevěnými sloupky z prken a latí</t>
  </si>
  <si>
    <t>-313377410</t>
  </si>
  <si>
    <t>110</t>
  </si>
  <si>
    <t>966071711</t>
  </si>
  <si>
    <t>Bourání sloupků a vzpěr plotových ocelových do 2,5 m zabetonovaných</t>
  </si>
  <si>
    <t>-1709387753</t>
  </si>
  <si>
    <t>111</t>
  </si>
  <si>
    <t>966071822</t>
  </si>
  <si>
    <t>Rozebrání oplocení z drátěného pletiva se čtvercovými oky výšky do 2,0 m</t>
  </si>
  <si>
    <t>-811991058</t>
  </si>
  <si>
    <t>75,4+13,7+2,4+2,5+55,7</t>
  </si>
  <si>
    <t>997</t>
  </si>
  <si>
    <t>Přesun sutě</t>
  </si>
  <si>
    <t>112</t>
  </si>
  <si>
    <t>997013831</t>
  </si>
  <si>
    <t>Poplatek za uložení na skládce (skládkovné) stavebního odpadu směsného kód odpadu 170 904</t>
  </si>
  <si>
    <t>1401405367</t>
  </si>
  <si>
    <t>239,761-112,72-69,332-50,06</t>
  </si>
  <si>
    <t>113</t>
  </si>
  <si>
    <t>997221551</t>
  </si>
  <si>
    <t>Vodorovná doprava suti ze sypkých materiálů do 1 km</t>
  </si>
  <si>
    <t>434904479</t>
  </si>
  <si>
    <t>114</t>
  </si>
  <si>
    <t>997221559</t>
  </si>
  <si>
    <t>Příplatek ZKD 1 km u vodorovné dopravy suti ze sypkých materiálů</t>
  </si>
  <si>
    <t>-415750803</t>
  </si>
  <si>
    <t>sut1*19</t>
  </si>
  <si>
    <t>115</t>
  </si>
  <si>
    <t>997221561</t>
  </si>
  <si>
    <t>Vodorovná doprava suti z kusových materiálů do 1 km</t>
  </si>
  <si>
    <t>-29923167</t>
  </si>
  <si>
    <t>239,761-sut1</t>
  </si>
  <si>
    <t>116</t>
  </si>
  <si>
    <t>997221569</t>
  </si>
  <si>
    <t>Příplatek ZKD 1 km u vodorovné dopravy suti z kusových materiálů</t>
  </si>
  <si>
    <t>-1885460292</t>
  </si>
  <si>
    <t>sut2*19</t>
  </si>
  <si>
    <t>117</t>
  </si>
  <si>
    <t>997221611</t>
  </si>
  <si>
    <t>Nakládání suti na dopravní prostředky pro vodorovnou dopravu</t>
  </si>
  <si>
    <t>226551678</t>
  </si>
  <si>
    <t>118</t>
  </si>
  <si>
    <t>997221815</t>
  </si>
  <si>
    <t>Poplatek za uložení na skládce (skládkovné) stavebního odpadu betonového kód odpadu 170 101</t>
  </si>
  <si>
    <t>793729204</t>
  </si>
  <si>
    <t>119</t>
  </si>
  <si>
    <t>997221845</t>
  </si>
  <si>
    <t>Poplatek za uložení na skládce (skládkovné) odpadu asfaltového bez dehtu kód odpadu 170 302</t>
  </si>
  <si>
    <t>-1063166400</t>
  </si>
  <si>
    <t>120</t>
  </si>
  <si>
    <t>997221855</t>
  </si>
  <si>
    <t>Poplatek za uložení na skládce (skládkovné) zeminy a kameniva kód odpadu 170 504</t>
  </si>
  <si>
    <t>1745087178</t>
  </si>
  <si>
    <t>998</t>
  </si>
  <si>
    <t>Přesun hmot</t>
  </si>
  <si>
    <t>121</t>
  </si>
  <si>
    <t>998223011</t>
  </si>
  <si>
    <t>Přesun hmot pro pozemní komunikace s krytem dlážděným</t>
  </si>
  <si>
    <t>1573698105</t>
  </si>
  <si>
    <t>PSV</t>
  </si>
  <si>
    <t>Práce a dodávky PSV</t>
  </si>
  <si>
    <t>711</t>
  </si>
  <si>
    <t>Izolace proti vodě, vlhkosti a plynům</t>
  </si>
  <si>
    <t>122</t>
  </si>
  <si>
    <t>711112001</t>
  </si>
  <si>
    <t>Provedení izolace proti zemní vlhkosti svislé za studena nátěrem penetračním</t>
  </si>
  <si>
    <t>1642833382</t>
  </si>
  <si>
    <t>"OZ"</t>
  </si>
  <si>
    <t>140,0*(1,6+0,6)</t>
  </si>
  <si>
    <t>123</t>
  </si>
  <si>
    <t>11163150</t>
  </si>
  <si>
    <t>lak asfaltový penetrační</t>
  </si>
  <si>
    <t>1319825541</t>
  </si>
  <si>
    <t>308*0,00035 'Přepočtené koeficientem množství</t>
  </si>
  <si>
    <t>124</t>
  </si>
  <si>
    <t>711122131</t>
  </si>
  <si>
    <t>Provedení izolace proti zemní vlhkosti svislé za horka nátěrem asfaltovým</t>
  </si>
  <si>
    <t>565304369</t>
  </si>
  <si>
    <t>308,000*2</t>
  </si>
  <si>
    <t>125</t>
  </si>
  <si>
    <t>11161346</t>
  </si>
  <si>
    <t>asfalt oxidovaný stavebně izolační</t>
  </si>
  <si>
    <t>-1749265162</t>
  </si>
  <si>
    <t>616*0,0017 'Přepočtené koeficientem množství</t>
  </si>
  <si>
    <t>126</t>
  </si>
  <si>
    <t>998711201</t>
  </si>
  <si>
    <t>Přesun hmot procentní pro izolace proti vodě, vlhkosti a plynům v objektech v do 6 m</t>
  </si>
  <si>
    <t>%</t>
  </si>
  <si>
    <t>-867119823</t>
  </si>
  <si>
    <t>VRN</t>
  </si>
  <si>
    <t>Vedlejší rozpočtové náklady</t>
  </si>
  <si>
    <t>VRN1</t>
  </si>
  <si>
    <t>Průzkumné, geodetické a projektové práce</t>
  </si>
  <si>
    <t>127</t>
  </si>
  <si>
    <t>012103000</t>
  </si>
  <si>
    <t>Geodetické práce před výstavbou</t>
  </si>
  <si>
    <t>Kč</t>
  </si>
  <si>
    <t>1024</t>
  </si>
  <si>
    <t>1971144614</t>
  </si>
  <si>
    <t>128</t>
  </si>
  <si>
    <t>012303000</t>
  </si>
  <si>
    <t>Geodetické práce po výstavbě</t>
  </si>
  <si>
    <t>kč</t>
  </si>
  <si>
    <t>-789242130</t>
  </si>
  <si>
    <t>VRN3</t>
  </si>
  <si>
    <t>Zařízení staveniště</t>
  </si>
  <si>
    <t>129</t>
  </si>
  <si>
    <t>030001000</t>
  </si>
  <si>
    <t>-731174444</t>
  </si>
  <si>
    <t>VRN7</t>
  </si>
  <si>
    <t>Provozní vlivy</t>
  </si>
  <si>
    <t>130</t>
  </si>
  <si>
    <t>070001000</t>
  </si>
  <si>
    <t>-2051736007</t>
  </si>
  <si>
    <t>131</t>
  </si>
  <si>
    <t>072002000</t>
  </si>
  <si>
    <t>Silniční provoz - dočasné dopravní značení</t>
  </si>
  <si>
    <t>648905815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</si>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</sst>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4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7" fillId="0" borderId="0" xfId="0" applyFont="1" applyBorder="1" applyAlignment="1">
      <alignment horizontal="left" vertical="center"/>
    </xf>
    <xf numFmtId="0" fontId="0" fillId="0" borderId="6" xfId="0" applyBorder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7" xfId="0" applyBorder="1"/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4" fontId="21" fillId="0" borderId="8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4" fontId="20" fillId="0" borderId="0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/>
    </xf>
    <xf numFmtId="4" fontId="3" fillId="5" borderId="10" xfId="0" applyNumberFormat="1" applyFont="1" applyFill="1" applyBorder="1" applyAlignment="1">
      <alignment vertical="center"/>
    </xf>
    <xf numFmtId="0" fontId="0" fillId="5" borderId="11" xfId="0" applyFont="1" applyFill="1" applyBorder="1" applyAlignment="1">
      <alignment vertical="center"/>
    </xf>
    <xf numFmtId="0" fontId="0" fillId="5" borderId="6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right" vertical="center"/>
    </xf>
    <xf numFmtId="0" fontId="2" fillId="6" borderId="11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8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9" xfId="0" applyNumberFormat="1" applyFont="1" applyBorder="1" applyAlignment="1">
      <alignment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4" fontId="29" fillId="0" borderId="23" xfId="0" applyNumberFormat="1" applyFont="1" applyBorder="1" applyAlignment="1">
      <alignment vertical="center"/>
    </xf>
    <xf numFmtId="4" fontId="29" fillId="0" borderId="24" xfId="0" applyNumberFormat="1" applyFont="1" applyBorder="1" applyAlignment="1">
      <alignment vertical="center"/>
    </xf>
    <xf numFmtId="166" fontId="29" fillId="0" borderId="24" xfId="0" applyNumberFormat="1" applyFont="1" applyBorder="1" applyAlignment="1">
      <alignment vertical="center"/>
    </xf>
    <xf numFmtId="4" fontId="29" fillId="0" borderId="2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0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31" fillId="0" borderId="0" xfId="0" applyFont="1" applyAlignment="1">
      <alignment horizontal="left" vertical="center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4" fontId="24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right" vertical="center"/>
    </xf>
    <xf numFmtId="0" fontId="3" fillId="6" borderId="10" xfId="0" applyFont="1" applyFill="1" applyBorder="1" applyAlignment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>
      <alignment vertical="center"/>
    </xf>
    <xf numFmtId="0" fontId="0" fillId="6" borderId="27" xfId="0" applyFont="1" applyFill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>
      <alignment horizontal="right" vertical="center"/>
    </xf>
    <xf numFmtId="0" fontId="0" fillId="6" borderId="6" xfId="0" applyFont="1" applyFill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6" xfId="0" applyNumberFormat="1" applyFont="1" applyBorder="1" applyAlignment="1"/>
    <xf numFmtId="166" fontId="33" fillId="0" borderId="17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8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9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0" fillId="0" borderId="5" xfId="0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49" fontId="0" fillId="0" borderId="28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167" fontId="0" fillId="0" borderId="28" xfId="0" applyNumberFormat="1" applyFont="1" applyBorder="1" applyAlignment="1" applyProtection="1">
      <alignment vertical="center"/>
      <protection locked="0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  <protection locked="0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9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36" fillId="0" borderId="28" xfId="0" applyFont="1" applyBorder="1" applyAlignment="1" applyProtection="1">
      <alignment horizontal="center" vertical="center"/>
      <protection locked="0"/>
    </xf>
    <xf numFmtId="49" fontId="36" fillId="0" borderId="28" xfId="0" applyNumberFormat="1" applyFont="1" applyBorder="1" applyAlignment="1" applyProtection="1">
      <alignment horizontal="left" vertical="center" wrapText="1"/>
      <protection locked="0"/>
    </xf>
    <xf numFmtId="0" fontId="36" fillId="0" borderId="28" xfId="0" applyFont="1" applyBorder="1" applyAlignment="1" applyProtection="1">
      <alignment horizontal="left" vertical="center" wrapText="1"/>
      <protection locked="0"/>
    </xf>
    <xf numFmtId="0" fontId="36" fillId="0" borderId="28" xfId="0" applyFont="1" applyBorder="1" applyAlignment="1" applyProtection="1">
      <alignment horizontal="center" vertical="center" wrapText="1"/>
      <protection locked="0"/>
    </xf>
    <xf numFmtId="167" fontId="36" fillId="0" borderId="28" xfId="0" applyNumberFormat="1" applyFont="1" applyBorder="1" applyAlignment="1" applyProtection="1">
      <alignment vertical="center"/>
      <protection locked="0"/>
    </xf>
    <xf numFmtId="4" fontId="36" fillId="4" borderId="28" xfId="0" applyNumberFormat="1" applyFont="1" applyFill="1" applyBorder="1" applyAlignment="1" applyProtection="1">
      <alignment vertical="center"/>
      <protection locked="0"/>
    </xf>
    <xf numFmtId="4" fontId="36" fillId="0" borderId="28" xfId="0" applyNumberFormat="1" applyFont="1" applyBorder="1" applyAlignment="1" applyProtection="1">
      <alignment vertical="center"/>
      <protection locked="0"/>
    </xf>
    <xf numFmtId="0" fontId="36" fillId="0" borderId="5" xfId="0" applyFont="1" applyBorder="1" applyAlignment="1">
      <alignment vertical="center"/>
    </xf>
    <xf numFmtId="0" fontId="36" fillId="4" borderId="28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0" fillId="4" borderId="28" xfId="0" applyNumberFormat="1" applyFont="1" applyFill="1" applyBorder="1" applyAlignment="1" applyProtection="1">
      <alignment vertical="center"/>
      <protection locked="0"/>
    </xf>
    <xf numFmtId="0" fontId="1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166" fontId="1" fillId="0" borderId="24" xfId="0" applyNumberFormat="1" applyFont="1" applyBorder="1" applyAlignment="1">
      <alignment vertical="center"/>
    </xf>
    <xf numFmtId="166" fontId="1" fillId="0" borderId="25" xfId="0" applyNumberFormat="1" applyFont="1" applyBorder="1" applyAlignment="1">
      <alignment vertical="center"/>
    </xf>
    <xf numFmtId="0" fontId="0" fillId="0" borderId="0" xfId="0" applyAlignment="1">
      <alignment vertical="top"/>
      <protection locked="0"/>
    </xf>
    <xf numFmtId="0" fontId="37" fillId="0" borderId="29" xfId="0" applyFont="1" applyBorder="1" applyAlignment="1">
      <alignment vertical="center" wrapText="1"/>
      <protection locked="0"/>
    </xf>
    <xf numFmtId="0" fontId="37" fillId="0" borderId="30" xfId="0" applyFont="1" applyBorder="1" applyAlignment="1">
      <alignment vertical="center" wrapText="1"/>
      <protection locked="0"/>
    </xf>
    <xf numFmtId="0" fontId="37" fillId="0" borderId="31" xfId="0" applyFont="1" applyBorder="1" applyAlignment="1">
      <alignment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8" fillId="0" borderId="1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vertical="center" wrapText="1"/>
      <protection locked="0"/>
    </xf>
    <xf numFmtId="0" fontId="39" fillId="0" borderId="34" xfId="0" applyFont="1" applyBorder="1" applyAlignment="1">
      <alignment horizontal="left" wrapText="1"/>
      <protection locked="0"/>
    </xf>
    <xf numFmtId="0" fontId="37" fillId="0" borderId="33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49" fontId="40" fillId="0" borderId="1" xfId="0" applyNumberFormat="1" applyFont="1" applyBorder="1" applyAlignment="1">
      <alignment horizontal="left" vertical="center" wrapText="1"/>
      <protection locked="0"/>
    </xf>
    <xf numFmtId="49" fontId="40" fillId="0" borderId="1" xfId="0" applyNumberFormat="1" applyFont="1" applyBorder="1" applyAlignment="1">
      <alignment vertical="center" wrapText="1"/>
      <protection locked="0"/>
    </xf>
    <xf numFmtId="0" fontId="37" fillId="0" borderId="35" xfId="0" applyFont="1" applyBorder="1" applyAlignment="1">
      <alignment vertical="center" wrapText="1"/>
      <protection locked="0"/>
    </xf>
    <xf numFmtId="0" fontId="41" fillId="0" borderId="34" xfId="0" applyFont="1" applyBorder="1" applyAlignment="1">
      <alignment vertical="center" wrapText="1"/>
      <protection locked="0"/>
    </xf>
    <xf numFmtId="0" fontId="37" fillId="0" borderId="36" xfId="0" applyFont="1" applyBorder="1" applyAlignment="1">
      <alignment vertical="center" wrapText="1"/>
      <protection locked="0"/>
    </xf>
    <xf numFmtId="0" fontId="37" fillId="0" borderId="1" xfId="0" applyFont="1" applyBorder="1" applyAlignment="1">
      <alignment vertical="top"/>
      <protection locked="0"/>
    </xf>
    <xf numFmtId="0" fontId="37" fillId="0" borderId="0" xfId="0" applyFont="1" applyAlignment="1">
      <alignment vertical="top"/>
      <protection locked="0"/>
    </xf>
    <xf numFmtId="0" fontId="37" fillId="0" borderId="29" xfId="0" applyFont="1" applyBorder="1" applyAlignment="1">
      <alignment horizontal="left" vertical="center"/>
      <protection locked="0"/>
    </xf>
    <xf numFmtId="0" fontId="37" fillId="0" borderId="30" xfId="0" applyFont="1" applyBorder="1" applyAlignment="1">
      <alignment horizontal="left" vertical="center"/>
      <protection locked="0"/>
    </xf>
    <xf numFmtId="0" fontId="37" fillId="0" borderId="31" xfId="0" applyFont="1" applyBorder="1" applyAlignment="1">
      <alignment horizontal="left" vertical="center"/>
      <protection locked="0"/>
    </xf>
    <xf numFmtId="0" fontId="37" fillId="0" borderId="32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7" fillId="0" borderId="33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0" fontId="42" fillId="0" borderId="0" xfId="0" applyFont="1" applyAlignment="1">
      <alignment horizontal="left" vertical="center"/>
      <protection locked="0"/>
    </xf>
    <xf numFmtId="0" fontId="39" fillId="0" borderId="34" xfId="0" applyFont="1" applyBorder="1" applyAlignment="1">
      <alignment horizontal="left" vertical="center"/>
      <protection locked="0"/>
    </xf>
    <xf numFmtId="0" fontId="39" fillId="0" borderId="34" xfId="0" applyFont="1" applyBorder="1" applyAlignment="1">
      <alignment horizontal="center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0" fillId="0" borderId="0" xfId="0" applyFont="1" applyAlignment="1">
      <alignment horizontal="left" vertical="center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40" fillId="0" borderId="32" xfId="0" applyFont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center" vertical="center"/>
      <protection locked="0"/>
    </xf>
    <xf numFmtId="0" fontId="37" fillId="0" borderId="35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7" fillId="0" borderId="36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center" vertical="center" wrapText="1"/>
      <protection locked="0"/>
    </xf>
    <xf numFmtId="0" fontId="37" fillId="0" borderId="29" xfId="0" applyFont="1" applyBorder="1" applyAlignment="1">
      <alignment horizontal="left" vertical="center" wrapText="1"/>
      <protection locked="0"/>
    </xf>
    <xf numFmtId="0" fontId="37" fillId="0" borderId="30" xfId="0" applyFont="1" applyBorder="1" applyAlignment="1">
      <alignment horizontal="left" vertical="center" wrapText="1"/>
      <protection locked="0"/>
    </xf>
    <xf numFmtId="0" fontId="37" fillId="0" borderId="31" xfId="0" applyFont="1" applyBorder="1" applyAlignment="1">
      <alignment horizontal="left" vertical="center" wrapText="1"/>
      <protection locked="0"/>
    </xf>
    <xf numFmtId="0" fontId="37" fillId="0" borderId="32" xfId="0" applyFont="1" applyBorder="1" applyAlignment="1">
      <alignment horizontal="left" vertical="center" wrapText="1"/>
      <protection locked="0"/>
    </xf>
    <xf numFmtId="0" fontId="37" fillId="0" borderId="33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/>
      <protection locked="0"/>
    </xf>
    <xf numFmtId="0" fontId="40" fillId="0" borderId="35" xfId="0" applyFont="1" applyBorder="1" applyAlignment="1">
      <alignment horizontal="left" vertical="center" wrapText="1"/>
      <protection locked="0"/>
    </xf>
    <xf numFmtId="0" fontId="40" fillId="0" borderId="34" xfId="0" applyFont="1" applyBorder="1" applyAlignment="1">
      <alignment horizontal="left" vertical="center" wrapText="1"/>
      <protection locked="0"/>
    </xf>
    <xf numFmtId="0" fontId="40" fillId="0" borderId="36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top"/>
      <protection locked="0"/>
    </xf>
    <xf numFmtId="0" fontId="40" fillId="0" borderId="1" xfId="0" applyFont="1" applyBorder="1" applyAlignment="1">
      <alignment horizontal="center" vertical="top"/>
      <protection locked="0"/>
    </xf>
    <xf numFmtId="0" fontId="40" fillId="0" borderId="35" xfId="0" applyFont="1" applyBorder="1" applyAlignment="1">
      <alignment horizontal="left" vertical="center"/>
      <protection locked="0"/>
    </xf>
    <xf numFmtId="0" fontId="40" fillId="0" borderId="36" xfId="0" applyFont="1" applyBorder="1" applyAlignment="1">
      <alignment horizontal="left" vertical="center"/>
      <protection locked="0"/>
    </xf>
    <xf numFmtId="0" fontId="42" fillId="0" borderId="0" xfId="0" applyFont="1" applyAlignment="1">
      <alignment vertical="center"/>
      <protection locked="0"/>
    </xf>
    <xf numFmtId="0" fontId="39" fillId="0" borderId="1" xfId="0" applyFont="1" applyBorder="1" applyAlignment="1">
      <alignment vertical="center"/>
      <protection locked="0"/>
    </xf>
    <xf numFmtId="0" fontId="42" fillId="0" borderId="34" xfId="0" applyFont="1" applyBorder="1" applyAlignment="1">
      <alignment vertical="center"/>
      <protection locked="0"/>
    </xf>
    <xf numFmtId="0" fontId="39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0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39" fillId="0" borderId="34" xfId="0" applyFont="1" applyBorder="1" applyAlignment="1">
      <alignment horizontal="left"/>
      <protection locked="0"/>
    </xf>
    <xf numFmtId="0" fontId="42" fillId="0" borderId="34" xfId="0" applyFont="1" applyBorder="1" applyAlignment="1">
      <protection locked="0"/>
    </xf>
    <xf numFmtId="0" fontId="37" fillId="0" borderId="32" xfId="0" applyFont="1" applyBorder="1" applyAlignment="1">
      <alignment vertical="top"/>
      <protection locked="0"/>
    </xf>
    <xf numFmtId="0" fontId="37" fillId="0" borderId="33" xfId="0" applyFont="1" applyBorder="1" applyAlignment="1">
      <alignment vertical="top"/>
      <protection locked="0"/>
    </xf>
    <xf numFmtId="0" fontId="37" fillId="0" borderId="1" xfId="0" applyFont="1" applyBorder="1" applyAlignment="1">
      <alignment horizontal="center" vertical="center"/>
      <protection locked="0"/>
    </xf>
    <xf numFmtId="0" fontId="37" fillId="0" borderId="1" xfId="0" applyFont="1" applyBorder="1" applyAlignment="1">
      <alignment horizontal="left" vertical="top"/>
      <protection locked="0"/>
    </xf>
    <xf numFmtId="0" fontId="37" fillId="0" borderId="35" xfId="0" applyFont="1" applyBorder="1" applyAlignment="1">
      <alignment vertical="top"/>
      <protection locked="0"/>
    </xf>
    <xf numFmtId="0" fontId="37" fillId="0" borderId="34" xfId="0" applyFont="1" applyBorder="1" applyAlignment="1">
      <alignment vertical="top"/>
      <protection locked="0"/>
    </xf>
    <xf numFmtId="0" fontId="37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 s="23" t="s">
        <v>8</v>
      </c>
      <c r="BS2" s="24" t="s">
        <v>9</v>
      </c>
      <c r="BT2" s="24" t="s">
        <v>10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9</v>
      </c>
      <c r="BT3" s="24" t="s">
        <v>11</v>
      </c>
    </row>
    <row r="4" ht="36.96" customHeight="1">
      <c r="B4" s="28"/>
      <c r="C4" s="29"/>
      <c r="D4" s="30" t="s">
        <v>12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13</v>
      </c>
      <c r="BE4" s="33" t="s">
        <v>14</v>
      </c>
      <c r="BS4" s="24" t="s">
        <v>15</v>
      </c>
    </row>
    <row r="5" ht="14.4" customHeight="1">
      <c r="B5" s="28"/>
      <c r="C5" s="29"/>
      <c r="D5" s="34" t="s">
        <v>16</v>
      </c>
      <c r="E5" s="29"/>
      <c r="F5" s="29"/>
      <c r="G5" s="29"/>
      <c r="H5" s="29"/>
      <c r="I5" s="29"/>
      <c r="J5" s="29"/>
      <c r="K5" s="35" t="s">
        <v>17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31"/>
      <c r="BE5" s="36" t="s">
        <v>18</v>
      </c>
      <c r="BS5" s="24" t="s">
        <v>9</v>
      </c>
    </row>
    <row r="6" ht="36.96" customHeight="1">
      <c r="B6" s="28"/>
      <c r="C6" s="29"/>
      <c r="D6" s="37" t="s">
        <v>19</v>
      </c>
      <c r="E6" s="29"/>
      <c r="F6" s="29"/>
      <c r="G6" s="29"/>
      <c r="H6" s="29"/>
      <c r="I6" s="29"/>
      <c r="J6" s="29"/>
      <c r="K6" s="38" t="s">
        <v>20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1"/>
      <c r="BE6" s="39"/>
      <c r="BS6" s="24" t="s">
        <v>9</v>
      </c>
    </row>
    <row r="7" ht="14.4" customHeight="1">
      <c r="B7" s="28"/>
      <c r="C7" s="29"/>
      <c r="D7" s="40" t="s">
        <v>21</v>
      </c>
      <c r="E7" s="29"/>
      <c r="F7" s="29"/>
      <c r="G7" s="29"/>
      <c r="H7" s="29"/>
      <c r="I7" s="29"/>
      <c r="J7" s="29"/>
      <c r="K7" s="35" t="s">
        <v>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40" t="s">
        <v>22</v>
      </c>
      <c r="AL7" s="29"/>
      <c r="AM7" s="29"/>
      <c r="AN7" s="35" t="s">
        <v>5</v>
      </c>
      <c r="AO7" s="29"/>
      <c r="AP7" s="29"/>
      <c r="AQ7" s="31"/>
      <c r="BE7" s="39"/>
      <c r="BS7" s="24" t="s">
        <v>9</v>
      </c>
    </row>
    <row r="8" ht="14.4" customHeight="1">
      <c r="B8" s="28"/>
      <c r="C8" s="29"/>
      <c r="D8" s="40" t="s">
        <v>23</v>
      </c>
      <c r="E8" s="29"/>
      <c r="F8" s="29"/>
      <c r="G8" s="29"/>
      <c r="H8" s="29"/>
      <c r="I8" s="29"/>
      <c r="J8" s="29"/>
      <c r="K8" s="35" t="s">
        <v>24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40" t="s">
        <v>25</v>
      </c>
      <c r="AL8" s="29"/>
      <c r="AM8" s="29"/>
      <c r="AN8" s="41" t="s">
        <v>26</v>
      </c>
      <c r="AO8" s="29"/>
      <c r="AP8" s="29"/>
      <c r="AQ8" s="31"/>
      <c r="BE8" s="39"/>
      <c r="BS8" s="24" t="s">
        <v>9</v>
      </c>
    </row>
    <row r="9" ht="14.4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9"/>
      <c r="BS9" s="24" t="s">
        <v>9</v>
      </c>
    </row>
    <row r="10" ht="14.4" customHeight="1">
      <c r="B10" s="28"/>
      <c r="C10" s="29"/>
      <c r="D10" s="40" t="s">
        <v>27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40" t="s">
        <v>28</v>
      </c>
      <c r="AL10" s="29"/>
      <c r="AM10" s="29"/>
      <c r="AN10" s="35" t="s">
        <v>5</v>
      </c>
      <c r="AO10" s="29"/>
      <c r="AP10" s="29"/>
      <c r="AQ10" s="31"/>
      <c r="BE10" s="39"/>
      <c r="BS10" s="24" t="s">
        <v>9</v>
      </c>
    </row>
    <row r="11" ht="18.48" customHeight="1">
      <c r="B11" s="28"/>
      <c r="C11" s="29"/>
      <c r="D11" s="29"/>
      <c r="E11" s="35" t="s">
        <v>29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40" t="s">
        <v>30</v>
      </c>
      <c r="AL11" s="29"/>
      <c r="AM11" s="29"/>
      <c r="AN11" s="35" t="s">
        <v>5</v>
      </c>
      <c r="AO11" s="29"/>
      <c r="AP11" s="29"/>
      <c r="AQ11" s="31"/>
      <c r="BE11" s="39"/>
      <c r="BS11" s="24" t="s">
        <v>9</v>
      </c>
    </row>
    <row r="12" ht="6.96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9"/>
      <c r="BS12" s="24" t="s">
        <v>9</v>
      </c>
    </row>
    <row r="13" ht="14.4" customHeight="1">
      <c r="B13" s="28"/>
      <c r="C13" s="29"/>
      <c r="D13" s="40" t="s">
        <v>31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40" t="s">
        <v>28</v>
      </c>
      <c r="AL13" s="29"/>
      <c r="AM13" s="29"/>
      <c r="AN13" s="42" t="s">
        <v>32</v>
      </c>
      <c r="AO13" s="29"/>
      <c r="AP13" s="29"/>
      <c r="AQ13" s="31"/>
      <c r="BE13" s="39"/>
      <c r="BS13" s="24" t="s">
        <v>9</v>
      </c>
    </row>
    <row r="14">
      <c r="B14" s="28"/>
      <c r="C14" s="29"/>
      <c r="D14" s="29"/>
      <c r="E14" s="42" t="s">
        <v>32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 t="s">
        <v>30</v>
      </c>
      <c r="AL14" s="29"/>
      <c r="AM14" s="29"/>
      <c r="AN14" s="42" t="s">
        <v>32</v>
      </c>
      <c r="AO14" s="29"/>
      <c r="AP14" s="29"/>
      <c r="AQ14" s="31"/>
      <c r="BE14" s="39"/>
      <c r="BS14" s="24" t="s">
        <v>9</v>
      </c>
    </row>
    <row r="15" ht="6.96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9"/>
      <c r="BS15" s="24" t="s">
        <v>6</v>
      </c>
    </row>
    <row r="16" ht="14.4" customHeight="1">
      <c r="B16" s="28"/>
      <c r="C16" s="29"/>
      <c r="D16" s="40" t="s">
        <v>33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40" t="s">
        <v>28</v>
      </c>
      <c r="AL16" s="29"/>
      <c r="AM16" s="29"/>
      <c r="AN16" s="35" t="s">
        <v>5</v>
      </c>
      <c r="AO16" s="29"/>
      <c r="AP16" s="29"/>
      <c r="AQ16" s="31"/>
      <c r="BE16" s="39"/>
      <c r="BS16" s="24" t="s">
        <v>6</v>
      </c>
    </row>
    <row r="17" ht="18.48" customHeight="1">
      <c r="B17" s="28"/>
      <c r="C17" s="29"/>
      <c r="D17" s="29"/>
      <c r="E17" s="35" t="s">
        <v>34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40" t="s">
        <v>30</v>
      </c>
      <c r="AL17" s="29"/>
      <c r="AM17" s="29"/>
      <c r="AN17" s="35" t="s">
        <v>5</v>
      </c>
      <c r="AO17" s="29"/>
      <c r="AP17" s="29"/>
      <c r="AQ17" s="31"/>
      <c r="BE17" s="39"/>
      <c r="BS17" s="24" t="s">
        <v>35</v>
      </c>
    </row>
    <row r="18" ht="6.96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9"/>
      <c r="BS18" s="24" t="s">
        <v>9</v>
      </c>
    </row>
    <row r="19" ht="14.4" customHeight="1">
      <c r="B19" s="28"/>
      <c r="C19" s="29"/>
      <c r="D19" s="40" t="s">
        <v>36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9"/>
      <c r="BS19" s="24" t="s">
        <v>9</v>
      </c>
    </row>
    <row r="20" ht="16.5" customHeight="1">
      <c r="B20" s="28"/>
      <c r="C20" s="29"/>
      <c r="D20" s="29"/>
      <c r="E20" s="44" t="s">
        <v>5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29"/>
      <c r="AP20" s="29"/>
      <c r="AQ20" s="31"/>
      <c r="BE20" s="39"/>
      <c r="BS20" s="24" t="s">
        <v>35</v>
      </c>
    </row>
    <row r="21" ht="6.96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9"/>
    </row>
    <row r="22" ht="6.96" customHeight="1">
      <c r="B22" s="28"/>
      <c r="C22" s="29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29"/>
      <c r="AQ22" s="31"/>
      <c r="BE22" s="39"/>
    </row>
    <row r="23" s="1" customFormat="1" ht="25.92" customHeight="1">
      <c r="B23" s="46"/>
      <c r="C23" s="47"/>
      <c r="D23" s="48" t="s">
        <v>37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>
        <f>ROUND(AG51,2)</f>
        <v>0</v>
      </c>
      <c r="AL23" s="49"/>
      <c r="AM23" s="49"/>
      <c r="AN23" s="49"/>
      <c r="AO23" s="49"/>
      <c r="AP23" s="47"/>
      <c r="AQ23" s="51"/>
      <c r="BE23" s="39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51"/>
      <c r="BE24" s="39"/>
    </row>
    <row r="25" s="1" customForma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52" t="s">
        <v>38</v>
      </c>
      <c r="M25" s="52"/>
      <c r="N25" s="52"/>
      <c r="O25" s="52"/>
      <c r="P25" s="47"/>
      <c r="Q25" s="47"/>
      <c r="R25" s="47"/>
      <c r="S25" s="47"/>
      <c r="T25" s="47"/>
      <c r="U25" s="47"/>
      <c r="V25" s="47"/>
      <c r="W25" s="52" t="s">
        <v>39</v>
      </c>
      <c r="X25" s="52"/>
      <c r="Y25" s="52"/>
      <c r="Z25" s="52"/>
      <c r="AA25" s="52"/>
      <c r="AB25" s="52"/>
      <c r="AC25" s="52"/>
      <c r="AD25" s="52"/>
      <c r="AE25" s="52"/>
      <c r="AF25" s="47"/>
      <c r="AG25" s="47"/>
      <c r="AH25" s="47"/>
      <c r="AI25" s="47"/>
      <c r="AJ25" s="47"/>
      <c r="AK25" s="52" t="s">
        <v>40</v>
      </c>
      <c r="AL25" s="52"/>
      <c r="AM25" s="52"/>
      <c r="AN25" s="52"/>
      <c r="AO25" s="52"/>
      <c r="AP25" s="47"/>
      <c r="AQ25" s="51"/>
      <c r="BE25" s="39"/>
    </row>
    <row r="26" s="2" customFormat="1" ht="14.4" customHeight="1">
      <c r="B26" s="53"/>
      <c r="C26" s="54"/>
      <c r="D26" s="55" t="s">
        <v>41</v>
      </c>
      <c r="E26" s="54"/>
      <c r="F26" s="55" t="s">
        <v>42</v>
      </c>
      <c r="G26" s="54"/>
      <c r="H26" s="54"/>
      <c r="I26" s="54"/>
      <c r="J26" s="54"/>
      <c r="K26" s="54"/>
      <c r="L26" s="56">
        <v>0.20999999999999999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7">
        <f>ROUND(AZ51,2)</f>
        <v>0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7">
        <f>ROUND(AV51,2)</f>
        <v>0</v>
      </c>
      <c r="AL26" s="54"/>
      <c r="AM26" s="54"/>
      <c r="AN26" s="54"/>
      <c r="AO26" s="54"/>
      <c r="AP26" s="54"/>
      <c r="AQ26" s="58"/>
      <c r="BE26" s="39"/>
    </row>
    <row r="27" s="2" customFormat="1" ht="14.4" customHeight="1">
      <c r="B27" s="53"/>
      <c r="C27" s="54"/>
      <c r="D27" s="54"/>
      <c r="E27" s="54"/>
      <c r="F27" s="55" t="s">
        <v>43</v>
      </c>
      <c r="G27" s="54"/>
      <c r="H27" s="54"/>
      <c r="I27" s="54"/>
      <c r="J27" s="54"/>
      <c r="K27" s="54"/>
      <c r="L27" s="56">
        <v>0.14999999999999999</v>
      </c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7">
        <f>ROUND(BA51,2)</f>
        <v>0</v>
      </c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7">
        <f>ROUND(AW51,2)</f>
        <v>0</v>
      </c>
      <c r="AL27" s="54"/>
      <c r="AM27" s="54"/>
      <c r="AN27" s="54"/>
      <c r="AO27" s="54"/>
      <c r="AP27" s="54"/>
      <c r="AQ27" s="58"/>
      <c r="BE27" s="39"/>
    </row>
    <row r="28" hidden="1" s="2" customFormat="1" ht="14.4" customHeight="1">
      <c r="B28" s="53"/>
      <c r="C28" s="54"/>
      <c r="D28" s="54"/>
      <c r="E28" s="54"/>
      <c r="F28" s="55" t="s">
        <v>44</v>
      </c>
      <c r="G28" s="54"/>
      <c r="H28" s="54"/>
      <c r="I28" s="54"/>
      <c r="J28" s="54"/>
      <c r="K28" s="54"/>
      <c r="L28" s="56">
        <v>0.20999999999999999</v>
      </c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7">
        <f>ROUND(BB51,2)</f>
        <v>0</v>
      </c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7">
        <v>0</v>
      </c>
      <c r="AL28" s="54"/>
      <c r="AM28" s="54"/>
      <c r="AN28" s="54"/>
      <c r="AO28" s="54"/>
      <c r="AP28" s="54"/>
      <c r="AQ28" s="58"/>
      <c r="BE28" s="39"/>
    </row>
    <row r="29" hidden="1" s="2" customFormat="1" ht="14.4" customHeight="1">
      <c r="B29" s="53"/>
      <c r="C29" s="54"/>
      <c r="D29" s="54"/>
      <c r="E29" s="54"/>
      <c r="F29" s="55" t="s">
        <v>45</v>
      </c>
      <c r="G29" s="54"/>
      <c r="H29" s="54"/>
      <c r="I29" s="54"/>
      <c r="J29" s="54"/>
      <c r="K29" s="54"/>
      <c r="L29" s="56">
        <v>0.14999999999999999</v>
      </c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7">
        <f>ROUND(BC51,2)</f>
        <v>0</v>
      </c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7">
        <v>0</v>
      </c>
      <c r="AL29" s="54"/>
      <c r="AM29" s="54"/>
      <c r="AN29" s="54"/>
      <c r="AO29" s="54"/>
      <c r="AP29" s="54"/>
      <c r="AQ29" s="58"/>
      <c r="BE29" s="39"/>
    </row>
    <row r="30" hidden="1" s="2" customFormat="1" ht="14.4" customHeight="1">
      <c r="B30" s="53"/>
      <c r="C30" s="54"/>
      <c r="D30" s="54"/>
      <c r="E30" s="54"/>
      <c r="F30" s="55" t="s">
        <v>46</v>
      </c>
      <c r="G30" s="54"/>
      <c r="H30" s="54"/>
      <c r="I30" s="54"/>
      <c r="J30" s="54"/>
      <c r="K30" s="54"/>
      <c r="L30" s="56">
        <v>0</v>
      </c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7">
        <f>ROUND(BD51,2)</f>
        <v>0</v>
      </c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7">
        <v>0</v>
      </c>
      <c r="AL30" s="54"/>
      <c r="AM30" s="54"/>
      <c r="AN30" s="54"/>
      <c r="AO30" s="54"/>
      <c r="AP30" s="54"/>
      <c r="AQ30" s="58"/>
      <c r="BE30" s="39"/>
    </row>
    <row r="31" s="1" customFormat="1" ht="6.96" customHeight="1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51"/>
      <c r="BE31" s="39"/>
    </row>
    <row r="32" s="1" customFormat="1" ht="25.92" customHeight="1">
      <c r="B32" s="46"/>
      <c r="C32" s="59"/>
      <c r="D32" s="60" t="s">
        <v>47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2" t="s">
        <v>48</v>
      </c>
      <c r="U32" s="61"/>
      <c r="V32" s="61"/>
      <c r="W32" s="61"/>
      <c r="X32" s="63" t="s">
        <v>49</v>
      </c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4">
        <f>SUM(AK23:AK30)</f>
        <v>0</v>
      </c>
      <c r="AL32" s="61"/>
      <c r="AM32" s="61"/>
      <c r="AN32" s="61"/>
      <c r="AO32" s="65"/>
      <c r="AP32" s="59"/>
      <c r="AQ32" s="66"/>
      <c r="BE32" s="39"/>
    </row>
    <row r="33" s="1" customFormat="1" ht="6.96" customHeight="1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51"/>
    </row>
    <row r="34" s="1" customFormat="1" ht="6.96" customHeight="1"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9"/>
    </row>
    <row r="38" s="1" customFormat="1" ht="6.96" customHeight="1"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46"/>
    </row>
    <row r="39" s="1" customFormat="1" ht="36.96" customHeight="1">
      <c r="B39" s="46"/>
      <c r="C39" s="72" t="s">
        <v>50</v>
      </c>
      <c r="AR39" s="46"/>
    </row>
    <row r="40" s="1" customFormat="1" ht="6.96" customHeight="1">
      <c r="B40" s="46"/>
      <c r="AR40" s="46"/>
    </row>
    <row r="41" s="3" customFormat="1" ht="14.4" customHeight="1">
      <c r="B41" s="73"/>
      <c r="C41" s="74" t="s">
        <v>16</v>
      </c>
      <c r="L41" s="3" t="str">
        <f>K5</f>
        <v>Stavenik010</v>
      </c>
      <c r="AR41" s="73"/>
    </row>
    <row r="42" s="4" customFormat="1" ht="36.96" customHeight="1">
      <c r="B42" s="75"/>
      <c r="C42" s="76" t="s">
        <v>19</v>
      </c>
      <c r="L42" s="77" t="str">
        <f>K6</f>
        <v>Stavba chodníku PASEKY U REVÍRU v obci Poličná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R42" s="75"/>
    </row>
    <row r="43" s="1" customFormat="1" ht="6.96" customHeight="1">
      <c r="B43" s="46"/>
      <c r="AR43" s="46"/>
    </row>
    <row r="44" s="1" customFormat="1">
      <c r="B44" s="46"/>
      <c r="C44" s="74" t="s">
        <v>23</v>
      </c>
      <c r="L44" s="78" t="str">
        <f>IF(K8="","",K8)</f>
        <v>Poličná</v>
      </c>
      <c r="AI44" s="74" t="s">
        <v>25</v>
      </c>
      <c r="AM44" s="79" t="str">
        <f>IF(AN8= "","",AN8)</f>
        <v>20. 8. 2018</v>
      </c>
      <c r="AN44" s="79"/>
      <c r="AR44" s="46"/>
    </row>
    <row r="45" s="1" customFormat="1" ht="6.96" customHeight="1">
      <c r="B45" s="46"/>
      <c r="AR45" s="46"/>
    </row>
    <row r="46" s="1" customFormat="1">
      <c r="B46" s="46"/>
      <c r="C46" s="74" t="s">
        <v>27</v>
      </c>
      <c r="L46" s="3" t="str">
        <f>IF(E11= "","",E11)</f>
        <v>Obec Poličná</v>
      </c>
      <c r="AI46" s="74" t="s">
        <v>33</v>
      </c>
      <c r="AM46" s="3" t="str">
        <f>IF(E17="","",E17)</f>
        <v>Staveník Petr</v>
      </c>
      <c r="AN46" s="3"/>
      <c r="AO46" s="3"/>
      <c r="AP46" s="3"/>
      <c r="AR46" s="46"/>
      <c r="AS46" s="80" t="s">
        <v>51</v>
      </c>
      <c r="AT46" s="81"/>
      <c r="AU46" s="82"/>
      <c r="AV46" s="82"/>
      <c r="AW46" s="82"/>
      <c r="AX46" s="82"/>
      <c r="AY46" s="82"/>
      <c r="AZ46" s="82"/>
      <c r="BA46" s="82"/>
      <c r="BB46" s="82"/>
      <c r="BC46" s="82"/>
      <c r="BD46" s="83"/>
    </row>
    <row r="47" s="1" customFormat="1">
      <c r="B47" s="46"/>
      <c r="C47" s="74" t="s">
        <v>31</v>
      </c>
      <c r="L47" s="3" t="str">
        <f>IF(E14= "Vyplň údaj","",E14)</f>
        <v/>
      </c>
      <c r="AR47" s="46"/>
      <c r="AS47" s="84"/>
      <c r="AT47" s="55"/>
      <c r="AU47" s="47"/>
      <c r="AV47" s="47"/>
      <c r="AW47" s="47"/>
      <c r="AX47" s="47"/>
      <c r="AY47" s="47"/>
      <c r="AZ47" s="47"/>
      <c r="BA47" s="47"/>
      <c r="BB47" s="47"/>
      <c r="BC47" s="47"/>
      <c r="BD47" s="85"/>
    </row>
    <row r="48" s="1" customFormat="1" ht="10.8" customHeight="1">
      <c r="B48" s="46"/>
      <c r="AR48" s="46"/>
      <c r="AS48" s="84"/>
      <c r="AT48" s="55"/>
      <c r="AU48" s="47"/>
      <c r="AV48" s="47"/>
      <c r="AW48" s="47"/>
      <c r="AX48" s="47"/>
      <c r="AY48" s="47"/>
      <c r="AZ48" s="47"/>
      <c r="BA48" s="47"/>
      <c r="BB48" s="47"/>
      <c r="BC48" s="47"/>
      <c r="BD48" s="85"/>
    </row>
    <row r="49" s="1" customFormat="1" ht="29.28" customHeight="1">
      <c r="B49" s="46"/>
      <c r="C49" s="86" t="s">
        <v>52</v>
      </c>
      <c r="D49" s="87"/>
      <c r="E49" s="87"/>
      <c r="F49" s="87"/>
      <c r="G49" s="87"/>
      <c r="H49" s="88"/>
      <c r="I49" s="89" t="s">
        <v>53</v>
      </c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90" t="s">
        <v>54</v>
      </c>
      <c r="AH49" s="87"/>
      <c r="AI49" s="87"/>
      <c r="AJ49" s="87"/>
      <c r="AK49" s="87"/>
      <c r="AL49" s="87"/>
      <c r="AM49" s="87"/>
      <c r="AN49" s="89" t="s">
        <v>55</v>
      </c>
      <c r="AO49" s="87"/>
      <c r="AP49" s="87"/>
      <c r="AQ49" s="91" t="s">
        <v>56</v>
      </c>
      <c r="AR49" s="46"/>
      <c r="AS49" s="92" t="s">
        <v>57</v>
      </c>
      <c r="AT49" s="93" t="s">
        <v>58</v>
      </c>
      <c r="AU49" s="93" t="s">
        <v>59</v>
      </c>
      <c r="AV49" s="93" t="s">
        <v>60</v>
      </c>
      <c r="AW49" s="93" t="s">
        <v>61</v>
      </c>
      <c r="AX49" s="93" t="s">
        <v>62</v>
      </c>
      <c r="AY49" s="93" t="s">
        <v>63</v>
      </c>
      <c r="AZ49" s="93" t="s">
        <v>64</v>
      </c>
      <c r="BA49" s="93" t="s">
        <v>65</v>
      </c>
      <c r="BB49" s="93" t="s">
        <v>66</v>
      </c>
      <c r="BC49" s="93" t="s">
        <v>67</v>
      </c>
      <c r="BD49" s="94" t="s">
        <v>68</v>
      </c>
    </row>
    <row r="50" s="1" customFormat="1" ht="10.8" customHeight="1">
      <c r="B50" s="46"/>
      <c r="AR50" s="46"/>
      <c r="AS50" s="95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3"/>
    </row>
    <row r="51" s="4" customFormat="1" ht="32.4" customHeight="1">
      <c r="B51" s="75"/>
      <c r="C51" s="96" t="s">
        <v>69</v>
      </c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8">
        <f>ROUND(AG52,2)</f>
        <v>0</v>
      </c>
      <c r="AH51" s="98"/>
      <c r="AI51" s="98"/>
      <c r="AJ51" s="98"/>
      <c r="AK51" s="98"/>
      <c r="AL51" s="98"/>
      <c r="AM51" s="98"/>
      <c r="AN51" s="99">
        <f>SUM(AG51,AT51)</f>
        <v>0</v>
      </c>
      <c r="AO51" s="99"/>
      <c r="AP51" s="99"/>
      <c r="AQ51" s="100" t="s">
        <v>5</v>
      </c>
      <c r="AR51" s="75"/>
      <c r="AS51" s="101">
        <f>ROUND(AS52,2)</f>
        <v>0</v>
      </c>
      <c r="AT51" s="102">
        <f>ROUND(SUM(AV51:AW51),2)</f>
        <v>0</v>
      </c>
      <c r="AU51" s="103">
        <f>ROUND(AU52,5)</f>
        <v>0</v>
      </c>
      <c r="AV51" s="102">
        <f>ROUND(AZ51*L26,2)</f>
        <v>0</v>
      </c>
      <c r="AW51" s="102">
        <f>ROUND(BA51*L27,2)</f>
        <v>0</v>
      </c>
      <c r="AX51" s="102">
        <f>ROUND(BB51*L26,2)</f>
        <v>0</v>
      </c>
      <c r="AY51" s="102">
        <f>ROUND(BC51*L27,2)</f>
        <v>0</v>
      </c>
      <c r="AZ51" s="102">
        <f>ROUND(AZ52,2)</f>
        <v>0</v>
      </c>
      <c r="BA51" s="102">
        <f>ROUND(BA52,2)</f>
        <v>0</v>
      </c>
      <c r="BB51" s="102">
        <f>ROUND(BB52,2)</f>
        <v>0</v>
      </c>
      <c r="BC51" s="102">
        <f>ROUND(BC52,2)</f>
        <v>0</v>
      </c>
      <c r="BD51" s="104">
        <f>ROUND(BD52,2)</f>
        <v>0</v>
      </c>
      <c r="BS51" s="76" t="s">
        <v>70</v>
      </c>
      <c r="BT51" s="76" t="s">
        <v>71</v>
      </c>
      <c r="BV51" s="76" t="s">
        <v>72</v>
      </c>
      <c r="BW51" s="76" t="s">
        <v>7</v>
      </c>
      <c r="BX51" s="76" t="s">
        <v>73</v>
      </c>
      <c r="CL51" s="76" t="s">
        <v>5</v>
      </c>
    </row>
    <row r="52" s="5" customFormat="1" ht="31.5" customHeight="1">
      <c r="A52" s="105" t="s">
        <v>74</v>
      </c>
      <c r="B52" s="106"/>
      <c r="C52" s="107"/>
      <c r="D52" s="108" t="s">
        <v>17</v>
      </c>
      <c r="E52" s="108"/>
      <c r="F52" s="108"/>
      <c r="G52" s="108"/>
      <c r="H52" s="108"/>
      <c r="I52" s="109"/>
      <c r="J52" s="108" t="s">
        <v>20</v>
      </c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10">
        <f>'Stavenik010 - Stavba chod...'!J25</f>
        <v>0</v>
      </c>
      <c r="AH52" s="109"/>
      <c r="AI52" s="109"/>
      <c r="AJ52" s="109"/>
      <c r="AK52" s="109"/>
      <c r="AL52" s="109"/>
      <c r="AM52" s="109"/>
      <c r="AN52" s="110">
        <f>SUM(AG52,AT52)</f>
        <v>0</v>
      </c>
      <c r="AO52" s="109"/>
      <c r="AP52" s="109"/>
      <c r="AQ52" s="111" t="s">
        <v>75</v>
      </c>
      <c r="AR52" s="106"/>
      <c r="AS52" s="112">
        <v>0</v>
      </c>
      <c r="AT52" s="113">
        <f>ROUND(SUM(AV52:AW52),2)</f>
        <v>0</v>
      </c>
      <c r="AU52" s="114">
        <f>'Stavenik010 - Stavba chod...'!P86</f>
        <v>0</v>
      </c>
      <c r="AV52" s="113">
        <f>'Stavenik010 - Stavba chod...'!J28</f>
        <v>0</v>
      </c>
      <c r="AW52" s="113">
        <f>'Stavenik010 - Stavba chod...'!J29</f>
        <v>0</v>
      </c>
      <c r="AX52" s="113">
        <f>'Stavenik010 - Stavba chod...'!J30</f>
        <v>0</v>
      </c>
      <c r="AY52" s="113">
        <f>'Stavenik010 - Stavba chod...'!J31</f>
        <v>0</v>
      </c>
      <c r="AZ52" s="113">
        <f>'Stavenik010 - Stavba chod...'!F28</f>
        <v>0</v>
      </c>
      <c r="BA52" s="113">
        <f>'Stavenik010 - Stavba chod...'!F29</f>
        <v>0</v>
      </c>
      <c r="BB52" s="113">
        <f>'Stavenik010 - Stavba chod...'!F30</f>
        <v>0</v>
      </c>
      <c r="BC52" s="113">
        <f>'Stavenik010 - Stavba chod...'!F31</f>
        <v>0</v>
      </c>
      <c r="BD52" s="115">
        <f>'Stavenik010 - Stavba chod...'!F32</f>
        <v>0</v>
      </c>
      <c r="BT52" s="116" t="s">
        <v>76</v>
      </c>
      <c r="BU52" s="116" t="s">
        <v>77</v>
      </c>
      <c r="BV52" s="116" t="s">
        <v>72</v>
      </c>
      <c r="BW52" s="116" t="s">
        <v>7</v>
      </c>
      <c r="BX52" s="116" t="s">
        <v>73</v>
      </c>
      <c r="CL52" s="116" t="s">
        <v>5</v>
      </c>
    </row>
    <row r="53" s="1" customFormat="1" ht="30" customHeight="1">
      <c r="B53" s="46"/>
      <c r="AR53" s="46"/>
    </row>
    <row r="54" s="1" customFormat="1" ht="6.96" customHeight="1"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46"/>
    </row>
  </sheetData>
  <mergeCells count="41">
    <mergeCell ref="BE5:BE32"/>
    <mergeCell ref="W30:AE30"/>
    <mergeCell ref="X32:AB32"/>
    <mergeCell ref="AK32:AO32"/>
    <mergeCell ref="AR2:BE2"/>
    <mergeCell ref="K5:AO5"/>
    <mergeCell ref="W28:AE28"/>
    <mergeCell ref="AK28:AO28"/>
    <mergeCell ref="AN52:AP52"/>
    <mergeCell ref="W29:AE29"/>
    <mergeCell ref="AK29:AO29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G52:AM52"/>
    <mergeCell ref="D52:H52"/>
    <mergeCell ref="AG51:AM51"/>
    <mergeCell ref="AN51:AP51"/>
    <mergeCell ref="L29:O29"/>
    <mergeCell ref="L28:O28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30:O30"/>
    <mergeCell ref="AK30:AO30"/>
    <mergeCell ref="K6:AO6"/>
    <mergeCell ref="J52:AF52"/>
  </mergeCells>
  <hyperlinks>
    <hyperlink ref="K1:S1" location="C2" display="1) Rekapitulace stavby"/>
    <hyperlink ref="W1:AI1" location="C51" display="2) Rekapitulace objektů stavby a soupisů prací"/>
    <hyperlink ref="A52" location="'Stavenik010 - Stavba chod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17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18"/>
      <c r="C1" s="118"/>
      <c r="D1" s="119" t="s">
        <v>1</v>
      </c>
      <c r="E1" s="118"/>
      <c r="F1" s="120" t="s">
        <v>78</v>
      </c>
      <c r="G1" s="120" t="s">
        <v>79</v>
      </c>
      <c r="H1" s="120"/>
      <c r="I1" s="121"/>
      <c r="J1" s="120" t="s">
        <v>80</v>
      </c>
      <c r="K1" s="119" t="s">
        <v>81</v>
      </c>
      <c r="L1" s="120" t="s">
        <v>82</v>
      </c>
      <c r="M1" s="120"/>
      <c r="N1" s="120"/>
      <c r="O1" s="120"/>
      <c r="P1" s="120"/>
      <c r="Q1" s="120"/>
      <c r="R1" s="120"/>
      <c r="S1" s="120"/>
      <c r="T1" s="120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 s="23" t="s">
        <v>8</v>
      </c>
      <c r="AT2" s="24" t="s">
        <v>7</v>
      </c>
      <c r="AZ2" s="122" t="s">
        <v>83</v>
      </c>
      <c r="BA2" s="122" t="s">
        <v>5</v>
      </c>
      <c r="BB2" s="122" t="s">
        <v>5</v>
      </c>
      <c r="BC2" s="122" t="s">
        <v>84</v>
      </c>
      <c r="BD2" s="122" t="s">
        <v>85</v>
      </c>
    </row>
    <row r="3" ht="6.96" customHeight="1">
      <c r="B3" s="25"/>
      <c r="C3" s="26"/>
      <c r="D3" s="26"/>
      <c r="E3" s="26"/>
      <c r="F3" s="26"/>
      <c r="G3" s="26"/>
      <c r="H3" s="26"/>
      <c r="I3" s="123"/>
      <c r="J3" s="26"/>
      <c r="K3" s="27"/>
      <c r="AT3" s="24" t="s">
        <v>85</v>
      </c>
      <c r="AZ3" s="122" t="s">
        <v>86</v>
      </c>
      <c r="BA3" s="122" t="s">
        <v>5</v>
      </c>
      <c r="BB3" s="122" t="s">
        <v>5</v>
      </c>
      <c r="BC3" s="122" t="s">
        <v>87</v>
      </c>
      <c r="BD3" s="122" t="s">
        <v>85</v>
      </c>
    </row>
    <row r="4" ht="36.96" customHeight="1">
      <c r="B4" s="28"/>
      <c r="C4" s="29"/>
      <c r="D4" s="30" t="s">
        <v>88</v>
      </c>
      <c r="E4" s="29"/>
      <c r="F4" s="29"/>
      <c r="G4" s="29"/>
      <c r="H4" s="29"/>
      <c r="I4" s="124"/>
      <c r="J4" s="29"/>
      <c r="K4" s="31"/>
      <c r="M4" s="32" t="s">
        <v>13</v>
      </c>
      <c r="AT4" s="24" t="s">
        <v>6</v>
      </c>
      <c r="AZ4" s="122" t="s">
        <v>89</v>
      </c>
      <c r="BA4" s="122" t="s">
        <v>5</v>
      </c>
      <c r="BB4" s="122" t="s">
        <v>5</v>
      </c>
      <c r="BC4" s="122" t="s">
        <v>90</v>
      </c>
      <c r="BD4" s="122" t="s">
        <v>85</v>
      </c>
    </row>
    <row r="5" ht="6.96" customHeight="1">
      <c r="B5" s="28"/>
      <c r="C5" s="29"/>
      <c r="D5" s="29"/>
      <c r="E5" s="29"/>
      <c r="F5" s="29"/>
      <c r="G5" s="29"/>
      <c r="H5" s="29"/>
      <c r="I5" s="124"/>
      <c r="J5" s="29"/>
      <c r="K5" s="31"/>
      <c r="AZ5" s="122" t="s">
        <v>91</v>
      </c>
      <c r="BA5" s="122" t="s">
        <v>5</v>
      </c>
      <c r="BB5" s="122" t="s">
        <v>5</v>
      </c>
      <c r="BC5" s="122" t="s">
        <v>92</v>
      </c>
      <c r="BD5" s="122" t="s">
        <v>85</v>
      </c>
    </row>
    <row r="6" s="1" customFormat="1">
      <c r="B6" s="46"/>
      <c r="C6" s="47"/>
      <c r="D6" s="40" t="s">
        <v>19</v>
      </c>
      <c r="E6" s="47"/>
      <c r="F6" s="47"/>
      <c r="G6" s="47"/>
      <c r="H6" s="47"/>
      <c r="I6" s="125"/>
      <c r="J6" s="47"/>
      <c r="K6" s="51"/>
      <c r="AZ6" s="122" t="s">
        <v>93</v>
      </c>
      <c r="BA6" s="122" t="s">
        <v>5</v>
      </c>
      <c r="BB6" s="122" t="s">
        <v>5</v>
      </c>
      <c r="BC6" s="122" t="s">
        <v>94</v>
      </c>
      <c r="BD6" s="122" t="s">
        <v>85</v>
      </c>
    </row>
    <row r="7" s="1" customFormat="1" ht="36.96" customHeight="1">
      <c r="B7" s="46"/>
      <c r="C7" s="47"/>
      <c r="D7" s="47"/>
      <c r="E7" s="126" t="s">
        <v>20</v>
      </c>
      <c r="F7" s="47"/>
      <c r="G7" s="47"/>
      <c r="H7" s="47"/>
      <c r="I7" s="125"/>
      <c r="J7" s="47"/>
      <c r="K7" s="51"/>
      <c r="AZ7" s="122" t="s">
        <v>95</v>
      </c>
      <c r="BA7" s="122" t="s">
        <v>5</v>
      </c>
      <c r="BB7" s="122" t="s">
        <v>5</v>
      </c>
      <c r="BC7" s="122" t="s">
        <v>96</v>
      </c>
      <c r="BD7" s="122" t="s">
        <v>85</v>
      </c>
    </row>
    <row r="8" s="1" customFormat="1">
      <c r="B8" s="46"/>
      <c r="C8" s="47"/>
      <c r="D8" s="47"/>
      <c r="E8" s="47"/>
      <c r="F8" s="47"/>
      <c r="G8" s="47"/>
      <c r="H8" s="47"/>
      <c r="I8" s="125"/>
      <c r="J8" s="47"/>
      <c r="K8" s="51"/>
      <c r="AZ8" s="122" t="s">
        <v>97</v>
      </c>
      <c r="BA8" s="122" t="s">
        <v>5</v>
      </c>
      <c r="BB8" s="122" t="s">
        <v>5</v>
      </c>
      <c r="BC8" s="122" t="s">
        <v>98</v>
      </c>
      <c r="BD8" s="122" t="s">
        <v>85</v>
      </c>
    </row>
    <row r="9" s="1" customFormat="1" ht="14.4" customHeight="1">
      <c r="B9" s="46"/>
      <c r="C9" s="47"/>
      <c r="D9" s="40" t="s">
        <v>21</v>
      </c>
      <c r="E9" s="47"/>
      <c r="F9" s="35" t="s">
        <v>5</v>
      </c>
      <c r="G9" s="47"/>
      <c r="H9" s="47"/>
      <c r="I9" s="127" t="s">
        <v>22</v>
      </c>
      <c r="J9" s="35" t="s">
        <v>5</v>
      </c>
      <c r="K9" s="51"/>
      <c r="AZ9" s="122" t="s">
        <v>99</v>
      </c>
      <c r="BA9" s="122" t="s">
        <v>5</v>
      </c>
      <c r="BB9" s="122" t="s">
        <v>5</v>
      </c>
      <c r="BC9" s="122" t="s">
        <v>100</v>
      </c>
      <c r="BD9" s="122" t="s">
        <v>85</v>
      </c>
    </row>
    <row r="10" s="1" customFormat="1" ht="14.4" customHeight="1">
      <c r="B10" s="46"/>
      <c r="C10" s="47"/>
      <c r="D10" s="40" t="s">
        <v>23</v>
      </c>
      <c r="E10" s="47"/>
      <c r="F10" s="35" t="s">
        <v>24</v>
      </c>
      <c r="G10" s="47"/>
      <c r="H10" s="47"/>
      <c r="I10" s="127" t="s">
        <v>25</v>
      </c>
      <c r="J10" s="128" t="str">
        <f>'Rekapitulace stavby'!AN8</f>
        <v>20. 8. 2018</v>
      </c>
      <c r="K10" s="51"/>
      <c r="AZ10" s="122" t="s">
        <v>101</v>
      </c>
      <c r="BA10" s="122" t="s">
        <v>5</v>
      </c>
      <c r="BB10" s="122" t="s">
        <v>5</v>
      </c>
      <c r="BC10" s="122" t="s">
        <v>102</v>
      </c>
      <c r="BD10" s="122" t="s">
        <v>85</v>
      </c>
    </row>
    <row r="11" s="1" customFormat="1" ht="10.8" customHeight="1">
      <c r="B11" s="46"/>
      <c r="C11" s="47"/>
      <c r="D11" s="47"/>
      <c r="E11" s="47"/>
      <c r="F11" s="47"/>
      <c r="G11" s="47"/>
      <c r="H11" s="47"/>
      <c r="I11" s="125"/>
      <c r="J11" s="47"/>
      <c r="K11" s="51"/>
      <c r="AZ11" s="122" t="s">
        <v>103</v>
      </c>
      <c r="BA11" s="122" t="s">
        <v>5</v>
      </c>
      <c r="BB11" s="122" t="s">
        <v>5</v>
      </c>
      <c r="BC11" s="122" t="s">
        <v>104</v>
      </c>
      <c r="BD11" s="122" t="s">
        <v>85</v>
      </c>
    </row>
    <row r="12" s="1" customFormat="1" ht="14.4" customHeight="1">
      <c r="B12" s="46"/>
      <c r="C12" s="47"/>
      <c r="D12" s="40" t="s">
        <v>27</v>
      </c>
      <c r="E12" s="47"/>
      <c r="F12" s="47"/>
      <c r="G12" s="47"/>
      <c r="H12" s="47"/>
      <c r="I12" s="127" t="s">
        <v>28</v>
      </c>
      <c r="J12" s="35" t="s">
        <v>5</v>
      </c>
      <c r="K12" s="51"/>
      <c r="AZ12" s="122" t="s">
        <v>105</v>
      </c>
      <c r="BA12" s="122" t="s">
        <v>5</v>
      </c>
      <c r="BB12" s="122" t="s">
        <v>5</v>
      </c>
      <c r="BC12" s="122" t="s">
        <v>106</v>
      </c>
      <c r="BD12" s="122" t="s">
        <v>85</v>
      </c>
    </row>
    <row r="13" s="1" customFormat="1" ht="18" customHeight="1">
      <c r="B13" s="46"/>
      <c r="C13" s="47"/>
      <c r="D13" s="47"/>
      <c r="E13" s="35" t="s">
        <v>29</v>
      </c>
      <c r="F13" s="47"/>
      <c r="G13" s="47"/>
      <c r="H13" s="47"/>
      <c r="I13" s="127" t="s">
        <v>30</v>
      </c>
      <c r="J13" s="35" t="s">
        <v>5</v>
      </c>
      <c r="K13" s="51"/>
      <c r="AZ13" s="122" t="s">
        <v>107</v>
      </c>
      <c r="BA13" s="122" t="s">
        <v>5</v>
      </c>
      <c r="BB13" s="122" t="s">
        <v>5</v>
      </c>
      <c r="BC13" s="122" t="s">
        <v>108</v>
      </c>
      <c r="BD13" s="122" t="s">
        <v>85</v>
      </c>
    </row>
    <row r="14" s="1" customFormat="1" ht="6.96" customHeight="1">
      <c r="B14" s="46"/>
      <c r="C14" s="47"/>
      <c r="D14" s="47"/>
      <c r="E14" s="47"/>
      <c r="F14" s="47"/>
      <c r="G14" s="47"/>
      <c r="H14" s="47"/>
      <c r="I14" s="125"/>
      <c r="J14" s="47"/>
      <c r="K14" s="51"/>
      <c r="AZ14" s="122" t="s">
        <v>109</v>
      </c>
      <c r="BA14" s="122" t="s">
        <v>5</v>
      </c>
      <c r="BB14" s="122" t="s">
        <v>5</v>
      </c>
      <c r="BC14" s="122" t="s">
        <v>110</v>
      </c>
      <c r="BD14" s="122" t="s">
        <v>85</v>
      </c>
    </row>
    <row r="15" s="1" customFormat="1" ht="14.4" customHeight="1">
      <c r="B15" s="46"/>
      <c r="C15" s="47"/>
      <c r="D15" s="40" t="s">
        <v>31</v>
      </c>
      <c r="E15" s="47"/>
      <c r="F15" s="47"/>
      <c r="G15" s="47"/>
      <c r="H15" s="47"/>
      <c r="I15" s="127" t="s">
        <v>28</v>
      </c>
      <c r="J15" s="35" t="str">
        <f>IF('Rekapitulace stavby'!AN13="Vyplň údaj","",IF('Rekapitulace stavby'!AN13="","",'Rekapitulace stavby'!AN13))</f>
        <v/>
      </c>
      <c r="K15" s="51"/>
      <c r="AZ15" s="122" t="s">
        <v>111</v>
      </c>
      <c r="BA15" s="122" t="s">
        <v>5</v>
      </c>
      <c r="BB15" s="122" t="s">
        <v>5</v>
      </c>
      <c r="BC15" s="122" t="s">
        <v>112</v>
      </c>
      <c r="BD15" s="122" t="s">
        <v>85</v>
      </c>
    </row>
    <row r="16" s="1" customFormat="1" ht="18" customHeight="1">
      <c r="B16" s="46"/>
      <c r="C16" s="47"/>
      <c r="D16" s="47"/>
      <c r="E16" s="35" t="str">
        <f>IF('Rekapitulace stavby'!E14="Vyplň údaj","",IF('Rekapitulace stavby'!E14="","",'Rekapitulace stavby'!E14))</f>
        <v/>
      </c>
      <c r="F16" s="47"/>
      <c r="G16" s="47"/>
      <c r="H16" s="47"/>
      <c r="I16" s="127" t="s">
        <v>30</v>
      </c>
      <c r="J16" s="35" t="str">
        <f>IF('Rekapitulace stavby'!AN14="Vyplň údaj","",IF('Rekapitulace stavby'!AN14="","",'Rekapitulace stavby'!AN14))</f>
        <v/>
      </c>
      <c r="K16" s="51"/>
      <c r="AZ16" s="122" t="s">
        <v>113</v>
      </c>
      <c r="BA16" s="122" t="s">
        <v>5</v>
      </c>
      <c r="BB16" s="122" t="s">
        <v>5</v>
      </c>
      <c r="BC16" s="122" t="s">
        <v>114</v>
      </c>
      <c r="BD16" s="122" t="s">
        <v>85</v>
      </c>
    </row>
    <row r="17" s="1" customFormat="1" ht="6.96" customHeight="1">
      <c r="B17" s="46"/>
      <c r="C17" s="47"/>
      <c r="D17" s="47"/>
      <c r="E17" s="47"/>
      <c r="F17" s="47"/>
      <c r="G17" s="47"/>
      <c r="H17" s="47"/>
      <c r="I17" s="125"/>
      <c r="J17" s="47"/>
      <c r="K17" s="51"/>
    </row>
    <row r="18" s="1" customFormat="1" ht="14.4" customHeight="1">
      <c r="B18" s="46"/>
      <c r="C18" s="47"/>
      <c r="D18" s="40" t="s">
        <v>33</v>
      </c>
      <c r="E18" s="47"/>
      <c r="F18" s="47"/>
      <c r="G18" s="47"/>
      <c r="H18" s="47"/>
      <c r="I18" s="127" t="s">
        <v>28</v>
      </c>
      <c r="J18" s="35" t="s">
        <v>5</v>
      </c>
      <c r="K18" s="51"/>
    </row>
    <row r="19" s="1" customFormat="1" ht="18" customHeight="1">
      <c r="B19" s="46"/>
      <c r="C19" s="47"/>
      <c r="D19" s="47"/>
      <c r="E19" s="35" t="s">
        <v>34</v>
      </c>
      <c r="F19" s="47"/>
      <c r="G19" s="47"/>
      <c r="H19" s="47"/>
      <c r="I19" s="127" t="s">
        <v>30</v>
      </c>
      <c r="J19" s="35" t="s">
        <v>5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25"/>
      <c r="J20" s="47"/>
      <c r="K20" s="51"/>
    </row>
    <row r="21" s="1" customFormat="1" ht="14.4" customHeight="1">
      <c r="B21" s="46"/>
      <c r="C21" s="47"/>
      <c r="D21" s="40" t="s">
        <v>36</v>
      </c>
      <c r="E21" s="47"/>
      <c r="F21" s="47"/>
      <c r="G21" s="47"/>
      <c r="H21" s="47"/>
      <c r="I21" s="125"/>
      <c r="J21" s="47"/>
      <c r="K21" s="51"/>
    </row>
    <row r="22" s="6" customFormat="1" ht="16.5" customHeight="1">
      <c r="B22" s="129"/>
      <c r="C22" s="130"/>
      <c r="D22" s="130"/>
      <c r="E22" s="44" t="s">
        <v>5</v>
      </c>
      <c r="F22" s="44"/>
      <c r="G22" s="44"/>
      <c r="H22" s="44"/>
      <c r="I22" s="131"/>
      <c r="J22" s="130"/>
      <c r="K22" s="132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25"/>
      <c r="J23" s="47"/>
      <c r="K23" s="51"/>
    </row>
    <row r="24" s="1" customFormat="1" ht="6.96" customHeight="1">
      <c r="B24" s="46"/>
      <c r="C24" s="47"/>
      <c r="D24" s="82"/>
      <c r="E24" s="82"/>
      <c r="F24" s="82"/>
      <c r="G24" s="82"/>
      <c r="H24" s="82"/>
      <c r="I24" s="133"/>
      <c r="J24" s="82"/>
      <c r="K24" s="134"/>
    </row>
    <row r="25" s="1" customFormat="1" ht="25.44" customHeight="1">
      <c r="B25" s="46"/>
      <c r="C25" s="47"/>
      <c r="D25" s="135" t="s">
        <v>37</v>
      </c>
      <c r="E25" s="47"/>
      <c r="F25" s="47"/>
      <c r="G25" s="47"/>
      <c r="H25" s="47"/>
      <c r="I25" s="125"/>
      <c r="J25" s="136">
        <f>ROUND(J86,2)</f>
        <v>0</v>
      </c>
      <c r="K25" s="51"/>
    </row>
    <row r="26" s="1" customFormat="1" ht="6.96" customHeight="1">
      <c r="B26" s="46"/>
      <c r="C26" s="47"/>
      <c r="D26" s="82"/>
      <c r="E26" s="82"/>
      <c r="F26" s="82"/>
      <c r="G26" s="82"/>
      <c r="H26" s="82"/>
      <c r="I26" s="133"/>
      <c r="J26" s="82"/>
      <c r="K26" s="134"/>
    </row>
    <row r="27" s="1" customFormat="1" ht="14.4" customHeight="1">
      <c r="B27" s="46"/>
      <c r="C27" s="47"/>
      <c r="D27" s="47"/>
      <c r="E27" s="47"/>
      <c r="F27" s="52" t="s">
        <v>39</v>
      </c>
      <c r="G27" s="47"/>
      <c r="H27" s="47"/>
      <c r="I27" s="137" t="s">
        <v>38</v>
      </c>
      <c r="J27" s="52" t="s">
        <v>40</v>
      </c>
      <c r="K27" s="51"/>
    </row>
    <row r="28" s="1" customFormat="1" ht="14.4" customHeight="1">
      <c r="B28" s="46"/>
      <c r="C28" s="47"/>
      <c r="D28" s="55" t="s">
        <v>41</v>
      </c>
      <c r="E28" s="55" t="s">
        <v>42</v>
      </c>
      <c r="F28" s="138">
        <f>ROUND(SUM(BE86:BE408), 2)</f>
        <v>0</v>
      </c>
      <c r="G28" s="47"/>
      <c r="H28" s="47"/>
      <c r="I28" s="139">
        <v>0.20999999999999999</v>
      </c>
      <c r="J28" s="138">
        <f>ROUND(ROUND((SUM(BE86:BE408)), 2)*I28, 2)</f>
        <v>0</v>
      </c>
      <c r="K28" s="51"/>
    </row>
    <row r="29" s="1" customFormat="1" ht="14.4" customHeight="1">
      <c r="B29" s="46"/>
      <c r="C29" s="47"/>
      <c r="D29" s="47"/>
      <c r="E29" s="55" t="s">
        <v>43</v>
      </c>
      <c r="F29" s="138">
        <f>ROUND(SUM(BF86:BF408), 2)</f>
        <v>0</v>
      </c>
      <c r="G29" s="47"/>
      <c r="H29" s="47"/>
      <c r="I29" s="139">
        <v>0.14999999999999999</v>
      </c>
      <c r="J29" s="138">
        <f>ROUND(ROUND((SUM(BF86:BF408)), 2)*I29, 2)</f>
        <v>0</v>
      </c>
      <c r="K29" s="51"/>
    </row>
    <row r="30" hidden="1" s="1" customFormat="1" ht="14.4" customHeight="1">
      <c r="B30" s="46"/>
      <c r="C30" s="47"/>
      <c r="D30" s="47"/>
      <c r="E30" s="55" t="s">
        <v>44</v>
      </c>
      <c r="F30" s="138">
        <f>ROUND(SUM(BG86:BG408), 2)</f>
        <v>0</v>
      </c>
      <c r="G30" s="47"/>
      <c r="H30" s="47"/>
      <c r="I30" s="139">
        <v>0.20999999999999999</v>
      </c>
      <c r="J30" s="138">
        <v>0</v>
      </c>
      <c r="K30" s="51"/>
    </row>
    <row r="31" hidden="1" s="1" customFormat="1" ht="14.4" customHeight="1">
      <c r="B31" s="46"/>
      <c r="C31" s="47"/>
      <c r="D31" s="47"/>
      <c r="E31" s="55" t="s">
        <v>45</v>
      </c>
      <c r="F31" s="138">
        <f>ROUND(SUM(BH86:BH408), 2)</f>
        <v>0</v>
      </c>
      <c r="G31" s="47"/>
      <c r="H31" s="47"/>
      <c r="I31" s="139">
        <v>0.14999999999999999</v>
      </c>
      <c r="J31" s="138">
        <v>0</v>
      </c>
      <c r="K31" s="51"/>
    </row>
    <row r="32" hidden="1" s="1" customFormat="1" ht="14.4" customHeight="1">
      <c r="B32" s="46"/>
      <c r="C32" s="47"/>
      <c r="D32" s="47"/>
      <c r="E32" s="55" t="s">
        <v>46</v>
      </c>
      <c r="F32" s="138">
        <f>ROUND(SUM(BI86:BI408), 2)</f>
        <v>0</v>
      </c>
      <c r="G32" s="47"/>
      <c r="H32" s="47"/>
      <c r="I32" s="139">
        <v>0</v>
      </c>
      <c r="J32" s="138">
        <v>0</v>
      </c>
      <c r="K32" s="51"/>
    </row>
    <row r="33" s="1" customFormat="1" ht="6.96" customHeight="1">
      <c r="B33" s="46"/>
      <c r="C33" s="47"/>
      <c r="D33" s="47"/>
      <c r="E33" s="47"/>
      <c r="F33" s="47"/>
      <c r="G33" s="47"/>
      <c r="H33" s="47"/>
      <c r="I33" s="125"/>
      <c r="J33" s="47"/>
      <c r="K33" s="51"/>
    </row>
    <row r="34" s="1" customFormat="1" ht="25.44" customHeight="1">
      <c r="B34" s="46"/>
      <c r="C34" s="140"/>
      <c r="D34" s="141" t="s">
        <v>47</v>
      </c>
      <c r="E34" s="88"/>
      <c r="F34" s="88"/>
      <c r="G34" s="142" t="s">
        <v>48</v>
      </c>
      <c r="H34" s="143" t="s">
        <v>49</v>
      </c>
      <c r="I34" s="144"/>
      <c r="J34" s="145">
        <f>SUM(J25:J32)</f>
        <v>0</v>
      </c>
      <c r="K34" s="146"/>
    </row>
    <row r="35" s="1" customFormat="1" ht="14.4" customHeight="1">
      <c r="B35" s="67"/>
      <c r="C35" s="68"/>
      <c r="D35" s="68"/>
      <c r="E35" s="68"/>
      <c r="F35" s="68"/>
      <c r="G35" s="68"/>
      <c r="H35" s="68"/>
      <c r="I35" s="147"/>
      <c r="J35" s="68"/>
      <c r="K35" s="69"/>
    </row>
    <row r="39" s="1" customFormat="1" ht="6.96" customHeight="1">
      <c r="B39" s="70"/>
      <c r="C39" s="71"/>
      <c r="D39" s="71"/>
      <c r="E39" s="71"/>
      <c r="F39" s="71"/>
      <c r="G39" s="71"/>
      <c r="H39" s="71"/>
      <c r="I39" s="148"/>
      <c r="J39" s="71"/>
      <c r="K39" s="149"/>
    </row>
    <row r="40" s="1" customFormat="1" ht="36.96" customHeight="1">
      <c r="B40" s="46"/>
      <c r="C40" s="30" t="s">
        <v>115</v>
      </c>
      <c r="D40" s="47"/>
      <c r="E40" s="47"/>
      <c r="F40" s="47"/>
      <c r="G40" s="47"/>
      <c r="H40" s="47"/>
      <c r="I40" s="125"/>
      <c r="J40" s="47"/>
      <c r="K40" s="51"/>
    </row>
    <row r="41" s="1" customFormat="1" ht="6.96" customHeight="1">
      <c r="B41" s="46"/>
      <c r="C41" s="47"/>
      <c r="D41" s="47"/>
      <c r="E41" s="47"/>
      <c r="F41" s="47"/>
      <c r="G41" s="47"/>
      <c r="H41" s="47"/>
      <c r="I41" s="125"/>
      <c r="J41" s="47"/>
      <c r="K41" s="51"/>
    </row>
    <row r="42" s="1" customFormat="1" ht="14.4" customHeight="1">
      <c r="B42" s="46"/>
      <c r="C42" s="40" t="s">
        <v>19</v>
      </c>
      <c r="D42" s="47"/>
      <c r="E42" s="47"/>
      <c r="F42" s="47"/>
      <c r="G42" s="47"/>
      <c r="H42" s="47"/>
      <c r="I42" s="125"/>
      <c r="J42" s="47"/>
      <c r="K42" s="51"/>
    </row>
    <row r="43" s="1" customFormat="1" ht="17.25" customHeight="1">
      <c r="B43" s="46"/>
      <c r="C43" s="47"/>
      <c r="D43" s="47"/>
      <c r="E43" s="126" t="str">
        <f>E7</f>
        <v>Stavba chodníku PASEKY U REVÍRU v obci Poličná</v>
      </c>
      <c r="F43" s="47"/>
      <c r="G43" s="47"/>
      <c r="H43" s="47"/>
      <c r="I43" s="125"/>
      <c r="J43" s="47"/>
      <c r="K43" s="51"/>
    </row>
    <row r="44" s="1" customFormat="1" ht="6.96" customHeight="1">
      <c r="B44" s="46"/>
      <c r="C44" s="47"/>
      <c r="D44" s="47"/>
      <c r="E44" s="47"/>
      <c r="F44" s="47"/>
      <c r="G44" s="47"/>
      <c r="H44" s="47"/>
      <c r="I44" s="125"/>
      <c r="J44" s="47"/>
      <c r="K44" s="51"/>
    </row>
    <row r="45" s="1" customFormat="1" ht="18" customHeight="1">
      <c r="B45" s="46"/>
      <c r="C45" s="40" t="s">
        <v>23</v>
      </c>
      <c r="D45" s="47"/>
      <c r="E45" s="47"/>
      <c r="F45" s="35" t="str">
        <f>F10</f>
        <v>Poličná</v>
      </c>
      <c r="G45" s="47"/>
      <c r="H45" s="47"/>
      <c r="I45" s="127" t="s">
        <v>25</v>
      </c>
      <c r="J45" s="128" t="str">
        <f>IF(J10="","",J10)</f>
        <v>20. 8. 2018</v>
      </c>
      <c r="K45" s="51"/>
    </row>
    <row r="46" s="1" customFormat="1" ht="6.96" customHeight="1">
      <c r="B46" s="46"/>
      <c r="C46" s="47"/>
      <c r="D46" s="47"/>
      <c r="E46" s="47"/>
      <c r="F46" s="47"/>
      <c r="G46" s="47"/>
      <c r="H46" s="47"/>
      <c r="I46" s="125"/>
      <c r="J46" s="47"/>
      <c r="K46" s="51"/>
    </row>
    <row r="47" s="1" customFormat="1">
      <c r="B47" s="46"/>
      <c r="C47" s="40" t="s">
        <v>27</v>
      </c>
      <c r="D47" s="47"/>
      <c r="E47" s="47"/>
      <c r="F47" s="35" t="str">
        <f>E13</f>
        <v>Obec Poličná</v>
      </c>
      <c r="G47" s="47"/>
      <c r="H47" s="47"/>
      <c r="I47" s="127" t="s">
        <v>33</v>
      </c>
      <c r="J47" s="44" t="str">
        <f>E19</f>
        <v>Staveník Petr</v>
      </c>
      <c r="K47" s="51"/>
    </row>
    <row r="48" s="1" customFormat="1" ht="14.4" customHeight="1">
      <c r="B48" s="46"/>
      <c r="C48" s="40" t="s">
        <v>31</v>
      </c>
      <c r="D48" s="47"/>
      <c r="E48" s="47"/>
      <c r="F48" s="35" t="str">
        <f>IF(E16="","",E16)</f>
        <v/>
      </c>
      <c r="G48" s="47"/>
      <c r="H48" s="47"/>
      <c r="I48" s="125"/>
      <c r="J48" s="150"/>
      <c r="K48" s="51"/>
    </row>
    <row r="49" s="1" customFormat="1" ht="10.32" customHeight="1">
      <c r="B49" s="46"/>
      <c r="C49" s="47"/>
      <c r="D49" s="47"/>
      <c r="E49" s="47"/>
      <c r="F49" s="47"/>
      <c r="G49" s="47"/>
      <c r="H49" s="47"/>
      <c r="I49" s="125"/>
      <c r="J49" s="47"/>
      <c r="K49" s="51"/>
    </row>
    <row r="50" s="1" customFormat="1" ht="29.28" customHeight="1">
      <c r="B50" s="46"/>
      <c r="C50" s="151" t="s">
        <v>116</v>
      </c>
      <c r="D50" s="140"/>
      <c r="E50" s="140"/>
      <c r="F50" s="140"/>
      <c r="G50" s="140"/>
      <c r="H50" s="140"/>
      <c r="I50" s="152"/>
      <c r="J50" s="153" t="s">
        <v>117</v>
      </c>
      <c r="K50" s="154"/>
    </row>
    <row r="51" s="1" customFormat="1" ht="10.32" customHeight="1">
      <c r="B51" s="46"/>
      <c r="C51" s="47"/>
      <c r="D51" s="47"/>
      <c r="E51" s="47"/>
      <c r="F51" s="47"/>
      <c r="G51" s="47"/>
      <c r="H51" s="47"/>
      <c r="I51" s="125"/>
      <c r="J51" s="47"/>
      <c r="K51" s="51"/>
    </row>
    <row r="52" s="1" customFormat="1" ht="29.28" customHeight="1">
      <c r="B52" s="46"/>
      <c r="C52" s="155" t="s">
        <v>118</v>
      </c>
      <c r="D52" s="47"/>
      <c r="E52" s="47"/>
      <c r="F52" s="47"/>
      <c r="G52" s="47"/>
      <c r="H52" s="47"/>
      <c r="I52" s="125"/>
      <c r="J52" s="136">
        <f>J86</f>
        <v>0</v>
      </c>
      <c r="K52" s="51"/>
      <c r="AU52" s="24" t="s">
        <v>119</v>
      </c>
    </row>
    <row r="53" s="7" customFormat="1" ht="24.96" customHeight="1">
      <c r="B53" s="156"/>
      <c r="C53" s="157"/>
      <c r="D53" s="158" t="s">
        <v>120</v>
      </c>
      <c r="E53" s="159"/>
      <c r="F53" s="159"/>
      <c r="G53" s="159"/>
      <c r="H53" s="159"/>
      <c r="I53" s="160"/>
      <c r="J53" s="161">
        <f>J87</f>
        <v>0</v>
      </c>
      <c r="K53" s="162"/>
    </row>
    <row r="54" s="8" customFormat="1" ht="19.92" customHeight="1">
      <c r="B54" s="163"/>
      <c r="C54" s="164"/>
      <c r="D54" s="165" t="s">
        <v>121</v>
      </c>
      <c r="E54" s="166"/>
      <c r="F54" s="166"/>
      <c r="G54" s="166"/>
      <c r="H54" s="166"/>
      <c r="I54" s="167"/>
      <c r="J54" s="168">
        <f>J88</f>
        <v>0</v>
      </c>
      <c r="K54" s="169"/>
    </row>
    <row r="55" s="8" customFormat="1" ht="19.92" customHeight="1">
      <c r="B55" s="163"/>
      <c r="C55" s="164"/>
      <c r="D55" s="165" t="s">
        <v>122</v>
      </c>
      <c r="E55" s="166"/>
      <c r="F55" s="166"/>
      <c r="G55" s="166"/>
      <c r="H55" s="166"/>
      <c r="I55" s="167"/>
      <c r="J55" s="168">
        <f>J197</f>
        <v>0</v>
      </c>
      <c r="K55" s="169"/>
    </row>
    <row r="56" s="8" customFormat="1" ht="19.92" customHeight="1">
      <c r="B56" s="163"/>
      <c r="C56" s="164"/>
      <c r="D56" s="165" t="s">
        <v>123</v>
      </c>
      <c r="E56" s="166"/>
      <c r="F56" s="166"/>
      <c r="G56" s="166"/>
      <c r="H56" s="166"/>
      <c r="I56" s="167"/>
      <c r="J56" s="168">
        <f>J209</f>
        <v>0</v>
      </c>
      <c r="K56" s="169"/>
    </row>
    <row r="57" s="8" customFormat="1" ht="19.92" customHeight="1">
      <c r="B57" s="163"/>
      <c r="C57" s="164"/>
      <c r="D57" s="165" t="s">
        <v>124</v>
      </c>
      <c r="E57" s="166"/>
      <c r="F57" s="166"/>
      <c r="G57" s="166"/>
      <c r="H57" s="166"/>
      <c r="I57" s="167"/>
      <c r="J57" s="168">
        <f>J231</f>
        <v>0</v>
      </c>
      <c r="K57" s="169"/>
    </row>
    <row r="58" s="8" customFormat="1" ht="19.92" customHeight="1">
      <c r="B58" s="163"/>
      <c r="C58" s="164"/>
      <c r="D58" s="165" t="s">
        <v>125</v>
      </c>
      <c r="E58" s="166"/>
      <c r="F58" s="166"/>
      <c r="G58" s="166"/>
      <c r="H58" s="166"/>
      <c r="I58" s="167"/>
      <c r="J58" s="168">
        <f>J237</f>
        <v>0</v>
      </c>
      <c r="K58" s="169"/>
    </row>
    <row r="59" s="8" customFormat="1" ht="19.92" customHeight="1">
      <c r="B59" s="163"/>
      <c r="C59" s="164"/>
      <c r="D59" s="165" t="s">
        <v>126</v>
      </c>
      <c r="E59" s="166"/>
      <c r="F59" s="166"/>
      <c r="G59" s="166"/>
      <c r="H59" s="166"/>
      <c r="I59" s="167"/>
      <c r="J59" s="168">
        <f>J289</f>
        <v>0</v>
      </c>
      <c r="K59" s="169"/>
    </row>
    <row r="60" s="8" customFormat="1" ht="19.92" customHeight="1">
      <c r="B60" s="163"/>
      <c r="C60" s="164"/>
      <c r="D60" s="165" t="s">
        <v>127</v>
      </c>
      <c r="E60" s="166"/>
      <c r="F60" s="166"/>
      <c r="G60" s="166"/>
      <c r="H60" s="166"/>
      <c r="I60" s="167"/>
      <c r="J60" s="168">
        <f>J305</f>
        <v>0</v>
      </c>
      <c r="K60" s="169"/>
    </row>
    <row r="61" s="8" customFormat="1" ht="19.92" customHeight="1">
      <c r="B61" s="163"/>
      <c r="C61" s="164"/>
      <c r="D61" s="165" t="s">
        <v>128</v>
      </c>
      <c r="E61" s="166"/>
      <c r="F61" s="166"/>
      <c r="G61" s="166"/>
      <c r="H61" s="166"/>
      <c r="I61" s="167"/>
      <c r="J61" s="168">
        <f>J371</f>
        <v>0</v>
      </c>
      <c r="K61" s="169"/>
    </row>
    <row r="62" s="8" customFormat="1" ht="19.92" customHeight="1">
      <c r="B62" s="163"/>
      <c r="C62" s="164"/>
      <c r="D62" s="165" t="s">
        <v>129</v>
      </c>
      <c r="E62" s="166"/>
      <c r="F62" s="166"/>
      <c r="G62" s="166"/>
      <c r="H62" s="166"/>
      <c r="I62" s="167"/>
      <c r="J62" s="168">
        <f>J386</f>
        <v>0</v>
      </c>
      <c r="K62" s="169"/>
    </row>
    <row r="63" s="7" customFormat="1" ht="24.96" customHeight="1">
      <c r="B63" s="156"/>
      <c r="C63" s="157"/>
      <c r="D63" s="158" t="s">
        <v>130</v>
      </c>
      <c r="E63" s="159"/>
      <c r="F63" s="159"/>
      <c r="G63" s="159"/>
      <c r="H63" s="159"/>
      <c r="I63" s="160"/>
      <c r="J63" s="161">
        <f>J388</f>
        <v>0</v>
      </c>
      <c r="K63" s="162"/>
    </row>
    <row r="64" s="8" customFormat="1" ht="19.92" customHeight="1">
      <c r="B64" s="163"/>
      <c r="C64" s="164"/>
      <c r="D64" s="165" t="s">
        <v>131</v>
      </c>
      <c r="E64" s="166"/>
      <c r="F64" s="166"/>
      <c r="G64" s="166"/>
      <c r="H64" s="166"/>
      <c r="I64" s="167"/>
      <c r="J64" s="168">
        <f>J389</f>
        <v>0</v>
      </c>
      <c r="K64" s="169"/>
    </row>
    <row r="65" s="7" customFormat="1" ht="24.96" customHeight="1">
      <c r="B65" s="156"/>
      <c r="C65" s="157"/>
      <c r="D65" s="158" t="s">
        <v>132</v>
      </c>
      <c r="E65" s="159"/>
      <c r="F65" s="159"/>
      <c r="G65" s="159"/>
      <c r="H65" s="159"/>
      <c r="I65" s="160"/>
      <c r="J65" s="161">
        <f>J400</f>
        <v>0</v>
      </c>
      <c r="K65" s="162"/>
    </row>
    <row r="66" s="8" customFormat="1" ht="19.92" customHeight="1">
      <c r="B66" s="163"/>
      <c r="C66" s="164"/>
      <c r="D66" s="165" t="s">
        <v>133</v>
      </c>
      <c r="E66" s="166"/>
      <c r="F66" s="166"/>
      <c r="G66" s="166"/>
      <c r="H66" s="166"/>
      <c r="I66" s="167"/>
      <c r="J66" s="168">
        <f>J401</f>
        <v>0</v>
      </c>
      <c r="K66" s="169"/>
    </row>
    <row r="67" s="8" customFormat="1" ht="19.92" customHeight="1">
      <c r="B67" s="163"/>
      <c r="C67" s="164"/>
      <c r="D67" s="165" t="s">
        <v>134</v>
      </c>
      <c r="E67" s="166"/>
      <c r="F67" s="166"/>
      <c r="G67" s="166"/>
      <c r="H67" s="166"/>
      <c r="I67" s="167"/>
      <c r="J67" s="168">
        <f>J404</f>
        <v>0</v>
      </c>
      <c r="K67" s="169"/>
    </row>
    <row r="68" s="8" customFormat="1" ht="19.92" customHeight="1">
      <c r="B68" s="163"/>
      <c r="C68" s="164"/>
      <c r="D68" s="165" t="s">
        <v>135</v>
      </c>
      <c r="E68" s="166"/>
      <c r="F68" s="166"/>
      <c r="G68" s="166"/>
      <c r="H68" s="166"/>
      <c r="I68" s="167"/>
      <c r="J68" s="168">
        <f>J406</f>
        <v>0</v>
      </c>
      <c r="K68" s="169"/>
    </row>
    <row r="69" s="1" customFormat="1" ht="21.84" customHeight="1">
      <c r="B69" s="46"/>
      <c r="C69" s="47"/>
      <c r="D69" s="47"/>
      <c r="E69" s="47"/>
      <c r="F69" s="47"/>
      <c r="G69" s="47"/>
      <c r="H69" s="47"/>
      <c r="I69" s="125"/>
      <c r="J69" s="47"/>
      <c r="K69" s="51"/>
    </row>
    <row r="70" s="1" customFormat="1" ht="6.96" customHeight="1">
      <c r="B70" s="67"/>
      <c r="C70" s="68"/>
      <c r="D70" s="68"/>
      <c r="E70" s="68"/>
      <c r="F70" s="68"/>
      <c r="G70" s="68"/>
      <c r="H70" s="68"/>
      <c r="I70" s="147"/>
      <c r="J70" s="68"/>
      <c r="K70" s="69"/>
    </row>
    <row r="74" s="1" customFormat="1" ht="6.96" customHeight="1">
      <c r="B74" s="70"/>
      <c r="C74" s="71"/>
      <c r="D74" s="71"/>
      <c r="E74" s="71"/>
      <c r="F74" s="71"/>
      <c r="G74" s="71"/>
      <c r="H74" s="71"/>
      <c r="I74" s="148"/>
      <c r="J74" s="71"/>
      <c r="K74" s="71"/>
      <c r="L74" s="46"/>
    </row>
    <row r="75" s="1" customFormat="1" ht="36.96" customHeight="1">
      <c r="B75" s="46"/>
      <c r="C75" s="72" t="s">
        <v>136</v>
      </c>
      <c r="I75" s="170"/>
      <c r="L75" s="46"/>
    </row>
    <row r="76" s="1" customFormat="1" ht="6.96" customHeight="1">
      <c r="B76" s="46"/>
      <c r="I76" s="170"/>
      <c r="L76" s="46"/>
    </row>
    <row r="77" s="1" customFormat="1" ht="14.4" customHeight="1">
      <c r="B77" s="46"/>
      <c r="C77" s="74" t="s">
        <v>19</v>
      </c>
      <c r="I77" s="170"/>
      <c r="L77" s="46"/>
    </row>
    <row r="78" s="1" customFormat="1" ht="17.25" customHeight="1">
      <c r="B78" s="46"/>
      <c r="E78" s="77" t="str">
        <f>E7</f>
        <v>Stavba chodníku PASEKY U REVÍRU v obci Poličná</v>
      </c>
      <c r="F78" s="1"/>
      <c r="G78" s="1"/>
      <c r="H78" s="1"/>
      <c r="I78" s="170"/>
      <c r="L78" s="46"/>
    </row>
    <row r="79" s="1" customFormat="1" ht="6.96" customHeight="1">
      <c r="B79" s="46"/>
      <c r="I79" s="170"/>
      <c r="L79" s="46"/>
    </row>
    <row r="80" s="1" customFormat="1" ht="18" customHeight="1">
      <c r="B80" s="46"/>
      <c r="C80" s="74" t="s">
        <v>23</v>
      </c>
      <c r="F80" s="171" t="str">
        <f>F10</f>
        <v>Poličná</v>
      </c>
      <c r="I80" s="172" t="s">
        <v>25</v>
      </c>
      <c r="J80" s="79" t="str">
        <f>IF(J10="","",J10)</f>
        <v>20. 8. 2018</v>
      </c>
      <c r="L80" s="46"/>
    </row>
    <row r="81" s="1" customFormat="1" ht="6.96" customHeight="1">
      <c r="B81" s="46"/>
      <c r="I81" s="170"/>
      <c r="L81" s="46"/>
    </row>
    <row r="82" s="1" customFormat="1">
      <c r="B82" s="46"/>
      <c r="C82" s="74" t="s">
        <v>27</v>
      </c>
      <c r="F82" s="171" t="str">
        <f>E13</f>
        <v>Obec Poličná</v>
      </c>
      <c r="I82" s="172" t="s">
        <v>33</v>
      </c>
      <c r="J82" s="171" t="str">
        <f>E19</f>
        <v>Staveník Petr</v>
      </c>
      <c r="L82" s="46"/>
    </row>
    <row r="83" s="1" customFormat="1" ht="14.4" customHeight="1">
      <c r="B83" s="46"/>
      <c r="C83" s="74" t="s">
        <v>31</v>
      </c>
      <c r="F83" s="171" t="str">
        <f>IF(E16="","",E16)</f>
        <v/>
      </c>
      <c r="I83" s="170"/>
      <c r="L83" s="46"/>
    </row>
    <row r="84" s="1" customFormat="1" ht="10.32" customHeight="1">
      <c r="B84" s="46"/>
      <c r="I84" s="170"/>
      <c r="L84" s="46"/>
    </row>
    <row r="85" s="9" customFormat="1" ht="29.28" customHeight="1">
      <c r="B85" s="173"/>
      <c r="C85" s="174" t="s">
        <v>137</v>
      </c>
      <c r="D85" s="175" t="s">
        <v>56</v>
      </c>
      <c r="E85" s="175" t="s">
        <v>52</v>
      </c>
      <c r="F85" s="175" t="s">
        <v>138</v>
      </c>
      <c r="G85" s="175" t="s">
        <v>139</v>
      </c>
      <c r="H85" s="175" t="s">
        <v>140</v>
      </c>
      <c r="I85" s="176" t="s">
        <v>141</v>
      </c>
      <c r="J85" s="175" t="s">
        <v>117</v>
      </c>
      <c r="K85" s="177" t="s">
        <v>142</v>
      </c>
      <c r="L85" s="173"/>
      <c r="M85" s="92" t="s">
        <v>143</v>
      </c>
      <c r="N85" s="93" t="s">
        <v>41</v>
      </c>
      <c r="O85" s="93" t="s">
        <v>144</v>
      </c>
      <c r="P85" s="93" t="s">
        <v>145</v>
      </c>
      <c r="Q85" s="93" t="s">
        <v>146</v>
      </c>
      <c r="R85" s="93" t="s">
        <v>147</v>
      </c>
      <c r="S85" s="93" t="s">
        <v>148</v>
      </c>
      <c r="T85" s="94" t="s">
        <v>149</v>
      </c>
    </row>
    <row r="86" s="1" customFormat="1" ht="29.28" customHeight="1">
      <c r="B86" s="46"/>
      <c r="C86" s="96" t="s">
        <v>118</v>
      </c>
      <c r="I86" s="170"/>
      <c r="J86" s="178">
        <f>BK86</f>
        <v>0</v>
      </c>
      <c r="L86" s="46"/>
      <c r="M86" s="95"/>
      <c r="N86" s="82"/>
      <c r="O86" s="82"/>
      <c r="P86" s="179">
        <f>P87+P388+P400</f>
        <v>0</v>
      </c>
      <c r="Q86" s="82"/>
      <c r="R86" s="179">
        <f>R87+R388+R400</f>
        <v>1523.3249900800001</v>
      </c>
      <c r="S86" s="82"/>
      <c r="T86" s="180">
        <f>T87+T388+T400</f>
        <v>239.76093600000004</v>
      </c>
      <c r="AT86" s="24" t="s">
        <v>70</v>
      </c>
      <c r="AU86" s="24" t="s">
        <v>119</v>
      </c>
      <c r="BK86" s="181">
        <f>BK87+BK388+BK400</f>
        <v>0</v>
      </c>
    </row>
    <row r="87" s="10" customFormat="1" ht="37.44001" customHeight="1">
      <c r="B87" s="182"/>
      <c r="D87" s="183" t="s">
        <v>70</v>
      </c>
      <c r="E87" s="184" t="s">
        <v>150</v>
      </c>
      <c r="F87" s="184" t="s">
        <v>151</v>
      </c>
      <c r="I87" s="185"/>
      <c r="J87" s="186">
        <f>BK87</f>
        <v>0</v>
      </c>
      <c r="L87" s="182"/>
      <c r="M87" s="187"/>
      <c r="N87" s="188"/>
      <c r="O87" s="188"/>
      <c r="P87" s="189">
        <f>P88+P197+P209+P231+P237+P289+P305+P371+P386</f>
        <v>0</v>
      </c>
      <c r="Q87" s="188"/>
      <c r="R87" s="189">
        <f>R88+R197+R209+R231+R237+R289+R305+R371+R386</f>
        <v>1522.1515100800002</v>
      </c>
      <c r="S87" s="188"/>
      <c r="T87" s="190">
        <f>T88+T197+T209+T231+T237+T289+T305+T371+T386</f>
        <v>239.76093600000004</v>
      </c>
      <c r="AR87" s="183" t="s">
        <v>76</v>
      </c>
      <c r="AT87" s="191" t="s">
        <v>70</v>
      </c>
      <c r="AU87" s="191" t="s">
        <v>71</v>
      </c>
      <c r="AY87" s="183" t="s">
        <v>152</v>
      </c>
      <c r="BK87" s="192">
        <f>BK88+BK197+BK209+BK231+BK237+BK289+BK305+BK371+BK386</f>
        <v>0</v>
      </c>
    </row>
    <row r="88" s="10" customFormat="1" ht="19.92" customHeight="1">
      <c r="B88" s="182"/>
      <c r="D88" s="183" t="s">
        <v>70</v>
      </c>
      <c r="E88" s="193" t="s">
        <v>76</v>
      </c>
      <c r="F88" s="193" t="s">
        <v>153</v>
      </c>
      <c r="I88" s="185"/>
      <c r="J88" s="194">
        <f>BK88</f>
        <v>0</v>
      </c>
      <c r="L88" s="182"/>
      <c r="M88" s="187"/>
      <c r="N88" s="188"/>
      <c r="O88" s="188"/>
      <c r="P88" s="189">
        <f>SUM(P89:P196)</f>
        <v>0</v>
      </c>
      <c r="Q88" s="188"/>
      <c r="R88" s="189">
        <f>SUM(R89:R196)</f>
        <v>21.377326399999998</v>
      </c>
      <c r="S88" s="188"/>
      <c r="T88" s="190">
        <f>SUM(T89:T196)</f>
        <v>120.61968</v>
      </c>
      <c r="AR88" s="183" t="s">
        <v>76</v>
      </c>
      <c r="AT88" s="191" t="s">
        <v>70</v>
      </c>
      <c r="AU88" s="191" t="s">
        <v>76</v>
      </c>
      <c r="AY88" s="183" t="s">
        <v>152</v>
      </c>
      <c r="BK88" s="192">
        <f>SUM(BK89:BK196)</f>
        <v>0</v>
      </c>
    </row>
    <row r="89" s="1" customFormat="1" ht="16.5" customHeight="1">
      <c r="B89" s="195"/>
      <c r="C89" s="196" t="s">
        <v>76</v>
      </c>
      <c r="D89" s="196" t="s">
        <v>154</v>
      </c>
      <c r="E89" s="197" t="s">
        <v>155</v>
      </c>
      <c r="F89" s="198" t="s">
        <v>156</v>
      </c>
      <c r="G89" s="199" t="s">
        <v>157</v>
      </c>
      <c r="H89" s="200">
        <v>4.7999999999999998</v>
      </c>
      <c r="I89" s="201"/>
      <c r="J89" s="202">
        <f>ROUND(I89*H89,2)</f>
        <v>0</v>
      </c>
      <c r="K89" s="198" t="s">
        <v>158</v>
      </c>
      <c r="L89" s="46"/>
      <c r="M89" s="203" t="s">
        <v>5</v>
      </c>
      <c r="N89" s="204" t="s">
        <v>42</v>
      </c>
      <c r="O89" s="47"/>
      <c r="P89" s="205">
        <f>O89*H89</f>
        <v>0</v>
      </c>
      <c r="Q89" s="205">
        <v>0</v>
      </c>
      <c r="R89" s="205">
        <f>Q89*H89</f>
        <v>0</v>
      </c>
      <c r="S89" s="205">
        <v>0.255</v>
      </c>
      <c r="T89" s="206">
        <f>S89*H89</f>
        <v>1.224</v>
      </c>
      <c r="AR89" s="24" t="s">
        <v>159</v>
      </c>
      <c r="AT89" s="24" t="s">
        <v>154</v>
      </c>
      <c r="AU89" s="24" t="s">
        <v>85</v>
      </c>
      <c r="AY89" s="24" t="s">
        <v>152</v>
      </c>
      <c r="BE89" s="207">
        <f>IF(N89="základní",J89,0)</f>
        <v>0</v>
      </c>
      <c r="BF89" s="207">
        <f>IF(N89="snížená",J89,0)</f>
        <v>0</v>
      </c>
      <c r="BG89" s="207">
        <f>IF(N89="zákl. přenesená",J89,0)</f>
        <v>0</v>
      </c>
      <c r="BH89" s="207">
        <f>IF(N89="sníž. přenesená",J89,0)</f>
        <v>0</v>
      </c>
      <c r="BI89" s="207">
        <f>IF(N89="nulová",J89,0)</f>
        <v>0</v>
      </c>
      <c r="BJ89" s="24" t="s">
        <v>76</v>
      </c>
      <c r="BK89" s="207">
        <f>ROUND(I89*H89,2)</f>
        <v>0</v>
      </c>
      <c r="BL89" s="24" t="s">
        <v>159</v>
      </c>
      <c r="BM89" s="24" t="s">
        <v>160</v>
      </c>
    </row>
    <row r="90" s="11" customFormat="1">
      <c r="B90" s="208"/>
      <c r="D90" s="209" t="s">
        <v>161</v>
      </c>
      <c r="E90" s="210" t="s">
        <v>5</v>
      </c>
      <c r="F90" s="211" t="s">
        <v>162</v>
      </c>
      <c r="H90" s="212">
        <v>4.7999999999999998</v>
      </c>
      <c r="I90" s="213"/>
      <c r="L90" s="208"/>
      <c r="M90" s="214"/>
      <c r="N90" s="215"/>
      <c r="O90" s="215"/>
      <c r="P90" s="215"/>
      <c r="Q90" s="215"/>
      <c r="R90" s="215"/>
      <c r="S90" s="215"/>
      <c r="T90" s="216"/>
      <c r="AT90" s="210" t="s">
        <v>161</v>
      </c>
      <c r="AU90" s="210" t="s">
        <v>85</v>
      </c>
      <c r="AV90" s="11" t="s">
        <v>85</v>
      </c>
      <c r="AW90" s="11" t="s">
        <v>35</v>
      </c>
      <c r="AX90" s="11" t="s">
        <v>76</v>
      </c>
      <c r="AY90" s="210" t="s">
        <v>152</v>
      </c>
    </row>
    <row r="91" s="1" customFormat="1" ht="16.5" customHeight="1">
      <c r="B91" s="195"/>
      <c r="C91" s="196" t="s">
        <v>85</v>
      </c>
      <c r="D91" s="196" t="s">
        <v>154</v>
      </c>
      <c r="E91" s="197" t="s">
        <v>163</v>
      </c>
      <c r="F91" s="198" t="s">
        <v>164</v>
      </c>
      <c r="G91" s="199" t="s">
        <v>157</v>
      </c>
      <c r="H91" s="200">
        <v>113.78</v>
      </c>
      <c r="I91" s="201"/>
      <c r="J91" s="202">
        <f>ROUND(I91*H91,2)</f>
        <v>0</v>
      </c>
      <c r="K91" s="198" t="s">
        <v>158</v>
      </c>
      <c r="L91" s="46"/>
      <c r="M91" s="203" t="s">
        <v>5</v>
      </c>
      <c r="N91" s="204" t="s">
        <v>42</v>
      </c>
      <c r="O91" s="47"/>
      <c r="P91" s="205">
        <f>O91*H91</f>
        <v>0</v>
      </c>
      <c r="Q91" s="205">
        <v>0</v>
      </c>
      <c r="R91" s="205">
        <f>Q91*H91</f>
        <v>0</v>
      </c>
      <c r="S91" s="205">
        <v>0.44</v>
      </c>
      <c r="T91" s="206">
        <f>S91*H91</f>
        <v>50.063200000000002</v>
      </c>
      <c r="AR91" s="24" t="s">
        <v>159</v>
      </c>
      <c r="AT91" s="24" t="s">
        <v>154</v>
      </c>
      <c r="AU91" s="24" t="s">
        <v>85</v>
      </c>
      <c r="AY91" s="24" t="s">
        <v>152</v>
      </c>
      <c r="BE91" s="207">
        <f>IF(N91="základní",J91,0)</f>
        <v>0</v>
      </c>
      <c r="BF91" s="207">
        <f>IF(N91="snížená",J91,0)</f>
        <v>0</v>
      </c>
      <c r="BG91" s="207">
        <f>IF(N91="zákl. přenesená",J91,0)</f>
        <v>0</v>
      </c>
      <c r="BH91" s="207">
        <f>IF(N91="sníž. přenesená",J91,0)</f>
        <v>0</v>
      </c>
      <c r="BI91" s="207">
        <f>IF(N91="nulová",J91,0)</f>
        <v>0</v>
      </c>
      <c r="BJ91" s="24" t="s">
        <v>76</v>
      </c>
      <c r="BK91" s="207">
        <f>ROUND(I91*H91,2)</f>
        <v>0</v>
      </c>
      <c r="BL91" s="24" t="s">
        <v>159</v>
      </c>
      <c r="BM91" s="24" t="s">
        <v>165</v>
      </c>
    </row>
    <row r="92" s="11" customFormat="1">
      <c r="B92" s="208"/>
      <c r="D92" s="209" t="s">
        <v>161</v>
      </c>
      <c r="E92" s="210" t="s">
        <v>5</v>
      </c>
      <c r="F92" s="211" t="s">
        <v>166</v>
      </c>
      <c r="H92" s="212">
        <v>95.549999999999997</v>
      </c>
      <c r="I92" s="213"/>
      <c r="L92" s="208"/>
      <c r="M92" s="214"/>
      <c r="N92" s="215"/>
      <c r="O92" s="215"/>
      <c r="P92" s="215"/>
      <c r="Q92" s="215"/>
      <c r="R92" s="215"/>
      <c r="S92" s="215"/>
      <c r="T92" s="216"/>
      <c r="AT92" s="210" t="s">
        <v>161</v>
      </c>
      <c r="AU92" s="210" t="s">
        <v>85</v>
      </c>
      <c r="AV92" s="11" t="s">
        <v>85</v>
      </c>
      <c r="AW92" s="11" t="s">
        <v>35</v>
      </c>
      <c r="AX92" s="11" t="s">
        <v>71</v>
      </c>
      <c r="AY92" s="210" t="s">
        <v>152</v>
      </c>
    </row>
    <row r="93" s="11" customFormat="1">
      <c r="B93" s="208"/>
      <c r="D93" s="209" t="s">
        <v>161</v>
      </c>
      <c r="E93" s="210" t="s">
        <v>5</v>
      </c>
      <c r="F93" s="211" t="s">
        <v>167</v>
      </c>
      <c r="H93" s="212">
        <v>18.23</v>
      </c>
      <c r="I93" s="213"/>
      <c r="L93" s="208"/>
      <c r="M93" s="214"/>
      <c r="N93" s="215"/>
      <c r="O93" s="215"/>
      <c r="P93" s="215"/>
      <c r="Q93" s="215"/>
      <c r="R93" s="215"/>
      <c r="S93" s="215"/>
      <c r="T93" s="216"/>
      <c r="AT93" s="210" t="s">
        <v>161</v>
      </c>
      <c r="AU93" s="210" t="s">
        <v>85</v>
      </c>
      <c r="AV93" s="11" t="s">
        <v>85</v>
      </c>
      <c r="AW93" s="11" t="s">
        <v>35</v>
      </c>
      <c r="AX93" s="11" t="s">
        <v>71</v>
      </c>
      <c r="AY93" s="210" t="s">
        <v>152</v>
      </c>
    </row>
    <row r="94" s="12" customFormat="1">
      <c r="B94" s="217"/>
      <c r="D94" s="209" t="s">
        <v>161</v>
      </c>
      <c r="E94" s="218" t="s">
        <v>5</v>
      </c>
      <c r="F94" s="219" t="s">
        <v>168</v>
      </c>
      <c r="H94" s="220">
        <v>113.78</v>
      </c>
      <c r="I94" s="221"/>
      <c r="L94" s="217"/>
      <c r="M94" s="222"/>
      <c r="N94" s="223"/>
      <c r="O94" s="223"/>
      <c r="P94" s="223"/>
      <c r="Q94" s="223"/>
      <c r="R94" s="223"/>
      <c r="S94" s="223"/>
      <c r="T94" s="224"/>
      <c r="AT94" s="218" t="s">
        <v>161</v>
      </c>
      <c r="AU94" s="218" t="s">
        <v>85</v>
      </c>
      <c r="AV94" s="12" t="s">
        <v>159</v>
      </c>
      <c r="AW94" s="12" t="s">
        <v>35</v>
      </c>
      <c r="AX94" s="12" t="s">
        <v>76</v>
      </c>
      <c r="AY94" s="218" t="s">
        <v>152</v>
      </c>
    </row>
    <row r="95" s="1" customFormat="1" ht="25.5" customHeight="1">
      <c r="B95" s="195"/>
      <c r="C95" s="196" t="s">
        <v>169</v>
      </c>
      <c r="D95" s="196" t="s">
        <v>154</v>
      </c>
      <c r="E95" s="197" t="s">
        <v>170</v>
      </c>
      <c r="F95" s="198" t="s">
        <v>171</v>
      </c>
      <c r="G95" s="199" t="s">
        <v>157</v>
      </c>
      <c r="H95" s="200">
        <v>213.94</v>
      </c>
      <c r="I95" s="201"/>
      <c r="J95" s="202">
        <f>ROUND(I95*H95,2)</f>
        <v>0</v>
      </c>
      <c r="K95" s="198" t="s">
        <v>158</v>
      </c>
      <c r="L95" s="46"/>
      <c r="M95" s="203" t="s">
        <v>5</v>
      </c>
      <c r="N95" s="204" t="s">
        <v>42</v>
      </c>
      <c r="O95" s="47"/>
      <c r="P95" s="205">
        <f>O95*H95</f>
        <v>0</v>
      </c>
      <c r="Q95" s="205">
        <v>4.0000000000000003E-05</v>
      </c>
      <c r="R95" s="205">
        <f>Q95*H95</f>
        <v>0.0085576000000000003</v>
      </c>
      <c r="S95" s="205">
        <v>0.128</v>
      </c>
      <c r="T95" s="206">
        <f>S95*H95</f>
        <v>27.384319999999999</v>
      </c>
      <c r="AR95" s="24" t="s">
        <v>159</v>
      </c>
      <c r="AT95" s="24" t="s">
        <v>154</v>
      </c>
      <c r="AU95" s="24" t="s">
        <v>85</v>
      </c>
      <c r="AY95" s="24" t="s">
        <v>152</v>
      </c>
      <c r="BE95" s="207">
        <f>IF(N95="základní",J95,0)</f>
        <v>0</v>
      </c>
      <c r="BF95" s="207">
        <f>IF(N95="snížená",J95,0)</f>
        <v>0</v>
      </c>
      <c r="BG95" s="207">
        <f>IF(N95="zákl. přenesená",J95,0)</f>
        <v>0</v>
      </c>
      <c r="BH95" s="207">
        <f>IF(N95="sníž. přenesená",J95,0)</f>
        <v>0</v>
      </c>
      <c r="BI95" s="207">
        <f>IF(N95="nulová",J95,0)</f>
        <v>0</v>
      </c>
      <c r="BJ95" s="24" t="s">
        <v>76</v>
      </c>
      <c r="BK95" s="207">
        <f>ROUND(I95*H95,2)</f>
        <v>0</v>
      </c>
      <c r="BL95" s="24" t="s">
        <v>159</v>
      </c>
      <c r="BM95" s="24" t="s">
        <v>172</v>
      </c>
    </row>
    <row r="96" s="11" customFormat="1">
      <c r="B96" s="208"/>
      <c r="D96" s="209" t="s">
        <v>161</v>
      </c>
      <c r="E96" s="210" t="s">
        <v>5</v>
      </c>
      <c r="F96" s="211" t="s">
        <v>173</v>
      </c>
      <c r="H96" s="212">
        <v>159.25</v>
      </c>
      <c r="I96" s="213"/>
      <c r="L96" s="208"/>
      <c r="M96" s="214"/>
      <c r="N96" s="215"/>
      <c r="O96" s="215"/>
      <c r="P96" s="215"/>
      <c r="Q96" s="215"/>
      <c r="R96" s="215"/>
      <c r="S96" s="215"/>
      <c r="T96" s="216"/>
      <c r="AT96" s="210" t="s">
        <v>161</v>
      </c>
      <c r="AU96" s="210" t="s">
        <v>85</v>
      </c>
      <c r="AV96" s="11" t="s">
        <v>85</v>
      </c>
      <c r="AW96" s="11" t="s">
        <v>35</v>
      </c>
      <c r="AX96" s="11" t="s">
        <v>71</v>
      </c>
      <c r="AY96" s="210" t="s">
        <v>152</v>
      </c>
    </row>
    <row r="97" s="11" customFormat="1">
      <c r="B97" s="208"/>
      <c r="D97" s="209" t="s">
        <v>161</v>
      </c>
      <c r="E97" s="210" t="s">
        <v>5</v>
      </c>
      <c r="F97" s="211" t="s">
        <v>174</v>
      </c>
      <c r="H97" s="212">
        <v>54.689999999999998</v>
      </c>
      <c r="I97" s="213"/>
      <c r="L97" s="208"/>
      <c r="M97" s="214"/>
      <c r="N97" s="215"/>
      <c r="O97" s="215"/>
      <c r="P97" s="215"/>
      <c r="Q97" s="215"/>
      <c r="R97" s="215"/>
      <c r="S97" s="215"/>
      <c r="T97" s="216"/>
      <c r="AT97" s="210" t="s">
        <v>161</v>
      </c>
      <c r="AU97" s="210" t="s">
        <v>85</v>
      </c>
      <c r="AV97" s="11" t="s">
        <v>85</v>
      </c>
      <c r="AW97" s="11" t="s">
        <v>35</v>
      </c>
      <c r="AX97" s="11" t="s">
        <v>71</v>
      </c>
      <c r="AY97" s="210" t="s">
        <v>152</v>
      </c>
    </row>
    <row r="98" s="12" customFormat="1">
      <c r="B98" s="217"/>
      <c r="D98" s="209" t="s">
        <v>161</v>
      </c>
      <c r="E98" s="218" t="s">
        <v>5</v>
      </c>
      <c r="F98" s="219" t="s">
        <v>168</v>
      </c>
      <c r="H98" s="220">
        <v>213.94</v>
      </c>
      <c r="I98" s="221"/>
      <c r="L98" s="217"/>
      <c r="M98" s="222"/>
      <c r="N98" s="223"/>
      <c r="O98" s="223"/>
      <c r="P98" s="223"/>
      <c r="Q98" s="223"/>
      <c r="R98" s="223"/>
      <c r="S98" s="223"/>
      <c r="T98" s="224"/>
      <c r="AT98" s="218" t="s">
        <v>161</v>
      </c>
      <c r="AU98" s="218" t="s">
        <v>85</v>
      </c>
      <c r="AV98" s="12" t="s">
        <v>159</v>
      </c>
      <c r="AW98" s="12" t="s">
        <v>35</v>
      </c>
      <c r="AX98" s="12" t="s">
        <v>76</v>
      </c>
      <c r="AY98" s="218" t="s">
        <v>152</v>
      </c>
    </row>
    <row r="99" s="1" customFormat="1" ht="25.5" customHeight="1">
      <c r="B99" s="195"/>
      <c r="C99" s="196" t="s">
        <v>159</v>
      </c>
      <c r="D99" s="196" t="s">
        <v>154</v>
      </c>
      <c r="E99" s="197" t="s">
        <v>175</v>
      </c>
      <c r="F99" s="198" t="s">
        <v>176</v>
      </c>
      <c r="G99" s="199" t="s">
        <v>157</v>
      </c>
      <c r="H99" s="200">
        <v>163.86000000000001</v>
      </c>
      <c r="I99" s="201"/>
      <c r="J99" s="202">
        <f>ROUND(I99*H99,2)</f>
        <v>0</v>
      </c>
      <c r="K99" s="198" t="s">
        <v>158</v>
      </c>
      <c r="L99" s="46"/>
      <c r="M99" s="203" t="s">
        <v>5</v>
      </c>
      <c r="N99" s="204" t="s">
        <v>42</v>
      </c>
      <c r="O99" s="47"/>
      <c r="P99" s="205">
        <f>O99*H99</f>
        <v>0</v>
      </c>
      <c r="Q99" s="205">
        <v>8.0000000000000007E-05</v>
      </c>
      <c r="R99" s="205">
        <f>Q99*H99</f>
        <v>0.013108800000000002</v>
      </c>
      <c r="S99" s="205">
        <v>0.25600000000000001</v>
      </c>
      <c r="T99" s="206">
        <f>S99*H99</f>
        <v>41.948160000000001</v>
      </c>
      <c r="AR99" s="24" t="s">
        <v>159</v>
      </c>
      <c r="AT99" s="24" t="s">
        <v>154</v>
      </c>
      <c r="AU99" s="24" t="s">
        <v>85</v>
      </c>
      <c r="AY99" s="24" t="s">
        <v>152</v>
      </c>
      <c r="BE99" s="207">
        <f>IF(N99="základní",J99,0)</f>
        <v>0</v>
      </c>
      <c r="BF99" s="207">
        <f>IF(N99="snížená",J99,0)</f>
        <v>0</v>
      </c>
      <c r="BG99" s="207">
        <f>IF(N99="zákl. přenesená",J99,0)</f>
        <v>0</v>
      </c>
      <c r="BH99" s="207">
        <f>IF(N99="sníž. přenesená",J99,0)</f>
        <v>0</v>
      </c>
      <c r="BI99" s="207">
        <f>IF(N99="nulová",J99,0)</f>
        <v>0</v>
      </c>
      <c r="BJ99" s="24" t="s">
        <v>76</v>
      </c>
      <c r="BK99" s="207">
        <f>ROUND(I99*H99,2)</f>
        <v>0</v>
      </c>
      <c r="BL99" s="24" t="s">
        <v>159</v>
      </c>
      <c r="BM99" s="24" t="s">
        <v>177</v>
      </c>
    </row>
    <row r="100" s="11" customFormat="1">
      <c r="B100" s="208"/>
      <c r="D100" s="209" t="s">
        <v>161</v>
      </c>
      <c r="E100" s="210" t="s">
        <v>5</v>
      </c>
      <c r="F100" s="211" t="s">
        <v>178</v>
      </c>
      <c r="H100" s="212">
        <v>127.40000000000001</v>
      </c>
      <c r="I100" s="213"/>
      <c r="L100" s="208"/>
      <c r="M100" s="214"/>
      <c r="N100" s="215"/>
      <c r="O100" s="215"/>
      <c r="P100" s="215"/>
      <c r="Q100" s="215"/>
      <c r="R100" s="215"/>
      <c r="S100" s="215"/>
      <c r="T100" s="216"/>
      <c r="AT100" s="210" t="s">
        <v>161</v>
      </c>
      <c r="AU100" s="210" t="s">
        <v>85</v>
      </c>
      <c r="AV100" s="11" t="s">
        <v>85</v>
      </c>
      <c r="AW100" s="11" t="s">
        <v>35</v>
      </c>
      <c r="AX100" s="11" t="s">
        <v>71</v>
      </c>
      <c r="AY100" s="210" t="s">
        <v>152</v>
      </c>
    </row>
    <row r="101" s="11" customFormat="1">
      <c r="B101" s="208"/>
      <c r="D101" s="209" t="s">
        <v>161</v>
      </c>
      <c r="E101" s="210" t="s">
        <v>5</v>
      </c>
      <c r="F101" s="211" t="s">
        <v>179</v>
      </c>
      <c r="H101" s="212">
        <v>36.460000000000001</v>
      </c>
      <c r="I101" s="213"/>
      <c r="L101" s="208"/>
      <c r="M101" s="214"/>
      <c r="N101" s="215"/>
      <c r="O101" s="215"/>
      <c r="P101" s="215"/>
      <c r="Q101" s="215"/>
      <c r="R101" s="215"/>
      <c r="S101" s="215"/>
      <c r="T101" s="216"/>
      <c r="AT101" s="210" t="s">
        <v>161</v>
      </c>
      <c r="AU101" s="210" t="s">
        <v>85</v>
      </c>
      <c r="AV101" s="11" t="s">
        <v>85</v>
      </c>
      <c r="AW101" s="11" t="s">
        <v>35</v>
      </c>
      <c r="AX101" s="11" t="s">
        <v>71</v>
      </c>
      <c r="AY101" s="210" t="s">
        <v>152</v>
      </c>
    </row>
    <row r="102" s="12" customFormat="1">
      <c r="B102" s="217"/>
      <c r="D102" s="209" t="s">
        <v>161</v>
      </c>
      <c r="E102" s="218" t="s">
        <v>5</v>
      </c>
      <c r="F102" s="219" t="s">
        <v>168</v>
      </c>
      <c r="H102" s="220">
        <v>163.86000000000001</v>
      </c>
      <c r="I102" s="221"/>
      <c r="L102" s="217"/>
      <c r="M102" s="222"/>
      <c r="N102" s="223"/>
      <c r="O102" s="223"/>
      <c r="P102" s="223"/>
      <c r="Q102" s="223"/>
      <c r="R102" s="223"/>
      <c r="S102" s="223"/>
      <c r="T102" s="224"/>
      <c r="AT102" s="218" t="s">
        <v>161</v>
      </c>
      <c r="AU102" s="218" t="s">
        <v>85</v>
      </c>
      <c r="AV102" s="12" t="s">
        <v>159</v>
      </c>
      <c r="AW102" s="12" t="s">
        <v>35</v>
      </c>
      <c r="AX102" s="12" t="s">
        <v>76</v>
      </c>
      <c r="AY102" s="218" t="s">
        <v>152</v>
      </c>
    </row>
    <row r="103" s="1" customFormat="1" ht="25.5" customHeight="1">
      <c r="B103" s="195"/>
      <c r="C103" s="196" t="s">
        <v>180</v>
      </c>
      <c r="D103" s="196" t="s">
        <v>154</v>
      </c>
      <c r="E103" s="197" t="s">
        <v>181</v>
      </c>
      <c r="F103" s="198" t="s">
        <v>182</v>
      </c>
      <c r="G103" s="199" t="s">
        <v>183</v>
      </c>
      <c r="H103" s="200">
        <v>10</v>
      </c>
      <c r="I103" s="201"/>
      <c r="J103" s="202">
        <f>ROUND(I103*H103,2)</f>
        <v>0</v>
      </c>
      <c r="K103" s="198" t="s">
        <v>158</v>
      </c>
      <c r="L103" s="46"/>
      <c r="M103" s="203" t="s">
        <v>5</v>
      </c>
      <c r="N103" s="204" t="s">
        <v>42</v>
      </c>
      <c r="O103" s="47"/>
      <c r="P103" s="205">
        <f>O103*H103</f>
        <v>0</v>
      </c>
      <c r="Q103" s="205">
        <v>0.00064999999999999997</v>
      </c>
      <c r="R103" s="205">
        <f>Q103*H103</f>
        <v>0.0064999999999999997</v>
      </c>
      <c r="S103" s="205">
        <v>0</v>
      </c>
      <c r="T103" s="206">
        <f>S103*H103</f>
        <v>0</v>
      </c>
      <c r="AR103" s="24" t="s">
        <v>159</v>
      </c>
      <c r="AT103" s="24" t="s">
        <v>154</v>
      </c>
      <c r="AU103" s="24" t="s">
        <v>85</v>
      </c>
      <c r="AY103" s="24" t="s">
        <v>152</v>
      </c>
      <c r="BE103" s="207">
        <f>IF(N103="základní",J103,0)</f>
        <v>0</v>
      </c>
      <c r="BF103" s="207">
        <f>IF(N103="snížená",J103,0)</f>
        <v>0</v>
      </c>
      <c r="BG103" s="207">
        <f>IF(N103="zákl. přenesená",J103,0)</f>
        <v>0</v>
      </c>
      <c r="BH103" s="207">
        <f>IF(N103="sníž. přenesená",J103,0)</f>
        <v>0</v>
      </c>
      <c r="BI103" s="207">
        <f>IF(N103="nulová",J103,0)</f>
        <v>0</v>
      </c>
      <c r="BJ103" s="24" t="s">
        <v>76</v>
      </c>
      <c r="BK103" s="207">
        <f>ROUND(I103*H103,2)</f>
        <v>0</v>
      </c>
      <c r="BL103" s="24" t="s">
        <v>159</v>
      </c>
      <c r="BM103" s="24" t="s">
        <v>184</v>
      </c>
    </row>
    <row r="104" s="1" customFormat="1" ht="25.5" customHeight="1">
      <c r="B104" s="195"/>
      <c r="C104" s="196" t="s">
        <v>185</v>
      </c>
      <c r="D104" s="196" t="s">
        <v>154</v>
      </c>
      <c r="E104" s="197" t="s">
        <v>186</v>
      </c>
      <c r="F104" s="198" t="s">
        <v>187</v>
      </c>
      <c r="G104" s="199" t="s">
        <v>183</v>
      </c>
      <c r="H104" s="200">
        <v>10</v>
      </c>
      <c r="I104" s="201"/>
      <c r="J104" s="202">
        <f>ROUND(I104*H104,2)</f>
        <v>0</v>
      </c>
      <c r="K104" s="198" t="s">
        <v>158</v>
      </c>
      <c r="L104" s="46"/>
      <c r="M104" s="203" t="s">
        <v>5</v>
      </c>
      <c r="N104" s="204" t="s">
        <v>42</v>
      </c>
      <c r="O104" s="47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AR104" s="24" t="s">
        <v>159</v>
      </c>
      <c r="AT104" s="24" t="s">
        <v>154</v>
      </c>
      <c r="AU104" s="24" t="s">
        <v>85</v>
      </c>
      <c r="AY104" s="24" t="s">
        <v>152</v>
      </c>
      <c r="BE104" s="207">
        <f>IF(N104="základní",J104,0)</f>
        <v>0</v>
      </c>
      <c r="BF104" s="207">
        <f>IF(N104="snížená",J104,0)</f>
        <v>0</v>
      </c>
      <c r="BG104" s="207">
        <f>IF(N104="zákl. přenesená",J104,0)</f>
        <v>0</v>
      </c>
      <c r="BH104" s="207">
        <f>IF(N104="sníž. přenesená",J104,0)</f>
        <v>0</v>
      </c>
      <c r="BI104" s="207">
        <f>IF(N104="nulová",J104,0)</f>
        <v>0</v>
      </c>
      <c r="BJ104" s="24" t="s">
        <v>76</v>
      </c>
      <c r="BK104" s="207">
        <f>ROUND(I104*H104,2)</f>
        <v>0</v>
      </c>
      <c r="BL104" s="24" t="s">
        <v>159</v>
      </c>
      <c r="BM104" s="24" t="s">
        <v>188</v>
      </c>
    </row>
    <row r="105" s="1" customFormat="1" ht="16.5" customHeight="1">
      <c r="B105" s="195"/>
      <c r="C105" s="196" t="s">
        <v>189</v>
      </c>
      <c r="D105" s="196" t="s">
        <v>154</v>
      </c>
      <c r="E105" s="197" t="s">
        <v>190</v>
      </c>
      <c r="F105" s="198" t="s">
        <v>191</v>
      </c>
      <c r="G105" s="199" t="s">
        <v>192</v>
      </c>
      <c r="H105" s="200">
        <v>500</v>
      </c>
      <c r="I105" s="201"/>
      <c r="J105" s="202">
        <f>ROUND(I105*H105,2)</f>
        <v>0</v>
      </c>
      <c r="K105" s="198" t="s">
        <v>158</v>
      </c>
      <c r="L105" s="46"/>
      <c r="M105" s="203" t="s">
        <v>5</v>
      </c>
      <c r="N105" s="204" t="s">
        <v>42</v>
      </c>
      <c r="O105" s="47"/>
      <c r="P105" s="205">
        <f>O105*H105</f>
        <v>0</v>
      </c>
      <c r="Q105" s="205">
        <v>0.00055000000000000003</v>
      </c>
      <c r="R105" s="205">
        <f>Q105*H105</f>
        <v>0.27500000000000002</v>
      </c>
      <c r="S105" s="205">
        <v>0</v>
      </c>
      <c r="T105" s="206">
        <f>S105*H105</f>
        <v>0</v>
      </c>
      <c r="AR105" s="24" t="s">
        <v>159</v>
      </c>
      <c r="AT105" s="24" t="s">
        <v>154</v>
      </c>
      <c r="AU105" s="24" t="s">
        <v>85</v>
      </c>
      <c r="AY105" s="24" t="s">
        <v>152</v>
      </c>
      <c r="BE105" s="207">
        <f>IF(N105="základní",J105,0)</f>
        <v>0</v>
      </c>
      <c r="BF105" s="207">
        <f>IF(N105="snížená",J105,0)</f>
        <v>0</v>
      </c>
      <c r="BG105" s="207">
        <f>IF(N105="zákl. přenesená",J105,0)</f>
        <v>0</v>
      </c>
      <c r="BH105" s="207">
        <f>IF(N105="sníž. přenesená",J105,0)</f>
        <v>0</v>
      </c>
      <c r="BI105" s="207">
        <f>IF(N105="nulová",J105,0)</f>
        <v>0</v>
      </c>
      <c r="BJ105" s="24" t="s">
        <v>76</v>
      </c>
      <c r="BK105" s="207">
        <f>ROUND(I105*H105,2)</f>
        <v>0</v>
      </c>
      <c r="BL105" s="24" t="s">
        <v>159</v>
      </c>
      <c r="BM105" s="24" t="s">
        <v>193</v>
      </c>
    </row>
    <row r="106" s="1" customFormat="1" ht="16.5" customHeight="1">
      <c r="B106" s="195"/>
      <c r="C106" s="196" t="s">
        <v>194</v>
      </c>
      <c r="D106" s="196" t="s">
        <v>154</v>
      </c>
      <c r="E106" s="197" t="s">
        <v>195</v>
      </c>
      <c r="F106" s="198" t="s">
        <v>196</v>
      </c>
      <c r="G106" s="199" t="s">
        <v>192</v>
      </c>
      <c r="H106" s="200">
        <v>500</v>
      </c>
      <c r="I106" s="201"/>
      <c r="J106" s="202">
        <f>ROUND(I106*H106,2)</f>
        <v>0</v>
      </c>
      <c r="K106" s="198" t="s">
        <v>158</v>
      </c>
      <c r="L106" s="46"/>
      <c r="M106" s="203" t="s">
        <v>5</v>
      </c>
      <c r="N106" s="204" t="s">
        <v>42</v>
      </c>
      <c r="O106" s="47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AR106" s="24" t="s">
        <v>159</v>
      </c>
      <c r="AT106" s="24" t="s">
        <v>154</v>
      </c>
      <c r="AU106" s="24" t="s">
        <v>85</v>
      </c>
      <c r="AY106" s="24" t="s">
        <v>152</v>
      </c>
      <c r="BE106" s="207">
        <f>IF(N106="základní",J106,0)</f>
        <v>0</v>
      </c>
      <c r="BF106" s="207">
        <f>IF(N106="snížená",J106,0)</f>
        <v>0</v>
      </c>
      <c r="BG106" s="207">
        <f>IF(N106="zákl. přenesená",J106,0)</f>
        <v>0</v>
      </c>
      <c r="BH106" s="207">
        <f>IF(N106="sníž. přenesená",J106,0)</f>
        <v>0</v>
      </c>
      <c r="BI106" s="207">
        <f>IF(N106="nulová",J106,0)</f>
        <v>0</v>
      </c>
      <c r="BJ106" s="24" t="s">
        <v>76</v>
      </c>
      <c r="BK106" s="207">
        <f>ROUND(I106*H106,2)</f>
        <v>0</v>
      </c>
      <c r="BL106" s="24" t="s">
        <v>159</v>
      </c>
      <c r="BM106" s="24" t="s">
        <v>197</v>
      </c>
    </row>
    <row r="107" s="1" customFormat="1" ht="16.5" customHeight="1">
      <c r="B107" s="195"/>
      <c r="C107" s="196" t="s">
        <v>198</v>
      </c>
      <c r="D107" s="196" t="s">
        <v>154</v>
      </c>
      <c r="E107" s="197" t="s">
        <v>199</v>
      </c>
      <c r="F107" s="198" t="s">
        <v>200</v>
      </c>
      <c r="G107" s="199" t="s">
        <v>201</v>
      </c>
      <c r="H107" s="200">
        <v>165.55500000000001</v>
      </c>
      <c r="I107" s="201"/>
      <c r="J107" s="202">
        <f>ROUND(I107*H107,2)</f>
        <v>0</v>
      </c>
      <c r="K107" s="198" t="s">
        <v>158</v>
      </c>
      <c r="L107" s="46"/>
      <c r="M107" s="203" t="s">
        <v>5</v>
      </c>
      <c r="N107" s="204" t="s">
        <v>42</v>
      </c>
      <c r="O107" s="47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AR107" s="24" t="s">
        <v>159</v>
      </c>
      <c r="AT107" s="24" t="s">
        <v>154</v>
      </c>
      <c r="AU107" s="24" t="s">
        <v>85</v>
      </c>
      <c r="AY107" s="24" t="s">
        <v>152</v>
      </c>
      <c r="BE107" s="207">
        <f>IF(N107="základní",J107,0)</f>
        <v>0</v>
      </c>
      <c r="BF107" s="207">
        <f>IF(N107="snížená",J107,0)</f>
        <v>0</v>
      </c>
      <c r="BG107" s="207">
        <f>IF(N107="zákl. přenesená",J107,0)</f>
        <v>0</v>
      </c>
      <c r="BH107" s="207">
        <f>IF(N107="sníž. přenesená",J107,0)</f>
        <v>0</v>
      </c>
      <c r="BI107" s="207">
        <f>IF(N107="nulová",J107,0)</f>
        <v>0</v>
      </c>
      <c r="BJ107" s="24" t="s">
        <v>76</v>
      </c>
      <c r="BK107" s="207">
        <f>ROUND(I107*H107,2)</f>
        <v>0</v>
      </c>
      <c r="BL107" s="24" t="s">
        <v>159</v>
      </c>
      <c r="BM107" s="24" t="s">
        <v>202</v>
      </c>
    </row>
    <row r="108" s="11" customFormat="1">
      <c r="B108" s="208"/>
      <c r="D108" s="209" t="s">
        <v>161</v>
      </c>
      <c r="E108" s="210" t="s">
        <v>95</v>
      </c>
      <c r="F108" s="211" t="s">
        <v>203</v>
      </c>
      <c r="H108" s="212">
        <v>165.55500000000001</v>
      </c>
      <c r="I108" s="213"/>
      <c r="L108" s="208"/>
      <c r="M108" s="214"/>
      <c r="N108" s="215"/>
      <c r="O108" s="215"/>
      <c r="P108" s="215"/>
      <c r="Q108" s="215"/>
      <c r="R108" s="215"/>
      <c r="S108" s="215"/>
      <c r="T108" s="216"/>
      <c r="AT108" s="210" t="s">
        <v>161</v>
      </c>
      <c r="AU108" s="210" t="s">
        <v>85</v>
      </c>
      <c r="AV108" s="11" t="s">
        <v>85</v>
      </c>
      <c r="AW108" s="11" t="s">
        <v>35</v>
      </c>
      <c r="AX108" s="11" t="s">
        <v>76</v>
      </c>
      <c r="AY108" s="210" t="s">
        <v>152</v>
      </c>
    </row>
    <row r="109" s="1" customFormat="1" ht="25.5" customHeight="1">
      <c r="B109" s="195"/>
      <c r="C109" s="196" t="s">
        <v>204</v>
      </c>
      <c r="D109" s="196" t="s">
        <v>154</v>
      </c>
      <c r="E109" s="197" t="s">
        <v>205</v>
      </c>
      <c r="F109" s="198" t="s">
        <v>206</v>
      </c>
      <c r="G109" s="199" t="s">
        <v>201</v>
      </c>
      <c r="H109" s="200">
        <v>39.590000000000003</v>
      </c>
      <c r="I109" s="201"/>
      <c r="J109" s="202">
        <f>ROUND(I109*H109,2)</f>
        <v>0</v>
      </c>
      <c r="K109" s="198" t="s">
        <v>158</v>
      </c>
      <c r="L109" s="46"/>
      <c r="M109" s="203" t="s">
        <v>5</v>
      </c>
      <c r="N109" s="204" t="s">
        <v>42</v>
      </c>
      <c r="O109" s="47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AR109" s="24" t="s">
        <v>159</v>
      </c>
      <c r="AT109" s="24" t="s">
        <v>154</v>
      </c>
      <c r="AU109" s="24" t="s">
        <v>85</v>
      </c>
      <c r="AY109" s="24" t="s">
        <v>152</v>
      </c>
      <c r="BE109" s="207">
        <f>IF(N109="základní",J109,0)</f>
        <v>0</v>
      </c>
      <c r="BF109" s="207">
        <f>IF(N109="snížená",J109,0)</f>
        <v>0</v>
      </c>
      <c r="BG109" s="207">
        <f>IF(N109="zákl. přenesená",J109,0)</f>
        <v>0</v>
      </c>
      <c r="BH109" s="207">
        <f>IF(N109="sníž. přenesená",J109,0)</f>
        <v>0</v>
      </c>
      <c r="BI109" s="207">
        <f>IF(N109="nulová",J109,0)</f>
        <v>0</v>
      </c>
      <c r="BJ109" s="24" t="s">
        <v>76</v>
      </c>
      <c r="BK109" s="207">
        <f>ROUND(I109*H109,2)</f>
        <v>0</v>
      </c>
      <c r="BL109" s="24" t="s">
        <v>159</v>
      </c>
      <c r="BM109" s="24" t="s">
        <v>207</v>
      </c>
    </row>
    <row r="110" s="11" customFormat="1">
      <c r="B110" s="208"/>
      <c r="D110" s="209" t="s">
        <v>161</v>
      </c>
      <c r="E110" s="210" t="s">
        <v>5</v>
      </c>
      <c r="F110" s="211" t="s">
        <v>208</v>
      </c>
      <c r="H110" s="212">
        <v>39.590000000000003</v>
      </c>
      <c r="I110" s="213"/>
      <c r="L110" s="208"/>
      <c r="M110" s="214"/>
      <c r="N110" s="215"/>
      <c r="O110" s="215"/>
      <c r="P110" s="215"/>
      <c r="Q110" s="215"/>
      <c r="R110" s="215"/>
      <c r="S110" s="215"/>
      <c r="T110" s="216"/>
      <c r="AT110" s="210" t="s">
        <v>161</v>
      </c>
      <c r="AU110" s="210" t="s">
        <v>85</v>
      </c>
      <c r="AV110" s="11" t="s">
        <v>85</v>
      </c>
      <c r="AW110" s="11" t="s">
        <v>35</v>
      </c>
      <c r="AX110" s="11" t="s">
        <v>71</v>
      </c>
      <c r="AY110" s="210" t="s">
        <v>152</v>
      </c>
    </row>
    <row r="111" s="12" customFormat="1">
      <c r="B111" s="217"/>
      <c r="D111" s="209" t="s">
        <v>161</v>
      </c>
      <c r="E111" s="218" t="s">
        <v>89</v>
      </c>
      <c r="F111" s="219" t="s">
        <v>168</v>
      </c>
      <c r="H111" s="220">
        <v>39.590000000000003</v>
      </c>
      <c r="I111" s="221"/>
      <c r="L111" s="217"/>
      <c r="M111" s="222"/>
      <c r="N111" s="223"/>
      <c r="O111" s="223"/>
      <c r="P111" s="223"/>
      <c r="Q111" s="223"/>
      <c r="R111" s="223"/>
      <c r="S111" s="223"/>
      <c r="T111" s="224"/>
      <c r="AT111" s="218" t="s">
        <v>161</v>
      </c>
      <c r="AU111" s="218" t="s">
        <v>85</v>
      </c>
      <c r="AV111" s="12" t="s">
        <v>159</v>
      </c>
      <c r="AW111" s="12" t="s">
        <v>35</v>
      </c>
      <c r="AX111" s="12" t="s">
        <v>76</v>
      </c>
      <c r="AY111" s="218" t="s">
        <v>152</v>
      </c>
    </row>
    <row r="112" s="1" customFormat="1" ht="25.5" customHeight="1">
      <c r="B112" s="195"/>
      <c r="C112" s="196" t="s">
        <v>209</v>
      </c>
      <c r="D112" s="196" t="s">
        <v>154</v>
      </c>
      <c r="E112" s="197" t="s">
        <v>210</v>
      </c>
      <c r="F112" s="198" t="s">
        <v>211</v>
      </c>
      <c r="G112" s="199" t="s">
        <v>201</v>
      </c>
      <c r="H112" s="200">
        <v>11.877000000000001</v>
      </c>
      <c r="I112" s="201"/>
      <c r="J112" s="202">
        <f>ROUND(I112*H112,2)</f>
        <v>0</v>
      </c>
      <c r="K112" s="198" t="s">
        <v>158</v>
      </c>
      <c r="L112" s="46"/>
      <c r="M112" s="203" t="s">
        <v>5</v>
      </c>
      <c r="N112" s="204" t="s">
        <v>42</v>
      </c>
      <c r="O112" s="47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AR112" s="24" t="s">
        <v>159</v>
      </c>
      <c r="AT112" s="24" t="s">
        <v>154</v>
      </c>
      <c r="AU112" s="24" t="s">
        <v>85</v>
      </c>
      <c r="AY112" s="24" t="s">
        <v>152</v>
      </c>
      <c r="BE112" s="207">
        <f>IF(N112="základní",J112,0)</f>
        <v>0</v>
      </c>
      <c r="BF112" s="207">
        <f>IF(N112="snížená",J112,0)</f>
        <v>0</v>
      </c>
      <c r="BG112" s="207">
        <f>IF(N112="zákl. přenesená",J112,0)</f>
        <v>0</v>
      </c>
      <c r="BH112" s="207">
        <f>IF(N112="sníž. přenesená",J112,0)</f>
        <v>0</v>
      </c>
      <c r="BI112" s="207">
        <f>IF(N112="nulová",J112,0)</f>
        <v>0</v>
      </c>
      <c r="BJ112" s="24" t="s">
        <v>76</v>
      </c>
      <c r="BK112" s="207">
        <f>ROUND(I112*H112,2)</f>
        <v>0</v>
      </c>
      <c r="BL112" s="24" t="s">
        <v>159</v>
      </c>
      <c r="BM112" s="24" t="s">
        <v>212</v>
      </c>
    </row>
    <row r="113" s="11" customFormat="1">
      <c r="B113" s="208"/>
      <c r="D113" s="209" t="s">
        <v>161</v>
      </c>
      <c r="E113" s="210" t="s">
        <v>5</v>
      </c>
      <c r="F113" s="211" t="s">
        <v>213</v>
      </c>
      <c r="H113" s="212">
        <v>11.877000000000001</v>
      </c>
      <c r="I113" s="213"/>
      <c r="L113" s="208"/>
      <c r="M113" s="214"/>
      <c r="N113" s="215"/>
      <c r="O113" s="215"/>
      <c r="P113" s="215"/>
      <c r="Q113" s="215"/>
      <c r="R113" s="215"/>
      <c r="S113" s="215"/>
      <c r="T113" s="216"/>
      <c r="AT113" s="210" t="s">
        <v>161</v>
      </c>
      <c r="AU113" s="210" t="s">
        <v>85</v>
      </c>
      <c r="AV113" s="11" t="s">
        <v>85</v>
      </c>
      <c r="AW113" s="11" t="s">
        <v>35</v>
      </c>
      <c r="AX113" s="11" t="s">
        <v>76</v>
      </c>
      <c r="AY113" s="210" t="s">
        <v>152</v>
      </c>
    </row>
    <row r="114" s="1" customFormat="1" ht="16.5" customHeight="1">
      <c r="B114" s="195"/>
      <c r="C114" s="196" t="s">
        <v>214</v>
      </c>
      <c r="D114" s="196" t="s">
        <v>154</v>
      </c>
      <c r="E114" s="197" t="s">
        <v>215</v>
      </c>
      <c r="F114" s="198" t="s">
        <v>216</v>
      </c>
      <c r="G114" s="199" t="s">
        <v>201</v>
      </c>
      <c r="H114" s="200">
        <v>188.86500000000001</v>
      </c>
      <c r="I114" s="201"/>
      <c r="J114" s="202">
        <f>ROUND(I114*H114,2)</f>
        <v>0</v>
      </c>
      <c r="K114" s="198" t="s">
        <v>158</v>
      </c>
      <c r="L114" s="46"/>
      <c r="M114" s="203" t="s">
        <v>5</v>
      </c>
      <c r="N114" s="204" t="s">
        <v>42</v>
      </c>
      <c r="O114" s="47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AR114" s="24" t="s">
        <v>159</v>
      </c>
      <c r="AT114" s="24" t="s">
        <v>154</v>
      </c>
      <c r="AU114" s="24" t="s">
        <v>85</v>
      </c>
      <c r="AY114" s="24" t="s">
        <v>152</v>
      </c>
      <c r="BE114" s="207">
        <f>IF(N114="základní",J114,0)</f>
        <v>0</v>
      </c>
      <c r="BF114" s="207">
        <f>IF(N114="snížená",J114,0)</f>
        <v>0</v>
      </c>
      <c r="BG114" s="207">
        <f>IF(N114="zákl. přenesená",J114,0)</f>
        <v>0</v>
      </c>
      <c r="BH114" s="207">
        <f>IF(N114="sníž. přenesená",J114,0)</f>
        <v>0</v>
      </c>
      <c r="BI114" s="207">
        <f>IF(N114="nulová",J114,0)</f>
        <v>0</v>
      </c>
      <c r="BJ114" s="24" t="s">
        <v>76</v>
      </c>
      <c r="BK114" s="207">
        <f>ROUND(I114*H114,2)</f>
        <v>0</v>
      </c>
      <c r="BL114" s="24" t="s">
        <v>159</v>
      </c>
      <c r="BM114" s="24" t="s">
        <v>217</v>
      </c>
    </row>
    <row r="115" s="13" customFormat="1">
      <c r="B115" s="225"/>
      <c r="D115" s="209" t="s">
        <v>161</v>
      </c>
      <c r="E115" s="226" t="s">
        <v>5</v>
      </c>
      <c r="F115" s="227" t="s">
        <v>218</v>
      </c>
      <c r="H115" s="226" t="s">
        <v>5</v>
      </c>
      <c r="I115" s="228"/>
      <c r="L115" s="225"/>
      <c r="M115" s="229"/>
      <c r="N115" s="230"/>
      <c r="O115" s="230"/>
      <c r="P115" s="230"/>
      <c r="Q115" s="230"/>
      <c r="R115" s="230"/>
      <c r="S115" s="230"/>
      <c r="T115" s="231"/>
      <c r="AT115" s="226" t="s">
        <v>161</v>
      </c>
      <c r="AU115" s="226" t="s">
        <v>85</v>
      </c>
      <c r="AV115" s="13" t="s">
        <v>76</v>
      </c>
      <c r="AW115" s="13" t="s">
        <v>35</v>
      </c>
      <c r="AX115" s="13" t="s">
        <v>71</v>
      </c>
      <c r="AY115" s="226" t="s">
        <v>152</v>
      </c>
    </row>
    <row r="116" s="11" customFormat="1">
      <c r="B116" s="208"/>
      <c r="D116" s="209" t="s">
        <v>161</v>
      </c>
      <c r="E116" s="210" t="s">
        <v>91</v>
      </c>
      <c r="F116" s="211" t="s">
        <v>219</v>
      </c>
      <c r="H116" s="212">
        <v>377.73000000000002</v>
      </c>
      <c r="I116" s="213"/>
      <c r="L116" s="208"/>
      <c r="M116" s="214"/>
      <c r="N116" s="215"/>
      <c r="O116" s="215"/>
      <c r="P116" s="215"/>
      <c r="Q116" s="215"/>
      <c r="R116" s="215"/>
      <c r="S116" s="215"/>
      <c r="T116" s="216"/>
      <c r="AT116" s="210" t="s">
        <v>161</v>
      </c>
      <c r="AU116" s="210" t="s">
        <v>85</v>
      </c>
      <c r="AV116" s="11" t="s">
        <v>85</v>
      </c>
      <c r="AW116" s="11" t="s">
        <v>35</v>
      </c>
      <c r="AX116" s="11" t="s">
        <v>71</v>
      </c>
      <c r="AY116" s="210" t="s">
        <v>152</v>
      </c>
    </row>
    <row r="117" s="11" customFormat="1">
      <c r="B117" s="208"/>
      <c r="D117" s="209" t="s">
        <v>161</v>
      </c>
      <c r="E117" s="210" t="s">
        <v>5</v>
      </c>
      <c r="F117" s="211" t="s">
        <v>220</v>
      </c>
      <c r="H117" s="212">
        <v>188.86500000000001</v>
      </c>
      <c r="I117" s="213"/>
      <c r="L117" s="208"/>
      <c r="M117" s="214"/>
      <c r="N117" s="215"/>
      <c r="O117" s="215"/>
      <c r="P117" s="215"/>
      <c r="Q117" s="215"/>
      <c r="R117" s="215"/>
      <c r="S117" s="215"/>
      <c r="T117" s="216"/>
      <c r="AT117" s="210" t="s">
        <v>161</v>
      </c>
      <c r="AU117" s="210" t="s">
        <v>85</v>
      </c>
      <c r="AV117" s="11" t="s">
        <v>85</v>
      </c>
      <c r="AW117" s="11" t="s">
        <v>35</v>
      </c>
      <c r="AX117" s="11" t="s">
        <v>76</v>
      </c>
      <c r="AY117" s="210" t="s">
        <v>152</v>
      </c>
    </row>
    <row r="118" s="1" customFormat="1" ht="16.5" customHeight="1">
      <c r="B118" s="195"/>
      <c r="C118" s="196" t="s">
        <v>221</v>
      </c>
      <c r="D118" s="196" t="s">
        <v>154</v>
      </c>
      <c r="E118" s="197" t="s">
        <v>222</v>
      </c>
      <c r="F118" s="198" t="s">
        <v>223</v>
      </c>
      <c r="G118" s="199" t="s">
        <v>201</v>
      </c>
      <c r="H118" s="200">
        <v>56.659999999999997</v>
      </c>
      <c r="I118" s="201"/>
      <c r="J118" s="202">
        <f>ROUND(I118*H118,2)</f>
        <v>0</v>
      </c>
      <c r="K118" s="198" t="s">
        <v>158</v>
      </c>
      <c r="L118" s="46"/>
      <c r="M118" s="203" t="s">
        <v>5</v>
      </c>
      <c r="N118" s="204" t="s">
        <v>42</v>
      </c>
      <c r="O118" s="47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AR118" s="24" t="s">
        <v>159</v>
      </c>
      <c r="AT118" s="24" t="s">
        <v>154</v>
      </c>
      <c r="AU118" s="24" t="s">
        <v>85</v>
      </c>
      <c r="AY118" s="24" t="s">
        <v>152</v>
      </c>
      <c r="BE118" s="207">
        <f>IF(N118="základní",J118,0)</f>
        <v>0</v>
      </c>
      <c r="BF118" s="207">
        <f>IF(N118="snížená",J118,0)</f>
        <v>0</v>
      </c>
      <c r="BG118" s="207">
        <f>IF(N118="zákl. přenesená",J118,0)</f>
        <v>0</v>
      </c>
      <c r="BH118" s="207">
        <f>IF(N118="sníž. přenesená",J118,0)</f>
        <v>0</v>
      </c>
      <c r="BI118" s="207">
        <f>IF(N118="nulová",J118,0)</f>
        <v>0</v>
      </c>
      <c r="BJ118" s="24" t="s">
        <v>76</v>
      </c>
      <c r="BK118" s="207">
        <f>ROUND(I118*H118,2)</f>
        <v>0</v>
      </c>
      <c r="BL118" s="24" t="s">
        <v>159</v>
      </c>
      <c r="BM118" s="24" t="s">
        <v>224</v>
      </c>
    </row>
    <row r="119" s="11" customFormat="1">
      <c r="B119" s="208"/>
      <c r="D119" s="209" t="s">
        <v>161</v>
      </c>
      <c r="E119" s="210" t="s">
        <v>5</v>
      </c>
      <c r="F119" s="211" t="s">
        <v>225</v>
      </c>
      <c r="H119" s="212">
        <v>56.659999999999997</v>
      </c>
      <c r="I119" s="213"/>
      <c r="L119" s="208"/>
      <c r="M119" s="214"/>
      <c r="N119" s="215"/>
      <c r="O119" s="215"/>
      <c r="P119" s="215"/>
      <c r="Q119" s="215"/>
      <c r="R119" s="215"/>
      <c r="S119" s="215"/>
      <c r="T119" s="216"/>
      <c r="AT119" s="210" t="s">
        <v>161</v>
      </c>
      <c r="AU119" s="210" t="s">
        <v>85</v>
      </c>
      <c r="AV119" s="11" t="s">
        <v>85</v>
      </c>
      <c r="AW119" s="11" t="s">
        <v>35</v>
      </c>
      <c r="AX119" s="11" t="s">
        <v>76</v>
      </c>
      <c r="AY119" s="210" t="s">
        <v>152</v>
      </c>
    </row>
    <row r="120" s="1" customFormat="1" ht="16.5" customHeight="1">
      <c r="B120" s="195"/>
      <c r="C120" s="196" t="s">
        <v>226</v>
      </c>
      <c r="D120" s="196" t="s">
        <v>154</v>
      </c>
      <c r="E120" s="197" t="s">
        <v>227</v>
      </c>
      <c r="F120" s="198" t="s">
        <v>228</v>
      </c>
      <c r="G120" s="199" t="s">
        <v>201</v>
      </c>
      <c r="H120" s="200">
        <v>188.86500000000001</v>
      </c>
      <c r="I120" s="201"/>
      <c r="J120" s="202">
        <f>ROUND(I120*H120,2)</f>
        <v>0</v>
      </c>
      <c r="K120" s="198" t="s">
        <v>158</v>
      </c>
      <c r="L120" s="46"/>
      <c r="M120" s="203" t="s">
        <v>5</v>
      </c>
      <c r="N120" s="204" t="s">
        <v>42</v>
      </c>
      <c r="O120" s="47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AR120" s="24" t="s">
        <v>159</v>
      </c>
      <c r="AT120" s="24" t="s">
        <v>154</v>
      </c>
      <c r="AU120" s="24" t="s">
        <v>85</v>
      </c>
      <c r="AY120" s="24" t="s">
        <v>152</v>
      </c>
      <c r="BE120" s="207">
        <f>IF(N120="základní",J120,0)</f>
        <v>0</v>
      </c>
      <c r="BF120" s="207">
        <f>IF(N120="snížená",J120,0)</f>
        <v>0</v>
      </c>
      <c r="BG120" s="207">
        <f>IF(N120="zákl. přenesená",J120,0)</f>
        <v>0</v>
      </c>
      <c r="BH120" s="207">
        <f>IF(N120="sníž. přenesená",J120,0)</f>
        <v>0</v>
      </c>
      <c r="BI120" s="207">
        <f>IF(N120="nulová",J120,0)</f>
        <v>0</v>
      </c>
      <c r="BJ120" s="24" t="s">
        <v>76</v>
      </c>
      <c r="BK120" s="207">
        <f>ROUND(I120*H120,2)</f>
        <v>0</v>
      </c>
      <c r="BL120" s="24" t="s">
        <v>159</v>
      </c>
      <c r="BM120" s="24" t="s">
        <v>229</v>
      </c>
    </row>
    <row r="121" s="11" customFormat="1">
      <c r="B121" s="208"/>
      <c r="D121" s="209" t="s">
        <v>161</v>
      </c>
      <c r="E121" s="210" t="s">
        <v>5</v>
      </c>
      <c r="F121" s="211" t="s">
        <v>220</v>
      </c>
      <c r="H121" s="212">
        <v>188.86500000000001</v>
      </c>
      <c r="I121" s="213"/>
      <c r="L121" s="208"/>
      <c r="M121" s="214"/>
      <c r="N121" s="215"/>
      <c r="O121" s="215"/>
      <c r="P121" s="215"/>
      <c r="Q121" s="215"/>
      <c r="R121" s="215"/>
      <c r="S121" s="215"/>
      <c r="T121" s="216"/>
      <c r="AT121" s="210" t="s">
        <v>161</v>
      </c>
      <c r="AU121" s="210" t="s">
        <v>85</v>
      </c>
      <c r="AV121" s="11" t="s">
        <v>85</v>
      </c>
      <c r="AW121" s="11" t="s">
        <v>35</v>
      </c>
      <c r="AX121" s="11" t="s">
        <v>76</v>
      </c>
      <c r="AY121" s="210" t="s">
        <v>152</v>
      </c>
    </row>
    <row r="122" s="1" customFormat="1" ht="16.5" customHeight="1">
      <c r="B122" s="195"/>
      <c r="C122" s="196" t="s">
        <v>11</v>
      </c>
      <c r="D122" s="196" t="s">
        <v>154</v>
      </c>
      <c r="E122" s="197" t="s">
        <v>230</v>
      </c>
      <c r="F122" s="198" t="s">
        <v>231</v>
      </c>
      <c r="G122" s="199" t="s">
        <v>201</v>
      </c>
      <c r="H122" s="200">
        <v>56.659999999999997</v>
      </c>
      <c r="I122" s="201"/>
      <c r="J122" s="202">
        <f>ROUND(I122*H122,2)</f>
        <v>0</v>
      </c>
      <c r="K122" s="198" t="s">
        <v>158</v>
      </c>
      <c r="L122" s="46"/>
      <c r="M122" s="203" t="s">
        <v>5</v>
      </c>
      <c r="N122" s="204" t="s">
        <v>42</v>
      </c>
      <c r="O122" s="47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AR122" s="24" t="s">
        <v>159</v>
      </c>
      <c r="AT122" s="24" t="s">
        <v>154</v>
      </c>
      <c r="AU122" s="24" t="s">
        <v>85</v>
      </c>
      <c r="AY122" s="24" t="s">
        <v>152</v>
      </c>
      <c r="BE122" s="207">
        <f>IF(N122="základní",J122,0)</f>
        <v>0</v>
      </c>
      <c r="BF122" s="207">
        <f>IF(N122="snížená",J122,0)</f>
        <v>0</v>
      </c>
      <c r="BG122" s="207">
        <f>IF(N122="zákl. přenesená",J122,0)</f>
        <v>0</v>
      </c>
      <c r="BH122" s="207">
        <f>IF(N122="sníž. přenesená",J122,0)</f>
        <v>0</v>
      </c>
      <c r="BI122" s="207">
        <f>IF(N122="nulová",J122,0)</f>
        <v>0</v>
      </c>
      <c r="BJ122" s="24" t="s">
        <v>76</v>
      </c>
      <c r="BK122" s="207">
        <f>ROUND(I122*H122,2)</f>
        <v>0</v>
      </c>
      <c r="BL122" s="24" t="s">
        <v>159</v>
      </c>
      <c r="BM122" s="24" t="s">
        <v>232</v>
      </c>
    </row>
    <row r="123" s="11" customFormat="1">
      <c r="B123" s="208"/>
      <c r="D123" s="209" t="s">
        <v>161</v>
      </c>
      <c r="E123" s="210" t="s">
        <v>5</v>
      </c>
      <c r="F123" s="211" t="s">
        <v>225</v>
      </c>
      <c r="H123" s="212">
        <v>56.659999999999997</v>
      </c>
      <c r="I123" s="213"/>
      <c r="L123" s="208"/>
      <c r="M123" s="214"/>
      <c r="N123" s="215"/>
      <c r="O123" s="215"/>
      <c r="P123" s="215"/>
      <c r="Q123" s="215"/>
      <c r="R123" s="215"/>
      <c r="S123" s="215"/>
      <c r="T123" s="216"/>
      <c r="AT123" s="210" t="s">
        <v>161</v>
      </c>
      <c r="AU123" s="210" t="s">
        <v>85</v>
      </c>
      <c r="AV123" s="11" t="s">
        <v>85</v>
      </c>
      <c r="AW123" s="11" t="s">
        <v>35</v>
      </c>
      <c r="AX123" s="11" t="s">
        <v>76</v>
      </c>
      <c r="AY123" s="210" t="s">
        <v>152</v>
      </c>
    </row>
    <row r="124" s="1" customFormat="1" ht="25.5" customHeight="1">
      <c r="B124" s="195"/>
      <c r="C124" s="196" t="s">
        <v>233</v>
      </c>
      <c r="D124" s="196" t="s">
        <v>154</v>
      </c>
      <c r="E124" s="197" t="s">
        <v>234</v>
      </c>
      <c r="F124" s="198" t="s">
        <v>235</v>
      </c>
      <c r="G124" s="199" t="s">
        <v>201</v>
      </c>
      <c r="H124" s="200">
        <v>69.489999999999995</v>
      </c>
      <c r="I124" s="201"/>
      <c r="J124" s="202">
        <f>ROUND(I124*H124,2)</f>
        <v>0</v>
      </c>
      <c r="K124" s="198" t="s">
        <v>158</v>
      </c>
      <c r="L124" s="46"/>
      <c r="M124" s="203" t="s">
        <v>5</v>
      </c>
      <c r="N124" s="204" t="s">
        <v>42</v>
      </c>
      <c r="O124" s="47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AR124" s="24" t="s">
        <v>159</v>
      </c>
      <c r="AT124" s="24" t="s">
        <v>154</v>
      </c>
      <c r="AU124" s="24" t="s">
        <v>85</v>
      </c>
      <c r="AY124" s="24" t="s">
        <v>152</v>
      </c>
      <c r="BE124" s="207">
        <f>IF(N124="základní",J124,0)</f>
        <v>0</v>
      </c>
      <c r="BF124" s="207">
        <f>IF(N124="snížená",J124,0)</f>
        <v>0</v>
      </c>
      <c r="BG124" s="207">
        <f>IF(N124="zákl. přenesená",J124,0)</f>
        <v>0</v>
      </c>
      <c r="BH124" s="207">
        <f>IF(N124="sníž. přenesená",J124,0)</f>
        <v>0</v>
      </c>
      <c r="BI124" s="207">
        <f>IF(N124="nulová",J124,0)</f>
        <v>0</v>
      </c>
      <c r="BJ124" s="24" t="s">
        <v>76</v>
      </c>
      <c r="BK124" s="207">
        <f>ROUND(I124*H124,2)</f>
        <v>0</v>
      </c>
      <c r="BL124" s="24" t="s">
        <v>159</v>
      </c>
      <c r="BM124" s="24" t="s">
        <v>236</v>
      </c>
    </row>
    <row r="125" s="13" customFormat="1">
      <c r="B125" s="225"/>
      <c r="D125" s="209" t="s">
        <v>161</v>
      </c>
      <c r="E125" s="226" t="s">
        <v>5</v>
      </c>
      <c r="F125" s="227" t="s">
        <v>237</v>
      </c>
      <c r="H125" s="226" t="s">
        <v>5</v>
      </c>
      <c r="I125" s="228"/>
      <c r="L125" s="225"/>
      <c r="M125" s="229"/>
      <c r="N125" s="230"/>
      <c r="O125" s="230"/>
      <c r="P125" s="230"/>
      <c r="Q125" s="230"/>
      <c r="R125" s="230"/>
      <c r="S125" s="230"/>
      <c r="T125" s="231"/>
      <c r="AT125" s="226" t="s">
        <v>161</v>
      </c>
      <c r="AU125" s="226" t="s">
        <v>85</v>
      </c>
      <c r="AV125" s="13" t="s">
        <v>76</v>
      </c>
      <c r="AW125" s="13" t="s">
        <v>35</v>
      </c>
      <c r="AX125" s="13" t="s">
        <v>71</v>
      </c>
      <c r="AY125" s="226" t="s">
        <v>152</v>
      </c>
    </row>
    <row r="126" s="11" customFormat="1">
      <c r="B126" s="208"/>
      <c r="D126" s="209" t="s">
        <v>161</v>
      </c>
      <c r="E126" s="210" t="s">
        <v>5</v>
      </c>
      <c r="F126" s="211" t="s">
        <v>238</v>
      </c>
      <c r="H126" s="212">
        <v>21.024999999999999</v>
      </c>
      <c r="I126" s="213"/>
      <c r="L126" s="208"/>
      <c r="M126" s="214"/>
      <c r="N126" s="215"/>
      <c r="O126" s="215"/>
      <c r="P126" s="215"/>
      <c r="Q126" s="215"/>
      <c r="R126" s="215"/>
      <c r="S126" s="215"/>
      <c r="T126" s="216"/>
      <c r="AT126" s="210" t="s">
        <v>161</v>
      </c>
      <c r="AU126" s="210" t="s">
        <v>85</v>
      </c>
      <c r="AV126" s="11" t="s">
        <v>85</v>
      </c>
      <c r="AW126" s="11" t="s">
        <v>35</v>
      </c>
      <c r="AX126" s="11" t="s">
        <v>71</v>
      </c>
      <c r="AY126" s="210" t="s">
        <v>152</v>
      </c>
    </row>
    <row r="127" s="11" customFormat="1">
      <c r="B127" s="208"/>
      <c r="D127" s="209" t="s">
        <v>161</v>
      </c>
      <c r="E127" s="210" t="s">
        <v>5</v>
      </c>
      <c r="F127" s="211" t="s">
        <v>239</v>
      </c>
      <c r="H127" s="212">
        <v>9.7530000000000001</v>
      </c>
      <c r="I127" s="213"/>
      <c r="L127" s="208"/>
      <c r="M127" s="214"/>
      <c r="N127" s="215"/>
      <c r="O127" s="215"/>
      <c r="P127" s="215"/>
      <c r="Q127" s="215"/>
      <c r="R127" s="215"/>
      <c r="S127" s="215"/>
      <c r="T127" s="216"/>
      <c r="AT127" s="210" t="s">
        <v>161</v>
      </c>
      <c r="AU127" s="210" t="s">
        <v>85</v>
      </c>
      <c r="AV127" s="11" t="s">
        <v>85</v>
      </c>
      <c r="AW127" s="11" t="s">
        <v>35</v>
      </c>
      <c r="AX127" s="11" t="s">
        <v>71</v>
      </c>
      <c r="AY127" s="210" t="s">
        <v>152</v>
      </c>
    </row>
    <row r="128" s="13" customFormat="1">
      <c r="B128" s="225"/>
      <c r="D128" s="209" t="s">
        <v>161</v>
      </c>
      <c r="E128" s="226" t="s">
        <v>5</v>
      </c>
      <c r="F128" s="227" t="s">
        <v>240</v>
      </c>
      <c r="H128" s="226" t="s">
        <v>5</v>
      </c>
      <c r="I128" s="228"/>
      <c r="L128" s="225"/>
      <c r="M128" s="229"/>
      <c r="N128" s="230"/>
      <c r="O128" s="230"/>
      <c r="P128" s="230"/>
      <c r="Q128" s="230"/>
      <c r="R128" s="230"/>
      <c r="S128" s="230"/>
      <c r="T128" s="231"/>
      <c r="AT128" s="226" t="s">
        <v>161</v>
      </c>
      <c r="AU128" s="226" t="s">
        <v>85</v>
      </c>
      <c r="AV128" s="13" t="s">
        <v>76</v>
      </c>
      <c r="AW128" s="13" t="s">
        <v>35</v>
      </c>
      <c r="AX128" s="13" t="s">
        <v>71</v>
      </c>
      <c r="AY128" s="226" t="s">
        <v>152</v>
      </c>
    </row>
    <row r="129" s="11" customFormat="1">
      <c r="B129" s="208"/>
      <c r="D129" s="209" t="s">
        <v>161</v>
      </c>
      <c r="E129" s="210" t="s">
        <v>5</v>
      </c>
      <c r="F129" s="211" t="s">
        <v>241</v>
      </c>
      <c r="H129" s="212">
        <v>3.6120000000000001</v>
      </c>
      <c r="I129" s="213"/>
      <c r="L129" s="208"/>
      <c r="M129" s="214"/>
      <c r="N129" s="215"/>
      <c r="O129" s="215"/>
      <c r="P129" s="215"/>
      <c r="Q129" s="215"/>
      <c r="R129" s="215"/>
      <c r="S129" s="215"/>
      <c r="T129" s="216"/>
      <c r="AT129" s="210" t="s">
        <v>161</v>
      </c>
      <c r="AU129" s="210" t="s">
        <v>85</v>
      </c>
      <c r="AV129" s="11" t="s">
        <v>85</v>
      </c>
      <c r="AW129" s="11" t="s">
        <v>35</v>
      </c>
      <c r="AX129" s="11" t="s">
        <v>71</v>
      </c>
      <c r="AY129" s="210" t="s">
        <v>152</v>
      </c>
    </row>
    <row r="130" s="13" customFormat="1">
      <c r="B130" s="225"/>
      <c r="D130" s="209" t="s">
        <v>161</v>
      </c>
      <c r="E130" s="226" t="s">
        <v>5</v>
      </c>
      <c r="F130" s="227" t="s">
        <v>242</v>
      </c>
      <c r="H130" s="226" t="s">
        <v>5</v>
      </c>
      <c r="I130" s="228"/>
      <c r="L130" s="225"/>
      <c r="M130" s="229"/>
      <c r="N130" s="230"/>
      <c r="O130" s="230"/>
      <c r="P130" s="230"/>
      <c r="Q130" s="230"/>
      <c r="R130" s="230"/>
      <c r="S130" s="230"/>
      <c r="T130" s="231"/>
      <c r="AT130" s="226" t="s">
        <v>161</v>
      </c>
      <c r="AU130" s="226" t="s">
        <v>85</v>
      </c>
      <c r="AV130" s="13" t="s">
        <v>76</v>
      </c>
      <c r="AW130" s="13" t="s">
        <v>35</v>
      </c>
      <c r="AX130" s="13" t="s">
        <v>71</v>
      </c>
      <c r="AY130" s="226" t="s">
        <v>152</v>
      </c>
    </row>
    <row r="131" s="11" customFormat="1">
      <c r="B131" s="208"/>
      <c r="D131" s="209" t="s">
        <v>161</v>
      </c>
      <c r="E131" s="210" t="s">
        <v>105</v>
      </c>
      <c r="F131" s="211" t="s">
        <v>243</v>
      </c>
      <c r="H131" s="212">
        <v>35.100000000000001</v>
      </c>
      <c r="I131" s="213"/>
      <c r="L131" s="208"/>
      <c r="M131" s="214"/>
      <c r="N131" s="215"/>
      <c r="O131" s="215"/>
      <c r="P131" s="215"/>
      <c r="Q131" s="215"/>
      <c r="R131" s="215"/>
      <c r="S131" s="215"/>
      <c r="T131" s="216"/>
      <c r="AT131" s="210" t="s">
        <v>161</v>
      </c>
      <c r="AU131" s="210" t="s">
        <v>85</v>
      </c>
      <c r="AV131" s="11" t="s">
        <v>85</v>
      </c>
      <c r="AW131" s="11" t="s">
        <v>35</v>
      </c>
      <c r="AX131" s="11" t="s">
        <v>71</v>
      </c>
      <c r="AY131" s="210" t="s">
        <v>152</v>
      </c>
    </row>
    <row r="132" s="12" customFormat="1">
      <c r="B132" s="217"/>
      <c r="D132" s="209" t="s">
        <v>161</v>
      </c>
      <c r="E132" s="218" t="s">
        <v>103</v>
      </c>
      <c r="F132" s="219" t="s">
        <v>168</v>
      </c>
      <c r="H132" s="220">
        <v>69.489999999999995</v>
      </c>
      <c r="I132" s="221"/>
      <c r="L132" s="217"/>
      <c r="M132" s="222"/>
      <c r="N132" s="223"/>
      <c r="O132" s="223"/>
      <c r="P132" s="223"/>
      <c r="Q132" s="223"/>
      <c r="R132" s="223"/>
      <c r="S132" s="223"/>
      <c r="T132" s="224"/>
      <c r="AT132" s="218" t="s">
        <v>161</v>
      </c>
      <c r="AU132" s="218" t="s">
        <v>85</v>
      </c>
      <c r="AV132" s="12" t="s">
        <v>159</v>
      </c>
      <c r="AW132" s="12" t="s">
        <v>35</v>
      </c>
      <c r="AX132" s="12" t="s">
        <v>76</v>
      </c>
      <c r="AY132" s="218" t="s">
        <v>152</v>
      </c>
    </row>
    <row r="133" s="1" customFormat="1" ht="25.5" customHeight="1">
      <c r="B133" s="195"/>
      <c r="C133" s="196" t="s">
        <v>244</v>
      </c>
      <c r="D133" s="196" t="s">
        <v>154</v>
      </c>
      <c r="E133" s="197" t="s">
        <v>245</v>
      </c>
      <c r="F133" s="198" t="s">
        <v>246</v>
      </c>
      <c r="G133" s="199" t="s">
        <v>201</v>
      </c>
      <c r="H133" s="200">
        <v>20.847000000000001</v>
      </c>
      <c r="I133" s="201"/>
      <c r="J133" s="202">
        <f>ROUND(I133*H133,2)</f>
        <v>0</v>
      </c>
      <c r="K133" s="198" t="s">
        <v>158</v>
      </c>
      <c r="L133" s="46"/>
      <c r="M133" s="203" t="s">
        <v>5</v>
      </c>
      <c r="N133" s="204" t="s">
        <v>42</v>
      </c>
      <c r="O133" s="47"/>
      <c r="P133" s="205">
        <f>O133*H133</f>
        <v>0</v>
      </c>
      <c r="Q133" s="205">
        <v>0</v>
      </c>
      <c r="R133" s="205">
        <f>Q133*H133</f>
        <v>0</v>
      </c>
      <c r="S133" s="205">
        <v>0</v>
      </c>
      <c r="T133" s="206">
        <f>S133*H133</f>
        <v>0</v>
      </c>
      <c r="AR133" s="24" t="s">
        <v>159</v>
      </c>
      <c r="AT133" s="24" t="s">
        <v>154</v>
      </c>
      <c r="AU133" s="24" t="s">
        <v>85</v>
      </c>
      <c r="AY133" s="24" t="s">
        <v>152</v>
      </c>
      <c r="BE133" s="207">
        <f>IF(N133="základní",J133,0)</f>
        <v>0</v>
      </c>
      <c r="BF133" s="207">
        <f>IF(N133="snížená",J133,0)</f>
        <v>0</v>
      </c>
      <c r="BG133" s="207">
        <f>IF(N133="zákl. přenesená",J133,0)</f>
        <v>0</v>
      </c>
      <c r="BH133" s="207">
        <f>IF(N133="sníž. přenesená",J133,0)</f>
        <v>0</v>
      </c>
      <c r="BI133" s="207">
        <f>IF(N133="nulová",J133,0)</f>
        <v>0</v>
      </c>
      <c r="BJ133" s="24" t="s">
        <v>76</v>
      </c>
      <c r="BK133" s="207">
        <f>ROUND(I133*H133,2)</f>
        <v>0</v>
      </c>
      <c r="BL133" s="24" t="s">
        <v>159</v>
      </c>
      <c r="BM133" s="24" t="s">
        <v>247</v>
      </c>
    </row>
    <row r="134" s="11" customFormat="1">
      <c r="B134" s="208"/>
      <c r="D134" s="209" t="s">
        <v>161</v>
      </c>
      <c r="E134" s="210" t="s">
        <v>5</v>
      </c>
      <c r="F134" s="211" t="s">
        <v>248</v>
      </c>
      <c r="H134" s="212">
        <v>20.847000000000001</v>
      </c>
      <c r="I134" s="213"/>
      <c r="L134" s="208"/>
      <c r="M134" s="214"/>
      <c r="N134" s="215"/>
      <c r="O134" s="215"/>
      <c r="P134" s="215"/>
      <c r="Q134" s="215"/>
      <c r="R134" s="215"/>
      <c r="S134" s="215"/>
      <c r="T134" s="216"/>
      <c r="AT134" s="210" t="s">
        <v>161</v>
      </c>
      <c r="AU134" s="210" t="s">
        <v>85</v>
      </c>
      <c r="AV134" s="11" t="s">
        <v>85</v>
      </c>
      <c r="AW134" s="11" t="s">
        <v>35</v>
      </c>
      <c r="AX134" s="11" t="s">
        <v>76</v>
      </c>
      <c r="AY134" s="210" t="s">
        <v>152</v>
      </c>
    </row>
    <row r="135" s="1" customFormat="1" ht="25.5" customHeight="1">
      <c r="B135" s="195"/>
      <c r="C135" s="196" t="s">
        <v>249</v>
      </c>
      <c r="D135" s="196" t="s">
        <v>154</v>
      </c>
      <c r="E135" s="197" t="s">
        <v>250</v>
      </c>
      <c r="F135" s="198" t="s">
        <v>251</v>
      </c>
      <c r="G135" s="199" t="s">
        <v>201</v>
      </c>
      <c r="H135" s="200">
        <v>11.699999999999999</v>
      </c>
      <c r="I135" s="201"/>
      <c r="J135" s="202">
        <f>ROUND(I135*H135,2)</f>
        <v>0</v>
      </c>
      <c r="K135" s="198" t="s">
        <v>158</v>
      </c>
      <c r="L135" s="46"/>
      <c r="M135" s="203" t="s">
        <v>5</v>
      </c>
      <c r="N135" s="204" t="s">
        <v>42</v>
      </c>
      <c r="O135" s="47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AR135" s="24" t="s">
        <v>159</v>
      </c>
      <c r="AT135" s="24" t="s">
        <v>154</v>
      </c>
      <c r="AU135" s="24" t="s">
        <v>85</v>
      </c>
      <c r="AY135" s="24" t="s">
        <v>152</v>
      </c>
      <c r="BE135" s="207">
        <f>IF(N135="základní",J135,0)</f>
        <v>0</v>
      </c>
      <c r="BF135" s="207">
        <f>IF(N135="snížená",J135,0)</f>
        <v>0</v>
      </c>
      <c r="BG135" s="207">
        <f>IF(N135="zákl. přenesená",J135,0)</f>
        <v>0</v>
      </c>
      <c r="BH135" s="207">
        <f>IF(N135="sníž. přenesená",J135,0)</f>
        <v>0</v>
      </c>
      <c r="BI135" s="207">
        <f>IF(N135="nulová",J135,0)</f>
        <v>0</v>
      </c>
      <c r="BJ135" s="24" t="s">
        <v>76</v>
      </c>
      <c r="BK135" s="207">
        <f>ROUND(I135*H135,2)</f>
        <v>0</v>
      </c>
      <c r="BL135" s="24" t="s">
        <v>159</v>
      </c>
      <c r="BM135" s="24" t="s">
        <v>252</v>
      </c>
    </row>
    <row r="136" s="13" customFormat="1">
      <c r="B136" s="225"/>
      <c r="D136" s="209" t="s">
        <v>161</v>
      </c>
      <c r="E136" s="226" t="s">
        <v>5</v>
      </c>
      <c r="F136" s="227" t="s">
        <v>253</v>
      </c>
      <c r="H136" s="226" t="s">
        <v>5</v>
      </c>
      <c r="I136" s="228"/>
      <c r="L136" s="225"/>
      <c r="M136" s="229"/>
      <c r="N136" s="230"/>
      <c r="O136" s="230"/>
      <c r="P136" s="230"/>
      <c r="Q136" s="230"/>
      <c r="R136" s="230"/>
      <c r="S136" s="230"/>
      <c r="T136" s="231"/>
      <c r="AT136" s="226" t="s">
        <v>161</v>
      </c>
      <c r="AU136" s="226" t="s">
        <v>85</v>
      </c>
      <c r="AV136" s="13" t="s">
        <v>76</v>
      </c>
      <c r="AW136" s="13" t="s">
        <v>35</v>
      </c>
      <c r="AX136" s="13" t="s">
        <v>71</v>
      </c>
      <c r="AY136" s="226" t="s">
        <v>152</v>
      </c>
    </row>
    <row r="137" s="11" customFormat="1">
      <c r="B137" s="208"/>
      <c r="D137" s="209" t="s">
        <v>161</v>
      </c>
      <c r="E137" s="210" t="s">
        <v>107</v>
      </c>
      <c r="F137" s="211" t="s">
        <v>254</v>
      </c>
      <c r="H137" s="212">
        <v>23.399999999999999</v>
      </c>
      <c r="I137" s="213"/>
      <c r="L137" s="208"/>
      <c r="M137" s="214"/>
      <c r="N137" s="215"/>
      <c r="O137" s="215"/>
      <c r="P137" s="215"/>
      <c r="Q137" s="215"/>
      <c r="R137" s="215"/>
      <c r="S137" s="215"/>
      <c r="T137" s="216"/>
      <c r="AT137" s="210" t="s">
        <v>161</v>
      </c>
      <c r="AU137" s="210" t="s">
        <v>85</v>
      </c>
      <c r="AV137" s="11" t="s">
        <v>85</v>
      </c>
      <c r="AW137" s="11" t="s">
        <v>35</v>
      </c>
      <c r="AX137" s="11" t="s">
        <v>71</v>
      </c>
      <c r="AY137" s="210" t="s">
        <v>152</v>
      </c>
    </row>
    <row r="138" s="11" customFormat="1">
      <c r="B138" s="208"/>
      <c r="D138" s="209" t="s">
        <v>161</v>
      </c>
      <c r="E138" s="210" t="s">
        <v>5</v>
      </c>
      <c r="F138" s="211" t="s">
        <v>255</v>
      </c>
      <c r="H138" s="212">
        <v>11.699999999999999</v>
      </c>
      <c r="I138" s="213"/>
      <c r="L138" s="208"/>
      <c r="M138" s="214"/>
      <c r="N138" s="215"/>
      <c r="O138" s="215"/>
      <c r="P138" s="215"/>
      <c r="Q138" s="215"/>
      <c r="R138" s="215"/>
      <c r="S138" s="215"/>
      <c r="T138" s="216"/>
      <c r="AT138" s="210" t="s">
        <v>161</v>
      </c>
      <c r="AU138" s="210" t="s">
        <v>85</v>
      </c>
      <c r="AV138" s="11" t="s">
        <v>85</v>
      </c>
      <c r="AW138" s="11" t="s">
        <v>35</v>
      </c>
      <c r="AX138" s="11" t="s">
        <v>76</v>
      </c>
      <c r="AY138" s="210" t="s">
        <v>152</v>
      </c>
    </row>
    <row r="139" s="1" customFormat="1" ht="25.5" customHeight="1">
      <c r="B139" s="195"/>
      <c r="C139" s="196" t="s">
        <v>256</v>
      </c>
      <c r="D139" s="196" t="s">
        <v>154</v>
      </c>
      <c r="E139" s="197" t="s">
        <v>257</v>
      </c>
      <c r="F139" s="198" t="s">
        <v>258</v>
      </c>
      <c r="G139" s="199" t="s">
        <v>201</v>
      </c>
      <c r="H139" s="200">
        <v>3.5099999999999998</v>
      </c>
      <c r="I139" s="201"/>
      <c r="J139" s="202">
        <f>ROUND(I139*H139,2)</f>
        <v>0</v>
      </c>
      <c r="K139" s="198" t="s">
        <v>158</v>
      </c>
      <c r="L139" s="46"/>
      <c r="M139" s="203" t="s">
        <v>5</v>
      </c>
      <c r="N139" s="204" t="s">
        <v>42</v>
      </c>
      <c r="O139" s="47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AR139" s="24" t="s">
        <v>159</v>
      </c>
      <c r="AT139" s="24" t="s">
        <v>154</v>
      </c>
      <c r="AU139" s="24" t="s">
        <v>85</v>
      </c>
      <c r="AY139" s="24" t="s">
        <v>152</v>
      </c>
      <c r="BE139" s="207">
        <f>IF(N139="základní",J139,0)</f>
        <v>0</v>
      </c>
      <c r="BF139" s="207">
        <f>IF(N139="snížená",J139,0)</f>
        <v>0</v>
      </c>
      <c r="BG139" s="207">
        <f>IF(N139="zákl. přenesená",J139,0)</f>
        <v>0</v>
      </c>
      <c r="BH139" s="207">
        <f>IF(N139="sníž. přenesená",J139,0)</f>
        <v>0</v>
      </c>
      <c r="BI139" s="207">
        <f>IF(N139="nulová",J139,0)</f>
        <v>0</v>
      </c>
      <c r="BJ139" s="24" t="s">
        <v>76</v>
      </c>
      <c r="BK139" s="207">
        <f>ROUND(I139*H139,2)</f>
        <v>0</v>
      </c>
      <c r="BL139" s="24" t="s">
        <v>159</v>
      </c>
      <c r="BM139" s="24" t="s">
        <v>259</v>
      </c>
    </row>
    <row r="140" s="11" customFormat="1">
      <c r="B140" s="208"/>
      <c r="D140" s="209" t="s">
        <v>161</v>
      </c>
      <c r="E140" s="210" t="s">
        <v>5</v>
      </c>
      <c r="F140" s="211" t="s">
        <v>260</v>
      </c>
      <c r="H140" s="212">
        <v>3.5099999999999998</v>
      </c>
      <c r="I140" s="213"/>
      <c r="L140" s="208"/>
      <c r="M140" s="214"/>
      <c r="N140" s="215"/>
      <c r="O140" s="215"/>
      <c r="P140" s="215"/>
      <c r="Q140" s="215"/>
      <c r="R140" s="215"/>
      <c r="S140" s="215"/>
      <c r="T140" s="216"/>
      <c r="AT140" s="210" t="s">
        <v>161</v>
      </c>
      <c r="AU140" s="210" t="s">
        <v>85</v>
      </c>
      <c r="AV140" s="11" t="s">
        <v>85</v>
      </c>
      <c r="AW140" s="11" t="s">
        <v>35</v>
      </c>
      <c r="AX140" s="11" t="s">
        <v>76</v>
      </c>
      <c r="AY140" s="210" t="s">
        <v>152</v>
      </c>
    </row>
    <row r="141" s="1" customFormat="1" ht="25.5" customHeight="1">
      <c r="B141" s="195"/>
      <c r="C141" s="196" t="s">
        <v>261</v>
      </c>
      <c r="D141" s="196" t="s">
        <v>154</v>
      </c>
      <c r="E141" s="197" t="s">
        <v>262</v>
      </c>
      <c r="F141" s="198" t="s">
        <v>263</v>
      </c>
      <c r="G141" s="199" t="s">
        <v>201</v>
      </c>
      <c r="H141" s="200">
        <v>11.699999999999999</v>
      </c>
      <c r="I141" s="201"/>
      <c r="J141" s="202">
        <f>ROUND(I141*H141,2)</f>
        <v>0</v>
      </c>
      <c r="K141" s="198" t="s">
        <v>158</v>
      </c>
      <c r="L141" s="46"/>
      <c r="M141" s="203" t="s">
        <v>5</v>
      </c>
      <c r="N141" s="204" t="s">
        <v>42</v>
      </c>
      <c r="O141" s="47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AR141" s="24" t="s">
        <v>159</v>
      </c>
      <c r="AT141" s="24" t="s">
        <v>154</v>
      </c>
      <c r="AU141" s="24" t="s">
        <v>85</v>
      </c>
      <c r="AY141" s="24" t="s">
        <v>152</v>
      </c>
      <c r="BE141" s="207">
        <f>IF(N141="základní",J141,0)</f>
        <v>0</v>
      </c>
      <c r="BF141" s="207">
        <f>IF(N141="snížená",J141,0)</f>
        <v>0</v>
      </c>
      <c r="BG141" s="207">
        <f>IF(N141="zákl. přenesená",J141,0)</f>
        <v>0</v>
      </c>
      <c r="BH141" s="207">
        <f>IF(N141="sníž. přenesená",J141,0)</f>
        <v>0</v>
      </c>
      <c r="BI141" s="207">
        <f>IF(N141="nulová",J141,0)</f>
        <v>0</v>
      </c>
      <c r="BJ141" s="24" t="s">
        <v>76</v>
      </c>
      <c r="BK141" s="207">
        <f>ROUND(I141*H141,2)</f>
        <v>0</v>
      </c>
      <c r="BL141" s="24" t="s">
        <v>159</v>
      </c>
      <c r="BM141" s="24" t="s">
        <v>264</v>
      </c>
    </row>
    <row r="142" s="11" customFormat="1">
      <c r="B142" s="208"/>
      <c r="D142" s="209" t="s">
        <v>161</v>
      </c>
      <c r="E142" s="210" t="s">
        <v>5</v>
      </c>
      <c r="F142" s="211" t="s">
        <v>255</v>
      </c>
      <c r="H142" s="212">
        <v>11.699999999999999</v>
      </c>
      <c r="I142" s="213"/>
      <c r="L142" s="208"/>
      <c r="M142" s="214"/>
      <c r="N142" s="215"/>
      <c r="O142" s="215"/>
      <c r="P142" s="215"/>
      <c r="Q142" s="215"/>
      <c r="R142" s="215"/>
      <c r="S142" s="215"/>
      <c r="T142" s="216"/>
      <c r="AT142" s="210" t="s">
        <v>161</v>
      </c>
      <c r="AU142" s="210" t="s">
        <v>85</v>
      </c>
      <c r="AV142" s="11" t="s">
        <v>85</v>
      </c>
      <c r="AW142" s="11" t="s">
        <v>35</v>
      </c>
      <c r="AX142" s="11" t="s">
        <v>76</v>
      </c>
      <c r="AY142" s="210" t="s">
        <v>152</v>
      </c>
    </row>
    <row r="143" s="1" customFormat="1" ht="25.5" customHeight="1">
      <c r="B143" s="195"/>
      <c r="C143" s="196" t="s">
        <v>10</v>
      </c>
      <c r="D143" s="196" t="s">
        <v>154</v>
      </c>
      <c r="E143" s="197" t="s">
        <v>265</v>
      </c>
      <c r="F143" s="198" t="s">
        <v>266</v>
      </c>
      <c r="G143" s="199" t="s">
        <v>201</v>
      </c>
      <c r="H143" s="200">
        <v>3.5099999999999998</v>
      </c>
      <c r="I143" s="201"/>
      <c r="J143" s="202">
        <f>ROUND(I143*H143,2)</f>
        <v>0</v>
      </c>
      <c r="K143" s="198" t="s">
        <v>158</v>
      </c>
      <c r="L143" s="46"/>
      <c r="M143" s="203" t="s">
        <v>5</v>
      </c>
      <c r="N143" s="204" t="s">
        <v>42</v>
      </c>
      <c r="O143" s="47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AR143" s="24" t="s">
        <v>159</v>
      </c>
      <c r="AT143" s="24" t="s">
        <v>154</v>
      </c>
      <c r="AU143" s="24" t="s">
        <v>85</v>
      </c>
      <c r="AY143" s="24" t="s">
        <v>152</v>
      </c>
      <c r="BE143" s="207">
        <f>IF(N143="základní",J143,0)</f>
        <v>0</v>
      </c>
      <c r="BF143" s="207">
        <f>IF(N143="snížená",J143,0)</f>
        <v>0</v>
      </c>
      <c r="BG143" s="207">
        <f>IF(N143="zákl. přenesená",J143,0)</f>
        <v>0</v>
      </c>
      <c r="BH143" s="207">
        <f>IF(N143="sníž. přenesená",J143,0)</f>
        <v>0</v>
      </c>
      <c r="BI143" s="207">
        <f>IF(N143="nulová",J143,0)</f>
        <v>0</v>
      </c>
      <c r="BJ143" s="24" t="s">
        <v>76</v>
      </c>
      <c r="BK143" s="207">
        <f>ROUND(I143*H143,2)</f>
        <v>0</v>
      </c>
      <c r="BL143" s="24" t="s">
        <v>159</v>
      </c>
      <c r="BM143" s="24" t="s">
        <v>267</v>
      </c>
    </row>
    <row r="144" s="11" customFormat="1">
      <c r="B144" s="208"/>
      <c r="D144" s="209" t="s">
        <v>161</v>
      </c>
      <c r="E144" s="210" t="s">
        <v>5</v>
      </c>
      <c r="F144" s="211" t="s">
        <v>260</v>
      </c>
      <c r="H144" s="212">
        <v>3.5099999999999998</v>
      </c>
      <c r="I144" s="213"/>
      <c r="L144" s="208"/>
      <c r="M144" s="214"/>
      <c r="N144" s="215"/>
      <c r="O144" s="215"/>
      <c r="P144" s="215"/>
      <c r="Q144" s="215"/>
      <c r="R144" s="215"/>
      <c r="S144" s="215"/>
      <c r="T144" s="216"/>
      <c r="AT144" s="210" t="s">
        <v>161</v>
      </c>
      <c r="AU144" s="210" t="s">
        <v>85</v>
      </c>
      <c r="AV144" s="11" t="s">
        <v>85</v>
      </c>
      <c r="AW144" s="11" t="s">
        <v>35</v>
      </c>
      <c r="AX144" s="11" t="s">
        <v>76</v>
      </c>
      <c r="AY144" s="210" t="s">
        <v>152</v>
      </c>
    </row>
    <row r="145" s="1" customFormat="1" ht="16.5" customHeight="1">
      <c r="B145" s="195"/>
      <c r="C145" s="196" t="s">
        <v>268</v>
      </c>
      <c r="D145" s="196" t="s">
        <v>154</v>
      </c>
      <c r="E145" s="197" t="s">
        <v>269</v>
      </c>
      <c r="F145" s="198" t="s">
        <v>270</v>
      </c>
      <c r="G145" s="199" t="s">
        <v>201</v>
      </c>
      <c r="H145" s="200">
        <v>612.35799999999995</v>
      </c>
      <c r="I145" s="201"/>
      <c r="J145" s="202">
        <f>ROUND(I145*H145,2)</f>
        <v>0</v>
      </c>
      <c r="K145" s="198" t="s">
        <v>158</v>
      </c>
      <c r="L145" s="46"/>
      <c r="M145" s="203" t="s">
        <v>5</v>
      </c>
      <c r="N145" s="204" t="s">
        <v>42</v>
      </c>
      <c r="O145" s="47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AR145" s="24" t="s">
        <v>159</v>
      </c>
      <c r="AT145" s="24" t="s">
        <v>154</v>
      </c>
      <c r="AU145" s="24" t="s">
        <v>85</v>
      </c>
      <c r="AY145" s="24" t="s">
        <v>152</v>
      </c>
      <c r="BE145" s="207">
        <f>IF(N145="základní",J145,0)</f>
        <v>0</v>
      </c>
      <c r="BF145" s="207">
        <f>IF(N145="snížená",J145,0)</f>
        <v>0</v>
      </c>
      <c r="BG145" s="207">
        <f>IF(N145="zákl. přenesená",J145,0)</f>
        <v>0</v>
      </c>
      <c r="BH145" s="207">
        <f>IF(N145="sníž. přenesená",J145,0)</f>
        <v>0</v>
      </c>
      <c r="BI145" s="207">
        <f>IF(N145="nulová",J145,0)</f>
        <v>0</v>
      </c>
      <c r="BJ145" s="24" t="s">
        <v>76</v>
      </c>
      <c r="BK145" s="207">
        <f>ROUND(I145*H145,2)</f>
        <v>0</v>
      </c>
      <c r="BL145" s="24" t="s">
        <v>159</v>
      </c>
      <c r="BM145" s="24" t="s">
        <v>271</v>
      </c>
    </row>
    <row r="146" s="13" customFormat="1">
      <c r="B146" s="225"/>
      <c r="D146" s="209" t="s">
        <v>161</v>
      </c>
      <c r="E146" s="226" t="s">
        <v>5</v>
      </c>
      <c r="F146" s="227" t="s">
        <v>272</v>
      </c>
      <c r="H146" s="226" t="s">
        <v>5</v>
      </c>
      <c r="I146" s="228"/>
      <c r="L146" s="225"/>
      <c r="M146" s="229"/>
      <c r="N146" s="230"/>
      <c r="O146" s="230"/>
      <c r="P146" s="230"/>
      <c r="Q146" s="230"/>
      <c r="R146" s="230"/>
      <c r="S146" s="230"/>
      <c r="T146" s="231"/>
      <c r="AT146" s="226" t="s">
        <v>161</v>
      </c>
      <c r="AU146" s="226" t="s">
        <v>85</v>
      </c>
      <c r="AV146" s="13" t="s">
        <v>76</v>
      </c>
      <c r="AW146" s="13" t="s">
        <v>35</v>
      </c>
      <c r="AX146" s="13" t="s">
        <v>71</v>
      </c>
      <c r="AY146" s="226" t="s">
        <v>152</v>
      </c>
    </row>
    <row r="147" s="11" customFormat="1">
      <c r="B147" s="208"/>
      <c r="D147" s="209" t="s">
        <v>161</v>
      </c>
      <c r="E147" s="210" t="s">
        <v>5</v>
      </c>
      <c r="F147" s="211" t="s">
        <v>273</v>
      </c>
      <c r="H147" s="212">
        <v>306.17899999999997</v>
      </c>
      <c r="I147" s="213"/>
      <c r="L147" s="208"/>
      <c r="M147" s="214"/>
      <c r="N147" s="215"/>
      <c r="O147" s="215"/>
      <c r="P147" s="215"/>
      <c r="Q147" s="215"/>
      <c r="R147" s="215"/>
      <c r="S147" s="215"/>
      <c r="T147" s="216"/>
      <c r="AT147" s="210" t="s">
        <v>161</v>
      </c>
      <c r="AU147" s="210" t="s">
        <v>85</v>
      </c>
      <c r="AV147" s="11" t="s">
        <v>85</v>
      </c>
      <c r="AW147" s="11" t="s">
        <v>35</v>
      </c>
      <c r="AX147" s="11" t="s">
        <v>71</v>
      </c>
      <c r="AY147" s="210" t="s">
        <v>152</v>
      </c>
    </row>
    <row r="148" s="13" customFormat="1">
      <c r="B148" s="225"/>
      <c r="D148" s="209" t="s">
        <v>161</v>
      </c>
      <c r="E148" s="226" t="s">
        <v>5</v>
      </c>
      <c r="F148" s="227" t="s">
        <v>274</v>
      </c>
      <c r="H148" s="226" t="s">
        <v>5</v>
      </c>
      <c r="I148" s="228"/>
      <c r="L148" s="225"/>
      <c r="M148" s="229"/>
      <c r="N148" s="230"/>
      <c r="O148" s="230"/>
      <c r="P148" s="230"/>
      <c r="Q148" s="230"/>
      <c r="R148" s="230"/>
      <c r="S148" s="230"/>
      <c r="T148" s="231"/>
      <c r="AT148" s="226" t="s">
        <v>161</v>
      </c>
      <c r="AU148" s="226" t="s">
        <v>85</v>
      </c>
      <c r="AV148" s="13" t="s">
        <v>76</v>
      </c>
      <c r="AW148" s="13" t="s">
        <v>35</v>
      </c>
      <c r="AX148" s="13" t="s">
        <v>71</v>
      </c>
      <c r="AY148" s="226" t="s">
        <v>152</v>
      </c>
    </row>
    <row r="149" s="11" customFormat="1">
      <c r="B149" s="208"/>
      <c r="D149" s="209" t="s">
        <v>161</v>
      </c>
      <c r="E149" s="210" t="s">
        <v>5</v>
      </c>
      <c r="F149" s="211" t="s">
        <v>273</v>
      </c>
      <c r="H149" s="212">
        <v>306.17899999999997</v>
      </c>
      <c r="I149" s="213"/>
      <c r="L149" s="208"/>
      <c r="M149" s="214"/>
      <c r="N149" s="215"/>
      <c r="O149" s="215"/>
      <c r="P149" s="215"/>
      <c r="Q149" s="215"/>
      <c r="R149" s="215"/>
      <c r="S149" s="215"/>
      <c r="T149" s="216"/>
      <c r="AT149" s="210" t="s">
        <v>161</v>
      </c>
      <c r="AU149" s="210" t="s">
        <v>85</v>
      </c>
      <c r="AV149" s="11" t="s">
        <v>85</v>
      </c>
      <c r="AW149" s="11" t="s">
        <v>35</v>
      </c>
      <c r="AX149" s="11" t="s">
        <v>71</v>
      </c>
      <c r="AY149" s="210" t="s">
        <v>152</v>
      </c>
    </row>
    <row r="150" s="12" customFormat="1">
      <c r="B150" s="217"/>
      <c r="D150" s="209" t="s">
        <v>161</v>
      </c>
      <c r="E150" s="218" t="s">
        <v>5</v>
      </c>
      <c r="F150" s="219" t="s">
        <v>168</v>
      </c>
      <c r="H150" s="220">
        <v>612.35799999999995</v>
      </c>
      <c r="I150" s="221"/>
      <c r="L150" s="217"/>
      <c r="M150" s="222"/>
      <c r="N150" s="223"/>
      <c r="O150" s="223"/>
      <c r="P150" s="223"/>
      <c r="Q150" s="223"/>
      <c r="R150" s="223"/>
      <c r="S150" s="223"/>
      <c r="T150" s="224"/>
      <c r="AT150" s="218" t="s">
        <v>161</v>
      </c>
      <c r="AU150" s="218" t="s">
        <v>85</v>
      </c>
      <c r="AV150" s="12" t="s">
        <v>159</v>
      </c>
      <c r="AW150" s="12" t="s">
        <v>35</v>
      </c>
      <c r="AX150" s="12" t="s">
        <v>76</v>
      </c>
      <c r="AY150" s="218" t="s">
        <v>152</v>
      </c>
    </row>
    <row r="151" s="1" customFormat="1" ht="16.5" customHeight="1">
      <c r="B151" s="195"/>
      <c r="C151" s="196" t="s">
        <v>275</v>
      </c>
      <c r="D151" s="196" t="s">
        <v>154</v>
      </c>
      <c r="E151" s="197" t="s">
        <v>276</v>
      </c>
      <c r="F151" s="198" t="s">
        <v>277</v>
      </c>
      <c r="G151" s="199" t="s">
        <v>201</v>
      </c>
      <c r="H151" s="200">
        <v>273.79599999999999</v>
      </c>
      <c r="I151" s="201"/>
      <c r="J151" s="202">
        <f>ROUND(I151*H151,2)</f>
        <v>0</v>
      </c>
      <c r="K151" s="198" t="s">
        <v>158</v>
      </c>
      <c r="L151" s="46"/>
      <c r="M151" s="203" t="s">
        <v>5</v>
      </c>
      <c r="N151" s="204" t="s">
        <v>42</v>
      </c>
      <c r="O151" s="47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AR151" s="24" t="s">
        <v>159</v>
      </c>
      <c r="AT151" s="24" t="s">
        <v>154</v>
      </c>
      <c r="AU151" s="24" t="s">
        <v>85</v>
      </c>
      <c r="AY151" s="24" t="s">
        <v>152</v>
      </c>
      <c r="BE151" s="207">
        <f>IF(N151="základní",J151,0)</f>
        <v>0</v>
      </c>
      <c r="BF151" s="207">
        <f>IF(N151="snížená",J151,0)</f>
        <v>0</v>
      </c>
      <c r="BG151" s="207">
        <f>IF(N151="zákl. přenesená",J151,0)</f>
        <v>0</v>
      </c>
      <c r="BH151" s="207">
        <f>IF(N151="sníž. přenesená",J151,0)</f>
        <v>0</v>
      </c>
      <c r="BI151" s="207">
        <f>IF(N151="nulová",J151,0)</f>
        <v>0</v>
      </c>
      <c r="BJ151" s="24" t="s">
        <v>76</v>
      </c>
      <c r="BK151" s="207">
        <f>ROUND(I151*H151,2)</f>
        <v>0</v>
      </c>
      <c r="BL151" s="24" t="s">
        <v>159</v>
      </c>
      <c r="BM151" s="24" t="s">
        <v>278</v>
      </c>
    </row>
    <row r="152" s="13" customFormat="1">
      <c r="B152" s="225"/>
      <c r="D152" s="209" t="s">
        <v>161</v>
      </c>
      <c r="E152" s="226" t="s">
        <v>5</v>
      </c>
      <c r="F152" s="227" t="s">
        <v>279</v>
      </c>
      <c r="H152" s="226" t="s">
        <v>5</v>
      </c>
      <c r="I152" s="228"/>
      <c r="L152" s="225"/>
      <c r="M152" s="229"/>
      <c r="N152" s="230"/>
      <c r="O152" s="230"/>
      <c r="P152" s="230"/>
      <c r="Q152" s="230"/>
      <c r="R152" s="230"/>
      <c r="S152" s="230"/>
      <c r="T152" s="231"/>
      <c r="AT152" s="226" t="s">
        <v>161</v>
      </c>
      <c r="AU152" s="226" t="s">
        <v>85</v>
      </c>
      <c r="AV152" s="13" t="s">
        <v>76</v>
      </c>
      <c r="AW152" s="13" t="s">
        <v>35</v>
      </c>
      <c r="AX152" s="13" t="s">
        <v>71</v>
      </c>
      <c r="AY152" s="226" t="s">
        <v>152</v>
      </c>
    </row>
    <row r="153" s="11" customFormat="1">
      <c r="B153" s="208"/>
      <c r="D153" s="209" t="s">
        <v>161</v>
      </c>
      <c r="E153" s="210" t="s">
        <v>5</v>
      </c>
      <c r="F153" s="211" t="s">
        <v>280</v>
      </c>
      <c r="H153" s="212">
        <v>510.20999999999998</v>
      </c>
      <c r="I153" s="213"/>
      <c r="L153" s="208"/>
      <c r="M153" s="214"/>
      <c r="N153" s="215"/>
      <c r="O153" s="215"/>
      <c r="P153" s="215"/>
      <c r="Q153" s="215"/>
      <c r="R153" s="215"/>
      <c r="S153" s="215"/>
      <c r="T153" s="216"/>
      <c r="AT153" s="210" t="s">
        <v>161</v>
      </c>
      <c r="AU153" s="210" t="s">
        <v>85</v>
      </c>
      <c r="AV153" s="11" t="s">
        <v>85</v>
      </c>
      <c r="AW153" s="11" t="s">
        <v>35</v>
      </c>
      <c r="AX153" s="11" t="s">
        <v>71</v>
      </c>
      <c r="AY153" s="210" t="s">
        <v>152</v>
      </c>
    </row>
    <row r="154" s="11" customFormat="1">
      <c r="B154" s="208"/>
      <c r="D154" s="209" t="s">
        <v>161</v>
      </c>
      <c r="E154" s="210" t="s">
        <v>5</v>
      </c>
      <c r="F154" s="211" t="s">
        <v>281</v>
      </c>
      <c r="H154" s="212">
        <v>-236.41399999999999</v>
      </c>
      <c r="I154" s="213"/>
      <c r="L154" s="208"/>
      <c r="M154" s="214"/>
      <c r="N154" s="215"/>
      <c r="O154" s="215"/>
      <c r="P154" s="215"/>
      <c r="Q154" s="215"/>
      <c r="R154" s="215"/>
      <c r="S154" s="215"/>
      <c r="T154" s="216"/>
      <c r="AT154" s="210" t="s">
        <v>161</v>
      </c>
      <c r="AU154" s="210" t="s">
        <v>85</v>
      </c>
      <c r="AV154" s="11" t="s">
        <v>85</v>
      </c>
      <c r="AW154" s="11" t="s">
        <v>35</v>
      </c>
      <c r="AX154" s="11" t="s">
        <v>71</v>
      </c>
      <c r="AY154" s="210" t="s">
        <v>152</v>
      </c>
    </row>
    <row r="155" s="12" customFormat="1">
      <c r="B155" s="217"/>
      <c r="D155" s="209" t="s">
        <v>161</v>
      </c>
      <c r="E155" s="218" t="s">
        <v>93</v>
      </c>
      <c r="F155" s="219" t="s">
        <v>168</v>
      </c>
      <c r="H155" s="220">
        <v>273.79599999999999</v>
      </c>
      <c r="I155" s="221"/>
      <c r="L155" s="217"/>
      <c r="M155" s="222"/>
      <c r="N155" s="223"/>
      <c r="O155" s="223"/>
      <c r="P155" s="223"/>
      <c r="Q155" s="223"/>
      <c r="R155" s="223"/>
      <c r="S155" s="223"/>
      <c r="T155" s="224"/>
      <c r="AT155" s="218" t="s">
        <v>161</v>
      </c>
      <c r="AU155" s="218" t="s">
        <v>85</v>
      </c>
      <c r="AV155" s="12" t="s">
        <v>159</v>
      </c>
      <c r="AW155" s="12" t="s">
        <v>35</v>
      </c>
      <c r="AX155" s="12" t="s">
        <v>76</v>
      </c>
      <c r="AY155" s="218" t="s">
        <v>152</v>
      </c>
    </row>
    <row r="156" s="1" customFormat="1" ht="16.5" customHeight="1">
      <c r="B156" s="195"/>
      <c r="C156" s="196" t="s">
        <v>282</v>
      </c>
      <c r="D156" s="196" t="s">
        <v>154</v>
      </c>
      <c r="E156" s="197" t="s">
        <v>276</v>
      </c>
      <c r="F156" s="198" t="s">
        <v>277</v>
      </c>
      <c r="G156" s="199" t="s">
        <v>201</v>
      </c>
      <c r="H156" s="200">
        <v>95.790000000000006</v>
      </c>
      <c r="I156" s="201"/>
      <c r="J156" s="202">
        <f>ROUND(I156*H156,2)</f>
        <v>0</v>
      </c>
      <c r="K156" s="198" t="s">
        <v>158</v>
      </c>
      <c r="L156" s="46"/>
      <c r="M156" s="203" t="s">
        <v>5</v>
      </c>
      <c r="N156" s="204" t="s">
        <v>42</v>
      </c>
      <c r="O156" s="47"/>
      <c r="P156" s="205">
        <f>O156*H156</f>
        <v>0</v>
      </c>
      <c r="Q156" s="205">
        <v>0</v>
      </c>
      <c r="R156" s="205">
        <f>Q156*H156</f>
        <v>0</v>
      </c>
      <c r="S156" s="205">
        <v>0</v>
      </c>
      <c r="T156" s="206">
        <f>S156*H156</f>
        <v>0</v>
      </c>
      <c r="AR156" s="24" t="s">
        <v>159</v>
      </c>
      <c r="AT156" s="24" t="s">
        <v>154</v>
      </c>
      <c r="AU156" s="24" t="s">
        <v>85</v>
      </c>
      <c r="AY156" s="24" t="s">
        <v>152</v>
      </c>
      <c r="BE156" s="207">
        <f>IF(N156="základní",J156,0)</f>
        <v>0</v>
      </c>
      <c r="BF156" s="207">
        <f>IF(N156="snížená",J156,0)</f>
        <v>0</v>
      </c>
      <c r="BG156" s="207">
        <f>IF(N156="zákl. přenesená",J156,0)</f>
        <v>0</v>
      </c>
      <c r="BH156" s="207">
        <f>IF(N156="sníž. přenesená",J156,0)</f>
        <v>0</v>
      </c>
      <c r="BI156" s="207">
        <f>IF(N156="nulová",J156,0)</f>
        <v>0</v>
      </c>
      <c r="BJ156" s="24" t="s">
        <v>76</v>
      </c>
      <c r="BK156" s="207">
        <f>ROUND(I156*H156,2)</f>
        <v>0</v>
      </c>
      <c r="BL156" s="24" t="s">
        <v>159</v>
      </c>
      <c r="BM156" s="24" t="s">
        <v>283</v>
      </c>
    </row>
    <row r="157" s="13" customFormat="1">
      <c r="B157" s="225"/>
      <c r="D157" s="209" t="s">
        <v>161</v>
      </c>
      <c r="E157" s="226" t="s">
        <v>5</v>
      </c>
      <c r="F157" s="227" t="s">
        <v>284</v>
      </c>
      <c r="H157" s="226" t="s">
        <v>5</v>
      </c>
      <c r="I157" s="228"/>
      <c r="L157" s="225"/>
      <c r="M157" s="229"/>
      <c r="N157" s="230"/>
      <c r="O157" s="230"/>
      <c r="P157" s="230"/>
      <c r="Q157" s="230"/>
      <c r="R157" s="230"/>
      <c r="S157" s="230"/>
      <c r="T157" s="231"/>
      <c r="AT157" s="226" t="s">
        <v>161</v>
      </c>
      <c r="AU157" s="226" t="s">
        <v>85</v>
      </c>
      <c r="AV157" s="13" t="s">
        <v>76</v>
      </c>
      <c r="AW157" s="13" t="s">
        <v>35</v>
      </c>
      <c r="AX157" s="13" t="s">
        <v>71</v>
      </c>
      <c r="AY157" s="226" t="s">
        <v>152</v>
      </c>
    </row>
    <row r="158" s="11" customFormat="1">
      <c r="B158" s="208"/>
      <c r="D158" s="209" t="s">
        <v>161</v>
      </c>
      <c r="E158" s="210" t="s">
        <v>5</v>
      </c>
      <c r="F158" s="211" t="s">
        <v>285</v>
      </c>
      <c r="H158" s="212">
        <v>95.790000000000006</v>
      </c>
      <c r="I158" s="213"/>
      <c r="L158" s="208"/>
      <c r="M158" s="214"/>
      <c r="N158" s="215"/>
      <c r="O158" s="215"/>
      <c r="P158" s="215"/>
      <c r="Q158" s="215"/>
      <c r="R158" s="215"/>
      <c r="S158" s="215"/>
      <c r="T158" s="216"/>
      <c r="AT158" s="210" t="s">
        <v>161</v>
      </c>
      <c r="AU158" s="210" t="s">
        <v>85</v>
      </c>
      <c r="AV158" s="11" t="s">
        <v>85</v>
      </c>
      <c r="AW158" s="11" t="s">
        <v>35</v>
      </c>
      <c r="AX158" s="11" t="s">
        <v>76</v>
      </c>
      <c r="AY158" s="210" t="s">
        <v>152</v>
      </c>
    </row>
    <row r="159" s="1" customFormat="1" ht="25.5" customHeight="1">
      <c r="B159" s="195"/>
      <c r="C159" s="196" t="s">
        <v>286</v>
      </c>
      <c r="D159" s="196" t="s">
        <v>154</v>
      </c>
      <c r="E159" s="197" t="s">
        <v>287</v>
      </c>
      <c r="F159" s="198" t="s">
        <v>288</v>
      </c>
      <c r="G159" s="199" t="s">
        <v>201</v>
      </c>
      <c r="H159" s="200">
        <v>2737.96</v>
      </c>
      <c r="I159" s="201"/>
      <c r="J159" s="202">
        <f>ROUND(I159*H159,2)</f>
        <v>0</v>
      </c>
      <c r="K159" s="198" t="s">
        <v>158</v>
      </c>
      <c r="L159" s="46"/>
      <c r="M159" s="203" t="s">
        <v>5</v>
      </c>
      <c r="N159" s="204" t="s">
        <v>42</v>
      </c>
      <c r="O159" s="47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AR159" s="24" t="s">
        <v>159</v>
      </c>
      <c r="AT159" s="24" t="s">
        <v>154</v>
      </c>
      <c r="AU159" s="24" t="s">
        <v>85</v>
      </c>
      <c r="AY159" s="24" t="s">
        <v>152</v>
      </c>
      <c r="BE159" s="207">
        <f>IF(N159="základní",J159,0)</f>
        <v>0</v>
      </c>
      <c r="BF159" s="207">
        <f>IF(N159="snížená",J159,0)</f>
        <v>0</v>
      </c>
      <c r="BG159" s="207">
        <f>IF(N159="zákl. přenesená",J159,0)</f>
        <v>0</v>
      </c>
      <c r="BH159" s="207">
        <f>IF(N159="sníž. přenesená",J159,0)</f>
        <v>0</v>
      </c>
      <c r="BI159" s="207">
        <f>IF(N159="nulová",J159,0)</f>
        <v>0</v>
      </c>
      <c r="BJ159" s="24" t="s">
        <v>76</v>
      </c>
      <c r="BK159" s="207">
        <f>ROUND(I159*H159,2)</f>
        <v>0</v>
      </c>
      <c r="BL159" s="24" t="s">
        <v>159</v>
      </c>
      <c r="BM159" s="24" t="s">
        <v>289</v>
      </c>
    </row>
    <row r="160" s="11" customFormat="1">
      <c r="B160" s="208"/>
      <c r="D160" s="209" t="s">
        <v>161</v>
      </c>
      <c r="E160" s="210" t="s">
        <v>5</v>
      </c>
      <c r="F160" s="211" t="s">
        <v>290</v>
      </c>
      <c r="H160" s="212">
        <v>2737.96</v>
      </c>
      <c r="I160" s="213"/>
      <c r="L160" s="208"/>
      <c r="M160" s="214"/>
      <c r="N160" s="215"/>
      <c r="O160" s="215"/>
      <c r="P160" s="215"/>
      <c r="Q160" s="215"/>
      <c r="R160" s="215"/>
      <c r="S160" s="215"/>
      <c r="T160" s="216"/>
      <c r="AT160" s="210" t="s">
        <v>161</v>
      </c>
      <c r="AU160" s="210" t="s">
        <v>85</v>
      </c>
      <c r="AV160" s="11" t="s">
        <v>85</v>
      </c>
      <c r="AW160" s="11" t="s">
        <v>35</v>
      </c>
      <c r="AX160" s="11" t="s">
        <v>76</v>
      </c>
      <c r="AY160" s="210" t="s">
        <v>152</v>
      </c>
    </row>
    <row r="161" s="1" customFormat="1" ht="16.5" customHeight="1">
      <c r="B161" s="195"/>
      <c r="C161" s="196" t="s">
        <v>291</v>
      </c>
      <c r="D161" s="196" t="s">
        <v>154</v>
      </c>
      <c r="E161" s="197" t="s">
        <v>292</v>
      </c>
      <c r="F161" s="198" t="s">
        <v>293</v>
      </c>
      <c r="G161" s="199" t="s">
        <v>201</v>
      </c>
      <c r="H161" s="200">
        <v>306.17899999999997</v>
      </c>
      <c r="I161" s="201"/>
      <c r="J161" s="202">
        <f>ROUND(I161*H161,2)</f>
        <v>0</v>
      </c>
      <c r="K161" s="198" t="s">
        <v>158</v>
      </c>
      <c r="L161" s="46"/>
      <c r="M161" s="203" t="s">
        <v>5</v>
      </c>
      <c r="N161" s="204" t="s">
        <v>42</v>
      </c>
      <c r="O161" s="47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AR161" s="24" t="s">
        <v>159</v>
      </c>
      <c r="AT161" s="24" t="s">
        <v>154</v>
      </c>
      <c r="AU161" s="24" t="s">
        <v>85</v>
      </c>
      <c r="AY161" s="24" t="s">
        <v>152</v>
      </c>
      <c r="BE161" s="207">
        <f>IF(N161="základní",J161,0)</f>
        <v>0</v>
      </c>
      <c r="BF161" s="207">
        <f>IF(N161="snížená",J161,0)</f>
        <v>0</v>
      </c>
      <c r="BG161" s="207">
        <f>IF(N161="zákl. přenesená",J161,0)</f>
        <v>0</v>
      </c>
      <c r="BH161" s="207">
        <f>IF(N161="sníž. přenesená",J161,0)</f>
        <v>0</v>
      </c>
      <c r="BI161" s="207">
        <f>IF(N161="nulová",J161,0)</f>
        <v>0</v>
      </c>
      <c r="BJ161" s="24" t="s">
        <v>76</v>
      </c>
      <c r="BK161" s="207">
        <f>ROUND(I161*H161,2)</f>
        <v>0</v>
      </c>
      <c r="BL161" s="24" t="s">
        <v>159</v>
      </c>
      <c r="BM161" s="24" t="s">
        <v>294</v>
      </c>
    </row>
    <row r="162" s="13" customFormat="1">
      <c r="B162" s="225"/>
      <c r="D162" s="209" t="s">
        <v>161</v>
      </c>
      <c r="E162" s="226" t="s">
        <v>5</v>
      </c>
      <c r="F162" s="227" t="s">
        <v>274</v>
      </c>
      <c r="H162" s="226" t="s">
        <v>5</v>
      </c>
      <c r="I162" s="228"/>
      <c r="L162" s="225"/>
      <c r="M162" s="229"/>
      <c r="N162" s="230"/>
      <c r="O162" s="230"/>
      <c r="P162" s="230"/>
      <c r="Q162" s="230"/>
      <c r="R162" s="230"/>
      <c r="S162" s="230"/>
      <c r="T162" s="231"/>
      <c r="AT162" s="226" t="s">
        <v>161</v>
      </c>
      <c r="AU162" s="226" t="s">
        <v>85</v>
      </c>
      <c r="AV162" s="13" t="s">
        <v>76</v>
      </c>
      <c r="AW162" s="13" t="s">
        <v>35</v>
      </c>
      <c r="AX162" s="13" t="s">
        <v>71</v>
      </c>
      <c r="AY162" s="226" t="s">
        <v>152</v>
      </c>
    </row>
    <row r="163" s="11" customFormat="1">
      <c r="B163" s="208"/>
      <c r="D163" s="209" t="s">
        <v>161</v>
      </c>
      <c r="E163" s="210" t="s">
        <v>5</v>
      </c>
      <c r="F163" s="211" t="s">
        <v>273</v>
      </c>
      <c r="H163" s="212">
        <v>306.17899999999997</v>
      </c>
      <c r="I163" s="213"/>
      <c r="L163" s="208"/>
      <c r="M163" s="214"/>
      <c r="N163" s="215"/>
      <c r="O163" s="215"/>
      <c r="P163" s="215"/>
      <c r="Q163" s="215"/>
      <c r="R163" s="215"/>
      <c r="S163" s="215"/>
      <c r="T163" s="216"/>
      <c r="AT163" s="210" t="s">
        <v>161</v>
      </c>
      <c r="AU163" s="210" t="s">
        <v>85</v>
      </c>
      <c r="AV163" s="11" t="s">
        <v>85</v>
      </c>
      <c r="AW163" s="11" t="s">
        <v>35</v>
      </c>
      <c r="AX163" s="11" t="s">
        <v>76</v>
      </c>
      <c r="AY163" s="210" t="s">
        <v>152</v>
      </c>
    </row>
    <row r="164" s="1" customFormat="1" ht="16.5" customHeight="1">
      <c r="B164" s="195"/>
      <c r="C164" s="196" t="s">
        <v>295</v>
      </c>
      <c r="D164" s="196" t="s">
        <v>154</v>
      </c>
      <c r="E164" s="197" t="s">
        <v>296</v>
      </c>
      <c r="F164" s="198" t="s">
        <v>297</v>
      </c>
      <c r="G164" s="199" t="s">
        <v>201</v>
      </c>
      <c r="H164" s="200">
        <v>273.79599999999999</v>
      </c>
      <c r="I164" s="201"/>
      <c r="J164" s="202">
        <f>ROUND(I164*H164,2)</f>
        <v>0</v>
      </c>
      <c r="K164" s="198" t="s">
        <v>158</v>
      </c>
      <c r="L164" s="46"/>
      <c r="M164" s="203" t="s">
        <v>5</v>
      </c>
      <c r="N164" s="204" t="s">
        <v>42</v>
      </c>
      <c r="O164" s="47"/>
      <c r="P164" s="205">
        <f>O164*H164</f>
        <v>0</v>
      </c>
      <c r="Q164" s="205">
        <v>0</v>
      </c>
      <c r="R164" s="205">
        <f>Q164*H164</f>
        <v>0</v>
      </c>
      <c r="S164" s="205">
        <v>0</v>
      </c>
      <c r="T164" s="206">
        <f>S164*H164</f>
        <v>0</v>
      </c>
      <c r="AR164" s="24" t="s">
        <v>159</v>
      </c>
      <c r="AT164" s="24" t="s">
        <v>154</v>
      </c>
      <c r="AU164" s="24" t="s">
        <v>85</v>
      </c>
      <c r="AY164" s="24" t="s">
        <v>152</v>
      </c>
      <c r="BE164" s="207">
        <f>IF(N164="základní",J164,0)</f>
        <v>0</v>
      </c>
      <c r="BF164" s="207">
        <f>IF(N164="snížená",J164,0)</f>
        <v>0</v>
      </c>
      <c r="BG164" s="207">
        <f>IF(N164="zákl. přenesená",J164,0)</f>
        <v>0</v>
      </c>
      <c r="BH164" s="207">
        <f>IF(N164="sníž. přenesená",J164,0)</f>
        <v>0</v>
      </c>
      <c r="BI164" s="207">
        <f>IF(N164="nulová",J164,0)</f>
        <v>0</v>
      </c>
      <c r="BJ164" s="24" t="s">
        <v>76</v>
      </c>
      <c r="BK164" s="207">
        <f>ROUND(I164*H164,2)</f>
        <v>0</v>
      </c>
      <c r="BL164" s="24" t="s">
        <v>159</v>
      </c>
      <c r="BM164" s="24" t="s">
        <v>298</v>
      </c>
    </row>
    <row r="165" s="11" customFormat="1">
      <c r="B165" s="208"/>
      <c r="D165" s="209" t="s">
        <v>161</v>
      </c>
      <c r="E165" s="210" t="s">
        <v>5</v>
      </c>
      <c r="F165" s="211" t="s">
        <v>93</v>
      </c>
      <c r="H165" s="212">
        <v>273.79599999999999</v>
      </c>
      <c r="I165" s="213"/>
      <c r="L165" s="208"/>
      <c r="M165" s="214"/>
      <c r="N165" s="215"/>
      <c r="O165" s="215"/>
      <c r="P165" s="215"/>
      <c r="Q165" s="215"/>
      <c r="R165" s="215"/>
      <c r="S165" s="215"/>
      <c r="T165" s="216"/>
      <c r="AT165" s="210" t="s">
        <v>161</v>
      </c>
      <c r="AU165" s="210" t="s">
        <v>85</v>
      </c>
      <c r="AV165" s="11" t="s">
        <v>85</v>
      </c>
      <c r="AW165" s="11" t="s">
        <v>35</v>
      </c>
      <c r="AX165" s="11" t="s">
        <v>76</v>
      </c>
      <c r="AY165" s="210" t="s">
        <v>152</v>
      </c>
    </row>
    <row r="166" s="1" customFormat="1" ht="16.5" customHeight="1">
      <c r="B166" s="195"/>
      <c r="C166" s="196" t="s">
        <v>299</v>
      </c>
      <c r="D166" s="196" t="s">
        <v>154</v>
      </c>
      <c r="E166" s="197" t="s">
        <v>296</v>
      </c>
      <c r="F166" s="198" t="s">
        <v>297</v>
      </c>
      <c r="G166" s="199" t="s">
        <v>201</v>
      </c>
      <c r="H166" s="200">
        <v>95.790000000000006</v>
      </c>
      <c r="I166" s="201"/>
      <c r="J166" s="202">
        <f>ROUND(I166*H166,2)</f>
        <v>0</v>
      </c>
      <c r="K166" s="198" t="s">
        <v>158</v>
      </c>
      <c r="L166" s="46"/>
      <c r="M166" s="203" t="s">
        <v>5</v>
      </c>
      <c r="N166" s="204" t="s">
        <v>42</v>
      </c>
      <c r="O166" s="47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AR166" s="24" t="s">
        <v>159</v>
      </c>
      <c r="AT166" s="24" t="s">
        <v>154</v>
      </c>
      <c r="AU166" s="24" t="s">
        <v>85</v>
      </c>
      <c r="AY166" s="24" t="s">
        <v>152</v>
      </c>
      <c r="BE166" s="207">
        <f>IF(N166="základní",J166,0)</f>
        <v>0</v>
      </c>
      <c r="BF166" s="207">
        <f>IF(N166="snížená",J166,0)</f>
        <v>0</v>
      </c>
      <c r="BG166" s="207">
        <f>IF(N166="zákl. přenesená",J166,0)</f>
        <v>0</v>
      </c>
      <c r="BH166" s="207">
        <f>IF(N166="sníž. přenesená",J166,0)</f>
        <v>0</v>
      </c>
      <c r="BI166" s="207">
        <f>IF(N166="nulová",J166,0)</f>
        <v>0</v>
      </c>
      <c r="BJ166" s="24" t="s">
        <v>76</v>
      </c>
      <c r="BK166" s="207">
        <f>ROUND(I166*H166,2)</f>
        <v>0</v>
      </c>
      <c r="BL166" s="24" t="s">
        <v>159</v>
      </c>
      <c r="BM166" s="24" t="s">
        <v>300</v>
      </c>
    </row>
    <row r="167" s="11" customFormat="1">
      <c r="B167" s="208"/>
      <c r="D167" s="209" t="s">
        <v>161</v>
      </c>
      <c r="E167" s="210" t="s">
        <v>5</v>
      </c>
      <c r="F167" s="211" t="s">
        <v>301</v>
      </c>
      <c r="H167" s="212">
        <v>95.790000000000006</v>
      </c>
      <c r="I167" s="213"/>
      <c r="L167" s="208"/>
      <c r="M167" s="214"/>
      <c r="N167" s="215"/>
      <c r="O167" s="215"/>
      <c r="P167" s="215"/>
      <c r="Q167" s="215"/>
      <c r="R167" s="215"/>
      <c r="S167" s="215"/>
      <c r="T167" s="216"/>
      <c r="AT167" s="210" t="s">
        <v>161</v>
      </c>
      <c r="AU167" s="210" t="s">
        <v>85</v>
      </c>
      <c r="AV167" s="11" t="s">
        <v>85</v>
      </c>
      <c r="AW167" s="11" t="s">
        <v>35</v>
      </c>
      <c r="AX167" s="11" t="s">
        <v>76</v>
      </c>
      <c r="AY167" s="210" t="s">
        <v>152</v>
      </c>
    </row>
    <row r="168" s="1" customFormat="1" ht="16.5" customHeight="1">
      <c r="B168" s="195"/>
      <c r="C168" s="196" t="s">
        <v>302</v>
      </c>
      <c r="D168" s="196" t="s">
        <v>154</v>
      </c>
      <c r="E168" s="197" t="s">
        <v>303</v>
      </c>
      <c r="F168" s="198" t="s">
        <v>304</v>
      </c>
      <c r="G168" s="199" t="s">
        <v>305</v>
      </c>
      <c r="H168" s="200">
        <v>457.23899999999998</v>
      </c>
      <c r="I168" s="201"/>
      <c r="J168" s="202">
        <f>ROUND(I168*H168,2)</f>
        <v>0</v>
      </c>
      <c r="K168" s="198" t="s">
        <v>158</v>
      </c>
      <c r="L168" s="46"/>
      <c r="M168" s="203" t="s">
        <v>5</v>
      </c>
      <c r="N168" s="204" t="s">
        <v>42</v>
      </c>
      <c r="O168" s="47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AR168" s="24" t="s">
        <v>159</v>
      </c>
      <c r="AT168" s="24" t="s">
        <v>154</v>
      </c>
      <c r="AU168" s="24" t="s">
        <v>85</v>
      </c>
      <c r="AY168" s="24" t="s">
        <v>152</v>
      </c>
      <c r="BE168" s="207">
        <f>IF(N168="základní",J168,0)</f>
        <v>0</v>
      </c>
      <c r="BF168" s="207">
        <f>IF(N168="snížená",J168,0)</f>
        <v>0</v>
      </c>
      <c r="BG168" s="207">
        <f>IF(N168="zákl. přenesená",J168,0)</f>
        <v>0</v>
      </c>
      <c r="BH168" s="207">
        <f>IF(N168="sníž. přenesená",J168,0)</f>
        <v>0</v>
      </c>
      <c r="BI168" s="207">
        <f>IF(N168="nulová",J168,0)</f>
        <v>0</v>
      </c>
      <c r="BJ168" s="24" t="s">
        <v>76</v>
      </c>
      <c r="BK168" s="207">
        <f>ROUND(I168*H168,2)</f>
        <v>0</v>
      </c>
      <c r="BL168" s="24" t="s">
        <v>159</v>
      </c>
      <c r="BM168" s="24" t="s">
        <v>306</v>
      </c>
    </row>
    <row r="169" s="11" customFormat="1">
      <c r="B169" s="208"/>
      <c r="D169" s="209" t="s">
        <v>161</v>
      </c>
      <c r="E169" s="210" t="s">
        <v>5</v>
      </c>
      <c r="F169" s="211" t="s">
        <v>307</v>
      </c>
      <c r="H169" s="212">
        <v>457.23899999999998</v>
      </c>
      <c r="I169" s="213"/>
      <c r="L169" s="208"/>
      <c r="M169" s="214"/>
      <c r="N169" s="215"/>
      <c r="O169" s="215"/>
      <c r="P169" s="215"/>
      <c r="Q169" s="215"/>
      <c r="R169" s="215"/>
      <c r="S169" s="215"/>
      <c r="T169" s="216"/>
      <c r="AT169" s="210" t="s">
        <v>161</v>
      </c>
      <c r="AU169" s="210" t="s">
        <v>85</v>
      </c>
      <c r="AV169" s="11" t="s">
        <v>85</v>
      </c>
      <c r="AW169" s="11" t="s">
        <v>35</v>
      </c>
      <c r="AX169" s="11" t="s">
        <v>76</v>
      </c>
      <c r="AY169" s="210" t="s">
        <v>152</v>
      </c>
    </row>
    <row r="170" s="1" customFormat="1" ht="16.5" customHeight="1">
      <c r="B170" s="195"/>
      <c r="C170" s="196" t="s">
        <v>308</v>
      </c>
      <c r="D170" s="196" t="s">
        <v>154</v>
      </c>
      <c r="E170" s="197" t="s">
        <v>309</v>
      </c>
      <c r="F170" s="198" t="s">
        <v>310</v>
      </c>
      <c r="G170" s="199" t="s">
        <v>201</v>
      </c>
      <c r="H170" s="200">
        <v>236.41399999999999</v>
      </c>
      <c r="I170" s="201"/>
      <c r="J170" s="202">
        <f>ROUND(I170*H170,2)</f>
        <v>0</v>
      </c>
      <c r="K170" s="198" t="s">
        <v>158</v>
      </c>
      <c r="L170" s="46"/>
      <c r="M170" s="203" t="s">
        <v>5</v>
      </c>
      <c r="N170" s="204" t="s">
        <v>42</v>
      </c>
      <c r="O170" s="47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AR170" s="24" t="s">
        <v>159</v>
      </c>
      <c r="AT170" s="24" t="s">
        <v>154</v>
      </c>
      <c r="AU170" s="24" t="s">
        <v>85</v>
      </c>
      <c r="AY170" s="24" t="s">
        <v>152</v>
      </c>
      <c r="BE170" s="207">
        <f>IF(N170="základní",J170,0)</f>
        <v>0</v>
      </c>
      <c r="BF170" s="207">
        <f>IF(N170="snížená",J170,0)</f>
        <v>0</v>
      </c>
      <c r="BG170" s="207">
        <f>IF(N170="zákl. přenesená",J170,0)</f>
        <v>0</v>
      </c>
      <c r="BH170" s="207">
        <f>IF(N170="sníž. přenesená",J170,0)</f>
        <v>0</v>
      </c>
      <c r="BI170" s="207">
        <f>IF(N170="nulová",J170,0)</f>
        <v>0</v>
      </c>
      <c r="BJ170" s="24" t="s">
        <v>76</v>
      </c>
      <c r="BK170" s="207">
        <f>ROUND(I170*H170,2)</f>
        <v>0</v>
      </c>
      <c r="BL170" s="24" t="s">
        <v>159</v>
      </c>
      <c r="BM170" s="24" t="s">
        <v>311</v>
      </c>
    </row>
    <row r="171" s="11" customFormat="1">
      <c r="B171" s="208"/>
      <c r="D171" s="209" t="s">
        <v>161</v>
      </c>
      <c r="E171" s="210" t="s">
        <v>5</v>
      </c>
      <c r="F171" s="211" t="s">
        <v>105</v>
      </c>
      <c r="H171" s="212">
        <v>35.100000000000001</v>
      </c>
      <c r="I171" s="213"/>
      <c r="L171" s="208"/>
      <c r="M171" s="214"/>
      <c r="N171" s="215"/>
      <c r="O171" s="215"/>
      <c r="P171" s="215"/>
      <c r="Q171" s="215"/>
      <c r="R171" s="215"/>
      <c r="S171" s="215"/>
      <c r="T171" s="216"/>
      <c r="AT171" s="210" t="s">
        <v>161</v>
      </c>
      <c r="AU171" s="210" t="s">
        <v>85</v>
      </c>
      <c r="AV171" s="11" t="s">
        <v>85</v>
      </c>
      <c r="AW171" s="11" t="s">
        <v>35</v>
      </c>
      <c r="AX171" s="11" t="s">
        <v>71</v>
      </c>
      <c r="AY171" s="210" t="s">
        <v>152</v>
      </c>
    </row>
    <row r="172" s="11" customFormat="1">
      <c r="B172" s="208"/>
      <c r="D172" s="209" t="s">
        <v>161</v>
      </c>
      <c r="E172" s="210" t="s">
        <v>5</v>
      </c>
      <c r="F172" s="211" t="s">
        <v>312</v>
      </c>
      <c r="H172" s="212">
        <v>-12.869999999999999</v>
      </c>
      <c r="I172" s="213"/>
      <c r="L172" s="208"/>
      <c r="M172" s="214"/>
      <c r="N172" s="215"/>
      <c r="O172" s="215"/>
      <c r="P172" s="215"/>
      <c r="Q172" s="215"/>
      <c r="R172" s="215"/>
      <c r="S172" s="215"/>
      <c r="T172" s="216"/>
      <c r="AT172" s="210" t="s">
        <v>161</v>
      </c>
      <c r="AU172" s="210" t="s">
        <v>85</v>
      </c>
      <c r="AV172" s="11" t="s">
        <v>85</v>
      </c>
      <c r="AW172" s="11" t="s">
        <v>35</v>
      </c>
      <c r="AX172" s="11" t="s">
        <v>71</v>
      </c>
      <c r="AY172" s="210" t="s">
        <v>152</v>
      </c>
    </row>
    <row r="173" s="11" customFormat="1">
      <c r="B173" s="208"/>
      <c r="D173" s="209" t="s">
        <v>161</v>
      </c>
      <c r="E173" s="210" t="s">
        <v>5</v>
      </c>
      <c r="F173" s="211" t="s">
        <v>91</v>
      </c>
      <c r="H173" s="212">
        <v>377.73000000000002</v>
      </c>
      <c r="I173" s="213"/>
      <c r="L173" s="208"/>
      <c r="M173" s="214"/>
      <c r="N173" s="215"/>
      <c r="O173" s="215"/>
      <c r="P173" s="215"/>
      <c r="Q173" s="215"/>
      <c r="R173" s="215"/>
      <c r="S173" s="215"/>
      <c r="T173" s="216"/>
      <c r="AT173" s="210" t="s">
        <v>161</v>
      </c>
      <c r="AU173" s="210" t="s">
        <v>85</v>
      </c>
      <c r="AV173" s="11" t="s">
        <v>85</v>
      </c>
      <c r="AW173" s="11" t="s">
        <v>35</v>
      </c>
      <c r="AX173" s="11" t="s">
        <v>71</v>
      </c>
      <c r="AY173" s="210" t="s">
        <v>152</v>
      </c>
    </row>
    <row r="174" s="11" customFormat="1">
      <c r="B174" s="208"/>
      <c r="D174" s="209" t="s">
        <v>161</v>
      </c>
      <c r="E174" s="210" t="s">
        <v>5</v>
      </c>
      <c r="F174" s="211" t="s">
        <v>313</v>
      </c>
      <c r="H174" s="212">
        <v>-18.885000000000002</v>
      </c>
      <c r="I174" s="213"/>
      <c r="L174" s="208"/>
      <c r="M174" s="214"/>
      <c r="N174" s="215"/>
      <c r="O174" s="215"/>
      <c r="P174" s="215"/>
      <c r="Q174" s="215"/>
      <c r="R174" s="215"/>
      <c r="S174" s="215"/>
      <c r="T174" s="216"/>
      <c r="AT174" s="210" t="s">
        <v>161</v>
      </c>
      <c r="AU174" s="210" t="s">
        <v>85</v>
      </c>
      <c r="AV174" s="11" t="s">
        <v>85</v>
      </c>
      <c r="AW174" s="11" t="s">
        <v>35</v>
      </c>
      <c r="AX174" s="11" t="s">
        <v>71</v>
      </c>
      <c r="AY174" s="210" t="s">
        <v>152</v>
      </c>
    </row>
    <row r="175" s="11" customFormat="1">
      <c r="B175" s="208"/>
      <c r="D175" s="209" t="s">
        <v>161</v>
      </c>
      <c r="E175" s="210" t="s">
        <v>5</v>
      </c>
      <c r="F175" s="211" t="s">
        <v>314</v>
      </c>
      <c r="H175" s="212">
        <v>-51.409999999999997</v>
      </c>
      <c r="I175" s="213"/>
      <c r="L175" s="208"/>
      <c r="M175" s="214"/>
      <c r="N175" s="215"/>
      <c r="O175" s="215"/>
      <c r="P175" s="215"/>
      <c r="Q175" s="215"/>
      <c r="R175" s="215"/>
      <c r="S175" s="215"/>
      <c r="T175" s="216"/>
      <c r="AT175" s="210" t="s">
        <v>161</v>
      </c>
      <c r="AU175" s="210" t="s">
        <v>85</v>
      </c>
      <c r="AV175" s="11" t="s">
        <v>85</v>
      </c>
      <c r="AW175" s="11" t="s">
        <v>35</v>
      </c>
      <c r="AX175" s="11" t="s">
        <v>71</v>
      </c>
      <c r="AY175" s="210" t="s">
        <v>152</v>
      </c>
    </row>
    <row r="176" s="11" customFormat="1">
      <c r="B176" s="208"/>
      <c r="D176" s="209" t="s">
        <v>161</v>
      </c>
      <c r="E176" s="210" t="s">
        <v>5</v>
      </c>
      <c r="F176" s="211" t="s">
        <v>315</v>
      </c>
      <c r="H176" s="212">
        <v>-44.765000000000001</v>
      </c>
      <c r="I176" s="213"/>
      <c r="L176" s="208"/>
      <c r="M176" s="214"/>
      <c r="N176" s="215"/>
      <c r="O176" s="215"/>
      <c r="P176" s="215"/>
      <c r="Q176" s="215"/>
      <c r="R176" s="215"/>
      <c r="S176" s="215"/>
      <c r="T176" s="216"/>
      <c r="AT176" s="210" t="s">
        <v>161</v>
      </c>
      <c r="AU176" s="210" t="s">
        <v>85</v>
      </c>
      <c r="AV176" s="11" t="s">
        <v>85</v>
      </c>
      <c r="AW176" s="11" t="s">
        <v>35</v>
      </c>
      <c r="AX176" s="11" t="s">
        <v>71</v>
      </c>
      <c r="AY176" s="210" t="s">
        <v>152</v>
      </c>
    </row>
    <row r="177" s="11" customFormat="1">
      <c r="B177" s="208"/>
      <c r="D177" s="209" t="s">
        <v>161</v>
      </c>
      <c r="E177" s="210" t="s">
        <v>5</v>
      </c>
      <c r="F177" s="211" t="s">
        <v>316</v>
      </c>
      <c r="H177" s="212">
        <v>-67.147000000000006</v>
      </c>
      <c r="I177" s="213"/>
      <c r="L177" s="208"/>
      <c r="M177" s="214"/>
      <c r="N177" s="215"/>
      <c r="O177" s="215"/>
      <c r="P177" s="215"/>
      <c r="Q177" s="215"/>
      <c r="R177" s="215"/>
      <c r="S177" s="215"/>
      <c r="T177" s="216"/>
      <c r="AT177" s="210" t="s">
        <v>161</v>
      </c>
      <c r="AU177" s="210" t="s">
        <v>85</v>
      </c>
      <c r="AV177" s="11" t="s">
        <v>85</v>
      </c>
      <c r="AW177" s="11" t="s">
        <v>35</v>
      </c>
      <c r="AX177" s="11" t="s">
        <v>71</v>
      </c>
      <c r="AY177" s="210" t="s">
        <v>152</v>
      </c>
    </row>
    <row r="178" s="11" customFormat="1">
      <c r="B178" s="208"/>
      <c r="D178" s="209" t="s">
        <v>161</v>
      </c>
      <c r="E178" s="210" t="s">
        <v>5</v>
      </c>
      <c r="F178" s="211" t="s">
        <v>107</v>
      </c>
      <c r="H178" s="212">
        <v>23.399999999999999</v>
      </c>
      <c r="I178" s="213"/>
      <c r="L178" s="208"/>
      <c r="M178" s="214"/>
      <c r="N178" s="215"/>
      <c r="O178" s="215"/>
      <c r="P178" s="215"/>
      <c r="Q178" s="215"/>
      <c r="R178" s="215"/>
      <c r="S178" s="215"/>
      <c r="T178" s="216"/>
      <c r="AT178" s="210" t="s">
        <v>161</v>
      </c>
      <c r="AU178" s="210" t="s">
        <v>85</v>
      </c>
      <c r="AV178" s="11" t="s">
        <v>85</v>
      </c>
      <c r="AW178" s="11" t="s">
        <v>35</v>
      </c>
      <c r="AX178" s="11" t="s">
        <v>71</v>
      </c>
      <c r="AY178" s="210" t="s">
        <v>152</v>
      </c>
    </row>
    <row r="179" s="11" customFormat="1">
      <c r="B179" s="208"/>
      <c r="D179" s="209" t="s">
        <v>161</v>
      </c>
      <c r="E179" s="210" t="s">
        <v>5</v>
      </c>
      <c r="F179" s="211" t="s">
        <v>317</v>
      </c>
      <c r="H179" s="212">
        <v>-4.7389999999999999</v>
      </c>
      <c r="I179" s="213"/>
      <c r="L179" s="208"/>
      <c r="M179" s="214"/>
      <c r="N179" s="215"/>
      <c r="O179" s="215"/>
      <c r="P179" s="215"/>
      <c r="Q179" s="215"/>
      <c r="R179" s="215"/>
      <c r="S179" s="215"/>
      <c r="T179" s="216"/>
      <c r="AT179" s="210" t="s">
        <v>161</v>
      </c>
      <c r="AU179" s="210" t="s">
        <v>85</v>
      </c>
      <c r="AV179" s="11" t="s">
        <v>85</v>
      </c>
      <c r="AW179" s="11" t="s">
        <v>35</v>
      </c>
      <c r="AX179" s="11" t="s">
        <v>71</v>
      </c>
      <c r="AY179" s="210" t="s">
        <v>152</v>
      </c>
    </row>
    <row r="180" s="12" customFormat="1">
      <c r="B180" s="217"/>
      <c r="D180" s="209" t="s">
        <v>161</v>
      </c>
      <c r="E180" s="218" t="s">
        <v>113</v>
      </c>
      <c r="F180" s="219" t="s">
        <v>168</v>
      </c>
      <c r="H180" s="220">
        <v>236.41399999999999</v>
      </c>
      <c r="I180" s="221"/>
      <c r="L180" s="217"/>
      <c r="M180" s="222"/>
      <c r="N180" s="223"/>
      <c r="O180" s="223"/>
      <c r="P180" s="223"/>
      <c r="Q180" s="223"/>
      <c r="R180" s="223"/>
      <c r="S180" s="223"/>
      <c r="T180" s="224"/>
      <c r="AT180" s="218" t="s">
        <v>161</v>
      </c>
      <c r="AU180" s="218" t="s">
        <v>85</v>
      </c>
      <c r="AV180" s="12" t="s">
        <v>159</v>
      </c>
      <c r="AW180" s="12" t="s">
        <v>35</v>
      </c>
      <c r="AX180" s="12" t="s">
        <v>76</v>
      </c>
      <c r="AY180" s="218" t="s">
        <v>152</v>
      </c>
    </row>
    <row r="181" s="1" customFormat="1" ht="16.5" customHeight="1">
      <c r="B181" s="195"/>
      <c r="C181" s="196" t="s">
        <v>318</v>
      </c>
      <c r="D181" s="196" t="s">
        <v>154</v>
      </c>
      <c r="E181" s="197" t="s">
        <v>319</v>
      </c>
      <c r="F181" s="198" t="s">
        <v>320</v>
      </c>
      <c r="G181" s="199" t="s">
        <v>201</v>
      </c>
      <c r="H181" s="200">
        <v>10.529999999999999</v>
      </c>
      <c r="I181" s="201"/>
      <c r="J181" s="202">
        <f>ROUND(I181*H181,2)</f>
        <v>0</v>
      </c>
      <c r="K181" s="198" t="s">
        <v>158</v>
      </c>
      <c r="L181" s="46"/>
      <c r="M181" s="203" t="s">
        <v>5</v>
      </c>
      <c r="N181" s="204" t="s">
        <v>42</v>
      </c>
      <c r="O181" s="47"/>
      <c r="P181" s="205">
        <f>O181*H181</f>
        <v>0</v>
      </c>
      <c r="Q181" s="205">
        <v>0</v>
      </c>
      <c r="R181" s="205">
        <f>Q181*H181</f>
        <v>0</v>
      </c>
      <c r="S181" s="205">
        <v>0</v>
      </c>
      <c r="T181" s="206">
        <f>S181*H181</f>
        <v>0</v>
      </c>
      <c r="AR181" s="24" t="s">
        <v>159</v>
      </c>
      <c r="AT181" s="24" t="s">
        <v>154</v>
      </c>
      <c r="AU181" s="24" t="s">
        <v>85</v>
      </c>
      <c r="AY181" s="24" t="s">
        <v>152</v>
      </c>
      <c r="BE181" s="207">
        <f>IF(N181="základní",J181,0)</f>
        <v>0</v>
      </c>
      <c r="BF181" s="207">
        <f>IF(N181="snížená",J181,0)</f>
        <v>0</v>
      </c>
      <c r="BG181" s="207">
        <f>IF(N181="zákl. přenesená",J181,0)</f>
        <v>0</v>
      </c>
      <c r="BH181" s="207">
        <f>IF(N181="sníž. přenesená",J181,0)</f>
        <v>0</v>
      </c>
      <c r="BI181" s="207">
        <f>IF(N181="nulová",J181,0)</f>
        <v>0</v>
      </c>
      <c r="BJ181" s="24" t="s">
        <v>76</v>
      </c>
      <c r="BK181" s="207">
        <f>ROUND(I181*H181,2)</f>
        <v>0</v>
      </c>
      <c r="BL181" s="24" t="s">
        <v>159</v>
      </c>
      <c r="BM181" s="24" t="s">
        <v>321</v>
      </c>
    </row>
    <row r="182" s="13" customFormat="1">
      <c r="B182" s="225"/>
      <c r="D182" s="209" t="s">
        <v>161</v>
      </c>
      <c r="E182" s="226" t="s">
        <v>5</v>
      </c>
      <c r="F182" s="227" t="s">
        <v>242</v>
      </c>
      <c r="H182" s="226" t="s">
        <v>5</v>
      </c>
      <c r="I182" s="228"/>
      <c r="L182" s="225"/>
      <c r="M182" s="229"/>
      <c r="N182" s="230"/>
      <c r="O182" s="230"/>
      <c r="P182" s="230"/>
      <c r="Q182" s="230"/>
      <c r="R182" s="230"/>
      <c r="S182" s="230"/>
      <c r="T182" s="231"/>
      <c r="AT182" s="226" t="s">
        <v>161</v>
      </c>
      <c r="AU182" s="226" t="s">
        <v>85</v>
      </c>
      <c r="AV182" s="13" t="s">
        <v>76</v>
      </c>
      <c r="AW182" s="13" t="s">
        <v>35</v>
      </c>
      <c r="AX182" s="13" t="s">
        <v>71</v>
      </c>
      <c r="AY182" s="226" t="s">
        <v>152</v>
      </c>
    </row>
    <row r="183" s="11" customFormat="1">
      <c r="B183" s="208"/>
      <c r="D183" s="209" t="s">
        <v>161</v>
      </c>
      <c r="E183" s="210" t="s">
        <v>101</v>
      </c>
      <c r="F183" s="211" t="s">
        <v>322</v>
      </c>
      <c r="H183" s="212">
        <v>10.529999999999999</v>
      </c>
      <c r="I183" s="213"/>
      <c r="L183" s="208"/>
      <c r="M183" s="214"/>
      <c r="N183" s="215"/>
      <c r="O183" s="215"/>
      <c r="P183" s="215"/>
      <c r="Q183" s="215"/>
      <c r="R183" s="215"/>
      <c r="S183" s="215"/>
      <c r="T183" s="216"/>
      <c r="AT183" s="210" t="s">
        <v>161</v>
      </c>
      <c r="AU183" s="210" t="s">
        <v>85</v>
      </c>
      <c r="AV183" s="11" t="s">
        <v>85</v>
      </c>
      <c r="AW183" s="11" t="s">
        <v>35</v>
      </c>
      <c r="AX183" s="11" t="s">
        <v>76</v>
      </c>
      <c r="AY183" s="210" t="s">
        <v>152</v>
      </c>
    </row>
    <row r="184" s="1" customFormat="1" ht="16.5" customHeight="1">
      <c r="B184" s="195"/>
      <c r="C184" s="232" t="s">
        <v>323</v>
      </c>
      <c r="D184" s="232" t="s">
        <v>324</v>
      </c>
      <c r="E184" s="233" t="s">
        <v>325</v>
      </c>
      <c r="F184" s="234" t="s">
        <v>326</v>
      </c>
      <c r="G184" s="235" t="s">
        <v>305</v>
      </c>
      <c r="H184" s="236">
        <v>21.059999999999999</v>
      </c>
      <c r="I184" s="237"/>
      <c r="J184" s="238">
        <f>ROUND(I184*H184,2)</f>
        <v>0</v>
      </c>
      <c r="K184" s="234" t="s">
        <v>158</v>
      </c>
      <c r="L184" s="239"/>
      <c r="M184" s="240" t="s">
        <v>5</v>
      </c>
      <c r="N184" s="241" t="s">
        <v>42</v>
      </c>
      <c r="O184" s="47"/>
      <c r="P184" s="205">
        <f>O184*H184</f>
        <v>0</v>
      </c>
      <c r="Q184" s="205">
        <v>1</v>
      </c>
      <c r="R184" s="205">
        <f>Q184*H184</f>
        <v>21.059999999999999</v>
      </c>
      <c r="S184" s="205">
        <v>0</v>
      </c>
      <c r="T184" s="206">
        <f>S184*H184</f>
        <v>0</v>
      </c>
      <c r="AR184" s="24" t="s">
        <v>194</v>
      </c>
      <c r="AT184" s="24" t="s">
        <v>324</v>
      </c>
      <c r="AU184" s="24" t="s">
        <v>85</v>
      </c>
      <c r="AY184" s="24" t="s">
        <v>152</v>
      </c>
      <c r="BE184" s="207">
        <f>IF(N184="základní",J184,0)</f>
        <v>0</v>
      </c>
      <c r="BF184" s="207">
        <f>IF(N184="snížená",J184,0)</f>
        <v>0</v>
      </c>
      <c r="BG184" s="207">
        <f>IF(N184="zákl. přenesená",J184,0)</f>
        <v>0</v>
      </c>
      <c r="BH184" s="207">
        <f>IF(N184="sníž. přenesená",J184,0)</f>
        <v>0</v>
      </c>
      <c r="BI184" s="207">
        <f>IF(N184="nulová",J184,0)</f>
        <v>0</v>
      </c>
      <c r="BJ184" s="24" t="s">
        <v>76</v>
      </c>
      <c r="BK184" s="207">
        <f>ROUND(I184*H184,2)</f>
        <v>0</v>
      </c>
      <c r="BL184" s="24" t="s">
        <v>159</v>
      </c>
      <c r="BM184" s="24" t="s">
        <v>327</v>
      </c>
    </row>
    <row r="185" s="11" customFormat="1">
      <c r="B185" s="208"/>
      <c r="D185" s="209" t="s">
        <v>161</v>
      </c>
      <c r="F185" s="211" t="s">
        <v>328</v>
      </c>
      <c r="H185" s="212">
        <v>21.059999999999999</v>
      </c>
      <c r="I185" s="213"/>
      <c r="L185" s="208"/>
      <c r="M185" s="214"/>
      <c r="N185" s="215"/>
      <c r="O185" s="215"/>
      <c r="P185" s="215"/>
      <c r="Q185" s="215"/>
      <c r="R185" s="215"/>
      <c r="S185" s="215"/>
      <c r="T185" s="216"/>
      <c r="AT185" s="210" t="s">
        <v>161</v>
      </c>
      <c r="AU185" s="210" t="s">
        <v>85</v>
      </c>
      <c r="AV185" s="11" t="s">
        <v>85</v>
      </c>
      <c r="AW185" s="11" t="s">
        <v>6</v>
      </c>
      <c r="AX185" s="11" t="s">
        <v>76</v>
      </c>
      <c r="AY185" s="210" t="s">
        <v>152</v>
      </c>
    </row>
    <row r="186" s="1" customFormat="1" ht="25.5" customHeight="1">
      <c r="B186" s="195"/>
      <c r="C186" s="196" t="s">
        <v>329</v>
      </c>
      <c r="D186" s="196" t="s">
        <v>154</v>
      </c>
      <c r="E186" s="197" t="s">
        <v>330</v>
      </c>
      <c r="F186" s="198" t="s">
        <v>331</v>
      </c>
      <c r="G186" s="199" t="s">
        <v>157</v>
      </c>
      <c r="H186" s="200">
        <v>465.10000000000002</v>
      </c>
      <c r="I186" s="201"/>
      <c r="J186" s="202">
        <f>ROUND(I186*H186,2)</f>
        <v>0</v>
      </c>
      <c r="K186" s="198" t="s">
        <v>158</v>
      </c>
      <c r="L186" s="46"/>
      <c r="M186" s="203" t="s">
        <v>5</v>
      </c>
      <c r="N186" s="204" t="s">
        <v>42</v>
      </c>
      <c r="O186" s="47"/>
      <c r="P186" s="205">
        <f>O186*H186</f>
        <v>0</v>
      </c>
      <c r="Q186" s="205">
        <v>0</v>
      </c>
      <c r="R186" s="205">
        <f>Q186*H186</f>
        <v>0</v>
      </c>
      <c r="S186" s="205">
        <v>0</v>
      </c>
      <c r="T186" s="206">
        <f>S186*H186</f>
        <v>0</v>
      </c>
      <c r="AR186" s="24" t="s">
        <v>159</v>
      </c>
      <c r="AT186" s="24" t="s">
        <v>154</v>
      </c>
      <c r="AU186" s="24" t="s">
        <v>85</v>
      </c>
      <c r="AY186" s="24" t="s">
        <v>152</v>
      </c>
      <c r="BE186" s="207">
        <f>IF(N186="základní",J186,0)</f>
        <v>0</v>
      </c>
      <c r="BF186" s="207">
        <f>IF(N186="snížená",J186,0)</f>
        <v>0</v>
      </c>
      <c r="BG186" s="207">
        <f>IF(N186="zákl. přenesená",J186,0)</f>
        <v>0</v>
      </c>
      <c r="BH186" s="207">
        <f>IF(N186="sníž. přenesená",J186,0)</f>
        <v>0</v>
      </c>
      <c r="BI186" s="207">
        <f>IF(N186="nulová",J186,0)</f>
        <v>0</v>
      </c>
      <c r="BJ186" s="24" t="s">
        <v>76</v>
      </c>
      <c r="BK186" s="207">
        <f>ROUND(I186*H186,2)</f>
        <v>0</v>
      </c>
      <c r="BL186" s="24" t="s">
        <v>159</v>
      </c>
      <c r="BM186" s="24" t="s">
        <v>332</v>
      </c>
    </row>
    <row r="187" s="11" customFormat="1">
      <c r="B187" s="208"/>
      <c r="D187" s="209" t="s">
        <v>161</v>
      </c>
      <c r="E187" s="210" t="s">
        <v>5</v>
      </c>
      <c r="F187" s="211" t="s">
        <v>97</v>
      </c>
      <c r="H187" s="212">
        <v>465.10000000000002</v>
      </c>
      <c r="I187" s="213"/>
      <c r="L187" s="208"/>
      <c r="M187" s="214"/>
      <c r="N187" s="215"/>
      <c r="O187" s="215"/>
      <c r="P187" s="215"/>
      <c r="Q187" s="215"/>
      <c r="R187" s="215"/>
      <c r="S187" s="215"/>
      <c r="T187" s="216"/>
      <c r="AT187" s="210" t="s">
        <v>161</v>
      </c>
      <c r="AU187" s="210" t="s">
        <v>85</v>
      </c>
      <c r="AV187" s="11" t="s">
        <v>85</v>
      </c>
      <c r="AW187" s="11" t="s">
        <v>35</v>
      </c>
      <c r="AX187" s="11" t="s">
        <v>76</v>
      </c>
      <c r="AY187" s="210" t="s">
        <v>152</v>
      </c>
    </row>
    <row r="188" s="1" customFormat="1" ht="25.5" customHeight="1">
      <c r="B188" s="195"/>
      <c r="C188" s="196" t="s">
        <v>333</v>
      </c>
      <c r="D188" s="196" t="s">
        <v>154</v>
      </c>
      <c r="E188" s="197" t="s">
        <v>334</v>
      </c>
      <c r="F188" s="198" t="s">
        <v>335</v>
      </c>
      <c r="G188" s="199" t="s">
        <v>157</v>
      </c>
      <c r="H188" s="200">
        <v>465.10000000000002</v>
      </c>
      <c r="I188" s="201"/>
      <c r="J188" s="202">
        <f>ROUND(I188*H188,2)</f>
        <v>0</v>
      </c>
      <c r="K188" s="198" t="s">
        <v>336</v>
      </c>
      <c r="L188" s="46"/>
      <c r="M188" s="203" t="s">
        <v>5</v>
      </c>
      <c r="N188" s="204" t="s">
        <v>42</v>
      </c>
      <c r="O188" s="47"/>
      <c r="P188" s="205">
        <f>O188*H188</f>
        <v>0</v>
      </c>
      <c r="Q188" s="205">
        <v>0</v>
      </c>
      <c r="R188" s="205">
        <f>Q188*H188</f>
        <v>0</v>
      </c>
      <c r="S188" s="205">
        <v>0</v>
      </c>
      <c r="T188" s="206">
        <f>S188*H188</f>
        <v>0</v>
      </c>
      <c r="AR188" s="24" t="s">
        <v>159</v>
      </c>
      <c r="AT188" s="24" t="s">
        <v>154</v>
      </c>
      <c r="AU188" s="24" t="s">
        <v>85</v>
      </c>
      <c r="AY188" s="24" t="s">
        <v>152</v>
      </c>
      <c r="BE188" s="207">
        <f>IF(N188="základní",J188,0)</f>
        <v>0</v>
      </c>
      <c r="BF188" s="207">
        <f>IF(N188="snížená",J188,0)</f>
        <v>0</v>
      </c>
      <c r="BG188" s="207">
        <f>IF(N188="zákl. přenesená",J188,0)</f>
        <v>0</v>
      </c>
      <c r="BH188" s="207">
        <f>IF(N188="sníž. přenesená",J188,0)</f>
        <v>0</v>
      </c>
      <c r="BI188" s="207">
        <f>IF(N188="nulová",J188,0)</f>
        <v>0</v>
      </c>
      <c r="BJ188" s="24" t="s">
        <v>76</v>
      </c>
      <c r="BK188" s="207">
        <f>ROUND(I188*H188,2)</f>
        <v>0</v>
      </c>
      <c r="BL188" s="24" t="s">
        <v>159</v>
      </c>
      <c r="BM188" s="24" t="s">
        <v>337</v>
      </c>
    </row>
    <row r="189" s="11" customFormat="1">
      <c r="B189" s="208"/>
      <c r="D189" s="209" t="s">
        <v>161</v>
      </c>
      <c r="E189" s="210" t="s">
        <v>97</v>
      </c>
      <c r="F189" s="211" t="s">
        <v>338</v>
      </c>
      <c r="H189" s="212">
        <v>465.10000000000002</v>
      </c>
      <c r="I189" s="213"/>
      <c r="L189" s="208"/>
      <c r="M189" s="214"/>
      <c r="N189" s="215"/>
      <c r="O189" s="215"/>
      <c r="P189" s="215"/>
      <c r="Q189" s="215"/>
      <c r="R189" s="215"/>
      <c r="S189" s="215"/>
      <c r="T189" s="216"/>
      <c r="AT189" s="210" t="s">
        <v>161</v>
      </c>
      <c r="AU189" s="210" t="s">
        <v>85</v>
      </c>
      <c r="AV189" s="11" t="s">
        <v>85</v>
      </c>
      <c r="AW189" s="11" t="s">
        <v>35</v>
      </c>
      <c r="AX189" s="11" t="s">
        <v>76</v>
      </c>
      <c r="AY189" s="210" t="s">
        <v>152</v>
      </c>
    </row>
    <row r="190" s="1" customFormat="1" ht="16.5" customHeight="1">
      <c r="B190" s="195"/>
      <c r="C190" s="232" t="s">
        <v>339</v>
      </c>
      <c r="D190" s="232" t="s">
        <v>324</v>
      </c>
      <c r="E190" s="233" t="s">
        <v>340</v>
      </c>
      <c r="F190" s="234" t="s">
        <v>341</v>
      </c>
      <c r="G190" s="235" t="s">
        <v>342</v>
      </c>
      <c r="H190" s="236">
        <v>14.16</v>
      </c>
      <c r="I190" s="237"/>
      <c r="J190" s="238">
        <f>ROUND(I190*H190,2)</f>
        <v>0</v>
      </c>
      <c r="K190" s="234" t="s">
        <v>158</v>
      </c>
      <c r="L190" s="239"/>
      <c r="M190" s="240" t="s">
        <v>5</v>
      </c>
      <c r="N190" s="241" t="s">
        <v>42</v>
      </c>
      <c r="O190" s="47"/>
      <c r="P190" s="205">
        <f>O190*H190</f>
        <v>0</v>
      </c>
      <c r="Q190" s="205">
        <v>0.001</v>
      </c>
      <c r="R190" s="205">
        <f>Q190*H190</f>
        <v>0.014160000000000001</v>
      </c>
      <c r="S190" s="205">
        <v>0</v>
      </c>
      <c r="T190" s="206">
        <f>S190*H190</f>
        <v>0</v>
      </c>
      <c r="AR190" s="24" t="s">
        <v>194</v>
      </c>
      <c r="AT190" s="24" t="s">
        <v>324</v>
      </c>
      <c r="AU190" s="24" t="s">
        <v>85</v>
      </c>
      <c r="AY190" s="24" t="s">
        <v>152</v>
      </c>
      <c r="BE190" s="207">
        <f>IF(N190="základní",J190,0)</f>
        <v>0</v>
      </c>
      <c r="BF190" s="207">
        <f>IF(N190="snížená",J190,0)</f>
        <v>0</v>
      </c>
      <c r="BG190" s="207">
        <f>IF(N190="zákl. přenesená",J190,0)</f>
        <v>0</v>
      </c>
      <c r="BH190" s="207">
        <f>IF(N190="sníž. přenesená",J190,0)</f>
        <v>0</v>
      </c>
      <c r="BI190" s="207">
        <f>IF(N190="nulová",J190,0)</f>
        <v>0</v>
      </c>
      <c r="BJ190" s="24" t="s">
        <v>76</v>
      </c>
      <c r="BK190" s="207">
        <f>ROUND(I190*H190,2)</f>
        <v>0</v>
      </c>
      <c r="BL190" s="24" t="s">
        <v>159</v>
      </c>
      <c r="BM190" s="24" t="s">
        <v>343</v>
      </c>
    </row>
    <row r="191" s="1" customFormat="1" ht="16.5" customHeight="1">
      <c r="B191" s="195"/>
      <c r="C191" s="196" t="s">
        <v>344</v>
      </c>
      <c r="D191" s="196" t="s">
        <v>154</v>
      </c>
      <c r="E191" s="197" t="s">
        <v>345</v>
      </c>
      <c r="F191" s="198" t="s">
        <v>346</v>
      </c>
      <c r="G191" s="199" t="s">
        <v>157</v>
      </c>
      <c r="H191" s="200">
        <v>654.79999999999995</v>
      </c>
      <c r="I191" s="201"/>
      <c r="J191" s="202">
        <f>ROUND(I191*H191,2)</f>
        <v>0</v>
      </c>
      <c r="K191" s="198" t="s">
        <v>158</v>
      </c>
      <c r="L191" s="46"/>
      <c r="M191" s="203" t="s">
        <v>5</v>
      </c>
      <c r="N191" s="204" t="s">
        <v>42</v>
      </c>
      <c r="O191" s="47"/>
      <c r="P191" s="205">
        <f>O191*H191</f>
        <v>0</v>
      </c>
      <c r="Q191" s="205">
        <v>0</v>
      </c>
      <c r="R191" s="205">
        <f>Q191*H191</f>
        <v>0</v>
      </c>
      <c r="S191" s="205">
        <v>0</v>
      </c>
      <c r="T191" s="206">
        <f>S191*H191</f>
        <v>0</v>
      </c>
      <c r="AR191" s="24" t="s">
        <v>159</v>
      </c>
      <c r="AT191" s="24" t="s">
        <v>154</v>
      </c>
      <c r="AU191" s="24" t="s">
        <v>85</v>
      </c>
      <c r="AY191" s="24" t="s">
        <v>152</v>
      </c>
      <c r="BE191" s="207">
        <f>IF(N191="základní",J191,0)</f>
        <v>0</v>
      </c>
      <c r="BF191" s="207">
        <f>IF(N191="snížená",J191,0)</f>
        <v>0</v>
      </c>
      <c r="BG191" s="207">
        <f>IF(N191="zákl. přenesená",J191,0)</f>
        <v>0</v>
      </c>
      <c r="BH191" s="207">
        <f>IF(N191="sníž. přenesená",J191,0)</f>
        <v>0</v>
      </c>
      <c r="BI191" s="207">
        <f>IF(N191="nulová",J191,0)</f>
        <v>0</v>
      </c>
      <c r="BJ191" s="24" t="s">
        <v>76</v>
      </c>
      <c r="BK191" s="207">
        <f>ROUND(I191*H191,2)</f>
        <v>0</v>
      </c>
      <c r="BL191" s="24" t="s">
        <v>159</v>
      </c>
      <c r="BM191" s="24" t="s">
        <v>347</v>
      </c>
    </row>
    <row r="192" s="11" customFormat="1">
      <c r="B192" s="208"/>
      <c r="D192" s="209" t="s">
        <v>161</v>
      </c>
      <c r="E192" s="210" t="s">
        <v>5</v>
      </c>
      <c r="F192" s="211" t="s">
        <v>348</v>
      </c>
      <c r="H192" s="212">
        <v>654.79999999999995</v>
      </c>
      <c r="I192" s="213"/>
      <c r="L192" s="208"/>
      <c r="M192" s="214"/>
      <c r="N192" s="215"/>
      <c r="O192" s="215"/>
      <c r="P192" s="215"/>
      <c r="Q192" s="215"/>
      <c r="R192" s="215"/>
      <c r="S192" s="215"/>
      <c r="T192" s="216"/>
      <c r="AT192" s="210" t="s">
        <v>161</v>
      </c>
      <c r="AU192" s="210" t="s">
        <v>85</v>
      </c>
      <c r="AV192" s="11" t="s">
        <v>85</v>
      </c>
      <c r="AW192" s="11" t="s">
        <v>35</v>
      </c>
      <c r="AX192" s="11" t="s">
        <v>76</v>
      </c>
      <c r="AY192" s="210" t="s">
        <v>152</v>
      </c>
    </row>
    <row r="193" s="1" customFormat="1" ht="16.5" customHeight="1">
      <c r="B193" s="195"/>
      <c r="C193" s="196" t="s">
        <v>349</v>
      </c>
      <c r="D193" s="196" t="s">
        <v>154</v>
      </c>
      <c r="E193" s="197" t="s">
        <v>350</v>
      </c>
      <c r="F193" s="198" t="s">
        <v>351</v>
      </c>
      <c r="G193" s="199" t="s">
        <v>157</v>
      </c>
      <c r="H193" s="200">
        <v>465.10000000000002</v>
      </c>
      <c r="I193" s="201"/>
      <c r="J193" s="202">
        <f>ROUND(I193*H193,2)</f>
        <v>0</v>
      </c>
      <c r="K193" s="198" t="s">
        <v>336</v>
      </c>
      <c r="L193" s="46"/>
      <c r="M193" s="203" t="s">
        <v>5</v>
      </c>
      <c r="N193" s="204" t="s">
        <v>42</v>
      </c>
      <c r="O193" s="47"/>
      <c r="P193" s="205">
        <f>O193*H193</f>
        <v>0</v>
      </c>
      <c r="Q193" s="205">
        <v>0</v>
      </c>
      <c r="R193" s="205">
        <f>Q193*H193</f>
        <v>0</v>
      </c>
      <c r="S193" s="205">
        <v>0</v>
      </c>
      <c r="T193" s="206">
        <f>S193*H193</f>
        <v>0</v>
      </c>
      <c r="AR193" s="24" t="s">
        <v>159</v>
      </c>
      <c r="AT193" s="24" t="s">
        <v>154</v>
      </c>
      <c r="AU193" s="24" t="s">
        <v>85</v>
      </c>
      <c r="AY193" s="24" t="s">
        <v>152</v>
      </c>
      <c r="BE193" s="207">
        <f>IF(N193="základní",J193,0)</f>
        <v>0</v>
      </c>
      <c r="BF193" s="207">
        <f>IF(N193="snížená",J193,0)</f>
        <v>0</v>
      </c>
      <c r="BG193" s="207">
        <f>IF(N193="zákl. přenesená",J193,0)</f>
        <v>0</v>
      </c>
      <c r="BH193" s="207">
        <f>IF(N193="sníž. přenesená",J193,0)</f>
        <v>0</v>
      </c>
      <c r="BI193" s="207">
        <f>IF(N193="nulová",J193,0)</f>
        <v>0</v>
      </c>
      <c r="BJ193" s="24" t="s">
        <v>76</v>
      </c>
      <c r="BK193" s="207">
        <f>ROUND(I193*H193,2)</f>
        <v>0</v>
      </c>
      <c r="BL193" s="24" t="s">
        <v>159</v>
      </c>
      <c r="BM193" s="24" t="s">
        <v>352</v>
      </c>
    </row>
    <row r="194" s="11" customFormat="1">
      <c r="B194" s="208"/>
      <c r="D194" s="209" t="s">
        <v>161</v>
      </c>
      <c r="E194" s="210" t="s">
        <v>5</v>
      </c>
      <c r="F194" s="211" t="s">
        <v>97</v>
      </c>
      <c r="H194" s="212">
        <v>465.10000000000002</v>
      </c>
      <c r="I194" s="213"/>
      <c r="L194" s="208"/>
      <c r="M194" s="214"/>
      <c r="N194" s="215"/>
      <c r="O194" s="215"/>
      <c r="P194" s="215"/>
      <c r="Q194" s="215"/>
      <c r="R194" s="215"/>
      <c r="S194" s="215"/>
      <c r="T194" s="216"/>
      <c r="AT194" s="210" t="s">
        <v>161</v>
      </c>
      <c r="AU194" s="210" t="s">
        <v>85</v>
      </c>
      <c r="AV194" s="11" t="s">
        <v>85</v>
      </c>
      <c r="AW194" s="11" t="s">
        <v>35</v>
      </c>
      <c r="AX194" s="11" t="s">
        <v>76</v>
      </c>
      <c r="AY194" s="210" t="s">
        <v>152</v>
      </c>
    </row>
    <row r="195" s="1" customFormat="1" ht="16.5" customHeight="1">
      <c r="B195" s="195"/>
      <c r="C195" s="196" t="s">
        <v>353</v>
      </c>
      <c r="D195" s="196" t="s">
        <v>154</v>
      </c>
      <c r="E195" s="197" t="s">
        <v>354</v>
      </c>
      <c r="F195" s="198" t="s">
        <v>355</v>
      </c>
      <c r="G195" s="199" t="s">
        <v>157</v>
      </c>
      <c r="H195" s="200">
        <v>465.10000000000002</v>
      </c>
      <c r="I195" s="201"/>
      <c r="J195" s="202">
        <f>ROUND(I195*H195,2)</f>
        <v>0</v>
      </c>
      <c r="K195" s="198" t="s">
        <v>336</v>
      </c>
      <c r="L195" s="46"/>
      <c r="M195" s="203" t="s">
        <v>5</v>
      </c>
      <c r="N195" s="204" t="s">
        <v>42</v>
      </c>
      <c r="O195" s="47"/>
      <c r="P195" s="205">
        <f>O195*H195</f>
        <v>0</v>
      </c>
      <c r="Q195" s="205">
        <v>0</v>
      </c>
      <c r="R195" s="205">
        <f>Q195*H195</f>
        <v>0</v>
      </c>
      <c r="S195" s="205">
        <v>0</v>
      </c>
      <c r="T195" s="206">
        <f>S195*H195</f>
        <v>0</v>
      </c>
      <c r="AR195" s="24" t="s">
        <v>159</v>
      </c>
      <c r="AT195" s="24" t="s">
        <v>154</v>
      </c>
      <c r="AU195" s="24" t="s">
        <v>85</v>
      </c>
      <c r="AY195" s="24" t="s">
        <v>152</v>
      </c>
      <c r="BE195" s="207">
        <f>IF(N195="základní",J195,0)</f>
        <v>0</v>
      </c>
      <c r="BF195" s="207">
        <f>IF(N195="snížená",J195,0)</f>
        <v>0</v>
      </c>
      <c r="BG195" s="207">
        <f>IF(N195="zákl. přenesená",J195,0)</f>
        <v>0</v>
      </c>
      <c r="BH195" s="207">
        <f>IF(N195="sníž. přenesená",J195,0)</f>
        <v>0</v>
      </c>
      <c r="BI195" s="207">
        <f>IF(N195="nulová",J195,0)</f>
        <v>0</v>
      </c>
      <c r="BJ195" s="24" t="s">
        <v>76</v>
      </c>
      <c r="BK195" s="207">
        <f>ROUND(I195*H195,2)</f>
        <v>0</v>
      </c>
      <c r="BL195" s="24" t="s">
        <v>159</v>
      </c>
      <c r="BM195" s="24" t="s">
        <v>356</v>
      </c>
    </row>
    <row r="196" s="11" customFormat="1">
      <c r="B196" s="208"/>
      <c r="D196" s="209" t="s">
        <v>161</v>
      </c>
      <c r="E196" s="210" t="s">
        <v>5</v>
      </c>
      <c r="F196" s="211" t="s">
        <v>97</v>
      </c>
      <c r="H196" s="212">
        <v>465.10000000000002</v>
      </c>
      <c r="I196" s="213"/>
      <c r="L196" s="208"/>
      <c r="M196" s="214"/>
      <c r="N196" s="215"/>
      <c r="O196" s="215"/>
      <c r="P196" s="215"/>
      <c r="Q196" s="215"/>
      <c r="R196" s="215"/>
      <c r="S196" s="215"/>
      <c r="T196" s="216"/>
      <c r="AT196" s="210" t="s">
        <v>161</v>
      </c>
      <c r="AU196" s="210" t="s">
        <v>85</v>
      </c>
      <c r="AV196" s="11" t="s">
        <v>85</v>
      </c>
      <c r="AW196" s="11" t="s">
        <v>35</v>
      </c>
      <c r="AX196" s="11" t="s">
        <v>76</v>
      </c>
      <c r="AY196" s="210" t="s">
        <v>152</v>
      </c>
    </row>
    <row r="197" s="10" customFormat="1" ht="29.88" customHeight="1">
      <c r="B197" s="182"/>
      <c r="D197" s="183" t="s">
        <v>70</v>
      </c>
      <c r="E197" s="193" t="s">
        <v>85</v>
      </c>
      <c r="F197" s="193" t="s">
        <v>357</v>
      </c>
      <c r="I197" s="185"/>
      <c r="J197" s="194">
        <f>BK197</f>
        <v>0</v>
      </c>
      <c r="L197" s="182"/>
      <c r="M197" s="187"/>
      <c r="N197" s="188"/>
      <c r="O197" s="188"/>
      <c r="P197" s="189">
        <f>SUM(P198:P208)</f>
        <v>0</v>
      </c>
      <c r="Q197" s="188"/>
      <c r="R197" s="189">
        <f>SUM(R198:R208)</f>
        <v>13.99835916</v>
      </c>
      <c r="S197" s="188"/>
      <c r="T197" s="190">
        <f>SUM(T198:T208)</f>
        <v>0</v>
      </c>
      <c r="AR197" s="183" t="s">
        <v>76</v>
      </c>
      <c r="AT197" s="191" t="s">
        <v>70</v>
      </c>
      <c r="AU197" s="191" t="s">
        <v>76</v>
      </c>
      <c r="AY197" s="183" t="s">
        <v>152</v>
      </c>
      <c r="BK197" s="192">
        <f>SUM(BK198:BK208)</f>
        <v>0</v>
      </c>
    </row>
    <row r="198" s="1" customFormat="1" ht="16.5" customHeight="1">
      <c r="B198" s="195"/>
      <c r="C198" s="196" t="s">
        <v>358</v>
      </c>
      <c r="D198" s="196" t="s">
        <v>154</v>
      </c>
      <c r="E198" s="197" t="s">
        <v>359</v>
      </c>
      <c r="F198" s="198" t="s">
        <v>360</v>
      </c>
      <c r="G198" s="199" t="s">
        <v>201</v>
      </c>
      <c r="H198" s="200">
        <v>3</v>
      </c>
      <c r="I198" s="201"/>
      <c r="J198" s="202">
        <f>ROUND(I198*H198,2)</f>
        <v>0</v>
      </c>
      <c r="K198" s="198" t="s">
        <v>158</v>
      </c>
      <c r="L198" s="46"/>
      <c r="M198" s="203" t="s">
        <v>5</v>
      </c>
      <c r="N198" s="204" t="s">
        <v>42</v>
      </c>
      <c r="O198" s="47"/>
      <c r="P198" s="205">
        <f>O198*H198</f>
        <v>0</v>
      </c>
      <c r="Q198" s="205">
        <v>2.2563399999999998</v>
      </c>
      <c r="R198" s="205">
        <f>Q198*H198</f>
        <v>6.7690199999999994</v>
      </c>
      <c r="S198" s="205">
        <v>0</v>
      </c>
      <c r="T198" s="206">
        <f>S198*H198</f>
        <v>0</v>
      </c>
      <c r="AR198" s="24" t="s">
        <v>159</v>
      </c>
      <c r="AT198" s="24" t="s">
        <v>154</v>
      </c>
      <c r="AU198" s="24" t="s">
        <v>85</v>
      </c>
      <c r="AY198" s="24" t="s">
        <v>152</v>
      </c>
      <c r="BE198" s="207">
        <f>IF(N198="základní",J198,0)</f>
        <v>0</v>
      </c>
      <c r="BF198" s="207">
        <f>IF(N198="snížená",J198,0)</f>
        <v>0</v>
      </c>
      <c r="BG198" s="207">
        <f>IF(N198="zákl. přenesená",J198,0)</f>
        <v>0</v>
      </c>
      <c r="BH198" s="207">
        <f>IF(N198="sníž. přenesená",J198,0)</f>
        <v>0</v>
      </c>
      <c r="BI198" s="207">
        <f>IF(N198="nulová",J198,0)</f>
        <v>0</v>
      </c>
      <c r="BJ198" s="24" t="s">
        <v>76</v>
      </c>
      <c r="BK198" s="207">
        <f>ROUND(I198*H198,2)</f>
        <v>0</v>
      </c>
      <c r="BL198" s="24" t="s">
        <v>159</v>
      </c>
      <c r="BM198" s="24" t="s">
        <v>361</v>
      </c>
    </row>
    <row r="199" s="11" customFormat="1">
      <c r="B199" s="208"/>
      <c r="D199" s="209" t="s">
        <v>161</v>
      </c>
      <c r="E199" s="210" t="s">
        <v>5</v>
      </c>
      <c r="F199" s="211" t="s">
        <v>362</v>
      </c>
      <c r="H199" s="212">
        <v>3</v>
      </c>
      <c r="I199" s="213"/>
      <c r="L199" s="208"/>
      <c r="M199" s="214"/>
      <c r="N199" s="215"/>
      <c r="O199" s="215"/>
      <c r="P199" s="215"/>
      <c r="Q199" s="215"/>
      <c r="R199" s="215"/>
      <c r="S199" s="215"/>
      <c r="T199" s="216"/>
      <c r="AT199" s="210" t="s">
        <v>161</v>
      </c>
      <c r="AU199" s="210" t="s">
        <v>85</v>
      </c>
      <c r="AV199" s="11" t="s">
        <v>85</v>
      </c>
      <c r="AW199" s="11" t="s">
        <v>35</v>
      </c>
      <c r="AX199" s="11" t="s">
        <v>76</v>
      </c>
      <c r="AY199" s="210" t="s">
        <v>152</v>
      </c>
    </row>
    <row r="200" s="1" customFormat="1" ht="16.5" customHeight="1">
      <c r="B200" s="195"/>
      <c r="C200" s="196" t="s">
        <v>363</v>
      </c>
      <c r="D200" s="196" t="s">
        <v>154</v>
      </c>
      <c r="E200" s="197" t="s">
        <v>364</v>
      </c>
      <c r="F200" s="198" t="s">
        <v>365</v>
      </c>
      <c r="G200" s="199" t="s">
        <v>192</v>
      </c>
      <c r="H200" s="200">
        <v>150</v>
      </c>
      <c r="I200" s="201"/>
      <c r="J200" s="202">
        <f>ROUND(I200*H200,2)</f>
        <v>0</v>
      </c>
      <c r="K200" s="198" t="s">
        <v>158</v>
      </c>
      <c r="L200" s="46"/>
      <c r="M200" s="203" t="s">
        <v>5</v>
      </c>
      <c r="N200" s="204" t="s">
        <v>42</v>
      </c>
      <c r="O200" s="47"/>
      <c r="P200" s="205">
        <f>O200*H200</f>
        <v>0</v>
      </c>
      <c r="Q200" s="205">
        <v>0.00116</v>
      </c>
      <c r="R200" s="205">
        <f>Q200*H200</f>
        <v>0.17399999999999999</v>
      </c>
      <c r="S200" s="205">
        <v>0</v>
      </c>
      <c r="T200" s="206">
        <f>S200*H200</f>
        <v>0</v>
      </c>
      <c r="AR200" s="24" t="s">
        <v>159</v>
      </c>
      <c r="AT200" s="24" t="s">
        <v>154</v>
      </c>
      <c r="AU200" s="24" t="s">
        <v>85</v>
      </c>
      <c r="AY200" s="24" t="s">
        <v>152</v>
      </c>
      <c r="BE200" s="207">
        <f>IF(N200="základní",J200,0)</f>
        <v>0</v>
      </c>
      <c r="BF200" s="207">
        <f>IF(N200="snížená",J200,0)</f>
        <v>0</v>
      </c>
      <c r="BG200" s="207">
        <f>IF(N200="zákl. přenesená",J200,0)</f>
        <v>0</v>
      </c>
      <c r="BH200" s="207">
        <f>IF(N200="sníž. přenesená",J200,0)</f>
        <v>0</v>
      </c>
      <c r="BI200" s="207">
        <f>IF(N200="nulová",J200,0)</f>
        <v>0</v>
      </c>
      <c r="BJ200" s="24" t="s">
        <v>76</v>
      </c>
      <c r="BK200" s="207">
        <f>ROUND(I200*H200,2)</f>
        <v>0</v>
      </c>
      <c r="BL200" s="24" t="s">
        <v>159</v>
      </c>
      <c r="BM200" s="24" t="s">
        <v>366</v>
      </c>
    </row>
    <row r="201" s="1" customFormat="1" ht="16.5" customHeight="1">
      <c r="B201" s="195"/>
      <c r="C201" s="196" t="s">
        <v>367</v>
      </c>
      <c r="D201" s="196" t="s">
        <v>154</v>
      </c>
      <c r="E201" s="197" t="s">
        <v>368</v>
      </c>
      <c r="F201" s="198" t="s">
        <v>369</v>
      </c>
      <c r="G201" s="199" t="s">
        <v>157</v>
      </c>
      <c r="H201" s="200">
        <v>308</v>
      </c>
      <c r="I201" s="201"/>
      <c r="J201" s="202">
        <f>ROUND(I201*H201,2)</f>
        <v>0</v>
      </c>
      <c r="K201" s="198" t="s">
        <v>158</v>
      </c>
      <c r="L201" s="46"/>
      <c r="M201" s="203" t="s">
        <v>5</v>
      </c>
      <c r="N201" s="204" t="s">
        <v>42</v>
      </c>
      <c r="O201" s="47"/>
      <c r="P201" s="205">
        <f>O201*H201</f>
        <v>0</v>
      </c>
      <c r="Q201" s="205">
        <v>0.00010000000000000001</v>
      </c>
      <c r="R201" s="205">
        <f>Q201*H201</f>
        <v>0.030800000000000001</v>
      </c>
      <c r="S201" s="205">
        <v>0</v>
      </c>
      <c r="T201" s="206">
        <f>S201*H201</f>
        <v>0</v>
      </c>
      <c r="AR201" s="24" t="s">
        <v>159</v>
      </c>
      <c r="AT201" s="24" t="s">
        <v>154</v>
      </c>
      <c r="AU201" s="24" t="s">
        <v>85</v>
      </c>
      <c r="AY201" s="24" t="s">
        <v>152</v>
      </c>
      <c r="BE201" s="207">
        <f>IF(N201="základní",J201,0)</f>
        <v>0</v>
      </c>
      <c r="BF201" s="207">
        <f>IF(N201="snížená",J201,0)</f>
        <v>0</v>
      </c>
      <c r="BG201" s="207">
        <f>IF(N201="zákl. přenesená",J201,0)</f>
        <v>0</v>
      </c>
      <c r="BH201" s="207">
        <f>IF(N201="sníž. přenesená",J201,0)</f>
        <v>0</v>
      </c>
      <c r="BI201" s="207">
        <f>IF(N201="nulová",J201,0)</f>
        <v>0</v>
      </c>
      <c r="BJ201" s="24" t="s">
        <v>76</v>
      </c>
      <c r="BK201" s="207">
        <f>ROUND(I201*H201,2)</f>
        <v>0</v>
      </c>
      <c r="BL201" s="24" t="s">
        <v>159</v>
      </c>
      <c r="BM201" s="24" t="s">
        <v>370</v>
      </c>
    </row>
    <row r="202" s="11" customFormat="1">
      <c r="B202" s="208"/>
      <c r="D202" s="209" t="s">
        <v>161</v>
      </c>
      <c r="E202" s="210" t="s">
        <v>5</v>
      </c>
      <c r="F202" s="211" t="s">
        <v>371</v>
      </c>
      <c r="H202" s="212">
        <v>308</v>
      </c>
      <c r="I202" s="213"/>
      <c r="L202" s="208"/>
      <c r="M202" s="214"/>
      <c r="N202" s="215"/>
      <c r="O202" s="215"/>
      <c r="P202" s="215"/>
      <c r="Q202" s="215"/>
      <c r="R202" s="215"/>
      <c r="S202" s="215"/>
      <c r="T202" s="216"/>
      <c r="AT202" s="210" t="s">
        <v>161</v>
      </c>
      <c r="AU202" s="210" t="s">
        <v>85</v>
      </c>
      <c r="AV202" s="11" t="s">
        <v>85</v>
      </c>
      <c r="AW202" s="11" t="s">
        <v>35</v>
      </c>
      <c r="AX202" s="11" t="s">
        <v>76</v>
      </c>
      <c r="AY202" s="210" t="s">
        <v>152</v>
      </c>
    </row>
    <row r="203" s="1" customFormat="1" ht="16.5" customHeight="1">
      <c r="B203" s="195"/>
      <c r="C203" s="232" t="s">
        <v>372</v>
      </c>
      <c r="D203" s="232" t="s">
        <v>324</v>
      </c>
      <c r="E203" s="233" t="s">
        <v>373</v>
      </c>
      <c r="F203" s="234" t="s">
        <v>374</v>
      </c>
      <c r="G203" s="235" t="s">
        <v>157</v>
      </c>
      <c r="H203" s="236">
        <v>354.19999999999999</v>
      </c>
      <c r="I203" s="237"/>
      <c r="J203" s="238">
        <f>ROUND(I203*H203,2)</f>
        <v>0</v>
      </c>
      <c r="K203" s="234" t="s">
        <v>158</v>
      </c>
      <c r="L203" s="239"/>
      <c r="M203" s="240" t="s">
        <v>5</v>
      </c>
      <c r="N203" s="241" t="s">
        <v>42</v>
      </c>
      <c r="O203" s="47"/>
      <c r="P203" s="205">
        <f>O203*H203</f>
        <v>0</v>
      </c>
      <c r="Q203" s="205">
        <v>0.00025000000000000001</v>
      </c>
      <c r="R203" s="205">
        <f>Q203*H203</f>
        <v>0.088550000000000004</v>
      </c>
      <c r="S203" s="205">
        <v>0</v>
      </c>
      <c r="T203" s="206">
        <f>S203*H203</f>
        <v>0</v>
      </c>
      <c r="AR203" s="24" t="s">
        <v>194</v>
      </c>
      <c r="AT203" s="24" t="s">
        <v>324</v>
      </c>
      <c r="AU203" s="24" t="s">
        <v>85</v>
      </c>
      <c r="AY203" s="24" t="s">
        <v>152</v>
      </c>
      <c r="BE203" s="207">
        <f>IF(N203="základní",J203,0)</f>
        <v>0</v>
      </c>
      <c r="BF203" s="207">
        <f>IF(N203="snížená",J203,0)</f>
        <v>0</v>
      </c>
      <c r="BG203" s="207">
        <f>IF(N203="zákl. přenesená",J203,0)</f>
        <v>0</v>
      </c>
      <c r="BH203" s="207">
        <f>IF(N203="sníž. přenesená",J203,0)</f>
        <v>0</v>
      </c>
      <c r="BI203" s="207">
        <f>IF(N203="nulová",J203,0)</f>
        <v>0</v>
      </c>
      <c r="BJ203" s="24" t="s">
        <v>76</v>
      </c>
      <c r="BK203" s="207">
        <f>ROUND(I203*H203,2)</f>
        <v>0</v>
      </c>
      <c r="BL203" s="24" t="s">
        <v>159</v>
      </c>
      <c r="BM203" s="24" t="s">
        <v>375</v>
      </c>
    </row>
    <row r="204" s="11" customFormat="1">
      <c r="B204" s="208"/>
      <c r="D204" s="209" t="s">
        <v>161</v>
      </c>
      <c r="F204" s="211" t="s">
        <v>376</v>
      </c>
      <c r="H204" s="212">
        <v>354.19999999999999</v>
      </c>
      <c r="I204" s="213"/>
      <c r="L204" s="208"/>
      <c r="M204" s="214"/>
      <c r="N204" s="215"/>
      <c r="O204" s="215"/>
      <c r="P204" s="215"/>
      <c r="Q204" s="215"/>
      <c r="R204" s="215"/>
      <c r="S204" s="215"/>
      <c r="T204" s="216"/>
      <c r="AT204" s="210" t="s">
        <v>161</v>
      </c>
      <c r="AU204" s="210" t="s">
        <v>85</v>
      </c>
      <c r="AV204" s="11" t="s">
        <v>85</v>
      </c>
      <c r="AW204" s="11" t="s">
        <v>6</v>
      </c>
      <c r="AX204" s="11" t="s">
        <v>76</v>
      </c>
      <c r="AY204" s="210" t="s">
        <v>152</v>
      </c>
    </row>
    <row r="205" s="1" customFormat="1" ht="16.5" customHeight="1">
      <c r="B205" s="195"/>
      <c r="C205" s="196" t="s">
        <v>377</v>
      </c>
      <c r="D205" s="196" t="s">
        <v>154</v>
      </c>
      <c r="E205" s="197" t="s">
        <v>378</v>
      </c>
      <c r="F205" s="198" t="s">
        <v>379</v>
      </c>
      <c r="G205" s="199" t="s">
        <v>201</v>
      </c>
      <c r="H205" s="200">
        <v>3.0739999999999998</v>
      </c>
      <c r="I205" s="201"/>
      <c r="J205" s="202">
        <f>ROUND(I205*H205,2)</f>
        <v>0</v>
      </c>
      <c r="K205" s="198" t="s">
        <v>158</v>
      </c>
      <c r="L205" s="46"/>
      <c r="M205" s="203" t="s">
        <v>5</v>
      </c>
      <c r="N205" s="204" t="s">
        <v>42</v>
      </c>
      <c r="O205" s="47"/>
      <c r="P205" s="205">
        <f>O205*H205</f>
        <v>0</v>
      </c>
      <c r="Q205" s="205">
        <v>2.2563399999999998</v>
      </c>
      <c r="R205" s="205">
        <f>Q205*H205</f>
        <v>6.9359891599999992</v>
      </c>
      <c r="S205" s="205">
        <v>0</v>
      </c>
      <c r="T205" s="206">
        <f>S205*H205</f>
        <v>0</v>
      </c>
      <c r="AR205" s="24" t="s">
        <v>159</v>
      </c>
      <c r="AT205" s="24" t="s">
        <v>154</v>
      </c>
      <c r="AU205" s="24" t="s">
        <v>85</v>
      </c>
      <c r="AY205" s="24" t="s">
        <v>152</v>
      </c>
      <c r="BE205" s="207">
        <f>IF(N205="základní",J205,0)</f>
        <v>0</v>
      </c>
      <c r="BF205" s="207">
        <f>IF(N205="snížená",J205,0)</f>
        <v>0</v>
      </c>
      <c r="BG205" s="207">
        <f>IF(N205="zákl. přenesená",J205,0)</f>
        <v>0</v>
      </c>
      <c r="BH205" s="207">
        <f>IF(N205="sníž. přenesená",J205,0)</f>
        <v>0</v>
      </c>
      <c r="BI205" s="207">
        <f>IF(N205="nulová",J205,0)</f>
        <v>0</v>
      </c>
      <c r="BJ205" s="24" t="s">
        <v>76</v>
      </c>
      <c r="BK205" s="207">
        <f>ROUND(I205*H205,2)</f>
        <v>0</v>
      </c>
      <c r="BL205" s="24" t="s">
        <v>159</v>
      </c>
      <c r="BM205" s="24" t="s">
        <v>380</v>
      </c>
    </row>
    <row r="206" s="13" customFormat="1">
      <c r="B206" s="225"/>
      <c r="D206" s="209" t="s">
        <v>161</v>
      </c>
      <c r="E206" s="226" t="s">
        <v>5</v>
      </c>
      <c r="F206" s="227" t="s">
        <v>381</v>
      </c>
      <c r="H206" s="226" t="s">
        <v>5</v>
      </c>
      <c r="I206" s="228"/>
      <c r="L206" s="225"/>
      <c r="M206" s="229"/>
      <c r="N206" s="230"/>
      <c r="O206" s="230"/>
      <c r="P206" s="230"/>
      <c r="Q206" s="230"/>
      <c r="R206" s="230"/>
      <c r="S206" s="230"/>
      <c r="T206" s="231"/>
      <c r="AT206" s="226" t="s">
        <v>161</v>
      </c>
      <c r="AU206" s="226" t="s">
        <v>85</v>
      </c>
      <c r="AV206" s="13" t="s">
        <v>76</v>
      </c>
      <c r="AW206" s="13" t="s">
        <v>35</v>
      </c>
      <c r="AX206" s="13" t="s">
        <v>71</v>
      </c>
      <c r="AY206" s="226" t="s">
        <v>152</v>
      </c>
    </row>
    <row r="207" s="11" customFormat="1">
      <c r="B207" s="208"/>
      <c r="D207" s="209" t="s">
        <v>161</v>
      </c>
      <c r="E207" s="210" t="s">
        <v>5</v>
      </c>
      <c r="F207" s="211" t="s">
        <v>382</v>
      </c>
      <c r="H207" s="212">
        <v>3.0739999999999998</v>
      </c>
      <c r="I207" s="213"/>
      <c r="L207" s="208"/>
      <c r="M207" s="214"/>
      <c r="N207" s="215"/>
      <c r="O207" s="215"/>
      <c r="P207" s="215"/>
      <c r="Q207" s="215"/>
      <c r="R207" s="215"/>
      <c r="S207" s="215"/>
      <c r="T207" s="216"/>
      <c r="AT207" s="210" t="s">
        <v>161</v>
      </c>
      <c r="AU207" s="210" t="s">
        <v>85</v>
      </c>
      <c r="AV207" s="11" t="s">
        <v>85</v>
      </c>
      <c r="AW207" s="11" t="s">
        <v>35</v>
      </c>
      <c r="AX207" s="11" t="s">
        <v>71</v>
      </c>
      <c r="AY207" s="210" t="s">
        <v>152</v>
      </c>
    </row>
    <row r="208" s="12" customFormat="1">
      <c r="B208" s="217"/>
      <c r="D208" s="209" t="s">
        <v>161</v>
      </c>
      <c r="E208" s="218" t="s">
        <v>5</v>
      </c>
      <c r="F208" s="219" t="s">
        <v>168</v>
      </c>
      <c r="H208" s="220">
        <v>3.0739999999999998</v>
      </c>
      <c r="I208" s="221"/>
      <c r="L208" s="217"/>
      <c r="M208" s="222"/>
      <c r="N208" s="223"/>
      <c r="O208" s="223"/>
      <c r="P208" s="223"/>
      <c r="Q208" s="223"/>
      <c r="R208" s="223"/>
      <c r="S208" s="223"/>
      <c r="T208" s="224"/>
      <c r="AT208" s="218" t="s">
        <v>161</v>
      </c>
      <c r="AU208" s="218" t="s">
        <v>85</v>
      </c>
      <c r="AV208" s="12" t="s">
        <v>159</v>
      </c>
      <c r="AW208" s="12" t="s">
        <v>35</v>
      </c>
      <c r="AX208" s="12" t="s">
        <v>76</v>
      </c>
      <c r="AY208" s="218" t="s">
        <v>152</v>
      </c>
    </row>
    <row r="209" s="10" customFormat="1" ht="29.88" customHeight="1">
      <c r="B209" s="182"/>
      <c r="D209" s="183" t="s">
        <v>70</v>
      </c>
      <c r="E209" s="193" t="s">
        <v>169</v>
      </c>
      <c r="F209" s="193" t="s">
        <v>383</v>
      </c>
      <c r="I209" s="185"/>
      <c r="J209" s="194">
        <f>BK209</f>
        <v>0</v>
      </c>
      <c r="L209" s="182"/>
      <c r="M209" s="187"/>
      <c r="N209" s="188"/>
      <c r="O209" s="188"/>
      <c r="P209" s="189">
        <f>SUM(P210:P230)</f>
        <v>0</v>
      </c>
      <c r="Q209" s="188"/>
      <c r="R209" s="189">
        <f>SUM(R210:R230)</f>
        <v>391.40558859999993</v>
      </c>
      <c r="S209" s="188"/>
      <c r="T209" s="190">
        <f>SUM(T210:T230)</f>
        <v>0</v>
      </c>
      <c r="AR209" s="183" t="s">
        <v>76</v>
      </c>
      <c r="AT209" s="191" t="s">
        <v>70</v>
      </c>
      <c r="AU209" s="191" t="s">
        <v>76</v>
      </c>
      <c r="AY209" s="183" t="s">
        <v>152</v>
      </c>
      <c r="BK209" s="192">
        <f>SUM(BK210:BK230)</f>
        <v>0</v>
      </c>
    </row>
    <row r="210" s="1" customFormat="1" ht="16.5" customHeight="1">
      <c r="B210" s="195"/>
      <c r="C210" s="196" t="s">
        <v>384</v>
      </c>
      <c r="D210" s="196" t="s">
        <v>154</v>
      </c>
      <c r="E210" s="197" t="s">
        <v>385</v>
      </c>
      <c r="F210" s="198" t="s">
        <v>386</v>
      </c>
      <c r="G210" s="199" t="s">
        <v>201</v>
      </c>
      <c r="H210" s="200">
        <v>118.557</v>
      </c>
      <c r="I210" s="201"/>
      <c r="J210" s="202">
        <f>ROUND(I210*H210,2)</f>
        <v>0</v>
      </c>
      <c r="K210" s="198" t="s">
        <v>158</v>
      </c>
      <c r="L210" s="46"/>
      <c r="M210" s="203" t="s">
        <v>5</v>
      </c>
      <c r="N210" s="204" t="s">
        <v>42</v>
      </c>
      <c r="O210" s="47"/>
      <c r="P210" s="205">
        <f>O210*H210</f>
        <v>0</v>
      </c>
      <c r="Q210" s="205">
        <v>2.45329</v>
      </c>
      <c r="R210" s="205">
        <f>Q210*H210</f>
        <v>290.85470253</v>
      </c>
      <c r="S210" s="205">
        <v>0</v>
      </c>
      <c r="T210" s="206">
        <f>S210*H210</f>
        <v>0</v>
      </c>
      <c r="AR210" s="24" t="s">
        <v>159</v>
      </c>
      <c r="AT210" s="24" t="s">
        <v>154</v>
      </c>
      <c r="AU210" s="24" t="s">
        <v>85</v>
      </c>
      <c r="AY210" s="24" t="s">
        <v>152</v>
      </c>
      <c r="BE210" s="207">
        <f>IF(N210="základní",J210,0)</f>
        <v>0</v>
      </c>
      <c r="BF210" s="207">
        <f>IF(N210="snížená",J210,0)</f>
        <v>0</v>
      </c>
      <c r="BG210" s="207">
        <f>IF(N210="zákl. přenesená",J210,0)</f>
        <v>0</v>
      </c>
      <c r="BH210" s="207">
        <f>IF(N210="sníž. přenesená",J210,0)</f>
        <v>0</v>
      </c>
      <c r="BI210" s="207">
        <f>IF(N210="nulová",J210,0)</f>
        <v>0</v>
      </c>
      <c r="BJ210" s="24" t="s">
        <v>76</v>
      </c>
      <c r="BK210" s="207">
        <f>ROUND(I210*H210,2)</f>
        <v>0</v>
      </c>
      <c r="BL210" s="24" t="s">
        <v>159</v>
      </c>
      <c r="BM210" s="24" t="s">
        <v>387</v>
      </c>
    </row>
    <row r="211" s="11" customFormat="1">
      <c r="B211" s="208"/>
      <c r="D211" s="209" t="s">
        <v>161</v>
      </c>
      <c r="E211" s="210" t="s">
        <v>5</v>
      </c>
      <c r="F211" s="211" t="s">
        <v>388</v>
      </c>
      <c r="H211" s="212">
        <v>51.409999999999997</v>
      </c>
      <c r="I211" s="213"/>
      <c r="L211" s="208"/>
      <c r="M211" s="214"/>
      <c r="N211" s="215"/>
      <c r="O211" s="215"/>
      <c r="P211" s="215"/>
      <c r="Q211" s="215"/>
      <c r="R211" s="215"/>
      <c r="S211" s="215"/>
      <c r="T211" s="216"/>
      <c r="AT211" s="210" t="s">
        <v>161</v>
      </c>
      <c r="AU211" s="210" t="s">
        <v>85</v>
      </c>
      <c r="AV211" s="11" t="s">
        <v>85</v>
      </c>
      <c r="AW211" s="11" t="s">
        <v>35</v>
      </c>
      <c r="AX211" s="11" t="s">
        <v>71</v>
      </c>
      <c r="AY211" s="210" t="s">
        <v>152</v>
      </c>
    </row>
    <row r="212" s="11" customFormat="1">
      <c r="B212" s="208"/>
      <c r="D212" s="209" t="s">
        <v>161</v>
      </c>
      <c r="E212" s="210" t="s">
        <v>5</v>
      </c>
      <c r="F212" s="211" t="s">
        <v>389</v>
      </c>
      <c r="H212" s="212">
        <v>67.147000000000006</v>
      </c>
      <c r="I212" s="213"/>
      <c r="L212" s="208"/>
      <c r="M212" s="214"/>
      <c r="N212" s="215"/>
      <c r="O212" s="215"/>
      <c r="P212" s="215"/>
      <c r="Q212" s="215"/>
      <c r="R212" s="215"/>
      <c r="S212" s="215"/>
      <c r="T212" s="216"/>
      <c r="AT212" s="210" t="s">
        <v>161</v>
      </c>
      <c r="AU212" s="210" t="s">
        <v>85</v>
      </c>
      <c r="AV212" s="11" t="s">
        <v>85</v>
      </c>
      <c r="AW212" s="11" t="s">
        <v>35</v>
      </c>
      <c r="AX212" s="11" t="s">
        <v>71</v>
      </c>
      <c r="AY212" s="210" t="s">
        <v>152</v>
      </c>
    </row>
    <row r="213" s="12" customFormat="1">
      <c r="B213" s="217"/>
      <c r="D213" s="209" t="s">
        <v>161</v>
      </c>
      <c r="E213" s="218" t="s">
        <v>5</v>
      </c>
      <c r="F213" s="219" t="s">
        <v>168</v>
      </c>
      <c r="H213" s="220">
        <v>118.557</v>
      </c>
      <c r="I213" s="221"/>
      <c r="L213" s="217"/>
      <c r="M213" s="222"/>
      <c r="N213" s="223"/>
      <c r="O213" s="223"/>
      <c r="P213" s="223"/>
      <c r="Q213" s="223"/>
      <c r="R213" s="223"/>
      <c r="S213" s="223"/>
      <c r="T213" s="224"/>
      <c r="AT213" s="218" t="s">
        <v>161</v>
      </c>
      <c r="AU213" s="218" t="s">
        <v>85</v>
      </c>
      <c r="AV213" s="12" t="s">
        <v>159</v>
      </c>
      <c r="AW213" s="12" t="s">
        <v>35</v>
      </c>
      <c r="AX213" s="12" t="s">
        <v>76</v>
      </c>
      <c r="AY213" s="218" t="s">
        <v>152</v>
      </c>
    </row>
    <row r="214" s="1" customFormat="1" ht="16.5" customHeight="1">
      <c r="B214" s="195"/>
      <c r="C214" s="196" t="s">
        <v>390</v>
      </c>
      <c r="D214" s="196" t="s">
        <v>154</v>
      </c>
      <c r="E214" s="197" t="s">
        <v>391</v>
      </c>
      <c r="F214" s="198" t="s">
        <v>392</v>
      </c>
      <c r="G214" s="199" t="s">
        <v>157</v>
      </c>
      <c r="H214" s="200">
        <v>561.255</v>
      </c>
      <c r="I214" s="201"/>
      <c r="J214" s="202">
        <f>ROUND(I214*H214,2)</f>
        <v>0</v>
      </c>
      <c r="K214" s="198" t="s">
        <v>158</v>
      </c>
      <c r="L214" s="46"/>
      <c r="M214" s="203" t="s">
        <v>5</v>
      </c>
      <c r="N214" s="204" t="s">
        <v>42</v>
      </c>
      <c r="O214" s="47"/>
      <c r="P214" s="205">
        <f>O214*H214</f>
        <v>0</v>
      </c>
      <c r="Q214" s="205">
        <v>0.0025100000000000001</v>
      </c>
      <c r="R214" s="205">
        <f>Q214*H214</f>
        <v>1.4087500500000001</v>
      </c>
      <c r="S214" s="205">
        <v>0</v>
      </c>
      <c r="T214" s="206">
        <f>S214*H214</f>
        <v>0</v>
      </c>
      <c r="AR214" s="24" t="s">
        <v>159</v>
      </c>
      <c r="AT214" s="24" t="s">
        <v>154</v>
      </c>
      <c r="AU214" s="24" t="s">
        <v>85</v>
      </c>
      <c r="AY214" s="24" t="s">
        <v>152</v>
      </c>
      <c r="BE214" s="207">
        <f>IF(N214="základní",J214,0)</f>
        <v>0</v>
      </c>
      <c r="BF214" s="207">
        <f>IF(N214="snížená",J214,0)</f>
        <v>0</v>
      </c>
      <c r="BG214" s="207">
        <f>IF(N214="zákl. přenesená",J214,0)</f>
        <v>0</v>
      </c>
      <c r="BH214" s="207">
        <f>IF(N214="sníž. přenesená",J214,0)</f>
        <v>0</v>
      </c>
      <c r="BI214" s="207">
        <f>IF(N214="nulová",J214,0)</f>
        <v>0</v>
      </c>
      <c r="BJ214" s="24" t="s">
        <v>76</v>
      </c>
      <c r="BK214" s="207">
        <f>ROUND(I214*H214,2)</f>
        <v>0</v>
      </c>
      <c r="BL214" s="24" t="s">
        <v>159</v>
      </c>
      <c r="BM214" s="24" t="s">
        <v>393</v>
      </c>
    </row>
    <row r="215" s="11" customFormat="1">
      <c r="B215" s="208"/>
      <c r="D215" s="209" t="s">
        <v>161</v>
      </c>
      <c r="E215" s="210" t="s">
        <v>5</v>
      </c>
      <c r="F215" s="211" t="s">
        <v>394</v>
      </c>
      <c r="H215" s="212">
        <v>559.55999999999995</v>
      </c>
      <c r="I215" s="213"/>
      <c r="L215" s="208"/>
      <c r="M215" s="214"/>
      <c r="N215" s="215"/>
      <c r="O215" s="215"/>
      <c r="P215" s="215"/>
      <c r="Q215" s="215"/>
      <c r="R215" s="215"/>
      <c r="S215" s="215"/>
      <c r="T215" s="216"/>
      <c r="AT215" s="210" t="s">
        <v>161</v>
      </c>
      <c r="AU215" s="210" t="s">
        <v>85</v>
      </c>
      <c r="AV215" s="11" t="s">
        <v>85</v>
      </c>
      <c r="AW215" s="11" t="s">
        <v>35</v>
      </c>
      <c r="AX215" s="11" t="s">
        <v>71</v>
      </c>
      <c r="AY215" s="210" t="s">
        <v>152</v>
      </c>
    </row>
    <row r="216" s="11" customFormat="1">
      <c r="B216" s="208"/>
      <c r="D216" s="209" t="s">
        <v>161</v>
      </c>
      <c r="E216" s="210" t="s">
        <v>5</v>
      </c>
      <c r="F216" s="211" t="s">
        <v>395</v>
      </c>
      <c r="H216" s="212">
        <v>0.73499999999999999</v>
      </c>
      <c r="I216" s="213"/>
      <c r="L216" s="208"/>
      <c r="M216" s="214"/>
      <c r="N216" s="215"/>
      <c r="O216" s="215"/>
      <c r="P216" s="215"/>
      <c r="Q216" s="215"/>
      <c r="R216" s="215"/>
      <c r="S216" s="215"/>
      <c r="T216" s="216"/>
      <c r="AT216" s="210" t="s">
        <v>161</v>
      </c>
      <c r="AU216" s="210" t="s">
        <v>85</v>
      </c>
      <c r="AV216" s="11" t="s">
        <v>85</v>
      </c>
      <c r="AW216" s="11" t="s">
        <v>35</v>
      </c>
      <c r="AX216" s="11" t="s">
        <v>71</v>
      </c>
      <c r="AY216" s="210" t="s">
        <v>152</v>
      </c>
    </row>
    <row r="217" s="11" customFormat="1">
      <c r="B217" s="208"/>
      <c r="D217" s="209" t="s">
        <v>161</v>
      </c>
      <c r="E217" s="210" t="s">
        <v>5</v>
      </c>
      <c r="F217" s="211" t="s">
        <v>396</v>
      </c>
      <c r="H217" s="212">
        <v>0.95999999999999996</v>
      </c>
      <c r="I217" s="213"/>
      <c r="L217" s="208"/>
      <c r="M217" s="214"/>
      <c r="N217" s="215"/>
      <c r="O217" s="215"/>
      <c r="P217" s="215"/>
      <c r="Q217" s="215"/>
      <c r="R217" s="215"/>
      <c r="S217" s="215"/>
      <c r="T217" s="216"/>
      <c r="AT217" s="210" t="s">
        <v>161</v>
      </c>
      <c r="AU217" s="210" t="s">
        <v>85</v>
      </c>
      <c r="AV217" s="11" t="s">
        <v>85</v>
      </c>
      <c r="AW217" s="11" t="s">
        <v>35</v>
      </c>
      <c r="AX217" s="11" t="s">
        <v>71</v>
      </c>
      <c r="AY217" s="210" t="s">
        <v>152</v>
      </c>
    </row>
    <row r="218" s="12" customFormat="1">
      <c r="B218" s="217"/>
      <c r="D218" s="209" t="s">
        <v>161</v>
      </c>
      <c r="E218" s="218" t="s">
        <v>5</v>
      </c>
      <c r="F218" s="219" t="s">
        <v>168</v>
      </c>
      <c r="H218" s="220">
        <v>561.255</v>
      </c>
      <c r="I218" s="221"/>
      <c r="L218" s="217"/>
      <c r="M218" s="222"/>
      <c r="N218" s="223"/>
      <c r="O218" s="223"/>
      <c r="P218" s="223"/>
      <c r="Q218" s="223"/>
      <c r="R218" s="223"/>
      <c r="S218" s="223"/>
      <c r="T218" s="224"/>
      <c r="AT218" s="218" t="s">
        <v>161</v>
      </c>
      <c r="AU218" s="218" t="s">
        <v>85</v>
      </c>
      <c r="AV218" s="12" t="s">
        <v>159</v>
      </c>
      <c r="AW218" s="12" t="s">
        <v>35</v>
      </c>
      <c r="AX218" s="12" t="s">
        <v>76</v>
      </c>
      <c r="AY218" s="218" t="s">
        <v>152</v>
      </c>
    </row>
    <row r="219" s="1" customFormat="1" ht="16.5" customHeight="1">
      <c r="B219" s="195"/>
      <c r="C219" s="196" t="s">
        <v>397</v>
      </c>
      <c r="D219" s="196" t="s">
        <v>154</v>
      </c>
      <c r="E219" s="197" t="s">
        <v>398</v>
      </c>
      <c r="F219" s="198" t="s">
        <v>399</v>
      </c>
      <c r="G219" s="199" t="s">
        <v>157</v>
      </c>
      <c r="H219" s="200">
        <v>561.255</v>
      </c>
      <c r="I219" s="201"/>
      <c r="J219" s="202">
        <f>ROUND(I219*H219,2)</f>
        <v>0</v>
      </c>
      <c r="K219" s="198" t="s">
        <v>158</v>
      </c>
      <c r="L219" s="46"/>
      <c r="M219" s="203" t="s">
        <v>5</v>
      </c>
      <c r="N219" s="204" t="s">
        <v>42</v>
      </c>
      <c r="O219" s="47"/>
      <c r="P219" s="205">
        <f>O219*H219</f>
        <v>0</v>
      </c>
      <c r="Q219" s="205">
        <v>0</v>
      </c>
      <c r="R219" s="205">
        <f>Q219*H219</f>
        <v>0</v>
      </c>
      <c r="S219" s="205">
        <v>0</v>
      </c>
      <c r="T219" s="206">
        <f>S219*H219</f>
        <v>0</v>
      </c>
      <c r="AR219" s="24" t="s">
        <v>159</v>
      </c>
      <c r="AT219" s="24" t="s">
        <v>154</v>
      </c>
      <c r="AU219" s="24" t="s">
        <v>85</v>
      </c>
      <c r="AY219" s="24" t="s">
        <v>152</v>
      </c>
      <c r="BE219" s="207">
        <f>IF(N219="základní",J219,0)</f>
        <v>0</v>
      </c>
      <c r="BF219" s="207">
        <f>IF(N219="snížená",J219,0)</f>
        <v>0</v>
      </c>
      <c r="BG219" s="207">
        <f>IF(N219="zákl. přenesená",J219,0)</f>
        <v>0</v>
      </c>
      <c r="BH219" s="207">
        <f>IF(N219="sníž. přenesená",J219,0)</f>
        <v>0</v>
      </c>
      <c r="BI219" s="207">
        <f>IF(N219="nulová",J219,0)</f>
        <v>0</v>
      </c>
      <c r="BJ219" s="24" t="s">
        <v>76</v>
      </c>
      <c r="BK219" s="207">
        <f>ROUND(I219*H219,2)</f>
        <v>0</v>
      </c>
      <c r="BL219" s="24" t="s">
        <v>159</v>
      </c>
      <c r="BM219" s="24" t="s">
        <v>400</v>
      </c>
    </row>
    <row r="220" s="1" customFormat="1" ht="16.5" customHeight="1">
      <c r="B220" s="195"/>
      <c r="C220" s="196" t="s">
        <v>401</v>
      </c>
      <c r="D220" s="196" t="s">
        <v>154</v>
      </c>
      <c r="E220" s="197" t="s">
        <v>402</v>
      </c>
      <c r="F220" s="198" t="s">
        <v>403</v>
      </c>
      <c r="G220" s="199" t="s">
        <v>305</v>
      </c>
      <c r="H220" s="200">
        <v>4.742</v>
      </c>
      <c r="I220" s="201"/>
      <c r="J220" s="202">
        <f>ROUND(I220*H220,2)</f>
        <v>0</v>
      </c>
      <c r="K220" s="198" t="s">
        <v>158</v>
      </c>
      <c r="L220" s="46"/>
      <c r="M220" s="203" t="s">
        <v>5</v>
      </c>
      <c r="N220" s="204" t="s">
        <v>42</v>
      </c>
      <c r="O220" s="47"/>
      <c r="P220" s="205">
        <f>O220*H220</f>
        <v>0</v>
      </c>
      <c r="Q220" s="205">
        <v>1.04331</v>
      </c>
      <c r="R220" s="205">
        <f>Q220*H220</f>
        <v>4.9473760200000001</v>
      </c>
      <c r="S220" s="205">
        <v>0</v>
      </c>
      <c r="T220" s="206">
        <f>S220*H220</f>
        <v>0</v>
      </c>
      <c r="AR220" s="24" t="s">
        <v>159</v>
      </c>
      <c r="AT220" s="24" t="s">
        <v>154</v>
      </c>
      <c r="AU220" s="24" t="s">
        <v>85</v>
      </c>
      <c r="AY220" s="24" t="s">
        <v>152</v>
      </c>
      <c r="BE220" s="207">
        <f>IF(N220="základní",J220,0)</f>
        <v>0</v>
      </c>
      <c r="BF220" s="207">
        <f>IF(N220="snížená",J220,0)</f>
        <v>0</v>
      </c>
      <c r="BG220" s="207">
        <f>IF(N220="zákl. přenesená",J220,0)</f>
        <v>0</v>
      </c>
      <c r="BH220" s="207">
        <f>IF(N220="sníž. přenesená",J220,0)</f>
        <v>0</v>
      </c>
      <c r="BI220" s="207">
        <f>IF(N220="nulová",J220,0)</f>
        <v>0</v>
      </c>
      <c r="BJ220" s="24" t="s">
        <v>76</v>
      </c>
      <c r="BK220" s="207">
        <f>ROUND(I220*H220,2)</f>
        <v>0</v>
      </c>
      <c r="BL220" s="24" t="s">
        <v>159</v>
      </c>
      <c r="BM220" s="24" t="s">
        <v>404</v>
      </c>
    </row>
    <row r="221" s="11" customFormat="1">
      <c r="B221" s="208"/>
      <c r="D221" s="209" t="s">
        <v>161</v>
      </c>
      <c r="E221" s="210" t="s">
        <v>5</v>
      </c>
      <c r="F221" s="211" t="s">
        <v>405</v>
      </c>
      <c r="H221" s="212">
        <v>4.742</v>
      </c>
      <c r="I221" s="213"/>
      <c r="L221" s="208"/>
      <c r="M221" s="214"/>
      <c r="N221" s="215"/>
      <c r="O221" s="215"/>
      <c r="P221" s="215"/>
      <c r="Q221" s="215"/>
      <c r="R221" s="215"/>
      <c r="S221" s="215"/>
      <c r="T221" s="216"/>
      <c r="AT221" s="210" t="s">
        <v>161</v>
      </c>
      <c r="AU221" s="210" t="s">
        <v>85</v>
      </c>
      <c r="AV221" s="11" t="s">
        <v>85</v>
      </c>
      <c r="AW221" s="11" t="s">
        <v>35</v>
      </c>
      <c r="AX221" s="11" t="s">
        <v>76</v>
      </c>
      <c r="AY221" s="210" t="s">
        <v>152</v>
      </c>
    </row>
    <row r="222" s="1" customFormat="1" ht="16.5" customHeight="1">
      <c r="B222" s="195"/>
      <c r="C222" s="196" t="s">
        <v>406</v>
      </c>
      <c r="D222" s="196" t="s">
        <v>154</v>
      </c>
      <c r="E222" s="197" t="s">
        <v>407</v>
      </c>
      <c r="F222" s="198" t="s">
        <v>408</v>
      </c>
      <c r="G222" s="199" t="s">
        <v>201</v>
      </c>
      <c r="H222" s="200">
        <v>44.799999999999997</v>
      </c>
      <c r="I222" s="201"/>
      <c r="J222" s="202">
        <f>ROUND(I222*H222,2)</f>
        <v>0</v>
      </c>
      <c r="K222" s="198" t="s">
        <v>158</v>
      </c>
      <c r="L222" s="46"/>
      <c r="M222" s="203" t="s">
        <v>5</v>
      </c>
      <c r="N222" s="204" t="s">
        <v>42</v>
      </c>
      <c r="O222" s="47"/>
      <c r="P222" s="205">
        <f>O222*H222</f>
        <v>0</v>
      </c>
      <c r="Q222" s="205">
        <v>2.0874999999999999</v>
      </c>
      <c r="R222" s="205">
        <f>Q222*H222</f>
        <v>93.519999999999996</v>
      </c>
      <c r="S222" s="205">
        <v>0</v>
      </c>
      <c r="T222" s="206">
        <f>S222*H222</f>
        <v>0</v>
      </c>
      <c r="AR222" s="24" t="s">
        <v>159</v>
      </c>
      <c r="AT222" s="24" t="s">
        <v>154</v>
      </c>
      <c r="AU222" s="24" t="s">
        <v>85</v>
      </c>
      <c r="AY222" s="24" t="s">
        <v>152</v>
      </c>
      <c r="BE222" s="207">
        <f>IF(N222="základní",J222,0)</f>
        <v>0</v>
      </c>
      <c r="BF222" s="207">
        <f>IF(N222="snížená",J222,0)</f>
        <v>0</v>
      </c>
      <c r="BG222" s="207">
        <f>IF(N222="zákl. přenesená",J222,0)</f>
        <v>0</v>
      </c>
      <c r="BH222" s="207">
        <f>IF(N222="sníž. přenesená",J222,0)</f>
        <v>0</v>
      </c>
      <c r="BI222" s="207">
        <f>IF(N222="nulová",J222,0)</f>
        <v>0</v>
      </c>
      <c r="BJ222" s="24" t="s">
        <v>76</v>
      </c>
      <c r="BK222" s="207">
        <f>ROUND(I222*H222,2)</f>
        <v>0</v>
      </c>
      <c r="BL222" s="24" t="s">
        <v>159</v>
      </c>
      <c r="BM222" s="24" t="s">
        <v>409</v>
      </c>
    </row>
    <row r="223" s="11" customFormat="1">
      <c r="B223" s="208"/>
      <c r="D223" s="209" t="s">
        <v>161</v>
      </c>
      <c r="E223" s="210" t="s">
        <v>5</v>
      </c>
      <c r="F223" s="211" t="s">
        <v>410</v>
      </c>
      <c r="H223" s="212">
        <v>44.799999999999997</v>
      </c>
      <c r="I223" s="213"/>
      <c r="L223" s="208"/>
      <c r="M223" s="214"/>
      <c r="N223" s="215"/>
      <c r="O223" s="215"/>
      <c r="P223" s="215"/>
      <c r="Q223" s="215"/>
      <c r="R223" s="215"/>
      <c r="S223" s="215"/>
      <c r="T223" s="216"/>
      <c r="AT223" s="210" t="s">
        <v>161</v>
      </c>
      <c r="AU223" s="210" t="s">
        <v>85</v>
      </c>
      <c r="AV223" s="11" t="s">
        <v>85</v>
      </c>
      <c r="AW223" s="11" t="s">
        <v>35</v>
      </c>
      <c r="AX223" s="11" t="s">
        <v>76</v>
      </c>
      <c r="AY223" s="210" t="s">
        <v>152</v>
      </c>
    </row>
    <row r="224" s="1" customFormat="1" ht="25.5" customHeight="1">
      <c r="B224" s="195"/>
      <c r="C224" s="196" t="s">
        <v>411</v>
      </c>
      <c r="D224" s="196" t="s">
        <v>154</v>
      </c>
      <c r="E224" s="197" t="s">
        <v>412</v>
      </c>
      <c r="F224" s="198" t="s">
        <v>413</v>
      </c>
      <c r="G224" s="199" t="s">
        <v>183</v>
      </c>
      <c r="H224" s="200">
        <v>63</v>
      </c>
      <c r="I224" s="201"/>
      <c r="J224" s="202">
        <f>ROUND(I224*H224,2)</f>
        <v>0</v>
      </c>
      <c r="K224" s="198" t="s">
        <v>158</v>
      </c>
      <c r="L224" s="46"/>
      <c r="M224" s="203" t="s">
        <v>5</v>
      </c>
      <c r="N224" s="204" t="s">
        <v>42</v>
      </c>
      <c r="O224" s="47"/>
      <c r="P224" s="205">
        <f>O224*H224</f>
        <v>0</v>
      </c>
      <c r="Q224" s="205">
        <v>0.0070200000000000002</v>
      </c>
      <c r="R224" s="205">
        <f>Q224*H224</f>
        <v>0.44225999999999999</v>
      </c>
      <c r="S224" s="205">
        <v>0</v>
      </c>
      <c r="T224" s="206">
        <f>S224*H224</f>
        <v>0</v>
      </c>
      <c r="AR224" s="24" t="s">
        <v>159</v>
      </c>
      <c r="AT224" s="24" t="s">
        <v>154</v>
      </c>
      <c r="AU224" s="24" t="s">
        <v>85</v>
      </c>
      <c r="AY224" s="24" t="s">
        <v>152</v>
      </c>
      <c r="BE224" s="207">
        <f>IF(N224="základní",J224,0)</f>
        <v>0</v>
      </c>
      <c r="BF224" s="207">
        <f>IF(N224="snížená",J224,0)</f>
        <v>0</v>
      </c>
      <c r="BG224" s="207">
        <f>IF(N224="zákl. přenesená",J224,0)</f>
        <v>0</v>
      </c>
      <c r="BH224" s="207">
        <f>IF(N224="sníž. přenesená",J224,0)</f>
        <v>0</v>
      </c>
      <c r="BI224" s="207">
        <f>IF(N224="nulová",J224,0)</f>
        <v>0</v>
      </c>
      <c r="BJ224" s="24" t="s">
        <v>76</v>
      </c>
      <c r="BK224" s="207">
        <f>ROUND(I224*H224,2)</f>
        <v>0</v>
      </c>
      <c r="BL224" s="24" t="s">
        <v>159</v>
      </c>
      <c r="BM224" s="24" t="s">
        <v>414</v>
      </c>
    </row>
    <row r="225" s="11" customFormat="1">
      <c r="B225" s="208"/>
      <c r="D225" s="209" t="s">
        <v>161</v>
      </c>
      <c r="E225" s="210" t="s">
        <v>5</v>
      </c>
      <c r="F225" s="211" t="s">
        <v>415</v>
      </c>
      <c r="H225" s="212">
        <v>63</v>
      </c>
      <c r="I225" s="213"/>
      <c r="L225" s="208"/>
      <c r="M225" s="214"/>
      <c r="N225" s="215"/>
      <c r="O225" s="215"/>
      <c r="P225" s="215"/>
      <c r="Q225" s="215"/>
      <c r="R225" s="215"/>
      <c r="S225" s="215"/>
      <c r="T225" s="216"/>
      <c r="AT225" s="210" t="s">
        <v>161</v>
      </c>
      <c r="AU225" s="210" t="s">
        <v>85</v>
      </c>
      <c r="AV225" s="11" t="s">
        <v>85</v>
      </c>
      <c r="AW225" s="11" t="s">
        <v>35</v>
      </c>
      <c r="AX225" s="11" t="s">
        <v>76</v>
      </c>
      <c r="AY225" s="210" t="s">
        <v>152</v>
      </c>
    </row>
    <row r="226" s="1" customFormat="1" ht="25.5" customHeight="1">
      <c r="B226" s="195"/>
      <c r="C226" s="196" t="s">
        <v>416</v>
      </c>
      <c r="D226" s="196" t="s">
        <v>154</v>
      </c>
      <c r="E226" s="197" t="s">
        <v>417</v>
      </c>
      <c r="F226" s="198" t="s">
        <v>418</v>
      </c>
      <c r="G226" s="199" t="s">
        <v>192</v>
      </c>
      <c r="H226" s="200">
        <v>155</v>
      </c>
      <c r="I226" s="201"/>
      <c r="J226" s="202">
        <f>ROUND(I226*H226,2)</f>
        <v>0</v>
      </c>
      <c r="K226" s="198" t="s">
        <v>158</v>
      </c>
      <c r="L226" s="46"/>
      <c r="M226" s="203" t="s">
        <v>5</v>
      </c>
      <c r="N226" s="204" t="s">
        <v>42</v>
      </c>
      <c r="O226" s="47"/>
      <c r="P226" s="205">
        <f>O226*H226</f>
        <v>0</v>
      </c>
      <c r="Q226" s="205">
        <v>0</v>
      </c>
      <c r="R226" s="205">
        <f>Q226*H226</f>
        <v>0</v>
      </c>
      <c r="S226" s="205">
        <v>0</v>
      </c>
      <c r="T226" s="206">
        <f>S226*H226</f>
        <v>0</v>
      </c>
      <c r="AR226" s="24" t="s">
        <v>159</v>
      </c>
      <c r="AT226" s="24" t="s">
        <v>154</v>
      </c>
      <c r="AU226" s="24" t="s">
        <v>85</v>
      </c>
      <c r="AY226" s="24" t="s">
        <v>152</v>
      </c>
      <c r="BE226" s="207">
        <f>IF(N226="základní",J226,0)</f>
        <v>0</v>
      </c>
      <c r="BF226" s="207">
        <f>IF(N226="snížená",J226,0)</f>
        <v>0</v>
      </c>
      <c r="BG226" s="207">
        <f>IF(N226="zákl. přenesená",J226,0)</f>
        <v>0</v>
      </c>
      <c r="BH226" s="207">
        <f>IF(N226="sníž. přenesená",J226,0)</f>
        <v>0</v>
      </c>
      <c r="BI226" s="207">
        <f>IF(N226="nulová",J226,0)</f>
        <v>0</v>
      </c>
      <c r="BJ226" s="24" t="s">
        <v>76</v>
      </c>
      <c r="BK226" s="207">
        <f>ROUND(I226*H226,2)</f>
        <v>0</v>
      </c>
      <c r="BL226" s="24" t="s">
        <v>159</v>
      </c>
      <c r="BM226" s="24" t="s">
        <v>419</v>
      </c>
    </row>
    <row r="227" s="11" customFormat="1">
      <c r="B227" s="208"/>
      <c r="D227" s="209" t="s">
        <v>161</v>
      </c>
      <c r="E227" s="210" t="s">
        <v>5</v>
      </c>
      <c r="F227" s="211" t="s">
        <v>420</v>
      </c>
      <c r="H227" s="212">
        <v>154.30000000000001</v>
      </c>
      <c r="I227" s="213"/>
      <c r="L227" s="208"/>
      <c r="M227" s="214"/>
      <c r="N227" s="215"/>
      <c r="O227" s="215"/>
      <c r="P227" s="215"/>
      <c r="Q227" s="215"/>
      <c r="R227" s="215"/>
      <c r="S227" s="215"/>
      <c r="T227" s="216"/>
      <c r="AT227" s="210" t="s">
        <v>161</v>
      </c>
      <c r="AU227" s="210" t="s">
        <v>85</v>
      </c>
      <c r="AV227" s="11" t="s">
        <v>85</v>
      </c>
      <c r="AW227" s="11" t="s">
        <v>35</v>
      </c>
      <c r="AX227" s="11" t="s">
        <v>71</v>
      </c>
      <c r="AY227" s="210" t="s">
        <v>152</v>
      </c>
    </row>
    <row r="228" s="11" customFormat="1">
      <c r="B228" s="208"/>
      <c r="D228" s="209" t="s">
        <v>161</v>
      </c>
      <c r="E228" s="210" t="s">
        <v>5</v>
      </c>
      <c r="F228" s="211" t="s">
        <v>421</v>
      </c>
      <c r="H228" s="212">
        <v>155</v>
      </c>
      <c r="I228" s="213"/>
      <c r="L228" s="208"/>
      <c r="M228" s="214"/>
      <c r="N228" s="215"/>
      <c r="O228" s="215"/>
      <c r="P228" s="215"/>
      <c r="Q228" s="215"/>
      <c r="R228" s="215"/>
      <c r="S228" s="215"/>
      <c r="T228" s="216"/>
      <c r="AT228" s="210" t="s">
        <v>161</v>
      </c>
      <c r="AU228" s="210" t="s">
        <v>85</v>
      </c>
      <c r="AV228" s="11" t="s">
        <v>85</v>
      </c>
      <c r="AW228" s="11" t="s">
        <v>35</v>
      </c>
      <c r="AX228" s="11" t="s">
        <v>76</v>
      </c>
      <c r="AY228" s="210" t="s">
        <v>152</v>
      </c>
    </row>
    <row r="229" s="1" customFormat="1" ht="16.5" customHeight="1">
      <c r="B229" s="195"/>
      <c r="C229" s="232" t="s">
        <v>422</v>
      </c>
      <c r="D229" s="232" t="s">
        <v>324</v>
      </c>
      <c r="E229" s="233" t="s">
        <v>423</v>
      </c>
      <c r="F229" s="234" t="s">
        <v>424</v>
      </c>
      <c r="G229" s="235" t="s">
        <v>192</v>
      </c>
      <c r="H229" s="236">
        <v>155</v>
      </c>
      <c r="I229" s="237"/>
      <c r="J229" s="238">
        <f>ROUND(I229*H229,2)</f>
        <v>0</v>
      </c>
      <c r="K229" s="234" t="s">
        <v>158</v>
      </c>
      <c r="L229" s="239"/>
      <c r="M229" s="240" t="s">
        <v>5</v>
      </c>
      <c r="N229" s="241" t="s">
        <v>42</v>
      </c>
      <c r="O229" s="47"/>
      <c r="P229" s="205">
        <f>O229*H229</f>
        <v>0</v>
      </c>
      <c r="Q229" s="205">
        <v>0.0015</v>
      </c>
      <c r="R229" s="205">
        <f>Q229*H229</f>
        <v>0.23250000000000001</v>
      </c>
      <c r="S229" s="205">
        <v>0</v>
      </c>
      <c r="T229" s="206">
        <f>S229*H229</f>
        <v>0</v>
      </c>
      <c r="AR229" s="24" t="s">
        <v>194</v>
      </c>
      <c r="AT229" s="24" t="s">
        <v>324</v>
      </c>
      <c r="AU229" s="24" t="s">
        <v>85</v>
      </c>
      <c r="AY229" s="24" t="s">
        <v>152</v>
      </c>
      <c r="BE229" s="207">
        <f>IF(N229="základní",J229,0)</f>
        <v>0</v>
      </c>
      <c r="BF229" s="207">
        <f>IF(N229="snížená",J229,0)</f>
        <v>0</v>
      </c>
      <c r="BG229" s="207">
        <f>IF(N229="zákl. přenesená",J229,0)</f>
        <v>0</v>
      </c>
      <c r="BH229" s="207">
        <f>IF(N229="sníž. přenesená",J229,0)</f>
        <v>0</v>
      </c>
      <c r="BI229" s="207">
        <f>IF(N229="nulová",J229,0)</f>
        <v>0</v>
      </c>
      <c r="BJ229" s="24" t="s">
        <v>76</v>
      </c>
      <c r="BK229" s="207">
        <f>ROUND(I229*H229,2)</f>
        <v>0</v>
      </c>
      <c r="BL229" s="24" t="s">
        <v>159</v>
      </c>
      <c r="BM229" s="24" t="s">
        <v>425</v>
      </c>
    </row>
    <row r="230" s="1" customFormat="1" ht="16.5" customHeight="1">
      <c r="B230" s="195"/>
      <c r="C230" s="196" t="s">
        <v>426</v>
      </c>
      <c r="D230" s="196" t="s">
        <v>154</v>
      </c>
      <c r="E230" s="197" t="s">
        <v>427</v>
      </c>
      <c r="F230" s="198" t="s">
        <v>428</v>
      </c>
      <c r="G230" s="199" t="s">
        <v>192</v>
      </c>
      <c r="H230" s="200">
        <v>39</v>
      </c>
      <c r="I230" s="201"/>
      <c r="J230" s="202">
        <f>ROUND(I230*H230,2)</f>
        <v>0</v>
      </c>
      <c r="K230" s="198" t="s">
        <v>158</v>
      </c>
      <c r="L230" s="46"/>
      <c r="M230" s="203" t="s">
        <v>5</v>
      </c>
      <c r="N230" s="204" t="s">
        <v>42</v>
      </c>
      <c r="O230" s="47"/>
      <c r="P230" s="205">
        <f>O230*H230</f>
        <v>0</v>
      </c>
      <c r="Q230" s="205">
        <v>0</v>
      </c>
      <c r="R230" s="205">
        <f>Q230*H230</f>
        <v>0</v>
      </c>
      <c r="S230" s="205">
        <v>0</v>
      </c>
      <c r="T230" s="206">
        <f>S230*H230</f>
        <v>0</v>
      </c>
      <c r="AR230" s="24" t="s">
        <v>159</v>
      </c>
      <c r="AT230" s="24" t="s">
        <v>154</v>
      </c>
      <c r="AU230" s="24" t="s">
        <v>85</v>
      </c>
      <c r="AY230" s="24" t="s">
        <v>152</v>
      </c>
      <c r="BE230" s="207">
        <f>IF(N230="základní",J230,0)</f>
        <v>0</v>
      </c>
      <c r="BF230" s="207">
        <f>IF(N230="snížená",J230,0)</f>
        <v>0</v>
      </c>
      <c r="BG230" s="207">
        <f>IF(N230="zákl. přenesená",J230,0)</f>
        <v>0</v>
      </c>
      <c r="BH230" s="207">
        <f>IF(N230="sníž. přenesená",J230,0)</f>
        <v>0</v>
      </c>
      <c r="BI230" s="207">
        <f>IF(N230="nulová",J230,0)</f>
        <v>0</v>
      </c>
      <c r="BJ230" s="24" t="s">
        <v>76</v>
      </c>
      <c r="BK230" s="207">
        <f>ROUND(I230*H230,2)</f>
        <v>0</v>
      </c>
      <c r="BL230" s="24" t="s">
        <v>159</v>
      </c>
      <c r="BM230" s="24" t="s">
        <v>429</v>
      </c>
    </row>
    <row r="231" s="10" customFormat="1" ht="29.88" customHeight="1">
      <c r="B231" s="182"/>
      <c r="D231" s="183" t="s">
        <v>70</v>
      </c>
      <c r="E231" s="193" t="s">
        <v>159</v>
      </c>
      <c r="F231" s="193" t="s">
        <v>430</v>
      </c>
      <c r="I231" s="185"/>
      <c r="J231" s="194">
        <f>BK231</f>
        <v>0</v>
      </c>
      <c r="L231" s="182"/>
      <c r="M231" s="187"/>
      <c r="N231" s="188"/>
      <c r="O231" s="188"/>
      <c r="P231" s="189">
        <f>SUM(P232:P236)</f>
        <v>0</v>
      </c>
      <c r="Q231" s="188"/>
      <c r="R231" s="189">
        <f>SUM(R232:R236)</f>
        <v>40.159954799999994</v>
      </c>
      <c r="S231" s="188"/>
      <c r="T231" s="190">
        <f>SUM(T232:T236)</f>
        <v>0</v>
      </c>
      <c r="AR231" s="183" t="s">
        <v>76</v>
      </c>
      <c r="AT231" s="191" t="s">
        <v>70</v>
      </c>
      <c r="AU231" s="191" t="s">
        <v>76</v>
      </c>
      <c r="AY231" s="183" t="s">
        <v>152</v>
      </c>
      <c r="BK231" s="192">
        <f>SUM(BK232:BK236)</f>
        <v>0</v>
      </c>
    </row>
    <row r="232" s="1" customFormat="1" ht="16.5" customHeight="1">
      <c r="B232" s="195"/>
      <c r="C232" s="196" t="s">
        <v>431</v>
      </c>
      <c r="D232" s="196" t="s">
        <v>154</v>
      </c>
      <c r="E232" s="197" t="s">
        <v>432</v>
      </c>
      <c r="F232" s="198" t="s">
        <v>433</v>
      </c>
      <c r="G232" s="199" t="s">
        <v>201</v>
      </c>
      <c r="H232" s="200">
        <v>2.3399999999999999</v>
      </c>
      <c r="I232" s="201"/>
      <c r="J232" s="202">
        <f>ROUND(I232*H232,2)</f>
        <v>0</v>
      </c>
      <c r="K232" s="198" t="s">
        <v>158</v>
      </c>
      <c r="L232" s="46"/>
      <c r="M232" s="203" t="s">
        <v>5</v>
      </c>
      <c r="N232" s="204" t="s">
        <v>42</v>
      </c>
      <c r="O232" s="47"/>
      <c r="P232" s="205">
        <f>O232*H232</f>
        <v>0</v>
      </c>
      <c r="Q232" s="205">
        <v>1.8907700000000001</v>
      </c>
      <c r="R232" s="205">
        <f>Q232*H232</f>
        <v>4.4244018000000001</v>
      </c>
      <c r="S232" s="205">
        <v>0</v>
      </c>
      <c r="T232" s="206">
        <f>S232*H232</f>
        <v>0</v>
      </c>
      <c r="AR232" s="24" t="s">
        <v>159</v>
      </c>
      <c r="AT232" s="24" t="s">
        <v>154</v>
      </c>
      <c r="AU232" s="24" t="s">
        <v>85</v>
      </c>
      <c r="AY232" s="24" t="s">
        <v>152</v>
      </c>
      <c r="BE232" s="207">
        <f>IF(N232="základní",J232,0)</f>
        <v>0</v>
      </c>
      <c r="BF232" s="207">
        <f>IF(N232="snížená",J232,0)</f>
        <v>0</v>
      </c>
      <c r="BG232" s="207">
        <f>IF(N232="zákl. přenesená",J232,0)</f>
        <v>0</v>
      </c>
      <c r="BH232" s="207">
        <f>IF(N232="sníž. přenesená",J232,0)</f>
        <v>0</v>
      </c>
      <c r="BI232" s="207">
        <f>IF(N232="nulová",J232,0)</f>
        <v>0</v>
      </c>
      <c r="BJ232" s="24" t="s">
        <v>76</v>
      </c>
      <c r="BK232" s="207">
        <f>ROUND(I232*H232,2)</f>
        <v>0</v>
      </c>
      <c r="BL232" s="24" t="s">
        <v>159</v>
      </c>
      <c r="BM232" s="24" t="s">
        <v>434</v>
      </c>
    </row>
    <row r="233" s="11" customFormat="1">
      <c r="B233" s="208"/>
      <c r="D233" s="209" t="s">
        <v>161</v>
      </c>
      <c r="E233" s="210" t="s">
        <v>99</v>
      </c>
      <c r="F233" s="211" t="s">
        <v>435</v>
      </c>
      <c r="H233" s="212">
        <v>2.3399999999999999</v>
      </c>
      <c r="I233" s="213"/>
      <c r="L233" s="208"/>
      <c r="M233" s="214"/>
      <c r="N233" s="215"/>
      <c r="O233" s="215"/>
      <c r="P233" s="215"/>
      <c r="Q233" s="215"/>
      <c r="R233" s="215"/>
      <c r="S233" s="215"/>
      <c r="T233" s="216"/>
      <c r="AT233" s="210" t="s">
        <v>161</v>
      </c>
      <c r="AU233" s="210" t="s">
        <v>85</v>
      </c>
      <c r="AV233" s="11" t="s">
        <v>85</v>
      </c>
      <c r="AW233" s="11" t="s">
        <v>35</v>
      </c>
      <c r="AX233" s="11" t="s">
        <v>76</v>
      </c>
      <c r="AY233" s="210" t="s">
        <v>152</v>
      </c>
    </row>
    <row r="234" s="1" customFormat="1" ht="16.5" customHeight="1">
      <c r="B234" s="195"/>
      <c r="C234" s="196" t="s">
        <v>436</v>
      </c>
      <c r="D234" s="196" t="s">
        <v>154</v>
      </c>
      <c r="E234" s="197" t="s">
        <v>437</v>
      </c>
      <c r="F234" s="198" t="s">
        <v>438</v>
      </c>
      <c r="G234" s="199" t="s">
        <v>201</v>
      </c>
      <c r="H234" s="200">
        <v>18.899999999999999</v>
      </c>
      <c r="I234" s="201"/>
      <c r="J234" s="202">
        <f>ROUND(I234*H234,2)</f>
        <v>0</v>
      </c>
      <c r="K234" s="198" t="s">
        <v>158</v>
      </c>
      <c r="L234" s="46"/>
      <c r="M234" s="203" t="s">
        <v>5</v>
      </c>
      <c r="N234" s="204" t="s">
        <v>42</v>
      </c>
      <c r="O234" s="47"/>
      <c r="P234" s="205">
        <f>O234*H234</f>
        <v>0</v>
      </c>
      <c r="Q234" s="205">
        <v>1.8907700000000001</v>
      </c>
      <c r="R234" s="205">
        <f>Q234*H234</f>
        <v>35.735552999999996</v>
      </c>
      <c r="S234" s="205">
        <v>0</v>
      </c>
      <c r="T234" s="206">
        <f>S234*H234</f>
        <v>0</v>
      </c>
      <c r="AR234" s="24" t="s">
        <v>159</v>
      </c>
      <c r="AT234" s="24" t="s">
        <v>154</v>
      </c>
      <c r="AU234" s="24" t="s">
        <v>85</v>
      </c>
      <c r="AY234" s="24" t="s">
        <v>152</v>
      </c>
      <c r="BE234" s="207">
        <f>IF(N234="základní",J234,0)</f>
        <v>0</v>
      </c>
      <c r="BF234" s="207">
        <f>IF(N234="snížená",J234,0)</f>
        <v>0</v>
      </c>
      <c r="BG234" s="207">
        <f>IF(N234="zákl. přenesená",J234,0)</f>
        <v>0</v>
      </c>
      <c r="BH234" s="207">
        <f>IF(N234="sníž. přenesená",J234,0)</f>
        <v>0</v>
      </c>
      <c r="BI234" s="207">
        <f>IF(N234="nulová",J234,0)</f>
        <v>0</v>
      </c>
      <c r="BJ234" s="24" t="s">
        <v>76</v>
      </c>
      <c r="BK234" s="207">
        <f>ROUND(I234*H234,2)</f>
        <v>0</v>
      </c>
      <c r="BL234" s="24" t="s">
        <v>159</v>
      </c>
      <c r="BM234" s="24" t="s">
        <v>439</v>
      </c>
    </row>
    <row r="235" s="13" customFormat="1">
      <c r="B235" s="225"/>
      <c r="D235" s="209" t="s">
        <v>161</v>
      </c>
      <c r="E235" s="226" t="s">
        <v>5</v>
      </c>
      <c r="F235" s="227" t="s">
        <v>218</v>
      </c>
      <c r="H235" s="226" t="s">
        <v>5</v>
      </c>
      <c r="I235" s="228"/>
      <c r="L235" s="225"/>
      <c r="M235" s="229"/>
      <c r="N235" s="230"/>
      <c r="O235" s="230"/>
      <c r="P235" s="230"/>
      <c r="Q235" s="230"/>
      <c r="R235" s="230"/>
      <c r="S235" s="230"/>
      <c r="T235" s="231"/>
      <c r="AT235" s="226" t="s">
        <v>161</v>
      </c>
      <c r="AU235" s="226" t="s">
        <v>85</v>
      </c>
      <c r="AV235" s="13" t="s">
        <v>76</v>
      </c>
      <c r="AW235" s="13" t="s">
        <v>35</v>
      </c>
      <c r="AX235" s="13" t="s">
        <v>71</v>
      </c>
      <c r="AY235" s="226" t="s">
        <v>152</v>
      </c>
    </row>
    <row r="236" s="11" customFormat="1">
      <c r="B236" s="208"/>
      <c r="D236" s="209" t="s">
        <v>161</v>
      </c>
      <c r="E236" s="210" t="s">
        <v>5</v>
      </c>
      <c r="F236" s="211" t="s">
        <v>440</v>
      </c>
      <c r="H236" s="212">
        <v>18.899999999999999</v>
      </c>
      <c r="I236" s="213"/>
      <c r="L236" s="208"/>
      <c r="M236" s="214"/>
      <c r="N236" s="215"/>
      <c r="O236" s="215"/>
      <c r="P236" s="215"/>
      <c r="Q236" s="215"/>
      <c r="R236" s="215"/>
      <c r="S236" s="215"/>
      <c r="T236" s="216"/>
      <c r="AT236" s="210" t="s">
        <v>161</v>
      </c>
      <c r="AU236" s="210" t="s">
        <v>85</v>
      </c>
      <c r="AV236" s="11" t="s">
        <v>85</v>
      </c>
      <c r="AW236" s="11" t="s">
        <v>35</v>
      </c>
      <c r="AX236" s="11" t="s">
        <v>76</v>
      </c>
      <c r="AY236" s="210" t="s">
        <v>152</v>
      </c>
    </row>
    <row r="237" s="10" customFormat="1" ht="29.88" customHeight="1">
      <c r="B237" s="182"/>
      <c r="D237" s="183" t="s">
        <v>70</v>
      </c>
      <c r="E237" s="193" t="s">
        <v>180</v>
      </c>
      <c r="F237" s="193" t="s">
        <v>441</v>
      </c>
      <c r="I237" s="185"/>
      <c r="J237" s="194">
        <f>BK237</f>
        <v>0</v>
      </c>
      <c r="L237" s="182"/>
      <c r="M237" s="187"/>
      <c r="N237" s="188"/>
      <c r="O237" s="188"/>
      <c r="P237" s="189">
        <f>SUM(P238:P288)</f>
        <v>0</v>
      </c>
      <c r="Q237" s="188"/>
      <c r="R237" s="189">
        <f>SUM(R238:R288)</f>
        <v>784.09807640000008</v>
      </c>
      <c r="S237" s="188"/>
      <c r="T237" s="190">
        <f>SUM(T238:T288)</f>
        <v>0</v>
      </c>
      <c r="AR237" s="183" t="s">
        <v>76</v>
      </c>
      <c r="AT237" s="191" t="s">
        <v>70</v>
      </c>
      <c r="AU237" s="191" t="s">
        <v>76</v>
      </c>
      <c r="AY237" s="183" t="s">
        <v>152</v>
      </c>
      <c r="BK237" s="192">
        <f>SUM(BK238:BK288)</f>
        <v>0</v>
      </c>
    </row>
    <row r="238" s="1" customFormat="1" ht="16.5" customHeight="1">
      <c r="B238" s="195"/>
      <c r="C238" s="196" t="s">
        <v>442</v>
      </c>
      <c r="D238" s="196" t="s">
        <v>154</v>
      </c>
      <c r="E238" s="197" t="s">
        <v>443</v>
      </c>
      <c r="F238" s="198" t="s">
        <v>444</v>
      </c>
      <c r="G238" s="199" t="s">
        <v>157</v>
      </c>
      <c r="H238" s="200">
        <v>205.18600000000001</v>
      </c>
      <c r="I238" s="201"/>
      <c r="J238" s="202">
        <f>ROUND(I238*H238,2)</f>
        <v>0</v>
      </c>
      <c r="K238" s="198" t="s">
        <v>158</v>
      </c>
      <c r="L238" s="46"/>
      <c r="M238" s="203" t="s">
        <v>5</v>
      </c>
      <c r="N238" s="204" t="s">
        <v>42</v>
      </c>
      <c r="O238" s="47"/>
      <c r="P238" s="205">
        <f>O238*H238</f>
        <v>0</v>
      </c>
      <c r="Q238" s="205">
        <v>0.2024</v>
      </c>
      <c r="R238" s="205">
        <f>Q238*H238</f>
        <v>41.529646399999997</v>
      </c>
      <c r="S238" s="205">
        <v>0</v>
      </c>
      <c r="T238" s="206">
        <f>S238*H238</f>
        <v>0</v>
      </c>
      <c r="AR238" s="24" t="s">
        <v>159</v>
      </c>
      <c r="AT238" s="24" t="s">
        <v>154</v>
      </c>
      <c r="AU238" s="24" t="s">
        <v>85</v>
      </c>
      <c r="AY238" s="24" t="s">
        <v>152</v>
      </c>
      <c r="BE238" s="207">
        <f>IF(N238="základní",J238,0)</f>
        <v>0</v>
      </c>
      <c r="BF238" s="207">
        <f>IF(N238="snížená",J238,0)</f>
        <v>0</v>
      </c>
      <c r="BG238" s="207">
        <f>IF(N238="zákl. přenesená",J238,0)</f>
        <v>0</v>
      </c>
      <c r="BH238" s="207">
        <f>IF(N238="sníž. přenesená",J238,0)</f>
        <v>0</v>
      </c>
      <c r="BI238" s="207">
        <f>IF(N238="nulová",J238,0)</f>
        <v>0</v>
      </c>
      <c r="BJ238" s="24" t="s">
        <v>76</v>
      </c>
      <c r="BK238" s="207">
        <f>ROUND(I238*H238,2)</f>
        <v>0</v>
      </c>
      <c r="BL238" s="24" t="s">
        <v>159</v>
      </c>
      <c r="BM238" s="24" t="s">
        <v>445</v>
      </c>
    </row>
    <row r="239" s="13" customFormat="1">
      <c r="B239" s="225"/>
      <c r="D239" s="209" t="s">
        <v>161</v>
      </c>
      <c r="E239" s="226" t="s">
        <v>5</v>
      </c>
      <c r="F239" s="227" t="s">
        <v>446</v>
      </c>
      <c r="H239" s="226" t="s">
        <v>5</v>
      </c>
      <c r="I239" s="228"/>
      <c r="L239" s="225"/>
      <c r="M239" s="229"/>
      <c r="N239" s="230"/>
      <c r="O239" s="230"/>
      <c r="P239" s="230"/>
      <c r="Q239" s="230"/>
      <c r="R239" s="230"/>
      <c r="S239" s="230"/>
      <c r="T239" s="231"/>
      <c r="AT239" s="226" t="s">
        <v>161</v>
      </c>
      <c r="AU239" s="226" t="s">
        <v>85</v>
      </c>
      <c r="AV239" s="13" t="s">
        <v>76</v>
      </c>
      <c r="AW239" s="13" t="s">
        <v>35</v>
      </c>
      <c r="AX239" s="13" t="s">
        <v>71</v>
      </c>
      <c r="AY239" s="226" t="s">
        <v>152</v>
      </c>
    </row>
    <row r="240" s="11" customFormat="1">
      <c r="B240" s="208"/>
      <c r="D240" s="209" t="s">
        <v>161</v>
      </c>
      <c r="E240" s="210" t="s">
        <v>5</v>
      </c>
      <c r="F240" s="211" t="s">
        <v>447</v>
      </c>
      <c r="H240" s="212">
        <v>140.166</v>
      </c>
      <c r="I240" s="213"/>
      <c r="L240" s="208"/>
      <c r="M240" s="214"/>
      <c r="N240" s="215"/>
      <c r="O240" s="215"/>
      <c r="P240" s="215"/>
      <c r="Q240" s="215"/>
      <c r="R240" s="215"/>
      <c r="S240" s="215"/>
      <c r="T240" s="216"/>
      <c r="AT240" s="210" t="s">
        <v>161</v>
      </c>
      <c r="AU240" s="210" t="s">
        <v>85</v>
      </c>
      <c r="AV240" s="11" t="s">
        <v>85</v>
      </c>
      <c r="AW240" s="11" t="s">
        <v>35</v>
      </c>
      <c r="AX240" s="11" t="s">
        <v>71</v>
      </c>
      <c r="AY240" s="210" t="s">
        <v>152</v>
      </c>
    </row>
    <row r="241" s="11" customFormat="1">
      <c r="B241" s="208"/>
      <c r="D241" s="209" t="s">
        <v>161</v>
      </c>
      <c r="E241" s="210" t="s">
        <v>5</v>
      </c>
      <c r="F241" s="211" t="s">
        <v>448</v>
      </c>
      <c r="H241" s="212">
        <v>65.019999999999996</v>
      </c>
      <c r="I241" s="213"/>
      <c r="L241" s="208"/>
      <c r="M241" s="214"/>
      <c r="N241" s="215"/>
      <c r="O241" s="215"/>
      <c r="P241" s="215"/>
      <c r="Q241" s="215"/>
      <c r="R241" s="215"/>
      <c r="S241" s="215"/>
      <c r="T241" s="216"/>
      <c r="AT241" s="210" t="s">
        <v>161</v>
      </c>
      <c r="AU241" s="210" t="s">
        <v>85</v>
      </c>
      <c r="AV241" s="11" t="s">
        <v>85</v>
      </c>
      <c r="AW241" s="11" t="s">
        <v>35</v>
      </c>
      <c r="AX241" s="11" t="s">
        <v>71</v>
      </c>
      <c r="AY241" s="210" t="s">
        <v>152</v>
      </c>
    </row>
    <row r="242" s="12" customFormat="1">
      <c r="B242" s="217"/>
      <c r="D242" s="209" t="s">
        <v>161</v>
      </c>
      <c r="E242" s="218" t="s">
        <v>5</v>
      </c>
      <c r="F242" s="219" t="s">
        <v>168</v>
      </c>
      <c r="H242" s="220">
        <v>205.18600000000001</v>
      </c>
      <c r="I242" s="221"/>
      <c r="L242" s="217"/>
      <c r="M242" s="222"/>
      <c r="N242" s="223"/>
      <c r="O242" s="223"/>
      <c r="P242" s="223"/>
      <c r="Q242" s="223"/>
      <c r="R242" s="223"/>
      <c r="S242" s="223"/>
      <c r="T242" s="224"/>
      <c r="AT242" s="218" t="s">
        <v>161</v>
      </c>
      <c r="AU242" s="218" t="s">
        <v>85</v>
      </c>
      <c r="AV242" s="12" t="s">
        <v>159</v>
      </c>
      <c r="AW242" s="12" t="s">
        <v>35</v>
      </c>
      <c r="AX242" s="12" t="s">
        <v>76</v>
      </c>
      <c r="AY242" s="218" t="s">
        <v>152</v>
      </c>
    </row>
    <row r="243" s="1" customFormat="1" ht="16.5" customHeight="1">
      <c r="B243" s="195"/>
      <c r="C243" s="196" t="s">
        <v>449</v>
      </c>
      <c r="D243" s="196" t="s">
        <v>154</v>
      </c>
      <c r="E243" s="197" t="s">
        <v>450</v>
      </c>
      <c r="F243" s="198" t="s">
        <v>451</v>
      </c>
      <c r="G243" s="199" t="s">
        <v>157</v>
      </c>
      <c r="H243" s="200">
        <v>270.10000000000002</v>
      </c>
      <c r="I243" s="201"/>
      <c r="J243" s="202">
        <f>ROUND(I243*H243,2)</f>
        <v>0</v>
      </c>
      <c r="K243" s="198" t="s">
        <v>158</v>
      </c>
      <c r="L243" s="46"/>
      <c r="M243" s="203" t="s">
        <v>5</v>
      </c>
      <c r="N243" s="204" t="s">
        <v>42</v>
      </c>
      <c r="O243" s="47"/>
      <c r="P243" s="205">
        <f>O243*H243</f>
        <v>0</v>
      </c>
      <c r="Q243" s="205">
        <v>0.18906999999999999</v>
      </c>
      <c r="R243" s="205">
        <f>Q243*H243</f>
        <v>51.067807000000002</v>
      </c>
      <c r="S243" s="205">
        <v>0</v>
      </c>
      <c r="T243" s="206">
        <f>S243*H243</f>
        <v>0</v>
      </c>
      <c r="AR243" s="24" t="s">
        <v>159</v>
      </c>
      <c r="AT243" s="24" t="s">
        <v>154</v>
      </c>
      <c r="AU243" s="24" t="s">
        <v>85</v>
      </c>
      <c r="AY243" s="24" t="s">
        <v>152</v>
      </c>
      <c r="BE243" s="207">
        <f>IF(N243="základní",J243,0)</f>
        <v>0</v>
      </c>
      <c r="BF243" s="207">
        <f>IF(N243="snížená",J243,0)</f>
        <v>0</v>
      </c>
      <c r="BG243" s="207">
        <f>IF(N243="zákl. přenesená",J243,0)</f>
        <v>0</v>
      </c>
      <c r="BH243" s="207">
        <f>IF(N243="sníž. přenesená",J243,0)</f>
        <v>0</v>
      </c>
      <c r="BI243" s="207">
        <f>IF(N243="nulová",J243,0)</f>
        <v>0</v>
      </c>
      <c r="BJ243" s="24" t="s">
        <v>76</v>
      </c>
      <c r="BK243" s="207">
        <f>ROUND(I243*H243,2)</f>
        <v>0</v>
      </c>
      <c r="BL243" s="24" t="s">
        <v>159</v>
      </c>
      <c r="BM243" s="24" t="s">
        <v>452</v>
      </c>
    </row>
    <row r="244" s="13" customFormat="1">
      <c r="B244" s="225"/>
      <c r="D244" s="209" t="s">
        <v>161</v>
      </c>
      <c r="E244" s="226" t="s">
        <v>5</v>
      </c>
      <c r="F244" s="227" t="s">
        <v>453</v>
      </c>
      <c r="H244" s="226" t="s">
        <v>5</v>
      </c>
      <c r="I244" s="228"/>
      <c r="L244" s="225"/>
      <c r="M244" s="229"/>
      <c r="N244" s="230"/>
      <c r="O244" s="230"/>
      <c r="P244" s="230"/>
      <c r="Q244" s="230"/>
      <c r="R244" s="230"/>
      <c r="S244" s="230"/>
      <c r="T244" s="231"/>
      <c r="AT244" s="226" t="s">
        <v>161</v>
      </c>
      <c r="AU244" s="226" t="s">
        <v>85</v>
      </c>
      <c r="AV244" s="13" t="s">
        <v>76</v>
      </c>
      <c r="AW244" s="13" t="s">
        <v>35</v>
      </c>
      <c r="AX244" s="13" t="s">
        <v>71</v>
      </c>
      <c r="AY244" s="226" t="s">
        <v>152</v>
      </c>
    </row>
    <row r="245" s="11" customFormat="1">
      <c r="B245" s="208"/>
      <c r="D245" s="209" t="s">
        <v>161</v>
      </c>
      <c r="E245" s="210" t="s">
        <v>5</v>
      </c>
      <c r="F245" s="211" t="s">
        <v>454</v>
      </c>
      <c r="H245" s="212">
        <v>270.10000000000002</v>
      </c>
      <c r="I245" s="213"/>
      <c r="L245" s="208"/>
      <c r="M245" s="214"/>
      <c r="N245" s="215"/>
      <c r="O245" s="215"/>
      <c r="P245" s="215"/>
      <c r="Q245" s="215"/>
      <c r="R245" s="215"/>
      <c r="S245" s="215"/>
      <c r="T245" s="216"/>
      <c r="AT245" s="210" t="s">
        <v>161</v>
      </c>
      <c r="AU245" s="210" t="s">
        <v>85</v>
      </c>
      <c r="AV245" s="11" t="s">
        <v>85</v>
      </c>
      <c r="AW245" s="11" t="s">
        <v>35</v>
      </c>
      <c r="AX245" s="11" t="s">
        <v>76</v>
      </c>
      <c r="AY245" s="210" t="s">
        <v>152</v>
      </c>
    </row>
    <row r="246" s="1" customFormat="1" ht="16.5" customHeight="1">
      <c r="B246" s="195"/>
      <c r="C246" s="196" t="s">
        <v>455</v>
      </c>
      <c r="D246" s="196" t="s">
        <v>154</v>
      </c>
      <c r="E246" s="197" t="s">
        <v>456</v>
      </c>
      <c r="F246" s="198" t="s">
        <v>457</v>
      </c>
      <c r="G246" s="199" t="s">
        <v>157</v>
      </c>
      <c r="H246" s="200">
        <v>654.79999999999995</v>
      </c>
      <c r="I246" s="201"/>
      <c r="J246" s="202">
        <f>ROUND(I246*H246,2)</f>
        <v>0</v>
      </c>
      <c r="K246" s="198" t="s">
        <v>158</v>
      </c>
      <c r="L246" s="46"/>
      <c r="M246" s="203" t="s">
        <v>5</v>
      </c>
      <c r="N246" s="204" t="s">
        <v>42</v>
      </c>
      <c r="O246" s="47"/>
      <c r="P246" s="205">
        <f>O246*H246</f>
        <v>0</v>
      </c>
      <c r="Q246" s="205">
        <v>0.378</v>
      </c>
      <c r="R246" s="205">
        <f>Q246*H246</f>
        <v>247.5144</v>
      </c>
      <c r="S246" s="205">
        <v>0</v>
      </c>
      <c r="T246" s="206">
        <f>S246*H246</f>
        <v>0</v>
      </c>
      <c r="AR246" s="24" t="s">
        <v>159</v>
      </c>
      <c r="AT246" s="24" t="s">
        <v>154</v>
      </c>
      <c r="AU246" s="24" t="s">
        <v>85</v>
      </c>
      <c r="AY246" s="24" t="s">
        <v>152</v>
      </c>
      <c r="BE246" s="207">
        <f>IF(N246="základní",J246,0)</f>
        <v>0</v>
      </c>
      <c r="BF246" s="207">
        <f>IF(N246="snížená",J246,0)</f>
        <v>0</v>
      </c>
      <c r="BG246" s="207">
        <f>IF(N246="zákl. přenesená",J246,0)</f>
        <v>0</v>
      </c>
      <c r="BH246" s="207">
        <f>IF(N246="sníž. přenesená",J246,0)</f>
        <v>0</v>
      </c>
      <c r="BI246" s="207">
        <f>IF(N246="nulová",J246,0)</f>
        <v>0</v>
      </c>
      <c r="BJ246" s="24" t="s">
        <v>76</v>
      </c>
      <c r="BK246" s="207">
        <f>ROUND(I246*H246,2)</f>
        <v>0</v>
      </c>
      <c r="BL246" s="24" t="s">
        <v>159</v>
      </c>
      <c r="BM246" s="24" t="s">
        <v>458</v>
      </c>
    </row>
    <row r="247" s="11" customFormat="1">
      <c r="B247" s="208"/>
      <c r="D247" s="209" t="s">
        <v>161</v>
      </c>
      <c r="E247" s="210" t="s">
        <v>5</v>
      </c>
      <c r="F247" s="211" t="s">
        <v>348</v>
      </c>
      <c r="H247" s="212">
        <v>654.79999999999995</v>
      </c>
      <c r="I247" s="213"/>
      <c r="L247" s="208"/>
      <c r="M247" s="214"/>
      <c r="N247" s="215"/>
      <c r="O247" s="215"/>
      <c r="P247" s="215"/>
      <c r="Q247" s="215"/>
      <c r="R247" s="215"/>
      <c r="S247" s="215"/>
      <c r="T247" s="216"/>
      <c r="AT247" s="210" t="s">
        <v>161</v>
      </c>
      <c r="AU247" s="210" t="s">
        <v>85</v>
      </c>
      <c r="AV247" s="11" t="s">
        <v>85</v>
      </c>
      <c r="AW247" s="11" t="s">
        <v>35</v>
      </c>
      <c r="AX247" s="11" t="s">
        <v>76</v>
      </c>
      <c r="AY247" s="210" t="s">
        <v>152</v>
      </c>
    </row>
    <row r="248" s="1" customFormat="1" ht="25.5" customHeight="1">
      <c r="B248" s="195"/>
      <c r="C248" s="196" t="s">
        <v>459</v>
      </c>
      <c r="D248" s="196" t="s">
        <v>154</v>
      </c>
      <c r="E248" s="197" t="s">
        <v>460</v>
      </c>
      <c r="F248" s="198" t="s">
        <v>461</v>
      </c>
      <c r="G248" s="199" t="s">
        <v>157</v>
      </c>
      <c r="H248" s="200">
        <v>320.19999999999999</v>
      </c>
      <c r="I248" s="201"/>
      <c r="J248" s="202">
        <f>ROUND(I248*H248,2)</f>
        <v>0</v>
      </c>
      <c r="K248" s="198" t="s">
        <v>158</v>
      </c>
      <c r="L248" s="46"/>
      <c r="M248" s="203" t="s">
        <v>5</v>
      </c>
      <c r="N248" s="204" t="s">
        <v>42</v>
      </c>
      <c r="O248" s="47"/>
      <c r="P248" s="205">
        <f>O248*H248</f>
        <v>0</v>
      </c>
      <c r="Q248" s="205">
        <v>0.26375999999999999</v>
      </c>
      <c r="R248" s="205">
        <f>Q248*H248</f>
        <v>84.455951999999996</v>
      </c>
      <c r="S248" s="205">
        <v>0</v>
      </c>
      <c r="T248" s="206">
        <f>S248*H248</f>
        <v>0</v>
      </c>
      <c r="AR248" s="24" t="s">
        <v>159</v>
      </c>
      <c r="AT248" s="24" t="s">
        <v>154</v>
      </c>
      <c r="AU248" s="24" t="s">
        <v>85</v>
      </c>
      <c r="AY248" s="24" t="s">
        <v>152</v>
      </c>
      <c r="BE248" s="207">
        <f>IF(N248="základní",J248,0)</f>
        <v>0</v>
      </c>
      <c r="BF248" s="207">
        <f>IF(N248="snížená",J248,0)</f>
        <v>0</v>
      </c>
      <c r="BG248" s="207">
        <f>IF(N248="zákl. přenesená",J248,0)</f>
        <v>0</v>
      </c>
      <c r="BH248" s="207">
        <f>IF(N248="sníž. přenesená",J248,0)</f>
        <v>0</v>
      </c>
      <c r="BI248" s="207">
        <f>IF(N248="nulová",J248,0)</f>
        <v>0</v>
      </c>
      <c r="BJ248" s="24" t="s">
        <v>76</v>
      </c>
      <c r="BK248" s="207">
        <f>ROUND(I248*H248,2)</f>
        <v>0</v>
      </c>
      <c r="BL248" s="24" t="s">
        <v>159</v>
      </c>
      <c r="BM248" s="24" t="s">
        <v>462</v>
      </c>
    </row>
    <row r="249" s="13" customFormat="1">
      <c r="B249" s="225"/>
      <c r="D249" s="209" t="s">
        <v>161</v>
      </c>
      <c r="E249" s="226" t="s">
        <v>5</v>
      </c>
      <c r="F249" s="227" t="s">
        <v>453</v>
      </c>
      <c r="H249" s="226" t="s">
        <v>5</v>
      </c>
      <c r="I249" s="228"/>
      <c r="L249" s="225"/>
      <c r="M249" s="229"/>
      <c r="N249" s="230"/>
      <c r="O249" s="230"/>
      <c r="P249" s="230"/>
      <c r="Q249" s="230"/>
      <c r="R249" s="230"/>
      <c r="S249" s="230"/>
      <c r="T249" s="231"/>
      <c r="AT249" s="226" t="s">
        <v>161</v>
      </c>
      <c r="AU249" s="226" t="s">
        <v>85</v>
      </c>
      <c r="AV249" s="13" t="s">
        <v>76</v>
      </c>
      <c r="AW249" s="13" t="s">
        <v>35</v>
      </c>
      <c r="AX249" s="13" t="s">
        <v>71</v>
      </c>
      <c r="AY249" s="226" t="s">
        <v>152</v>
      </c>
    </row>
    <row r="250" s="11" customFormat="1">
      <c r="B250" s="208"/>
      <c r="D250" s="209" t="s">
        <v>161</v>
      </c>
      <c r="E250" s="210" t="s">
        <v>5</v>
      </c>
      <c r="F250" s="211" t="s">
        <v>463</v>
      </c>
      <c r="H250" s="212">
        <v>320.19999999999999</v>
      </c>
      <c r="I250" s="213"/>
      <c r="L250" s="208"/>
      <c r="M250" s="214"/>
      <c r="N250" s="215"/>
      <c r="O250" s="215"/>
      <c r="P250" s="215"/>
      <c r="Q250" s="215"/>
      <c r="R250" s="215"/>
      <c r="S250" s="215"/>
      <c r="T250" s="216"/>
      <c r="AT250" s="210" t="s">
        <v>161</v>
      </c>
      <c r="AU250" s="210" t="s">
        <v>85</v>
      </c>
      <c r="AV250" s="11" t="s">
        <v>85</v>
      </c>
      <c r="AW250" s="11" t="s">
        <v>35</v>
      </c>
      <c r="AX250" s="11" t="s">
        <v>76</v>
      </c>
      <c r="AY250" s="210" t="s">
        <v>152</v>
      </c>
    </row>
    <row r="251" s="1" customFormat="1" ht="16.5" customHeight="1">
      <c r="B251" s="195"/>
      <c r="C251" s="196" t="s">
        <v>464</v>
      </c>
      <c r="D251" s="196" t="s">
        <v>154</v>
      </c>
      <c r="E251" s="197" t="s">
        <v>465</v>
      </c>
      <c r="F251" s="198" t="s">
        <v>466</v>
      </c>
      <c r="G251" s="199" t="s">
        <v>157</v>
      </c>
      <c r="H251" s="200">
        <v>72</v>
      </c>
      <c r="I251" s="201"/>
      <c r="J251" s="202">
        <f>ROUND(I251*H251,2)</f>
        <v>0</v>
      </c>
      <c r="K251" s="198" t="s">
        <v>158</v>
      </c>
      <c r="L251" s="46"/>
      <c r="M251" s="203" t="s">
        <v>5</v>
      </c>
      <c r="N251" s="204" t="s">
        <v>42</v>
      </c>
      <c r="O251" s="47"/>
      <c r="P251" s="205">
        <f>O251*H251</f>
        <v>0</v>
      </c>
      <c r="Q251" s="205">
        <v>0.30651</v>
      </c>
      <c r="R251" s="205">
        <f>Q251*H251</f>
        <v>22.068719999999999</v>
      </c>
      <c r="S251" s="205">
        <v>0</v>
      </c>
      <c r="T251" s="206">
        <f>S251*H251</f>
        <v>0</v>
      </c>
      <c r="AR251" s="24" t="s">
        <v>159</v>
      </c>
      <c r="AT251" s="24" t="s">
        <v>154</v>
      </c>
      <c r="AU251" s="24" t="s">
        <v>85</v>
      </c>
      <c r="AY251" s="24" t="s">
        <v>152</v>
      </c>
      <c r="BE251" s="207">
        <f>IF(N251="základní",J251,0)</f>
        <v>0</v>
      </c>
      <c r="BF251" s="207">
        <f>IF(N251="snížená",J251,0)</f>
        <v>0</v>
      </c>
      <c r="BG251" s="207">
        <f>IF(N251="zákl. přenesená",J251,0)</f>
        <v>0</v>
      </c>
      <c r="BH251" s="207">
        <f>IF(N251="sníž. přenesená",J251,0)</f>
        <v>0</v>
      </c>
      <c r="BI251" s="207">
        <f>IF(N251="nulová",J251,0)</f>
        <v>0</v>
      </c>
      <c r="BJ251" s="24" t="s">
        <v>76</v>
      </c>
      <c r="BK251" s="207">
        <f>ROUND(I251*H251,2)</f>
        <v>0</v>
      </c>
      <c r="BL251" s="24" t="s">
        <v>159</v>
      </c>
      <c r="BM251" s="24" t="s">
        <v>467</v>
      </c>
    </row>
    <row r="252" s="11" customFormat="1">
      <c r="B252" s="208"/>
      <c r="D252" s="209" t="s">
        <v>161</v>
      </c>
      <c r="E252" s="210" t="s">
        <v>5</v>
      </c>
      <c r="F252" s="211" t="s">
        <v>86</v>
      </c>
      <c r="H252" s="212">
        <v>72</v>
      </c>
      <c r="I252" s="213"/>
      <c r="L252" s="208"/>
      <c r="M252" s="214"/>
      <c r="N252" s="215"/>
      <c r="O252" s="215"/>
      <c r="P252" s="215"/>
      <c r="Q252" s="215"/>
      <c r="R252" s="215"/>
      <c r="S252" s="215"/>
      <c r="T252" s="216"/>
      <c r="AT252" s="210" t="s">
        <v>161</v>
      </c>
      <c r="AU252" s="210" t="s">
        <v>85</v>
      </c>
      <c r="AV252" s="11" t="s">
        <v>85</v>
      </c>
      <c r="AW252" s="11" t="s">
        <v>35</v>
      </c>
      <c r="AX252" s="11" t="s">
        <v>76</v>
      </c>
      <c r="AY252" s="210" t="s">
        <v>152</v>
      </c>
    </row>
    <row r="253" s="1" customFormat="1" ht="16.5" customHeight="1">
      <c r="B253" s="195"/>
      <c r="C253" s="196" t="s">
        <v>468</v>
      </c>
      <c r="D253" s="196" t="s">
        <v>154</v>
      </c>
      <c r="E253" s="197" t="s">
        <v>469</v>
      </c>
      <c r="F253" s="198" t="s">
        <v>470</v>
      </c>
      <c r="G253" s="199" t="s">
        <v>157</v>
      </c>
      <c r="H253" s="200">
        <v>270.10000000000002</v>
      </c>
      <c r="I253" s="201"/>
      <c r="J253" s="202">
        <f>ROUND(I253*H253,2)</f>
        <v>0</v>
      </c>
      <c r="K253" s="198" t="s">
        <v>158</v>
      </c>
      <c r="L253" s="46"/>
      <c r="M253" s="203" t="s">
        <v>5</v>
      </c>
      <c r="N253" s="204" t="s">
        <v>42</v>
      </c>
      <c r="O253" s="47"/>
      <c r="P253" s="205">
        <f>O253*H253</f>
        <v>0</v>
      </c>
      <c r="Q253" s="205">
        <v>0.51085999999999998</v>
      </c>
      <c r="R253" s="205">
        <f>Q253*H253</f>
        <v>137.98328599999999</v>
      </c>
      <c r="S253" s="205">
        <v>0</v>
      </c>
      <c r="T253" s="206">
        <f>S253*H253</f>
        <v>0</v>
      </c>
      <c r="AR253" s="24" t="s">
        <v>159</v>
      </c>
      <c r="AT253" s="24" t="s">
        <v>154</v>
      </c>
      <c r="AU253" s="24" t="s">
        <v>85</v>
      </c>
      <c r="AY253" s="24" t="s">
        <v>152</v>
      </c>
      <c r="BE253" s="207">
        <f>IF(N253="základní",J253,0)</f>
        <v>0</v>
      </c>
      <c r="BF253" s="207">
        <f>IF(N253="snížená",J253,0)</f>
        <v>0</v>
      </c>
      <c r="BG253" s="207">
        <f>IF(N253="zákl. přenesená",J253,0)</f>
        <v>0</v>
      </c>
      <c r="BH253" s="207">
        <f>IF(N253="sníž. přenesená",J253,0)</f>
        <v>0</v>
      </c>
      <c r="BI253" s="207">
        <f>IF(N253="nulová",J253,0)</f>
        <v>0</v>
      </c>
      <c r="BJ253" s="24" t="s">
        <v>76</v>
      </c>
      <c r="BK253" s="207">
        <f>ROUND(I253*H253,2)</f>
        <v>0</v>
      </c>
      <c r="BL253" s="24" t="s">
        <v>159</v>
      </c>
      <c r="BM253" s="24" t="s">
        <v>471</v>
      </c>
    </row>
    <row r="254" s="13" customFormat="1">
      <c r="B254" s="225"/>
      <c r="D254" s="209" t="s">
        <v>161</v>
      </c>
      <c r="E254" s="226" t="s">
        <v>5</v>
      </c>
      <c r="F254" s="227" t="s">
        <v>453</v>
      </c>
      <c r="H254" s="226" t="s">
        <v>5</v>
      </c>
      <c r="I254" s="228"/>
      <c r="L254" s="225"/>
      <c r="M254" s="229"/>
      <c r="N254" s="230"/>
      <c r="O254" s="230"/>
      <c r="P254" s="230"/>
      <c r="Q254" s="230"/>
      <c r="R254" s="230"/>
      <c r="S254" s="230"/>
      <c r="T254" s="231"/>
      <c r="AT254" s="226" t="s">
        <v>161</v>
      </c>
      <c r="AU254" s="226" t="s">
        <v>85</v>
      </c>
      <c r="AV254" s="13" t="s">
        <v>76</v>
      </c>
      <c r="AW254" s="13" t="s">
        <v>35</v>
      </c>
      <c r="AX254" s="13" t="s">
        <v>71</v>
      </c>
      <c r="AY254" s="226" t="s">
        <v>152</v>
      </c>
    </row>
    <row r="255" s="11" customFormat="1">
      <c r="B255" s="208"/>
      <c r="D255" s="209" t="s">
        <v>161</v>
      </c>
      <c r="E255" s="210" t="s">
        <v>5</v>
      </c>
      <c r="F255" s="211" t="s">
        <v>454</v>
      </c>
      <c r="H255" s="212">
        <v>270.10000000000002</v>
      </c>
      <c r="I255" s="213"/>
      <c r="L255" s="208"/>
      <c r="M255" s="214"/>
      <c r="N255" s="215"/>
      <c r="O255" s="215"/>
      <c r="P255" s="215"/>
      <c r="Q255" s="215"/>
      <c r="R255" s="215"/>
      <c r="S255" s="215"/>
      <c r="T255" s="216"/>
      <c r="AT255" s="210" t="s">
        <v>161</v>
      </c>
      <c r="AU255" s="210" t="s">
        <v>85</v>
      </c>
      <c r="AV255" s="11" t="s">
        <v>85</v>
      </c>
      <c r="AW255" s="11" t="s">
        <v>35</v>
      </c>
      <c r="AX255" s="11" t="s">
        <v>76</v>
      </c>
      <c r="AY255" s="210" t="s">
        <v>152</v>
      </c>
    </row>
    <row r="256" s="1" customFormat="1" ht="16.5" customHeight="1">
      <c r="B256" s="195"/>
      <c r="C256" s="196" t="s">
        <v>472</v>
      </c>
      <c r="D256" s="196" t="s">
        <v>154</v>
      </c>
      <c r="E256" s="197" t="s">
        <v>473</v>
      </c>
      <c r="F256" s="198" t="s">
        <v>474</v>
      </c>
      <c r="G256" s="199" t="s">
        <v>157</v>
      </c>
      <c r="H256" s="200">
        <v>690.5</v>
      </c>
      <c r="I256" s="201"/>
      <c r="J256" s="202">
        <f>ROUND(I256*H256,2)</f>
        <v>0</v>
      </c>
      <c r="K256" s="198" t="s">
        <v>158</v>
      </c>
      <c r="L256" s="46"/>
      <c r="M256" s="203" t="s">
        <v>5</v>
      </c>
      <c r="N256" s="204" t="s">
        <v>42</v>
      </c>
      <c r="O256" s="47"/>
      <c r="P256" s="205">
        <f>O256*H256</f>
        <v>0</v>
      </c>
      <c r="Q256" s="205">
        <v>0.00071000000000000002</v>
      </c>
      <c r="R256" s="205">
        <f>Q256*H256</f>
        <v>0.490255</v>
      </c>
      <c r="S256" s="205">
        <v>0</v>
      </c>
      <c r="T256" s="206">
        <f>S256*H256</f>
        <v>0</v>
      </c>
      <c r="AR256" s="24" t="s">
        <v>159</v>
      </c>
      <c r="AT256" s="24" t="s">
        <v>154</v>
      </c>
      <c r="AU256" s="24" t="s">
        <v>85</v>
      </c>
      <c r="AY256" s="24" t="s">
        <v>152</v>
      </c>
      <c r="BE256" s="207">
        <f>IF(N256="základní",J256,0)</f>
        <v>0</v>
      </c>
      <c r="BF256" s="207">
        <f>IF(N256="snížená",J256,0)</f>
        <v>0</v>
      </c>
      <c r="BG256" s="207">
        <f>IF(N256="zákl. přenesená",J256,0)</f>
        <v>0</v>
      </c>
      <c r="BH256" s="207">
        <f>IF(N256="sníž. přenesená",J256,0)</f>
        <v>0</v>
      </c>
      <c r="BI256" s="207">
        <f>IF(N256="nulová",J256,0)</f>
        <v>0</v>
      </c>
      <c r="BJ256" s="24" t="s">
        <v>76</v>
      </c>
      <c r="BK256" s="207">
        <f>ROUND(I256*H256,2)</f>
        <v>0</v>
      </c>
      <c r="BL256" s="24" t="s">
        <v>159</v>
      </c>
      <c r="BM256" s="24" t="s">
        <v>475</v>
      </c>
    </row>
    <row r="257" s="13" customFormat="1">
      <c r="B257" s="225"/>
      <c r="D257" s="209" t="s">
        <v>161</v>
      </c>
      <c r="E257" s="226" t="s">
        <v>5</v>
      </c>
      <c r="F257" s="227" t="s">
        <v>453</v>
      </c>
      <c r="H257" s="226" t="s">
        <v>5</v>
      </c>
      <c r="I257" s="228"/>
      <c r="L257" s="225"/>
      <c r="M257" s="229"/>
      <c r="N257" s="230"/>
      <c r="O257" s="230"/>
      <c r="P257" s="230"/>
      <c r="Q257" s="230"/>
      <c r="R257" s="230"/>
      <c r="S257" s="230"/>
      <c r="T257" s="231"/>
      <c r="AT257" s="226" t="s">
        <v>161</v>
      </c>
      <c r="AU257" s="226" t="s">
        <v>85</v>
      </c>
      <c r="AV257" s="13" t="s">
        <v>76</v>
      </c>
      <c r="AW257" s="13" t="s">
        <v>35</v>
      </c>
      <c r="AX257" s="13" t="s">
        <v>71</v>
      </c>
      <c r="AY257" s="226" t="s">
        <v>152</v>
      </c>
    </row>
    <row r="258" s="11" customFormat="1">
      <c r="B258" s="208"/>
      <c r="D258" s="209" t="s">
        <v>161</v>
      </c>
      <c r="E258" s="210" t="s">
        <v>5</v>
      </c>
      <c r="F258" s="211" t="s">
        <v>476</v>
      </c>
      <c r="H258" s="212">
        <v>370.30000000000001</v>
      </c>
      <c r="I258" s="213"/>
      <c r="L258" s="208"/>
      <c r="M258" s="214"/>
      <c r="N258" s="215"/>
      <c r="O258" s="215"/>
      <c r="P258" s="215"/>
      <c r="Q258" s="215"/>
      <c r="R258" s="215"/>
      <c r="S258" s="215"/>
      <c r="T258" s="216"/>
      <c r="AT258" s="210" t="s">
        <v>161</v>
      </c>
      <c r="AU258" s="210" t="s">
        <v>85</v>
      </c>
      <c r="AV258" s="11" t="s">
        <v>85</v>
      </c>
      <c r="AW258" s="11" t="s">
        <v>35</v>
      </c>
      <c r="AX258" s="11" t="s">
        <v>71</v>
      </c>
      <c r="AY258" s="210" t="s">
        <v>152</v>
      </c>
    </row>
    <row r="259" s="11" customFormat="1">
      <c r="B259" s="208"/>
      <c r="D259" s="209" t="s">
        <v>161</v>
      </c>
      <c r="E259" s="210" t="s">
        <v>5</v>
      </c>
      <c r="F259" s="211" t="s">
        <v>463</v>
      </c>
      <c r="H259" s="212">
        <v>320.19999999999999</v>
      </c>
      <c r="I259" s="213"/>
      <c r="L259" s="208"/>
      <c r="M259" s="214"/>
      <c r="N259" s="215"/>
      <c r="O259" s="215"/>
      <c r="P259" s="215"/>
      <c r="Q259" s="215"/>
      <c r="R259" s="215"/>
      <c r="S259" s="215"/>
      <c r="T259" s="216"/>
      <c r="AT259" s="210" t="s">
        <v>161</v>
      </c>
      <c r="AU259" s="210" t="s">
        <v>85</v>
      </c>
      <c r="AV259" s="11" t="s">
        <v>85</v>
      </c>
      <c r="AW259" s="11" t="s">
        <v>35</v>
      </c>
      <c r="AX259" s="11" t="s">
        <v>71</v>
      </c>
      <c r="AY259" s="210" t="s">
        <v>152</v>
      </c>
    </row>
    <row r="260" s="12" customFormat="1">
      <c r="B260" s="217"/>
      <c r="D260" s="209" t="s">
        <v>161</v>
      </c>
      <c r="E260" s="218" t="s">
        <v>5</v>
      </c>
      <c r="F260" s="219" t="s">
        <v>168</v>
      </c>
      <c r="H260" s="220">
        <v>690.5</v>
      </c>
      <c r="I260" s="221"/>
      <c r="L260" s="217"/>
      <c r="M260" s="222"/>
      <c r="N260" s="223"/>
      <c r="O260" s="223"/>
      <c r="P260" s="223"/>
      <c r="Q260" s="223"/>
      <c r="R260" s="223"/>
      <c r="S260" s="223"/>
      <c r="T260" s="224"/>
      <c r="AT260" s="218" t="s">
        <v>161</v>
      </c>
      <c r="AU260" s="218" t="s">
        <v>85</v>
      </c>
      <c r="AV260" s="12" t="s">
        <v>159</v>
      </c>
      <c r="AW260" s="12" t="s">
        <v>35</v>
      </c>
      <c r="AX260" s="12" t="s">
        <v>76</v>
      </c>
      <c r="AY260" s="218" t="s">
        <v>152</v>
      </c>
    </row>
    <row r="261" s="1" customFormat="1" ht="25.5" customHeight="1">
      <c r="B261" s="195"/>
      <c r="C261" s="196" t="s">
        <v>477</v>
      </c>
      <c r="D261" s="196" t="s">
        <v>154</v>
      </c>
      <c r="E261" s="197" t="s">
        <v>478</v>
      </c>
      <c r="F261" s="198" t="s">
        <v>479</v>
      </c>
      <c r="G261" s="199" t="s">
        <v>157</v>
      </c>
      <c r="H261" s="200">
        <v>370.30000000000001</v>
      </c>
      <c r="I261" s="201"/>
      <c r="J261" s="202">
        <f>ROUND(I261*H261,2)</f>
        <v>0</v>
      </c>
      <c r="K261" s="198" t="s">
        <v>158</v>
      </c>
      <c r="L261" s="46"/>
      <c r="M261" s="203" t="s">
        <v>5</v>
      </c>
      <c r="N261" s="204" t="s">
        <v>42</v>
      </c>
      <c r="O261" s="47"/>
      <c r="P261" s="205">
        <f>O261*H261</f>
        <v>0</v>
      </c>
      <c r="Q261" s="205">
        <v>0.12966</v>
      </c>
      <c r="R261" s="205">
        <f>Q261*H261</f>
        <v>48.013097999999999</v>
      </c>
      <c r="S261" s="205">
        <v>0</v>
      </c>
      <c r="T261" s="206">
        <f>S261*H261</f>
        <v>0</v>
      </c>
      <c r="AR261" s="24" t="s">
        <v>159</v>
      </c>
      <c r="AT261" s="24" t="s">
        <v>154</v>
      </c>
      <c r="AU261" s="24" t="s">
        <v>85</v>
      </c>
      <c r="AY261" s="24" t="s">
        <v>152</v>
      </c>
      <c r="BE261" s="207">
        <f>IF(N261="základní",J261,0)</f>
        <v>0</v>
      </c>
      <c r="BF261" s="207">
        <f>IF(N261="snížená",J261,0)</f>
        <v>0</v>
      </c>
      <c r="BG261" s="207">
        <f>IF(N261="zákl. přenesená",J261,0)</f>
        <v>0</v>
      </c>
      <c r="BH261" s="207">
        <f>IF(N261="sníž. přenesená",J261,0)</f>
        <v>0</v>
      </c>
      <c r="BI261" s="207">
        <f>IF(N261="nulová",J261,0)</f>
        <v>0</v>
      </c>
      <c r="BJ261" s="24" t="s">
        <v>76</v>
      </c>
      <c r="BK261" s="207">
        <f>ROUND(I261*H261,2)</f>
        <v>0</v>
      </c>
      <c r="BL261" s="24" t="s">
        <v>159</v>
      </c>
      <c r="BM261" s="24" t="s">
        <v>480</v>
      </c>
    </row>
    <row r="262" s="13" customFormat="1">
      <c r="B262" s="225"/>
      <c r="D262" s="209" t="s">
        <v>161</v>
      </c>
      <c r="E262" s="226" t="s">
        <v>5</v>
      </c>
      <c r="F262" s="227" t="s">
        <v>453</v>
      </c>
      <c r="H262" s="226" t="s">
        <v>5</v>
      </c>
      <c r="I262" s="228"/>
      <c r="L262" s="225"/>
      <c r="M262" s="229"/>
      <c r="N262" s="230"/>
      <c r="O262" s="230"/>
      <c r="P262" s="230"/>
      <c r="Q262" s="230"/>
      <c r="R262" s="230"/>
      <c r="S262" s="230"/>
      <c r="T262" s="231"/>
      <c r="AT262" s="226" t="s">
        <v>161</v>
      </c>
      <c r="AU262" s="226" t="s">
        <v>85</v>
      </c>
      <c r="AV262" s="13" t="s">
        <v>76</v>
      </c>
      <c r="AW262" s="13" t="s">
        <v>35</v>
      </c>
      <c r="AX262" s="13" t="s">
        <v>71</v>
      </c>
      <c r="AY262" s="226" t="s">
        <v>152</v>
      </c>
    </row>
    <row r="263" s="11" customFormat="1">
      <c r="B263" s="208"/>
      <c r="D263" s="209" t="s">
        <v>161</v>
      </c>
      <c r="E263" s="210" t="s">
        <v>5</v>
      </c>
      <c r="F263" s="211" t="s">
        <v>476</v>
      </c>
      <c r="H263" s="212">
        <v>370.30000000000001</v>
      </c>
      <c r="I263" s="213"/>
      <c r="L263" s="208"/>
      <c r="M263" s="214"/>
      <c r="N263" s="215"/>
      <c r="O263" s="215"/>
      <c r="P263" s="215"/>
      <c r="Q263" s="215"/>
      <c r="R263" s="215"/>
      <c r="S263" s="215"/>
      <c r="T263" s="216"/>
      <c r="AT263" s="210" t="s">
        <v>161</v>
      </c>
      <c r="AU263" s="210" t="s">
        <v>85</v>
      </c>
      <c r="AV263" s="11" t="s">
        <v>85</v>
      </c>
      <c r="AW263" s="11" t="s">
        <v>35</v>
      </c>
      <c r="AX263" s="11" t="s">
        <v>76</v>
      </c>
      <c r="AY263" s="210" t="s">
        <v>152</v>
      </c>
    </row>
    <row r="264" s="1" customFormat="1" ht="25.5" customHeight="1">
      <c r="B264" s="195"/>
      <c r="C264" s="196" t="s">
        <v>481</v>
      </c>
      <c r="D264" s="196" t="s">
        <v>154</v>
      </c>
      <c r="E264" s="197" t="s">
        <v>482</v>
      </c>
      <c r="F264" s="198" t="s">
        <v>483</v>
      </c>
      <c r="G264" s="199" t="s">
        <v>157</v>
      </c>
      <c r="H264" s="200">
        <v>582.79999999999995</v>
      </c>
      <c r="I264" s="201"/>
      <c r="J264" s="202">
        <f>ROUND(I264*H264,2)</f>
        <v>0</v>
      </c>
      <c r="K264" s="198" t="s">
        <v>158</v>
      </c>
      <c r="L264" s="46"/>
      <c r="M264" s="203" t="s">
        <v>5</v>
      </c>
      <c r="N264" s="204" t="s">
        <v>42</v>
      </c>
      <c r="O264" s="47"/>
      <c r="P264" s="205">
        <f>O264*H264</f>
        <v>0</v>
      </c>
      <c r="Q264" s="205">
        <v>0.084250000000000005</v>
      </c>
      <c r="R264" s="205">
        <f>Q264*H264</f>
        <v>49.100900000000003</v>
      </c>
      <c r="S264" s="205">
        <v>0</v>
      </c>
      <c r="T264" s="206">
        <f>S264*H264</f>
        <v>0</v>
      </c>
      <c r="AR264" s="24" t="s">
        <v>159</v>
      </c>
      <c r="AT264" s="24" t="s">
        <v>154</v>
      </c>
      <c r="AU264" s="24" t="s">
        <v>85</v>
      </c>
      <c r="AY264" s="24" t="s">
        <v>152</v>
      </c>
      <c r="BE264" s="207">
        <f>IF(N264="základní",J264,0)</f>
        <v>0</v>
      </c>
      <c r="BF264" s="207">
        <f>IF(N264="snížená",J264,0)</f>
        <v>0</v>
      </c>
      <c r="BG264" s="207">
        <f>IF(N264="zákl. přenesená",J264,0)</f>
        <v>0</v>
      </c>
      <c r="BH264" s="207">
        <f>IF(N264="sníž. přenesená",J264,0)</f>
        <v>0</v>
      </c>
      <c r="BI264" s="207">
        <f>IF(N264="nulová",J264,0)</f>
        <v>0</v>
      </c>
      <c r="BJ264" s="24" t="s">
        <v>76</v>
      </c>
      <c r="BK264" s="207">
        <f>ROUND(I264*H264,2)</f>
        <v>0</v>
      </c>
      <c r="BL264" s="24" t="s">
        <v>159</v>
      </c>
      <c r="BM264" s="24" t="s">
        <v>484</v>
      </c>
    </row>
    <row r="265" s="13" customFormat="1">
      <c r="B265" s="225"/>
      <c r="D265" s="209" t="s">
        <v>161</v>
      </c>
      <c r="E265" s="226" t="s">
        <v>5</v>
      </c>
      <c r="F265" s="227" t="s">
        <v>485</v>
      </c>
      <c r="H265" s="226" t="s">
        <v>5</v>
      </c>
      <c r="I265" s="228"/>
      <c r="L265" s="225"/>
      <c r="M265" s="229"/>
      <c r="N265" s="230"/>
      <c r="O265" s="230"/>
      <c r="P265" s="230"/>
      <c r="Q265" s="230"/>
      <c r="R265" s="230"/>
      <c r="S265" s="230"/>
      <c r="T265" s="231"/>
      <c r="AT265" s="226" t="s">
        <v>161</v>
      </c>
      <c r="AU265" s="226" t="s">
        <v>85</v>
      </c>
      <c r="AV265" s="13" t="s">
        <v>76</v>
      </c>
      <c r="AW265" s="13" t="s">
        <v>35</v>
      </c>
      <c r="AX265" s="13" t="s">
        <v>71</v>
      </c>
      <c r="AY265" s="226" t="s">
        <v>152</v>
      </c>
    </row>
    <row r="266" s="11" customFormat="1">
      <c r="B266" s="208"/>
      <c r="D266" s="209" t="s">
        <v>161</v>
      </c>
      <c r="E266" s="210" t="s">
        <v>5</v>
      </c>
      <c r="F266" s="211" t="s">
        <v>486</v>
      </c>
      <c r="H266" s="212">
        <v>581.20000000000005</v>
      </c>
      <c r="I266" s="213"/>
      <c r="L266" s="208"/>
      <c r="M266" s="214"/>
      <c r="N266" s="215"/>
      <c r="O266" s="215"/>
      <c r="P266" s="215"/>
      <c r="Q266" s="215"/>
      <c r="R266" s="215"/>
      <c r="S266" s="215"/>
      <c r="T266" s="216"/>
      <c r="AT266" s="210" t="s">
        <v>161</v>
      </c>
      <c r="AU266" s="210" t="s">
        <v>85</v>
      </c>
      <c r="AV266" s="11" t="s">
        <v>85</v>
      </c>
      <c r="AW266" s="11" t="s">
        <v>35</v>
      </c>
      <c r="AX266" s="11" t="s">
        <v>71</v>
      </c>
      <c r="AY266" s="210" t="s">
        <v>152</v>
      </c>
    </row>
    <row r="267" s="13" customFormat="1">
      <c r="B267" s="225"/>
      <c r="D267" s="209" t="s">
        <v>161</v>
      </c>
      <c r="E267" s="226" t="s">
        <v>5</v>
      </c>
      <c r="F267" s="227" t="s">
        <v>487</v>
      </c>
      <c r="H267" s="226" t="s">
        <v>5</v>
      </c>
      <c r="I267" s="228"/>
      <c r="L267" s="225"/>
      <c r="M267" s="229"/>
      <c r="N267" s="230"/>
      <c r="O267" s="230"/>
      <c r="P267" s="230"/>
      <c r="Q267" s="230"/>
      <c r="R267" s="230"/>
      <c r="S267" s="230"/>
      <c r="T267" s="231"/>
      <c r="AT267" s="226" t="s">
        <v>161</v>
      </c>
      <c r="AU267" s="226" t="s">
        <v>85</v>
      </c>
      <c r="AV267" s="13" t="s">
        <v>76</v>
      </c>
      <c r="AW267" s="13" t="s">
        <v>35</v>
      </c>
      <c r="AX267" s="13" t="s">
        <v>71</v>
      </c>
      <c r="AY267" s="226" t="s">
        <v>152</v>
      </c>
    </row>
    <row r="268" s="11" customFormat="1">
      <c r="B268" s="208"/>
      <c r="D268" s="209" t="s">
        <v>161</v>
      </c>
      <c r="E268" s="210" t="s">
        <v>5</v>
      </c>
      <c r="F268" s="211" t="s">
        <v>488</v>
      </c>
      <c r="H268" s="212">
        <v>1.6000000000000001</v>
      </c>
      <c r="I268" s="213"/>
      <c r="L268" s="208"/>
      <c r="M268" s="214"/>
      <c r="N268" s="215"/>
      <c r="O268" s="215"/>
      <c r="P268" s="215"/>
      <c r="Q268" s="215"/>
      <c r="R268" s="215"/>
      <c r="S268" s="215"/>
      <c r="T268" s="216"/>
      <c r="AT268" s="210" t="s">
        <v>161</v>
      </c>
      <c r="AU268" s="210" t="s">
        <v>85</v>
      </c>
      <c r="AV268" s="11" t="s">
        <v>85</v>
      </c>
      <c r="AW268" s="11" t="s">
        <v>35</v>
      </c>
      <c r="AX268" s="11" t="s">
        <v>71</v>
      </c>
      <c r="AY268" s="210" t="s">
        <v>152</v>
      </c>
    </row>
    <row r="269" s="12" customFormat="1">
      <c r="B269" s="217"/>
      <c r="D269" s="209" t="s">
        <v>161</v>
      </c>
      <c r="E269" s="218" t="s">
        <v>83</v>
      </c>
      <c r="F269" s="219" t="s">
        <v>168</v>
      </c>
      <c r="H269" s="220">
        <v>582.79999999999995</v>
      </c>
      <c r="I269" s="221"/>
      <c r="L269" s="217"/>
      <c r="M269" s="222"/>
      <c r="N269" s="223"/>
      <c r="O269" s="223"/>
      <c r="P269" s="223"/>
      <c r="Q269" s="223"/>
      <c r="R269" s="223"/>
      <c r="S269" s="223"/>
      <c r="T269" s="224"/>
      <c r="AT269" s="218" t="s">
        <v>161</v>
      </c>
      <c r="AU269" s="218" t="s">
        <v>85</v>
      </c>
      <c r="AV269" s="12" t="s">
        <v>159</v>
      </c>
      <c r="AW269" s="12" t="s">
        <v>35</v>
      </c>
      <c r="AX269" s="12" t="s">
        <v>76</v>
      </c>
      <c r="AY269" s="218" t="s">
        <v>152</v>
      </c>
    </row>
    <row r="270" s="1" customFormat="1" ht="16.5" customHeight="1">
      <c r="B270" s="195"/>
      <c r="C270" s="232" t="s">
        <v>489</v>
      </c>
      <c r="D270" s="232" t="s">
        <v>324</v>
      </c>
      <c r="E270" s="233" t="s">
        <v>490</v>
      </c>
      <c r="F270" s="234" t="s">
        <v>491</v>
      </c>
      <c r="G270" s="235" t="s">
        <v>157</v>
      </c>
      <c r="H270" s="236">
        <v>610.25999999999999</v>
      </c>
      <c r="I270" s="237"/>
      <c r="J270" s="238">
        <f>ROUND(I270*H270,2)</f>
        <v>0</v>
      </c>
      <c r="K270" s="234" t="s">
        <v>158</v>
      </c>
      <c r="L270" s="239"/>
      <c r="M270" s="240" t="s">
        <v>5</v>
      </c>
      <c r="N270" s="241" t="s">
        <v>42</v>
      </c>
      <c r="O270" s="47"/>
      <c r="P270" s="205">
        <f>O270*H270</f>
        <v>0</v>
      </c>
      <c r="Q270" s="205">
        <v>0.13100000000000001</v>
      </c>
      <c r="R270" s="205">
        <f>Q270*H270</f>
        <v>79.944060000000007</v>
      </c>
      <c r="S270" s="205">
        <v>0</v>
      </c>
      <c r="T270" s="206">
        <f>S270*H270</f>
        <v>0</v>
      </c>
      <c r="AR270" s="24" t="s">
        <v>194</v>
      </c>
      <c r="AT270" s="24" t="s">
        <v>324</v>
      </c>
      <c r="AU270" s="24" t="s">
        <v>85</v>
      </c>
      <c r="AY270" s="24" t="s">
        <v>152</v>
      </c>
      <c r="BE270" s="207">
        <f>IF(N270="základní",J270,0)</f>
        <v>0</v>
      </c>
      <c r="BF270" s="207">
        <f>IF(N270="snížená",J270,0)</f>
        <v>0</v>
      </c>
      <c r="BG270" s="207">
        <f>IF(N270="zákl. přenesená",J270,0)</f>
        <v>0</v>
      </c>
      <c r="BH270" s="207">
        <f>IF(N270="sníž. přenesená",J270,0)</f>
        <v>0</v>
      </c>
      <c r="BI270" s="207">
        <f>IF(N270="nulová",J270,0)</f>
        <v>0</v>
      </c>
      <c r="BJ270" s="24" t="s">
        <v>76</v>
      </c>
      <c r="BK270" s="207">
        <f>ROUND(I270*H270,2)</f>
        <v>0</v>
      </c>
      <c r="BL270" s="24" t="s">
        <v>159</v>
      </c>
      <c r="BM270" s="24" t="s">
        <v>492</v>
      </c>
    </row>
    <row r="271" s="11" customFormat="1">
      <c r="B271" s="208"/>
      <c r="D271" s="209" t="s">
        <v>161</v>
      </c>
      <c r="E271" s="210" t="s">
        <v>5</v>
      </c>
      <c r="F271" s="211" t="s">
        <v>493</v>
      </c>
      <c r="H271" s="212">
        <v>610.25999999999999</v>
      </c>
      <c r="I271" s="213"/>
      <c r="L271" s="208"/>
      <c r="M271" s="214"/>
      <c r="N271" s="215"/>
      <c r="O271" s="215"/>
      <c r="P271" s="215"/>
      <c r="Q271" s="215"/>
      <c r="R271" s="215"/>
      <c r="S271" s="215"/>
      <c r="T271" s="216"/>
      <c r="AT271" s="210" t="s">
        <v>161</v>
      </c>
      <c r="AU271" s="210" t="s">
        <v>85</v>
      </c>
      <c r="AV271" s="11" t="s">
        <v>85</v>
      </c>
      <c r="AW271" s="11" t="s">
        <v>35</v>
      </c>
      <c r="AX271" s="11" t="s">
        <v>76</v>
      </c>
      <c r="AY271" s="210" t="s">
        <v>152</v>
      </c>
    </row>
    <row r="272" s="1" customFormat="1" ht="16.5" customHeight="1">
      <c r="B272" s="195"/>
      <c r="C272" s="232" t="s">
        <v>494</v>
      </c>
      <c r="D272" s="232" t="s">
        <v>324</v>
      </c>
      <c r="E272" s="233" t="s">
        <v>495</v>
      </c>
      <c r="F272" s="234" t="s">
        <v>496</v>
      </c>
      <c r="G272" s="235" t="s">
        <v>157</v>
      </c>
      <c r="H272" s="236">
        <v>1.6799999999999999</v>
      </c>
      <c r="I272" s="237"/>
      <c r="J272" s="238">
        <f>ROUND(I272*H272,2)</f>
        <v>0</v>
      </c>
      <c r="K272" s="234" t="s">
        <v>158</v>
      </c>
      <c r="L272" s="239"/>
      <c r="M272" s="240" t="s">
        <v>5</v>
      </c>
      <c r="N272" s="241" t="s">
        <v>42</v>
      </c>
      <c r="O272" s="47"/>
      <c r="P272" s="205">
        <f>O272*H272</f>
        <v>0</v>
      </c>
      <c r="Q272" s="205">
        <v>0.13100000000000001</v>
      </c>
      <c r="R272" s="205">
        <f>Q272*H272</f>
        <v>0.22008</v>
      </c>
      <c r="S272" s="205">
        <v>0</v>
      </c>
      <c r="T272" s="206">
        <f>S272*H272</f>
        <v>0</v>
      </c>
      <c r="AR272" s="24" t="s">
        <v>194</v>
      </c>
      <c r="AT272" s="24" t="s">
        <v>324</v>
      </c>
      <c r="AU272" s="24" t="s">
        <v>85</v>
      </c>
      <c r="AY272" s="24" t="s">
        <v>152</v>
      </c>
      <c r="BE272" s="207">
        <f>IF(N272="základní",J272,0)</f>
        <v>0</v>
      </c>
      <c r="BF272" s="207">
        <f>IF(N272="snížená",J272,0)</f>
        <v>0</v>
      </c>
      <c r="BG272" s="207">
        <f>IF(N272="zákl. přenesená",J272,0)</f>
        <v>0</v>
      </c>
      <c r="BH272" s="207">
        <f>IF(N272="sníž. přenesená",J272,0)</f>
        <v>0</v>
      </c>
      <c r="BI272" s="207">
        <f>IF(N272="nulová",J272,0)</f>
        <v>0</v>
      </c>
      <c r="BJ272" s="24" t="s">
        <v>76</v>
      </c>
      <c r="BK272" s="207">
        <f>ROUND(I272*H272,2)</f>
        <v>0</v>
      </c>
      <c r="BL272" s="24" t="s">
        <v>159</v>
      </c>
      <c r="BM272" s="24" t="s">
        <v>497</v>
      </c>
    </row>
    <row r="273" s="11" customFormat="1">
      <c r="B273" s="208"/>
      <c r="D273" s="209" t="s">
        <v>161</v>
      </c>
      <c r="E273" s="210" t="s">
        <v>5</v>
      </c>
      <c r="F273" s="211" t="s">
        <v>498</v>
      </c>
      <c r="H273" s="212">
        <v>1.6799999999999999</v>
      </c>
      <c r="I273" s="213"/>
      <c r="L273" s="208"/>
      <c r="M273" s="214"/>
      <c r="N273" s="215"/>
      <c r="O273" s="215"/>
      <c r="P273" s="215"/>
      <c r="Q273" s="215"/>
      <c r="R273" s="215"/>
      <c r="S273" s="215"/>
      <c r="T273" s="216"/>
      <c r="AT273" s="210" t="s">
        <v>161</v>
      </c>
      <c r="AU273" s="210" t="s">
        <v>85</v>
      </c>
      <c r="AV273" s="11" t="s">
        <v>85</v>
      </c>
      <c r="AW273" s="11" t="s">
        <v>35</v>
      </c>
      <c r="AX273" s="11" t="s">
        <v>76</v>
      </c>
      <c r="AY273" s="210" t="s">
        <v>152</v>
      </c>
    </row>
    <row r="274" s="1" customFormat="1" ht="25.5" customHeight="1">
      <c r="B274" s="195"/>
      <c r="C274" s="196" t="s">
        <v>499</v>
      </c>
      <c r="D274" s="196" t="s">
        <v>154</v>
      </c>
      <c r="E274" s="197" t="s">
        <v>500</v>
      </c>
      <c r="F274" s="198" t="s">
        <v>501</v>
      </c>
      <c r="G274" s="199" t="s">
        <v>157</v>
      </c>
      <c r="H274" s="200">
        <v>1.6000000000000001</v>
      </c>
      <c r="I274" s="201"/>
      <c r="J274" s="202">
        <f>ROUND(I274*H274,2)</f>
        <v>0</v>
      </c>
      <c r="K274" s="198" t="s">
        <v>158</v>
      </c>
      <c r="L274" s="46"/>
      <c r="M274" s="203" t="s">
        <v>5</v>
      </c>
      <c r="N274" s="204" t="s">
        <v>42</v>
      </c>
      <c r="O274" s="47"/>
      <c r="P274" s="205">
        <f>O274*H274</f>
        <v>0</v>
      </c>
      <c r="Q274" s="205">
        <v>0</v>
      </c>
      <c r="R274" s="205">
        <f>Q274*H274</f>
        <v>0</v>
      </c>
      <c r="S274" s="205">
        <v>0</v>
      </c>
      <c r="T274" s="206">
        <f>S274*H274</f>
        <v>0</v>
      </c>
      <c r="AR274" s="24" t="s">
        <v>159</v>
      </c>
      <c r="AT274" s="24" t="s">
        <v>154</v>
      </c>
      <c r="AU274" s="24" t="s">
        <v>85</v>
      </c>
      <c r="AY274" s="24" t="s">
        <v>152</v>
      </c>
      <c r="BE274" s="207">
        <f>IF(N274="základní",J274,0)</f>
        <v>0</v>
      </c>
      <c r="BF274" s="207">
        <f>IF(N274="snížená",J274,0)</f>
        <v>0</v>
      </c>
      <c r="BG274" s="207">
        <f>IF(N274="zákl. přenesená",J274,0)</f>
        <v>0</v>
      </c>
      <c r="BH274" s="207">
        <f>IF(N274="sníž. přenesená",J274,0)</f>
        <v>0</v>
      </c>
      <c r="BI274" s="207">
        <f>IF(N274="nulová",J274,0)</f>
        <v>0</v>
      </c>
      <c r="BJ274" s="24" t="s">
        <v>76</v>
      </c>
      <c r="BK274" s="207">
        <f>ROUND(I274*H274,2)</f>
        <v>0</v>
      </c>
      <c r="BL274" s="24" t="s">
        <v>159</v>
      </c>
      <c r="BM274" s="24" t="s">
        <v>502</v>
      </c>
    </row>
    <row r="275" s="1" customFormat="1" ht="25.5" customHeight="1">
      <c r="B275" s="195"/>
      <c r="C275" s="196" t="s">
        <v>503</v>
      </c>
      <c r="D275" s="196" t="s">
        <v>154</v>
      </c>
      <c r="E275" s="197" t="s">
        <v>504</v>
      </c>
      <c r="F275" s="198" t="s">
        <v>505</v>
      </c>
      <c r="G275" s="199" t="s">
        <v>157</v>
      </c>
      <c r="H275" s="200">
        <v>72</v>
      </c>
      <c r="I275" s="201"/>
      <c r="J275" s="202">
        <f>ROUND(I275*H275,2)</f>
        <v>0</v>
      </c>
      <c r="K275" s="198" t="s">
        <v>158</v>
      </c>
      <c r="L275" s="46"/>
      <c r="M275" s="203" t="s">
        <v>5</v>
      </c>
      <c r="N275" s="204" t="s">
        <v>42</v>
      </c>
      <c r="O275" s="47"/>
      <c r="P275" s="205">
        <f>O275*H275</f>
        <v>0</v>
      </c>
      <c r="Q275" s="205">
        <v>0.085650000000000004</v>
      </c>
      <c r="R275" s="205">
        <f>Q275*H275</f>
        <v>6.1668000000000003</v>
      </c>
      <c r="S275" s="205">
        <v>0</v>
      </c>
      <c r="T275" s="206">
        <f>S275*H275</f>
        <v>0</v>
      </c>
      <c r="AR275" s="24" t="s">
        <v>159</v>
      </c>
      <c r="AT275" s="24" t="s">
        <v>154</v>
      </c>
      <c r="AU275" s="24" t="s">
        <v>85</v>
      </c>
      <c r="AY275" s="24" t="s">
        <v>152</v>
      </c>
      <c r="BE275" s="207">
        <f>IF(N275="základní",J275,0)</f>
        <v>0</v>
      </c>
      <c r="BF275" s="207">
        <f>IF(N275="snížená",J275,0)</f>
        <v>0</v>
      </c>
      <c r="BG275" s="207">
        <f>IF(N275="zákl. přenesená",J275,0)</f>
        <v>0</v>
      </c>
      <c r="BH275" s="207">
        <f>IF(N275="sníž. přenesená",J275,0)</f>
        <v>0</v>
      </c>
      <c r="BI275" s="207">
        <f>IF(N275="nulová",J275,0)</f>
        <v>0</v>
      </c>
      <c r="BJ275" s="24" t="s">
        <v>76</v>
      </c>
      <c r="BK275" s="207">
        <f>ROUND(I275*H275,2)</f>
        <v>0</v>
      </c>
      <c r="BL275" s="24" t="s">
        <v>159</v>
      </c>
      <c r="BM275" s="24" t="s">
        <v>506</v>
      </c>
    </row>
    <row r="276" s="13" customFormat="1">
      <c r="B276" s="225"/>
      <c r="D276" s="209" t="s">
        <v>161</v>
      </c>
      <c r="E276" s="226" t="s">
        <v>5</v>
      </c>
      <c r="F276" s="227" t="s">
        <v>507</v>
      </c>
      <c r="H276" s="226" t="s">
        <v>5</v>
      </c>
      <c r="I276" s="228"/>
      <c r="L276" s="225"/>
      <c r="M276" s="229"/>
      <c r="N276" s="230"/>
      <c r="O276" s="230"/>
      <c r="P276" s="230"/>
      <c r="Q276" s="230"/>
      <c r="R276" s="230"/>
      <c r="S276" s="230"/>
      <c r="T276" s="231"/>
      <c r="AT276" s="226" t="s">
        <v>161</v>
      </c>
      <c r="AU276" s="226" t="s">
        <v>85</v>
      </c>
      <c r="AV276" s="13" t="s">
        <v>76</v>
      </c>
      <c r="AW276" s="13" t="s">
        <v>35</v>
      </c>
      <c r="AX276" s="13" t="s">
        <v>71</v>
      </c>
      <c r="AY276" s="226" t="s">
        <v>152</v>
      </c>
    </row>
    <row r="277" s="13" customFormat="1">
      <c r="B277" s="225"/>
      <c r="D277" s="209" t="s">
        <v>161</v>
      </c>
      <c r="E277" s="226" t="s">
        <v>5</v>
      </c>
      <c r="F277" s="227" t="s">
        <v>485</v>
      </c>
      <c r="H277" s="226" t="s">
        <v>5</v>
      </c>
      <c r="I277" s="228"/>
      <c r="L277" s="225"/>
      <c r="M277" s="229"/>
      <c r="N277" s="230"/>
      <c r="O277" s="230"/>
      <c r="P277" s="230"/>
      <c r="Q277" s="230"/>
      <c r="R277" s="230"/>
      <c r="S277" s="230"/>
      <c r="T277" s="231"/>
      <c r="AT277" s="226" t="s">
        <v>161</v>
      </c>
      <c r="AU277" s="226" t="s">
        <v>85</v>
      </c>
      <c r="AV277" s="13" t="s">
        <v>76</v>
      </c>
      <c r="AW277" s="13" t="s">
        <v>35</v>
      </c>
      <c r="AX277" s="13" t="s">
        <v>71</v>
      </c>
      <c r="AY277" s="226" t="s">
        <v>152</v>
      </c>
    </row>
    <row r="278" s="11" customFormat="1">
      <c r="B278" s="208"/>
      <c r="D278" s="209" t="s">
        <v>161</v>
      </c>
      <c r="E278" s="210" t="s">
        <v>5</v>
      </c>
      <c r="F278" s="211" t="s">
        <v>508</v>
      </c>
      <c r="H278" s="212">
        <v>45.600000000000001</v>
      </c>
      <c r="I278" s="213"/>
      <c r="L278" s="208"/>
      <c r="M278" s="214"/>
      <c r="N278" s="215"/>
      <c r="O278" s="215"/>
      <c r="P278" s="215"/>
      <c r="Q278" s="215"/>
      <c r="R278" s="215"/>
      <c r="S278" s="215"/>
      <c r="T278" s="216"/>
      <c r="AT278" s="210" t="s">
        <v>161</v>
      </c>
      <c r="AU278" s="210" t="s">
        <v>85</v>
      </c>
      <c r="AV278" s="11" t="s">
        <v>85</v>
      </c>
      <c r="AW278" s="11" t="s">
        <v>35</v>
      </c>
      <c r="AX278" s="11" t="s">
        <v>71</v>
      </c>
      <c r="AY278" s="210" t="s">
        <v>152</v>
      </c>
    </row>
    <row r="279" s="13" customFormat="1">
      <c r="B279" s="225"/>
      <c r="D279" s="209" t="s">
        <v>161</v>
      </c>
      <c r="E279" s="226" t="s">
        <v>5</v>
      </c>
      <c r="F279" s="227" t="s">
        <v>487</v>
      </c>
      <c r="H279" s="226" t="s">
        <v>5</v>
      </c>
      <c r="I279" s="228"/>
      <c r="L279" s="225"/>
      <c r="M279" s="229"/>
      <c r="N279" s="230"/>
      <c r="O279" s="230"/>
      <c r="P279" s="230"/>
      <c r="Q279" s="230"/>
      <c r="R279" s="230"/>
      <c r="S279" s="230"/>
      <c r="T279" s="231"/>
      <c r="AT279" s="226" t="s">
        <v>161</v>
      </c>
      <c r="AU279" s="226" t="s">
        <v>85</v>
      </c>
      <c r="AV279" s="13" t="s">
        <v>76</v>
      </c>
      <c r="AW279" s="13" t="s">
        <v>35</v>
      </c>
      <c r="AX279" s="13" t="s">
        <v>71</v>
      </c>
      <c r="AY279" s="226" t="s">
        <v>152</v>
      </c>
    </row>
    <row r="280" s="11" customFormat="1">
      <c r="B280" s="208"/>
      <c r="D280" s="209" t="s">
        <v>161</v>
      </c>
      <c r="E280" s="210" t="s">
        <v>5</v>
      </c>
      <c r="F280" s="211" t="s">
        <v>509</v>
      </c>
      <c r="H280" s="212">
        <v>26.399999999999999</v>
      </c>
      <c r="I280" s="213"/>
      <c r="L280" s="208"/>
      <c r="M280" s="214"/>
      <c r="N280" s="215"/>
      <c r="O280" s="215"/>
      <c r="P280" s="215"/>
      <c r="Q280" s="215"/>
      <c r="R280" s="215"/>
      <c r="S280" s="215"/>
      <c r="T280" s="216"/>
      <c r="AT280" s="210" t="s">
        <v>161</v>
      </c>
      <c r="AU280" s="210" t="s">
        <v>85</v>
      </c>
      <c r="AV280" s="11" t="s">
        <v>85</v>
      </c>
      <c r="AW280" s="11" t="s">
        <v>35</v>
      </c>
      <c r="AX280" s="11" t="s">
        <v>71</v>
      </c>
      <c r="AY280" s="210" t="s">
        <v>152</v>
      </c>
    </row>
    <row r="281" s="12" customFormat="1">
      <c r="B281" s="217"/>
      <c r="D281" s="209" t="s">
        <v>161</v>
      </c>
      <c r="E281" s="218" t="s">
        <v>86</v>
      </c>
      <c r="F281" s="219" t="s">
        <v>168</v>
      </c>
      <c r="H281" s="220">
        <v>72</v>
      </c>
      <c r="I281" s="221"/>
      <c r="L281" s="217"/>
      <c r="M281" s="222"/>
      <c r="N281" s="223"/>
      <c r="O281" s="223"/>
      <c r="P281" s="223"/>
      <c r="Q281" s="223"/>
      <c r="R281" s="223"/>
      <c r="S281" s="223"/>
      <c r="T281" s="224"/>
      <c r="AT281" s="218" t="s">
        <v>161</v>
      </c>
      <c r="AU281" s="218" t="s">
        <v>85</v>
      </c>
      <c r="AV281" s="12" t="s">
        <v>159</v>
      </c>
      <c r="AW281" s="12" t="s">
        <v>35</v>
      </c>
      <c r="AX281" s="12" t="s">
        <v>76</v>
      </c>
      <c r="AY281" s="218" t="s">
        <v>152</v>
      </c>
    </row>
    <row r="282" s="1" customFormat="1" ht="16.5" customHeight="1">
      <c r="B282" s="195"/>
      <c r="C282" s="232" t="s">
        <v>510</v>
      </c>
      <c r="D282" s="232" t="s">
        <v>324</v>
      </c>
      <c r="E282" s="233" t="s">
        <v>511</v>
      </c>
      <c r="F282" s="234" t="s">
        <v>512</v>
      </c>
      <c r="G282" s="235" t="s">
        <v>157</v>
      </c>
      <c r="H282" s="236">
        <v>47.880000000000003</v>
      </c>
      <c r="I282" s="237"/>
      <c r="J282" s="238">
        <f>ROUND(I282*H282,2)</f>
        <v>0</v>
      </c>
      <c r="K282" s="234" t="s">
        <v>158</v>
      </c>
      <c r="L282" s="239"/>
      <c r="M282" s="240" t="s">
        <v>5</v>
      </c>
      <c r="N282" s="241" t="s">
        <v>42</v>
      </c>
      <c r="O282" s="47"/>
      <c r="P282" s="205">
        <f>O282*H282</f>
        <v>0</v>
      </c>
      <c r="Q282" s="205">
        <v>0.17599999999999999</v>
      </c>
      <c r="R282" s="205">
        <f>Q282*H282</f>
        <v>8.4268800000000006</v>
      </c>
      <c r="S282" s="205">
        <v>0</v>
      </c>
      <c r="T282" s="206">
        <f>S282*H282</f>
        <v>0</v>
      </c>
      <c r="AR282" s="24" t="s">
        <v>194</v>
      </c>
      <c r="AT282" s="24" t="s">
        <v>324</v>
      </c>
      <c r="AU282" s="24" t="s">
        <v>85</v>
      </c>
      <c r="AY282" s="24" t="s">
        <v>152</v>
      </c>
      <c r="BE282" s="207">
        <f>IF(N282="základní",J282,0)</f>
        <v>0</v>
      </c>
      <c r="BF282" s="207">
        <f>IF(N282="snížená",J282,0)</f>
        <v>0</v>
      </c>
      <c r="BG282" s="207">
        <f>IF(N282="zákl. přenesená",J282,0)</f>
        <v>0</v>
      </c>
      <c r="BH282" s="207">
        <f>IF(N282="sníž. přenesená",J282,0)</f>
        <v>0</v>
      </c>
      <c r="BI282" s="207">
        <f>IF(N282="nulová",J282,0)</f>
        <v>0</v>
      </c>
      <c r="BJ282" s="24" t="s">
        <v>76</v>
      </c>
      <c r="BK282" s="207">
        <f>ROUND(I282*H282,2)</f>
        <v>0</v>
      </c>
      <c r="BL282" s="24" t="s">
        <v>159</v>
      </c>
      <c r="BM282" s="24" t="s">
        <v>513</v>
      </c>
    </row>
    <row r="283" s="11" customFormat="1">
      <c r="B283" s="208"/>
      <c r="D283" s="209" t="s">
        <v>161</v>
      </c>
      <c r="E283" s="210" t="s">
        <v>5</v>
      </c>
      <c r="F283" s="211" t="s">
        <v>514</v>
      </c>
      <c r="H283" s="212">
        <v>47.880000000000003</v>
      </c>
      <c r="I283" s="213"/>
      <c r="L283" s="208"/>
      <c r="M283" s="214"/>
      <c r="N283" s="215"/>
      <c r="O283" s="215"/>
      <c r="P283" s="215"/>
      <c r="Q283" s="215"/>
      <c r="R283" s="215"/>
      <c r="S283" s="215"/>
      <c r="T283" s="216"/>
      <c r="AT283" s="210" t="s">
        <v>161</v>
      </c>
      <c r="AU283" s="210" t="s">
        <v>85</v>
      </c>
      <c r="AV283" s="11" t="s">
        <v>85</v>
      </c>
      <c r="AW283" s="11" t="s">
        <v>35</v>
      </c>
      <c r="AX283" s="11" t="s">
        <v>76</v>
      </c>
      <c r="AY283" s="210" t="s">
        <v>152</v>
      </c>
    </row>
    <row r="284" s="1" customFormat="1" ht="16.5" customHeight="1">
      <c r="B284" s="195"/>
      <c r="C284" s="232" t="s">
        <v>515</v>
      </c>
      <c r="D284" s="232" t="s">
        <v>324</v>
      </c>
      <c r="E284" s="233" t="s">
        <v>516</v>
      </c>
      <c r="F284" s="234" t="s">
        <v>517</v>
      </c>
      <c r="G284" s="235" t="s">
        <v>157</v>
      </c>
      <c r="H284" s="236">
        <v>27.719999999999999</v>
      </c>
      <c r="I284" s="237"/>
      <c r="J284" s="238">
        <f>ROUND(I284*H284,2)</f>
        <v>0</v>
      </c>
      <c r="K284" s="234" t="s">
        <v>5</v>
      </c>
      <c r="L284" s="239"/>
      <c r="M284" s="240" t="s">
        <v>5</v>
      </c>
      <c r="N284" s="241" t="s">
        <v>42</v>
      </c>
      <c r="O284" s="47"/>
      <c r="P284" s="205">
        <f>O284*H284</f>
        <v>0</v>
      </c>
      <c r="Q284" s="205">
        <v>0.13100000000000001</v>
      </c>
      <c r="R284" s="205">
        <f>Q284*H284</f>
        <v>3.6313200000000001</v>
      </c>
      <c r="S284" s="205">
        <v>0</v>
      </c>
      <c r="T284" s="206">
        <f>S284*H284</f>
        <v>0</v>
      </c>
      <c r="AR284" s="24" t="s">
        <v>194</v>
      </c>
      <c r="AT284" s="24" t="s">
        <v>324</v>
      </c>
      <c r="AU284" s="24" t="s">
        <v>85</v>
      </c>
      <c r="AY284" s="24" t="s">
        <v>152</v>
      </c>
      <c r="BE284" s="207">
        <f>IF(N284="základní",J284,0)</f>
        <v>0</v>
      </c>
      <c r="BF284" s="207">
        <f>IF(N284="snížená",J284,0)</f>
        <v>0</v>
      </c>
      <c r="BG284" s="207">
        <f>IF(N284="zákl. přenesená",J284,0)</f>
        <v>0</v>
      </c>
      <c r="BH284" s="207">
        <f>IF(N284="sníž. přenesená",J284,0)</f>
        <v>0</v>
      </c>
      <c r="BI284" s="207">
        <f>IF(N284="nulová",J284,0)</f>
        <v>0</v>
      </c>
      <c r="BJ284" s="24" t="s">
        <v>76</v>
      </c>
      <c r="BK284" s="207">
        <f>ROUND(I284*H284,2)</f>
        <v>0</v>
      </c>
      <c r="BL284" s="24" t="s">
        <v>159</v>
      </c>
      <c r="BM284" s="24" t="s">
        <v>518</v>
      </c>
    </row>
    <row r="285" s="11" customFormat="1">
      <c r="B285" s="208"/>
      <c r="D285" s="209" t="s">
        <v>161</v>
      </c>
      <c r="E285" s="210" t="s">
        <v>5</v>
      </c>
      <c r="F285" s="211" t="s">
        <v>519</v>
      </c>
      <c r="H285" s="212">
        <v>27.719999999999999</v>
      </c>
      <c r="I285" s="213"/>
      <c r="L285" s="208"/>
      <c r="M285" s="214"/>
      <c r="N285" s="215"/>
      <c r="O285" s="215"/>
      <c r="P285" s="215"/>
      <c r="Q285" s="215"/>
      <c r="R285" s="215"/>
      <c r="S285" s="215"/>
      <c r="T285" s="216"/>
      <c r="AT285" s="210" t="s">
        <v>161</v>
      </c>
      <c r="AU285" s="210" t="s">
        <v>85</v>
      </c>
      <c r="AV285" s="11" t="s">
        <v>85</v>
      </c>
      <c r="AW285" s="11" t="s">
        <v>35</v>
      </c>
      <c r="AX285" s="11" t="s">
        <v>76</v>
      </c>
      <c r="AY285" s="210" t="s">
        <v>152</v>
      </c>
    </row>
    <row r="286" s="1" customFormat="1" ht="25.5" customHeight="1">
      <c r="B286" s="195"/>
      <c r="C286" s="196" t="s">
        <v>520</v>
      </c>
      <c r="D286" s="196" t="s">
        <v>154</v>
      </c>
      <c r="E286" s="197" t="s">
        <v>521</v>
      </c>
      <c r="F286" s="198" t="s">
        <v>522</v>
      </c>
      <c r="G286" s="199" t="s">
        <v>157</v>
      </c>
      <c r="H286" s="200">
        <v>26.399999999999999</v>
      </c>
      <c r="I286" s="201"/>
      <c r="J286" s="202">
        <f>ROUND(I286*H286,2)</f>
        <v>0</v>
      </c>
      <c r="K286" s="198" t="s">
        <v>158</v>
      </c>
      <c r="L286" s="46"/>
      <c r="M286" s="203" t="s">
        <v>5</v>
      </c>
      <c r="N286" s="204" t="s">
        <v>42</v>
      </c>
      <c r="O286" s="47"/>
      <c r="P286" s="205">
        <f>O286*H286</f>
        <v>0</v>
      </c>
      <c r="Q286" s="205">
        <v>0</v>
      </c>
      <c r="R286" s="205">
        <f>Q286*H286</f>
        <v>0</v>
      </c>
      <c r="S286" s="205">
        <v>0</v>
      </c>
      <c r="T286" s="206">
        <f>S286*H286</f>
        <v>0</v>
      </c>
      <c r="AR286" s="24" t="s">
        <v>159</v>
      </c>
      <c r="AT286" s="24" t="s">
        <v>154</v>
      </c>
      <c r="AU286" s="24" t="s">
        <v>85</v>
      </c>
      <c r="AY286" s="24" t="s">
        <v>152</v>
      </c>
      <c r="BE286" s="207">
        <f>IF(N286="základní",J286,0)</f>
        <v>0</v>
      </c>
      <c r="BF286" s="207">
        <f>IF(N286="snížená",J286,0)</f>
        <v>0</v>
      </c>
      <c r="BG286" s="207">
        <f>IF(N286="zákl. přenesená",J286,0)</f>
        <v>0</v>
      </c>
      <c r="BH286" s="207">
        <f>IF(N286="sníž. přenesená",J286,0)</f>
        <v>0</v>
      </c>
      <c r="BI286" s="207">
        <f>IF(N286="nulová",J286,0)</f>
        <v>0</v>
      </c>
      <c r="BJ286" s="24" t="s">
        <v>76</v>
      </c>
      <c r="BK286" s="207">
        <f>ROUND(I286*H286,2)</f>
        <v>0</v>
      </c>
      <c r="BL286" s="24" t="s">
        <v>159</v>
      </c>
      <c r="BM286" s="24" t="s">
        <v>523</v>
      </c>
    </row>
    <row r="287" s="1" customFormat="1" ht="16.5" customHeight="1">
      <c r="B287" s="195"/>
      <c r="C287" s="196" t="s">
        <v>524</v>
      </c>
      <c r="D287" s="196" t="s">
        <v>154</v>
      </c>
      <c r="E287" s="197" t="s">
        <v>525</v>
      </c>
      <c r="F287" s="198" t="s">
        <v>526</v>
      </c>
      <c r="G287" s="199" t="s">
        <v>192</v>
      </c>
      <c r="H287" s="200">
        <v>968.01999999999998</v>
      </c>
      <c r="I287" s="201"/>
      <c r="J287" s="202">
        <f>ROUND(I287*H287,2)</f>
        <v>0</v>
      </c>
      <c r="K287" s="198" t="s">
        <v>158</v>
      </c>
      <c r="L287" s="46"/>
      <c r="M287" s="203" t="s">
        <v>5</v>
      </c>
      <c r="N287" s="204" t="s">
        <v>42</v>
      </c>
      <c r="O287" s="47"/>
      <c r="P287" s="205">
        <f>O287*H287</f>
        <v>0</v>
      </c>
      <c r="Q287" s="205">
        <v>0.0035999999999999999</v>
      </c>
      <c r="R287" s="205">
        <f>Q287*H287</f>
        <v>3.4848719999999997</v>
      </c>
      <c r="S287" s="205">
        <v>0</v>
      </c>
      <c r="T287" s="206">
        <f>S287*H287</f>
        <v>0</v>
      </c>
      <c r="AR287" s="24" t="s">
        <v>159</v>
      </c>
      <c r="AT287" s="24" t="s">
        <v>154</v>
      </c>
      <c r="AU287" s="24" t="s">
        <v>85</v>
      </c>
      <c r="AY287" s="24" t="s">
        <v>152</v>
      </c>
      <c r="BE287" s="207">
        <f>IF(N287="základní",J287,0)</f>
        <v>0</v>
      </c>
      <c r="BF287" s="207">
        <f>IF(N287="snížená",J287,0)</f>
        <v>0</v>
      </c>
      <c r="BG287" s="207">
        <f>IF(N287="zákl. přenesená",J287,0)</f>
        <v>0</v>
      </c>
      <c r="BH287" s="207">
        <f>IF(N287="sníž. přenesená",J287,0)</f>
        <v>0</v>
      </c>
      <c r="BI287" s="207">
        <f>IF(N287="nulová",J287,0)</f>
        <v>0</v>
      </c>
      <c r="BJ287" s="24" t="s">
        <v>76</v>
      </c>
      <c r="BK287" s="207">
        <f>ROUND(I287*H287,2)</f>
        <v>0</v>
      </c>
      <c r="BL287" s="24" t="s">
        <v>159</v>
      </c>
      <c r="BM287" s="24" t="s">
        <v>527</v>
      </c>
    </row>
    <row r="288" s="11" customFormat="1">
      <c r="B288" s="208"/>
      <c r="D288" s="209" t="s">
        <v>161</v>
      </c>
      <c r="E288" s="210" t="s">
        <v>5</v>
      </c>
      <c r="F288" s="211" t="s">
        <v>528</v>
      </c>
      <c r="H288" s="212">
        <v>968.01999999999998</v>
      </c>
      <c r="I288" s="213"/>
      <c r="L288" s="208"/>
      <c r="M288" s="214"/>
      <c r="N288" s="215"/>
      <c r="O288" s="215"/>
      <c r="P288" s="215"/>
      <c r="Q288" s="215"/>
      <c r="R288" s="215"/>
      <c r="S288" s="215"/>
      <c r="T288" s="216"/>
      <c r="AT288" s="210" t="s">
        <v>161</v>
      </c>
      <c r="AU288" s="210" t="s">
        <v>85</v>
      </c>
      <c r="AV288" s="11" t="s">
        <v>85</v>
      </c>
      <c r="AW288" s="11" t="s">
        <v>35</v>
      </c>
      <c r="AX288" s="11" t="s">
        <v>76</v>
      </c>
      <c r="AY288" s="210" t="s">
        <v>152</v>
      </c>
    </row>
    <row r="289" s="10" customFormat="1" ht="29.88" customHeight="1">
      <c r="B289" s="182"/>
      <c r="D289" s="183" t="s">
        <v>70</v>
      </c>
      <c r="E289" s="193" t="s">
        <v>194</v>
      </c>
      <c r="F289" s="193" t="s">
        <v>529</v>
      </c>
      <c r="I289" s="185"/>
      <c r="J289" s="194">
        <f>BK289</f>
        <v>0</v>
      </c>
      <c r="L289" s="182"/>
      <c r="M289" s="187"/>
      <c r="N289" s="188"/>
      <c r="O289" s="188"/>
      <c r="P289" s="189">
        <f>SUM(P290:P304)</f>
        <v>0</v>
      </c>
      <c r="Q289" s="188"/>
      <c r="R289" s="189">
        <f>SUM(R290:R304)</f>
        <v>15.905699999999998</v>
      </c>
      <c r="S289" s="188"/>
      <c r="T289" s="190">
        <f>SUM(T290:T304)</f>
        <v>4.6500000000000004</v>
      </c>
      <c r="AR289" s="183" t="s">
        <v>76</v>
      </c>
      <c r="AT289" s="191" t="s">
        <v>70</v>
      </c>
      <c r="AU289" s="191" t="s">
        <v>76</v>
      </c>
      <c r="AY289" s="183" t="s">
        <v>152</v>
      </c>
      <c r="BK289" s="192">
        <f>SUM(BK290:BK304)</f>
        <v>0</v>
      </c>
    </row>
    <row r="290" s="1" customFormat="1" ht="16.5" customHeight="1">
      <c r="B290" s="195"/>
      <c r="C290" s="196" t="s">
        <v>87</v>
      </c>
      <c r="D290" s="196" t="s">
        <v>154</v>
      </c>
      <c r="E290" s="197" t="s">
        <v>530</v>
      </c>
      <c r="F290" s="198" t="s">
        <v>531</v>
      </c>
      <c r="G290" s="199" t="s">
        <v>192</v>
      </c>
      <c r="H290" s="200">
        <v>39</v>
      </c>
      <c r="I290" s="201"/>
      <c r="J290" s="202">
        <f>ROUND(I290*H290,2)</f>
        <v>0</v>
      </c>
      <c r="K290" s="198" t="s">
        <v>158</v>
      </c>
      <c r="L290" s="46"/>
      <c r="M290" s="203" t="s">
        <v>5</v>
      </c>
      <c r="N290" s="204" t="s">
        <v>42</v>
      </c>
      <c r="O290" s="47"/>
      <c r="P290" s="205">
        <f>O290*H290</f>
        <v>0</v>
      </c>
      <c r="Q290" s="205">
        <v>0.0026800000000000001</v>
      </c>
      <c r="R290" s="205">
        <f>Q290*H290</f>
        <v>0.10452</v>
      </c>
      <c r="S290" s="205">
        <v>0</v>
      </c>
      <c r="T290" s="206">
        <f>S290*H290</f>
        <v>0</v>
      </c>
      <c r="AR290" s="24" t="s">
        <v>159</v>
      </c>
      <c r="AT290" s="24" t="s">
        <v>154</v>
      </c>
      <c r="AU290" s="24" t="s">
        <v>85</v>
      </c>
      <c r="AY290" s="24" t="s">
        <v>152</v>
      </c>
      <c r="BE290" s="207">
        <f>IF(N290="základní",J290,0)</f>
        <v>0</v>
      </c>
      <c r="BF290" s="207">
        <f>IF(N290="snížená",J290,0)</f>
        <v>0</v>
      </c>
      <c r="BG290" s="207">
        <f>IF(N290="zákl. přenesená",J290,0)</f>
        <v>0</v>
      </c>
      <c r="BH290" s="207">
        <f>IF(N290="sníž. přenesená",J290,0)</f>
        <v>0</v>
      </c>
      <c r="BI290" s="207">
        <f>IF(N290="nulová",J290,0)</f>
        <v>0</v>
      </c>
      <c r="BJ290" s="24" t="s">
        <v>76</v>
      </c>
      <c r="BK290" s="207">
        <f>ROUND(I290*H290,2)</f>
        <v>0</v>
      </c>
      <c r="BL290" s="24" t="s">
        <v>159</v>
      </c>
      <c r="BM290" s="24" t="s">
        <v>532</v>
      </c>
    </row>
    <row r="291" s="11" customFormat="1">
      <c r="B291" s="208"/>
      <c r="D291" s="209" t="s">
        <v>161</v>
      </c>
      <c r="E291" s="210" t="s">
        <v>5</v>
      </c>
      <c r="F291" s="211" t="s">
        <v>533</v>
      </c>
      <c r="H291" s="212">
        <v>39</v>
      </c>
      <c r="I291" s="213"/>
      <c r="L291" s="208"/>
      <c r="M291" s="214"/>
      <c r="N291" s="215"/>
      <c r="O291" s="215"/>
      <c r="P291" s="215"/>
      <c r="Q291" s="215"/>
      <c r="R291" s="215"/>
      <c r="S291" s="215"/>
      <c r="T291" s="216"/>
      <c r="AT291" s="210" t="s">
        <v>161</v>
      </c>
      <c r="AU291" s="210" t="s">
        <v>85</v>
      </c>
      <c r="AV291" s="11" t="s">
        <v>85</v>
      </c>
      <c r="AW291" s="11" t="s">
        <v>35</v>
      </c>
      <c r="AX291" s="11" t="s">
        <v>76</v>
      </c>
      <c r="AY291" s="210" t="s">
        <v>152</v>
      </c>
    </row>
    <row r="292" s="1" customFormat="1" ht="16.5" customHeight="1">
      <c r="B292" s="195"/>
      <c r="C292" s="196" t="s">
        <v>534</v>
      </c>
      <c r="D292" s="196" t="s">
        <v>154</v>
      </c>
      <c r="E292" s="197" t="s">
        <v>535</v>
      </c>
      <c r="F292" s="198" t="s">
        <v>536</v>
      </c>
      <c r="G292" s="199" t="s">
        <v>192</v>
      </c>
      <c r="H292" s="200">
        <v>39</v>
      </c>
      <c r="I292" s="201"/>
      <c r="J292" s="202">
        <f>ROUND(I292*H292,2)</f>
        <v>0</v>
      </c>
      <c r="K292" s="198" t="s">
        <v>158</v>
      </c>
      <c r="L292" s="46"/>
      <c r="M292" s="203" t="s">
        <v>5</v>
      </c>
      <c r="N292" s="204" t="s">
        <v>42</v>
      </c>
      <c r="O292" s="47"/>
      <c r="P292" s="205">
        <f>O292*H292</f>
        <v>0</v>
      </c>
      <c r="Q292" s="205">
        <v>0</v>
      </c>
      <c r="R292" s="205">
        <f>Q292*H292</f>
        <v>0</v>
      </c>
      <c r="S292" s="205">
        <v>0</v>
      </c>
      <c r="T292" s="206">
        <f>S292*H292</f>
        <v>0</v>
      </c>
      <c r="AR292" s="24" t="s">
        <v>159</v>
      </c>
      <c r="AT292" s="24" t="s">
        <v>154</v>
      </c>
      <c r="AU292" s="24" t="s">
        <v>85</v>
      </c>
      <c r="AY292" s="24" t="s">
        <v>152</v>
      </c>
      <c r="BE292" s="207">
        <f>IF(N292="základní",J292,0)</f>
        <v>0</v>
      </c>
      <c r="BF292" s="207">
        <f>IF(N292="snížená",J292,0)</f>
        <v>0</v>
      </c>
      <c r="BG292" s="207">
        <f>IF(N292="zákl. přenesená",J292,0)</f>
        <v>0</v>
      </c>
      <c r="BH292" s="207">
        <f>IF(N292="sníž. přenesená",J292,0)</f>
        <v>0</v>
      </c>
      <c r="BI292" s="207">
        <f>IF(N292="nulová",J292,0)</f>
        <v>0</v>
      </c>
      <c r="BJ292" s="24" t="s">
        <v>76</v>
      </c>
      <c r="BK292" s="207">
        <f>ROUND(I292*H292,2)</f>
        <v>0</v>
      </c>
      <c r="BL292" s="24" t="s">
        <v>159</v>
      </c>
      <c r="BM292" s="24" t="s">
        <v>537</v>
      </c>
    </row>
    <row r="293" s="1" customFormat="1" ht="16.5" customHeight="1">
      <c r="B293" s="195"/>
      <c r="C293" s="196" t="s">
        <v>538</v>
      </c>
      <c r="D293" s="196" t="s">
        <v>154</v>
      </c>
      <c r="E293" s="197" t="s">
        <v>539</v>
      </c>
      <c r="F293" s="198" t="s">
        <v>540</v>
      </c>
      <c r="G293" s="199" t="s">
        <v>183</v>
      </c>
      <c r="H293" s="200">
        <v>13</v>
      </c>
      <c r="I293" s="201"/>
      <c r="J293" s="202">
        <f>ROUND(I293*H293,2)</f>
        <v>0</v>
      </c>
      <c r="K293" s="198" t="s">
        <v>158</v>
      </c>
      <c r="L293" s="46"/>
      <c r="M293" s="203" t="s">
        <v>5</v>
      </c>
      <c r="N293" s="204" t="s">
        <v>42</v>
      </c>
      <c r="O293" s="47"/>
      <c r="P293" s="205">
        <f>O293*H293</f>
        <v>0</v>
      </c>
      <c r="Q293" s="205">
        <v>0.34089999999999998</v>
      </c>
      <c r="R293" s="205">
        <f>Q293*H293</f>
        <v>4.4316999999999993</v>
      </c>
      <c r="S293" s="205">
        <v>0</v>
      </c>
      <c r="T293" s="206">
        <f>S293*H293</f>
        <v>0</v>
      </c>
      <c r="AR293" s="24" t="s">
        <v>159</v>
      </c>
      <c r="AT293" s="24" t="s">
        <v>154</v>
      </c>
      <c r="AU293" s="24" t="s">
        <v>85</v>
      </c>
      <c r="AY293" s="24" t="s">
        <v>152</v>
      </c>
      <c r="BE293" s="207">
        <f>IF(N293="základní",J293,0)</f>
        <v>0</v>
      </c>
      <c r="BF293" s="207">
        <f>IF(N293="snížená",J293,0)</f>
        <v>0</v>
      </c>
      <c r="BG293" s="207">
        <f>IF(N293="zákl. přenesená",J293,0)</f>
        <v>0</v>
      </c>
      <c r="BH293" s="207">
        <f>IF(N293="sníž. přenesená",J293,0)</f>
        <v>0</v>
      </c>
      <c r="BI293" s="207">
        <f>IF(N293="nulová",J293,0)</f>
        <v>0</v>
      </c>
      <c r="BJ293" s="24" t="s">
        <v>76</v>
      </c>
      <c r="BK293" s="207">
        <f>ROUND(I293*H293,2)</f>
        <v>0</v>
      </c>
      <c r="BL293" s="24" t="s">
        <v>159</v>
      </c>
      <c r="BM293" s="24" t="s">
        <v>541</v>
      </c>
    </row>
    <row r="294" s="1" customFormat="1" ht="16.5" customHeight="1">
      <c r="B294" s="195"/>
      <c r="C294" s="232" t="s">
        <v>542</v>
      </c>
      <c r="D294" s="232" t="s">
        <v>324</v>
      </c>
      <c r="E294" s="233" t="s">
        <v>543</v>
      </c>
      <c r="F294" s="234" t="s">
        <v>544</v>
      </c>
      <c r="G294" s="235" t="s">
        <v>183</v>
      </c>
      <c r="H294" s="236">
        <v>13</v>
      </c>
      <c r="I294" s="237"/>
      <c r="J294" s="238">
        <f>ROUND(I294*H294,2)</f>
        <v>0</v>
      </c>
      <c r="K294" s="234" t="s">
        <v>158</v>
      </c>
      <c r="L294" s="239"/>
      <c r="M294" s="240" t="s">
        <v>5</v>
      </c>
      <c r="N294" s="241" t="s">
        <v>42</v>
      </c>
      <c r="O294" s="47"/>
      <c r="P294" s="205">
        <f>O294*H294</f>
        <v>0</v>
      </c>
      <c r="Q294" s="205">
        <v>0.071999999999999995</v>
      </c>
      <c r="R294" s="205">
        <f>Q294*H294</f>
        <v>0.93599999999999994</v>
      </c>
      <c r="S294" s="205">
        <v>0</v>
      </c>
      <c r="T294" s="206">
        <f>S294*H294</f>
        <v>0</v>
      </c>
      <c r="AR294" s="24" t="s">
        <v>194</v>
      </c>
      <c r="AT294" s="24" t="s">
        <v>324</v>
      </c>
      <c r="AU294" s="24" t="s">
        <v>85</v>
      </c>
      <c r="AY294" s="24" t="s">
        <v>152</v>
      </c>
      <c r="BE294" s="207">
        <f>IF(N294="základní",J294,0)</f>
        <v>0</v>
      </c>
      <c r="BF294" s="207">
        <f>IF(N294="snížená",J294,0)</f>
        <v>0</v>
      </c>
      <c r="BG294" s="207">
        <f>IF(N294="zákl. přenesená",J294,0)</f>
        <v>0</v>
      </c>
      <c r="BH294" s="207">
        <f>IF(N294="sníž. přenesená",J294,0)</f>
        <v>0</v>
      </c>
      <c r="BI294" s="207">
        <f>IF(N294="nulová",J294,0)</f>
        <v>0</v>
      </c>
      <c r="BJ294" s="24" t="s">
        <v>76</v>
      </c>
      <c r="BK294" s="207">
        <f>ROUND(I294*H294,2)</f>
        <v>0</v>
      </c>
      <c r="BL294" s="24" t="s">
        <v>159</v>
      </c>
      <c r="BM294" s="24" t="s">
        <v>545</v>
      </c>
    </row>
    <row r="295" s="1" customFormat="1" ht="16.5" customHeight="1">
      <c r="B295" s="195"/>
      <c r="C295" s="232" t="s">
        <v>546</v>
      </c>
      <c r="D295" s="232" t="s">
        <v>324</v>
      </c>
      <c r="E295" s="233" t="s">
        <v>547</v>
      </c>
      <c r="F295" s="234" t="s">
        <v>548</v>
      </c>
      <c r="G295" s="235" t="s">
        <v>183</v>
      </c>
      <c r="H295" s="236">
        <v>13</v>
      </c>
      <c r="I295" s="237"/>
      <c r="J295" s="238">
        <f>ROUND(I295*H295,2)</f>
        <v>0</v>
      </c>
      <c r="K295" s="234" t="s">
        <v>158</v>
      </c>
      <c r="L295" s="239"/>
      <c r="M295" s="240" t="s">
        <v>5</v>
      </c>
      <c r="N295" s="241" t="s">
        <v>42</v>
      </c>
      <c r="O295" s="47"/>
      <c r="P295" s="205">
        <f>O295*H295</f>
        <v>0</v>
      </c>
      <c r="Q295" s="205">
        <v>0.080000000000000002</v>
      </c>
      <c r="R295" s="205">
        <f>Q295*H295</f>
        <v>1.04</v>
      </c>
      <c r="S295" s="205">
        <v>0</v>
      </c>
      <c r="T295" s="206">
        <f>S295*H295</f>
        <v>0</v>
      </c>
      <c r="AR295" s="24" t="s">
        <v>194</v>
      </c>
      <c r="AT295" s="24" t="s">
        <v>324</v>
      </c>
      <c r="AU295" s="24" t="s">
        <v>85</v>
      </c>
      <c r="AY295" s="24" t="s">
        <v>152</v>
      </c>
      <c r="BE295" s="207">
        <f>IF(N295="základní",J295,0)</f>
        <v>0</v>
      </c>
      <c r="BF295" s="207">
        <f>IF(N295="snížená",J295,0)</f>
        <v>0</v>
      </c>
      <c r="BG295" s="207">
        <f>IF(N295="zákl. přenesená",J295,0)</f>
        <v>0</v>
      </c>
      <c r="BH295" s="207">
        <f>IF(N295="sníž. přenesená",J295,0)</f>
        <v>0</v>
      </c>
      <c r="BI295" s="207">
        <f>IF(N295="nulová",J295,0)</f>
        <v>0</v>
      </c>
      <c r="BJ295" s="24" t="s">
        <v>76</v>
      </c>
      <c r="BK295" s="207">
        <f>ROUND(I295*H295,2)</f>
        <v>0</v>
      </c>
      <c r="BL295" s="24" t="s">
        <v>159</v>
      </c>
      <c r="BM295" s="24" t="s">
        <v>549</v>
      </c>
    </row>
    <row r="296" s="1" customFormat="1" ht="16.5" customHeight="1">
      <c r="B296" s="195"/>
      <c r="C296" s="232" t="s">
        <v>550</v>
      </c>
      <c r="D296" s="232" t="s">
        <v>324</v>
      </c>
      <c r="E296" s="233" t="s">
        <v>551</v>
      </c>
      <c r="F296" s="234" t="s">
        <v>552</v>
      </c>
      <c r="G296" s="235" t="s">
        <v>183</v>
      </c>
      <c r="H296" s="236">
        <v>13</v>
      </c>
      <c r="I296" s="237"/>
      <c r="J296" s="238">
        <f>ROUND(I296*H296,2)</f>
        <v>0</v>
      </c>
      <c r="K296" s="234" t="s">
        <v>158</v>
      </c>
      <c r="L296" s="239"/>
      <c r="M296" s="240" t="s">
        <v>5</v>
      </c>
      <c r="N296" s="241" t="s">
        <v>42</v>
      </c>
      <c r="O296" s="47"/>
      <c r="P296" s="205">
        <f>O296*H296</f>
        <v>0</v>
      </c>
      <c r="Q296" s="205">
        <v>0.040000000000000001</v>
      </c>
      <c r="R296" s="205">
        <f>Q296*H296</f>
        <v>0.52000000000000002</v>
      </c>
      <c r="S296" s="205">
        <v>0</v>
      </c>
      <c r="T296" s="206">
        <f>S296*H296</f>
        <v>0</v>
      </c>
      <c r="AR296" s="24" t="s">
        <v>194</v>
      </c>
      <c r="AT296" s="24" t="s">
        <v>324</v>
      </c>
      <c r="AU296" s="24" t="s">
        <v>85</v>
      </c>
      <c r="AY296" s="24" t="s">
        <v>152</v>
      </c>
      <c r="BE296" s="207">
        <f>IF(N296="základní",J296,0)</f>
        <v>0</v>
      </c>
      <c r="BF296" s="207">
        <f>IF(N296="snížená",J296,0)</f>
        <v>0</v>
      </c>
      <c r="BG296" s="207">
        <f>IF(N296="zákl. přenesená",J296,0)</f>
        <v>0</v>
      </c>
      <c r="BH296" s="207">
        <f>IF(N296="sníž. přenesená",J296,0)</f>
        <v>0</v>
      </c>
      <c r="BI296" s="207">
        <f>IF(N296="nulová",J296,0)</f>
        <v>0</v>
      </c>
      <c r="BJ296" s="24" t="s">
        <v>76</v>
      </c>
      <c r="BK296" s="207">
        <f>ROUND(I296*H296,2)</f>
        <v>0</v>
      </c>
      <c r="BL296" s="24" t="s">
        <v>159</v>
      </c>
      <c r="BM296" s="24" t="s">
        <v>553</v>
      </c>
    </row>
    <row r="297" s="1" customFormat="1" ht="16.5" customHeight="1">
      <c r="B297" s="195"/>
      <c r="C297" s="232" t="s">
        <v>554</v>
      </c>
      <c r="D297" s="232" t="s">
        <v>324</v>
      </c>
      <c r="E297" s="233" t="s">
        <v>555</v>
      </c>
      <c r="F297" s="234" t="s">
        <v>556</v>
      </c>
      <c r="G297" s="235" t="s">
        <v>183</v>
      </c>
      <c r="H297" s="236">
        <v>13</v>
      </c>
      <c r="I297" s="237"/>
      <c r="J297" s="238">
        <f>ROUND(I297*H297,2)</f>
        <v>0</v>
      </c>
      <c r="K297" s="234" t="s">
        <v>158</v>
      </c>
      <c r="L297" s="239"/>
      <c r="M297" s="240" t="s">
        <v>5</v>
      </c>
      <c r="N297" s="241" t="s">
        <v>42</v>
      </c>
      <c r="O297" s="47"/>
      <c r="P297" s="205">
        <f>O297*H297</f>
        <v>0</v>
      </c>
      <c r="Q297" s="205">
        <v>0.058000000000000003</v>
      </c>
      <c r="R297" s="205">
        <f>Q297*H297</f>
        <v>0.754</v>
      </c>
      <c r="S297" s="205">
        <v>0</v>
      </c>
      <c r="T297" s="206">
        <f>S297*H297</f>
        <v>0</v>
      </c>
      <c r="AR297" s="24" t="s">
        <v>194</v>
      </c>
      <c r="AT297" s="24" t="s">
        <v>324</v>
      </c>
      <c r="AU297" s="24" t="s">
        <v>85</v>
      </c>
      <c r="AY297" s="24" t="s">
        <v>152</v>
      </c>
      <c r="BE297" s="207">
        <f>IF(N297="základní",J297,0)</f>
        <v>0</v>
      </c>
      <c r="BF297" s="207">
        <f>IF(N297="snížená",J297,0)</f>
        <v>0</v>
      </c>
      <c r="BG297" s="207">
        <f>IF(N297="zákl. přenesená",J297,0)</f>
        <v>0</v>
      </c>
      <c r="BH297" s="207">
        <f>IF(N297="sníž. přenesená",J297,0)</f>
        <v>0</v>
      </c>
      <c r="BI297" s="207">
        <f>IF(N297="nulová",J297,0)</f>
        <v>0</v>
      </c>
      <c r="BJ297" s="24" t="s">
        <v>76</v>
      </c>
      <c r="BK297" s="207">
        <f>ROUND(I297*H297,2)</f>
        <v>0</v>
      </c>
      <c r="BL297" s="24" t="s">
        <v>159</v>
      </c>
      <c r="BM297" s="24" t="s">
        <v>557</v>
      </c>
    </row>
    <row r="298" s="1" customFormat="1" ht="16.5" customHeight="1">
      <c r="B298" s="195"/>
      <c r="C298" s="232" t="s">
        <v>558</v>
      </c>
      <c r="D298" s="232" t="s">
        <v>324</v>
      </c>
      <c r="E298" s="233" t="s">
        <v>559</v>
      </c>
      <c r="F298" s="234" t="s">
        <v>560</v>
      </c>
      <c r="G298" s="235" t="s">
        <v>183</v>
      </c>
      <c r="H298" s="236">
        <v>13</v>
      </c>
      <c r="I298" s="237"/>
      <c r="J298" s="238">
        <f>ROUND(I298*H298,2)</f>
        <v>0</v>
      </c>
      <c r="K298" s="234" t="s">
        <v>158</v>
      </c>
      <c r="L298" s="239"/>
      <c r="M298" s="240" t="s">
        <v>5</v>
      </c>
      <c r="N298" s="241" t="s">
        <v>42</v>
      </c>
      <c r="O298" s="47"/>
      <c r="P298" s="205">
        <f>O298*H298</f>
        <v>0</v>
      </c>
      <c r="Q298" s="205">
        <v>0.027</v>
      </c>
      <c r="R298" s="205">
        <f>Q298*H298</f>
        <v>0.35099999999999998</v>
      </c>
      <c r="S298" s="205">
        <v>0</v>
      </c>
      <c r="T298" s="206">
        <f>S298*H298</f>
        <v>0</v>
      </c>
      <c r="AR298" s="24" t="s">
        <v>194</v>
      </c>
      <c r="AT298" s="24" t="s">
        <v>324</v>
      </c>
      <c r="AU298" s="24" t="s">
        <v>85</v>
      </c>
      <c r="AY298" s="24" t="s">
        <v>152</v>
      </c>
      <c r="BE298" s="207">
        <f>IF(N298="základní",J298,0)</f>
        <v>0</v>
      </c>
      <c r="BF298" s="207">
        <f>IF(N298="snížená",J298,0)</f>
        <v>0</v>
      </c>
      <c r="BG298" s="207">
        <f>IF(N298="zákl. přenesená",J298,0)</f>
        <v>0</v>
      </c>
      <c r="BH298" s="207">
        <f>IF(N298="sníž. přenesená",J298,0)</f>
        <v>0</v>
      </c>
      <c r="BI298" s="207">
        <f>IF(N298="nulová",J298,0)</f>
        <v>0</v>
      </c>
      <c r="BJ298" s="24" t="s">
        <v>76</v>
      </c>
      <c r="BK298" s="207">
        <f>ROUND(I298*H298,2)</f>
        <v>0</v>
      </c>
      <c r="BL298" s="24" t="s">
        <v>159</v>
      </c>
      <c r="BM298" s="24" t="s">
        <v>561</v>
      </c>
    </row>
    <row r="299" s="1" customFormat="1" ht="16.5" customHeight="1">
      <c r="B299" s="195"/>
      <c r="C299" s="196" t="s">
        <v>562</v>
      </c>
      <c r="D299" s="196" t="s">
        <v>154</v>
      </c>
      <c r="E299" s="197" t="s">
        <v>563</v>
      </c>
      <c r="F299" s="198" t="s">
        <v>564</v>
      </c>
      <c r="G299" s="199" t="s">
        <v>183</v>
      </c>
      <c r="H299" s="200">
        <v>1</v>
      </c>
      <c r="I299" s="201"/>
      <c r="J299" s="202">
        <f>ROUND(I299*H299,2)</f>
        <v>0</v>
      </c>
      <c r="K299" s="198" t="s">
        <v>5</v>
      </c>
      <c r="L299" s="46"/>
      <c r="M299" s="203" t="s">
        <v>5</v>
      </c>
      <c r="N299" s="204" t="s">
        <v>42</v>
      </c>
      <c r="O299" s="47"/>
      <c r="P299" s="205">
        <f>O299*H299</f>
        <v>0</v>
      </c>
      <c r="Q299" s="205">
        <v>0</v>
      </c>
      <c r="R299" s="205">
        <f>Q299*H299</f>
        <v>0</v>
      </c>
      <c r="S299" s="205">
        <v>1.8</v>
      </c>
      <c r="T299" s="206">
        <f>S299*H299</f>
        <v>1.8</v>
      </c>
      <c r="AR299" s="24" t="s">
        <v>159</v>
      </c>
      <c r="AT299" s="24" t="s">
        <v>154</v>
      </c>
      <c r="AU299" s="24" t="s">
        <v>85</v>
      </c>
      <c r="AY299" s="24" t="s">
        <v>152</v>
      </c>
      <c r="BE299" s="207">
        <f>IF(N299="základní",J299,0)</f>
        <v>0</v>
      </c>
      <c r="BF299" s="207">
        <f>IF(N299="snížená",J299,0)</f>
        <v>0</v>
      </c>
      <c r="BG299" s="207">
        <f>IF(N299="zákl. přenesená",J299,0)</f>
        <v>0</v>
      </c>
      <c r="BH299" s="207">
        <f>IF(N299="sníž. přenesená",J299,0)</f>
        <v>0</v>
      </c>
      <c r="BI299" s="207">
        <f>IF(N299="nulová",J299,0)</f>
        <v>0</v>
      </c>
      <c r="BJ299" s="24" t="s">
        <v>76</v>
      </c>
      <c r="BK299" s="207">
        <f>ROUND(I299*H299,2)</f>
        <v>0</v>
      </c>
      <c r="BL299" s="24" t="s">
        <v>159</v>
      </c>
      <c r="BM299" s="24" t="s">
        <v>565</v>
      </c>
    </row>
    <row r="300" s="1" customFormat="1" ht="16.5" customHeight="1">
      <c r="B300" s="195"/>
      <c r="C300" s="196" t="s">
        <v>566</v>
      </c>
      <c r="D300" s="196" t="s">
        <v>154</v>
      </c>
      <c r="E300" s="197" t="s">
        <v>567</v>
      </c>
      <c r="F300" s="198" t="s">
        <v>568</v>
      </c>
      <c r="G300" s="199" t="s">
        <v>183</v>
      </c>
      <c r="H300" s="200">
        <v>6</v>
      </c>
      <c r="I300" s="201"/>
      <c r="J300" s="202">
        <f>ROUND(I300*H300,2)</f>
        <v>0</v>
      </c>
      <c r="K300" s="198" t="s">
        <v>158</v>
      </c>
      <c r="L300" s="46"/>
      <c r="M300" s="203" t="s">
        <v>5</v>
      </c>
      <c r="N300" s="204" t="s">
        <v>42</v>
      </c>
      <c r="O300" s="47"/>
      <c r="P300" s="205">
        <f>O300*H300</f>
        <v>0</v>
      </c>
      <c r="Q300" s="205">
        <v>0.70121</v>
      </c>
      <c r="R300" s="205">
        <f>Q300*H300</f>
        <v>4.2072599999999998</v>
      </c>
      <c r="S300" s="205">
        <v>0.45000000000000001</v>
      </c>
      <c r="T300" s="206">
        <f>S300*H300</f>
        <v>2.7000000000000002</v>
      </c>
      <c r="AR300" s="24" t="s">
        <v>159</v>
      </c>
      <c r="AT300" s="24" t="s">
        <v>154</v>
      </c>
      <c r="AU300" s="24" t="s">
        <v>85</v>
      </c>
      <c r="AY300" s="24" t="s">
        <v>152</v>
      </c>
      <c r="BE300" s="207">
        <f>IF(N300="základní",J300,0)</f>
        <v>0</v>
      </c>
      <c r="BF300" s="207">
        <f>IF(N300="snížená",J300,0)</f>
        <v>0</v>
      </c>
      <c r="BG300" s="207">
        <f>IF(N300="zákl. přenesená",J300,0)</f>
        <v>0</v>
      </c>
      <c r="BH300" s="207">
        <f>IF(N300="sníž. přenesená",J300,0)</f>
        <v>0</v>
      </c>
      <c r="BI300" s="207">
        <f>IF(N300="nulová",J300,0)</f>
        <v>0</v>
      </c>
      <c r="BJ300" s="24" t="s">
        <v>76</v>
      </c>
      <c r="BK300" s="207">
        <f>ROUND(I300*H300,2)</f>
        <v>0</v>
      </c>
      <c r="BL300" s="24" t="s">
        <v>159</v>
      </c>
      <c r="BM300" s="24" t="s">
        <v>569</v>
      </c>
    </row>
    <row r="301" s="1" customFormat="1" ht="16.5" customHeight="1">
      <c r="B301" s="195"/>
      <c r="C301" s="196" t="s">
        <v>570</v>
      </c>
      <c r="D301" s="196" t="s">
        <v>154</v>
      </c>
      <c r="E301" s="197" t="s">
        <v>571</v>
      </c>
      <c r="F301" s="198" t="s">
        <v>572</v>
      </c>
      <c r="G301" s="199" t="s">
        <v>183</v>
      </c>
      <c r="H301" s="200">
        <v>1</v>
      </c>
      <c r="I301" s="201"/>
      <c r="J301" s="202">
        <f>ROUND(I301*H301,2)</f>
        <v>0</v>
      </c>
      <c r="K301" s="198" t="s">
        <v>158</v>
      </c>
      <c r="L301" s="46"/>
      <c r="M301" s="203" t="s">
        <v>5</v>
      </c>
      <c r="N301" s="204" t="s">
        <v>42</v>
      </c>
      <c r="O301" s="47"/>
      <c r="P301" s="205">
        <f>O301*H301</f>
        <v>0</v>
      </c>
      <c r="Q301" s="205">
        <v>0</v>
      </c>
      <c r="R301" s="205">
        <f>Q301*H301</f>
        <v>0</v>
      </c>
      <c r="S301" s="205">
        <v>0.14999999999999999</v>
      </c>
      <c r="T301" s="206">
        <f>S301*H301</f>
        <v>0.14999999999999999</v>
      </c>
      <c r="AR301" s="24" t="s">
        <v>159</v>
      </c>
      <c r="AT301" s="24" t="s">
        <v>154</v>
      </c>
      <c r="AU301" s="24" t="s">
        <v>85</v>
      </c>
      <c r="AY301" s="24" t="s">
        <v>152</v>
      </c>
      <c r="BE301" s="207">
        <f>IF(N301="základní",J301,0)</f>
        <v>0</v>
      </c>
      <c r="BF301" s="207">
        <f>IF(N301="snížená",J301,0)</f>
        <v>0</v>
      </c>
      <c r="BG301" s="207">
        <f>IF(N301="zákl. přenesená",J301,0)</f>
        <v>0</v>
      </c>
      <c r="BH301" s="207">
        <f>IF(N301="sníž. přenesená",J301,0)</f>
        <v>0</v>
      </c>
      <c r="BI301" s="207">
        <f>IF(N301="nulová",J301,0)</f>
        <v>0</v>
      </c>
      <c r="BJ301" s="24" t="s">
        <v>76</v>
      </c>
      <c r="BK301" s="207">
        <f>ROUND(I301*H301,2)</f>
        <v>0</v>
      </c>
      <c r="BL301" s="24" t="s">
        <v>159</v>
      </c>
      <c r="BM301" s="24" t="s">
        <v>573</v>
      </c>
    </row>
    <row r="302" s="1" customFormat="1" ht="25.5" customHeight="1">
      <c r="B302" s="195"/>
      <c r="C302" s="196" t="s">
        <v>574</v>
      </c>
      <c r="D302" s="196" t="s">
        <v>154</v>
      </c>
      <c r="E302" s="197" t="s">
        <v>575</v>
      </c>
      <c r="F302" s="198" t="s">
        <v>576</v>
      </c>
      <c r="G302" s="199" t="s">
        <v>183</v>
      </c>
      <c r="H302" s="200">
        <v>13</v>
      </c>
      <c r="I302" s="201"/>
      <c r="J302" s="202">
        <f>ROUND(I302*H302,2)</f>
        <v>0</v>
      </c>
      <c r="K302" s="198" t="s">
        <v>158</v>
      </c>
      <c r="L302" s="46"/>
      <c r="M302" s="203" t="s">
        <v>5</v>
      </c>
      <c r="N302" s="204" t="s">
        <v>42</v>
      </c>
      <c r="O302" s="47"/>
      <c r="P302" s="205">
        <f>O302*H302</f>
        <v>0</v>
      </c>
      <c r="Q302" s="205">
        <v>0.21734000000000001</v>
      </c>
      <c r="R302" s="205">
        <f>Q302*H302</f>
        <v>2.8254200000000003</v>
      </c>
      <c r="S302" s="205">
        <v>0</v>
      </c>
      <c r="T302" s="206">
        <f>S302*H302</f>
        <v>0</v>
      </c>
      <c r="AR302" s="24" t="s">
        <v>159</v>
      </c>
      <c r="AT302" s="24" t="s">
        <v>154</v>
      </c>
      <c r="AU302" s="24" t="s">
        <v>85</v>
      </c>
      <c r="AY302" s="24" t="s">
        <v>152</v>
      </c>
      <c r="BE302" s="207">
        <f>IF(N302="základní",J302,0)</f>
        <v>0</v>
      </c>
      <c r="BF302" s="207">
        <f>IF(N302="snížená",J302,0)</f>
        <v>0</v>
      </c>
      <c r="BG302" s="207">
        <f>IF(N302="zákl. přenesená",J302,0)</f>
        <v>0</v>
      </c>
      <c r="BH302" s="207">
        <f>IF(N302="sníž. přenesená",J302,0)</f>
        <v>0</v>
      </c>
      <c r="BI302" s="207">
        <f>IF(N302="nulová",J302,0)</f>
        <v>0</v>
      </c>
      <c r="BJ302" s="24" t="s">
        <v>76</v>
      </c>
      <c r="BK302" s="207">
        <f>ROUND(I302*H302,2)</f>
        <v>0</v>
      </c>
      <c r="BL302" s="24" t="s">
        <v>159</v>
      </c>
      <c r="BM302" s="24" t="s">
        <v>577</v>
      </c>
    </row>
    <row r="303" s="1" customFormat="1" ht="16.5" customHeight="1">
      <c r="B303" s="195"/>
      <c r="C303" s="232" t="s">
        <v>578</v>
      </c>
      <c r="D303" s="232" t="s">
        <v>324</v>
      </c>
      <c r="E303" s="233" t="s">
        <v>579</v>
      </c>
      <c r="F303" s="234" t="s">
        <v>580</v>
      </c>
      <c r="G303" s="235" t="s">
        <v>183</v>
      </c>
      <c r="H303" s="236">
        <v>13</v>
      </c>
      <c r="I303" s="237"/>
      <c r="J303" s="238">
        <f>ROUND(I303*H303,2)</f>
        <v>0</v>
      </c>
      <c r="K303" s="234" t="s">
        <v>158</v>
      </c>
      <c r="L303" s="239"/>
      <c r="M303" s="240" t="s">
        <v>5</v>
      </c>
      <c r="N303" s="241" t="s">
        <v>42</v>
      </c>
      <c r="O303" s="47"/>
      <c r="P303" s="205">
        <f>O303*H303</f>
        <v>0</v>
      </c>
      <c r="Q303" s="205">
        <v>0.050599999999999999</v>
      </c>
      <c r="R303" s="205">
        <f>Q303*H303</f>
        <v>0.65779999999999994</v>
      </c>
      <c r="S303" s="205">
        <v>0</v>
      </c>
      <c r="T303" s="206">
        <f>S303*H303</f>
        <v>0</v>
      </c>
      <c r="AR303" s="24" t="s">
        <v>194</v>
      </c>
      <c r="AT303" s="24" t="s">
        <v>324</v>
      </c>
      <c r="AU303" s="24" t="s">
        <v>85</v>
      </c>
      <c r="AY303" s="24" t="s">
        <v>152</v>
      </c>
      <c r="BE303" s="207">
        <f>IF(N303="základní",J303,0)</f>
        <v>0</v>
      </c>
      <c r="BF303" s="207">
        <f>IF(N303="snížená",J303,0)</f>
        <v>0</v>
      </c>
      <c r="BG303" s="207">
        <f>IF(N303="zákl. přenesená",J303,0)</f>
        <v>0</v>
      </c>
      <c r="BH303" s="207">
        <f>IF(N303="sníž. přenesená",J303,0)</f>
        <v>0</v>
      </c>
      <c r="BI303" s="207">
        <f>IF(N303="nulová",J303,0)</f>
        <v>0</v>
      </c>
      <c r="BJ303" s="24" t="s">
        <v>76</v>
      </c>
      <c r="BK303" s="207">
        <f>ROUND(I303*H303,2)</f>
        <v>0</v>
      </c>
      <c r="BL303" s="24" t="s">
        <v>159</v>
      </c>
      <c r="BM303" s="24" t="s">
        <v>581</v>
      </c>
    </row>
    <row r="304" s="1" customFormat="1" ht="16.5" customHeight="1">
      <c r="B304" s="195"/>
      <c r="C304" s="232" t="s">
        <v>582</v>
      </c>
      <c r="D304" s="232" t="s">
        <v>324</v>
      </c>
      <c r="E304" s="233" t="s">
        <v>583</v>
      </c>
      <c r="F304" s="234" t="s">
        <v>584</v>
      </c>
      <c r="G304" s="235" t="s">
        <v>183</v>
      </c>
      <c r="H304" s="236">
        <v>13</v>
      </c>
      <c r="I304" s="237"/>
      <c r="J304" s="238">
        <f>ROUND(I304*H304,2)</f>
        <v>0</v>
      </c>
      <c r="K304" s="234" t="s">
        <v>158</v>
      </c>
      <c r="L304" s="239"/>
      <c r="M304" s="240" t="s">
        <v>5</v>
      </c>
      <c r="N304" s="241" t="s">
        <v>42</v>
      </c>
      <c r="O304" s="47"/>
      <c r="P304" s="205">
        <f>O304*H304</f>
        <v>0</v>
      </c>
      <c r="Q304" s="205">
        <v>0.0060000000000000001</v>
      </c>
      <c r="R304" s="205">
        <f>Q304*H304</f>
        <v>0.078</v>
      </c>
      <c r="S304" s="205">
        <v>0</v>
      </c>
      <c r="T304" s="206">
        <f>S304*H304</f>
        <v>0</v>
      </c>
      <c r="AR304" s="24" t="s">
        <v>194</v>
      </c>
      <c r="AT304" s="24" t="s">
        <v>324</v>
      </c>
      <c r="AU304" s="24" t="s">
        <v>85</v>
      </c>
      <c r="AY304" s="24" t="s">
        <v>152</v>
      </c>
      <c r="BE304" s="207">
        <f>IF(N304="základní",J304,0)</f>
        <v>0</v>
      </c>
      <c r="BF304" s="207">
        <f>IF(N304="snížená",J304,0)</f>
        <v>0</v>
      </c>
      <c r="BG304" s="207">
        <f>IF(N304="zákl. přenesená",J304,0)</f>
        <v>0</v>
      </c>
      <c r="BH304" s="207">
        <f>IF(N304="sníž. přenesená",J304,0)</f>
        <v>0</v>
      </c>
      <c r="BI304" s="207">
        <f>IF(N304="nulová",J304,0)</f>
        <v>0</v>
      </c>
      <c r="BJ304" s="24" t="s">
        <v>76</v>
      </c>
      <c r="BK304" s="207">
        <f>ROUND(I304*H304,2)</f>
        <v>0</v>
      </c>
      <c r="BL304" s="24" t="s">
        <v>159</v>
      </c>
      <c r="BM304" s="24" t="s">
        <v>585</v>
      </c>
    </row>
    <row r="305" s="10" customFormat="1" ht="29.88" customHeight="1">
      <c r="B305" s="182"/>
      <c r="D305" s="183" t="s">
        <v>70</v>
      </c>
      <c r="E305" s="193" t="s">
        <v>198</v>
      </c>
      <c r="F305" s="193" t="s">
        <v>586</v>
      </c>
      <c r="I305" s="185"/>
      <c r="J305" s="194">
        <f>BK305</f>
        <v>0</v>
      </c>
      <c r="L305" s="182"/>
      <c r="M305" s="187"/>
      <c r="N305" s="188"/>
      <c r="O305" s="188"/>
      <c r="P305" s="189">
        <f>SUM(P306:P370)</f>
        <v>0</v>
      </c>
      <c r="Q305" s="188"/>
      <c r="R305" s="189">
        <f>SUM(R306:R370)</f>
        <v>255.20650472000006</v>
      </c>
      <c r="S305" s="188"/>
      <c r="T305" s="190">
        <f>SUM(T306:T370)</f>
        <v>114.49125600000004</v>
      </c>
      <c r="AR305" s="183" t="s">
        <v>76</v>
      </c>
      <c r="AT305" s="191" t="s">
        <v>70</v>
      </c>
      <c r="AU305" s="191" t="s">
        <v>76</v>
      </c>
      <c r="AY305" s="183" t="s">
        <v>152</v>
      </c>
      <c r="BK305" s="192">
        <f>SUM(BK306:BK370)</f>
        <v>0</v>
      </c>
    </row>
    <row r="306" s="1" customFormat="1" ht="25.5" customHeight="1">
      <c r="B306" s="195"/>
      <c r="C306" s="196" t="s">
        <v>587</v>
      </c>
      <c r="D306" s="196" t="s">
        <v>154</v>
      </c>
      <c r="E306" s="197" t="s">
        <v>588</v>
      </c>
      <c r="F306" s="198" t="s">
        <v>589</v>
      </c>
      <c r="G306" s="199" t="s">
        <v>192</v>
      </c>
      <c r="H306" s="200">
        <v>42</v>
      </c>
      <c r="I306" s="201"/>
      <c r="J306" s="202">
        <f>ROUND(I306*H306,2)</f>
        <v>0</v>
      </c>
      <c r="K306" s="198" t="s">
        <v>158</v>
      </c>
      <c r="L306" s="46"/>
      <c r="M306" s="203" t="s">
        <v>5</v>
      </c>
      <c r="N306" s="204" t="s">
        <v>42</v>
      </c>
      <c r="O306" s="47"/>
      <c r="P306" s="205">
        <f>O306*H306</f>
        <v>0</v>
      </c>
      <c r="Q306" s="205">
        <v>0.089779999999999999</v>
      </c>
      <c r="R306" s="205">
        <f>Q306*H306</f>
        <v>3.7707600000000001</v>
      </c>
      <c r="S306" s="205">
        <v>0</v>
      </c>
      <c r="T306" s="206">
        <f>S306*H306</f>
        <v>0</v>
      </c>
      <c r="AR306" s="24" t="s">
        <v>159</v>
      </c>
      <c r="AT306" s="24" t="s">
        <v>154</v>
      </c>
      <c r="AU306" s="24" t="s">
        <v>85</v>
      </c>
      <c r="AY306" s="24" t="s">
        <v>152</v>
      </c>
      <c r="BE306" s="207">
        <f>IF(N306="základní",J306,0)</f>
        <v>0</v>
      </c>
      <c r="BF306" s="207">
        <f>IF(N306="snížená",J306,0)</f>
        <v>0</v>
      </c>
      <c r="BG306" s="207">
        <f>IF(N306="zákl. přenesená",J306,0)</f>
        <v>0</v>
      </c>
      <c r="BH306" s="207">
        <f>IF(N306="sníž. přenesená",J306,0)</f>
        <v>0</v>
      </c>
      <c r="BI306" s="207">
        <f>IF(N306="nulová",J306,0)</f>
        <v>0</v>
      </c>
      <c r="BJ306" s="24" t="s">
        <v>76</v>
      </c>
      <c r="BK306" s="207">
        <f>ROUND(I306*H306,2)</f>
        <v>0</v>
      </c>
      <c r="BL306" s="24" t="s">
        <v>159</v>
      </c>
      <c r="BM306" s="24" t="s">
        <v>590</v>
      </c>
    </row>
    <row r="307" s="13" customFormat="1">
      <c r="B307" s="225"/>
      <c r="D307" s="209" t="s">
        <v>161</v>
      </c>
      <c r="E307" s="226" t="s">
        <v>5</v>
      </c>
      <c r="F307" s="227" t="s">
        <v>591</v>
      </c>
      <c r="H307" s="226" t="s">
        <v>5</v>
      </c>
      <c r="I307" s="228"/>
      <c r="L307" s="225"/>
      <c r="M307" s="229"/>
      <c r="N307" s="230"/>
      <c r="O307" s="230"/>
      <c r="P307" s="230"/>
      <c r="Q307" s="230"/>
      <c r="R307" s="230"/>
      <c r="S307" s="230"/>
      <c r="T307" s="231"/>
      <c r="AT307" s="226" t="s">
        <v>161</v>
      </c>
      <c r="AU307" s="226" t="s">
        <v>85</v>
      </c>
      <c r="AV307" s="13" t="s">
        <v>76</v>
      </c>
      <c r="AW307" s="13" t="s">
        <v>35</v>
      </c>
      <c r="AX307" s="13" t="s">
        <v>71</v>
      </c>
      <c r="AY307" s="226" t="s">
        <v>152</v>
      </c>
    </row>
    <row r="308" s="11" customFormat="1">
      <c r="B308" s="208"/>
      <c r="D308" s="209" t="s">
        <v>161</v>
      </c>
      <c r="E308" s="210" t="s">
        <v>5</v>
      </c>
      <c r="F308" s="211" t="s">
        <v>592</v>
      </c>
      <c r="H308" s="212">
        <v>42</v>
      </c>
      <c r="I308" s="213"/>
      <c r="L308" s="208"/>
      <c r="M308" s="214"/>
      <c r="N308" s="215"/>
      <c r="O308" s="215"/>
      <c r="P308" s="215"/>
      <c r="Q308" s="215"/>
      <c r="R308" s="215"/>
      <c r="S308" s="215"/>
      <c r="T308" s="216"/>
      <c r="AT308" s="210" t="s">
        <v>161</v>
      </c>
      <c r="AU308" s="210" t="s">
        <v>85</v>
      </c>
      <c r="AV308" s="11" t="s">
        <v>85</v>
      </c>
      <c r="AW308" s="11" t="s">
        <v>35</v>
      </c>
      <c r="AX308" s="11" t="s">
        <v>76</v>
      </c>
      <c r="AY308" s="210" t="s">
        <v>152</v>
      </c>
    </row>
    <row r="309" s="1" customFormat="1" ht="16.5" customHeight="1">
      <c r="B309" s="195"/>
      <c r="C309" s="232" t="s">
        <v>593</v>
      </c>
      <c r="D309" s="232" t="s">
        <v>324</v>
      </c>
      <c r="E309" s="233" t="s">
        <v>594</v>
      </c>
      <c r="F309" s="234" t="s">
        <v>595</v>
      </c>
      <c r="G309" s="235" t="s">
        <v>305</v>
      </c>
      <c r="H309" s="236">
        <v>1.0580000000000001</v>
      </c>
      <c r="I309" s="237"/>
      <c r="J309" s="238">
        <f>ROUND(I309*H309,2)</f>
        <v>0</v>
      </c>
      <c r="K309" s="234" t="s">
        <v>158</v>
      </c>
      <c r="L309" s="239"/>
      <c r="M309" s="240" t="s">
        <v>5</v>
      </c>
      <c r="N309" s="241" t="s">
        <v>42</v>
      </c>
      <c r="O309" s="47"/>
      <c r="P309" s="205">
        <f>O309*H309</f>
        <v>0</v>
      </c>
      <c r="Q309" s="205">
        <v>1</v>
      </c>
      <c r="R309" s="205">
        <f>Q309*H309</f>
        <v>1.0580000000000001</v>
      </c>
      <c r="S309" s="205">
        <v>0</v>
      </c>
      <c r="T309" s="206">
        <f>S309*H309</f>
        <v>0</v>
      </c>
      <c r="AR309" s="24" t="s">
        <v>194</v>
      </c>
      <c r="AT309" s="24" t="s">
        <v>324</v>
      </c>
      <c r="AU309" s="24" t="s">
        <v>85</v>
      </c>
      <c r="AY309" s="24" t="s">
        <v>152</v>
      </c>
      <c r="BE309" s="207">
        <f>IF(N309="základní",J309,0)</f>
        <v>0</v>
      </c>
      <c r="BF309" s="207">
        <f>IF(N309="snížená",J309,0)</f>
        <v>0</v>
      </c>
      <c r="BG309" s="207">
        <f>IF(N309="zákl. přenesená",J309,0)</f>
        <v>0</v>
      </c>
      <c r="BH309" s="207">
        <f>IF(N309="sníž. přenesená",J309,0)</f>
        <v>0</v>
      </c>
      <c r="BI309" s="207">
        <f>IF(N309="nulová",J309,0)</f>
        <v>0</v>
      </c>
      <c r="BJ309" s="24" t="s">
        <v>76</v>
      </c>
      <c r="BK309" s="207">
        <f>ROUND(I309*H309,2)</f>
        <v>0</v>
      </c>
      <c r="BL309" s="24" t="s">
        <v>159</v>
      </c>
      <c r="BM309" s="24" t="s">
        <v>596</v>
      </c>
    </row>
    <row r="310" s="11" customFormat="1">
      <c r="B310" s="208"/>
      <c r="D310" s="209" t="s">
        <v>161</v>
      </c>
      <c r="E310" s="210" t="s">
        <v>5</v>
      </c>
      <c r="F310" s="211" t="s">
        <v>597</v>
      </c>
      <c r="H310" s="212">
        <v>1.0580000000000001</v>
      </c>
      <c r="I310" s="213"/>
      <c r="L310" s="208"/>
      <c r="M310" s="214"/>
      <c r="N310" s="215"/>
      <c r="O310" s="215"/>
      <c r="P310" s="215"/>
      <c r="Q310" s="215"/>
      <c r="R310" s="215"/>
      <c r="S310" s="215"/>
      <c r="T310" s="216"/>
      <c r="AT310" s="210" t="s">
        <v>161</v>
      </c>
      <c r="AU310" s="210" t="s">
        <v>85</v>
      </c>
      <c r="AV310" s="11" t="s">
        <v>85</v>
      </c>
      <c r="AW310" s="11" t="s">
        <v>35</v>
      </c>
      <c r="AX310" s="11" t="s">
        <v>76</v>
      </c>
      <c r="AY310" s="210" t="s">
        <v>152</v>
      </c>
    </row>
    <row r="311" s="1" customFormat="1" ht="25.5" customHeight="1">
      <c r="B311" s="195"/>
      <c r="C311" s="196" t="s">
        <v>598</v>
      </c>
      <c r="D311" s="196" t="s">
        <v>154</v>
      </c>
      <c r="E311" s="197" t="s">
        <v>599</v>
      </c>
      <c r="F311" s="198" t="s">
        <v>600</v>
      </c>
      <c r="G311" s="199" t="s">
        <v>192</v>
      </c>
      <c r="H311" s="200">
        <v>467.31999999999999</v>
      </c>
      <c r="I311" s="201"/>
      <c r="J311" s="202">
        <f>ROUND(I311*H311,2)</f>
        <v>0</v>
      </c>
      <c r="K311" s="198" t="s">
        <v>158</v>
      </c>
      <c r="L311" s="46"/>
      <c r="M311" s="203" t="s">
        <v>5</v>
      </c>
      <c r="N311" s="204" t="s">
        <v>42</v>
      </c>
      <c r="O311" s="47"/>
      <c r="P311" s="205">
        <f>O311*H311</f>
        <v>0</v>
      </c>
      <c r="Q311" s="205">
        <v>0.15540000000000001</v>
      </c>
      <c r="R311" s="205">
        <f>Q311*H311</f>
        <v>72.621527999999998</v>
      </c>
      <c r="S311" s="205">
        <v>0</v>
      </c>
      <c r="T311" s="206">
        <f>S311*H311</f>
        <v>0</v>
      </c>
      <c r="AR311" s="24" t="s">
        <v>159</v>
      </c>
      <c r="AT311" s="24" t="s">
        <v>154</v>
      </c>
      <c r="AU311" s="24" t="s">
        <v>85</v>
      </c>
      <c r="AY311" s="24" t="s">
        <v>152</v>
      </c>
      <c r="BE311" s="207">
        <f>IF(N311="základní",J311,0)</f>
        <v>0</v>
      </c>
      <c r="BF311" s="207">
        <f>IF(N311="snížená",J311,0)</f>
        <v>0</v>
      </c>
      <c r="BG311" s="207">
        <f>IF(N311="zákl. přenesená",J311,0)</f>
        <v>0</v>
      </c>
      <c r="BH311" s="207">
        <f>IF(N311="sníž. přenesená",J311,0)</f>
        <v>0</v>
      </c>
      <c r="BI311" s="207">
        <f>IF(N311="nulová",J311,0)</f>
        <v>0</v>
      </c>
      <c r="BJ311" s="24" t="s">
        <v>76</v>
      </c>
      <c r="BK311" s="207">
        <f>ROUND(I311*H311,2)</f>
        <v>0</v>
      </c>
      <c r="BL311" s="24" t="s">
        <v>159</v>
      </c>
      <c r="BM311" s="24" t="s">
        <v>601</v>
      </c>
    </row>
    <row r="312" s="11" customFormat="1">
      <c r="B312" s="208"/>
      <c r="D312" s="209" t="s">
        <v>161</v>
      </c>
      <c r="E312" s="210" t="s">
        <v>5</v>
      </c>
      <c r="F312" s="211" t="s">
        <v>602</v>
      </c>
      <c r="H312" s="212">
        <v>398.13999999999999</v>
      </c>
      <c r="I312" s="213"/>
      <c r="L312" s="208"/>
      <c r="M312" s="214"/>
      <c r="N312" s="215"/>
      <c r="O312" s="215"/>
      <c r="P312" s="215"/>
      <c r="Q312" s="215"/>
      <c r="R312" s="215"/>
      <c r="S312" s="215"/>
      <c r="T312" s="216"/>
      <c r="AT312" s="210" t="s">
        <v>161</v>
      </c>
      <c r="AU312" s="210" t="s">
        <v>85</v>
      </c>
      <c r="AV312" s="11" t="s">
        <v>85</v>
      </c>
      <c r="AW312" s="11" t="s">
        <v>35</v>
      </c>
      <c r="AX312" s="11" t="s">
        <v>71</v>
      </c>
      <c r="AY312" s="210" t="s">
        <v>152</v>
      </c>
    </row>
    <row r="313" s="11" customFormat="1">
      <c r="B313" s="208"/>
      <c r="D313" s="209" t="s">
        <v>161</v>
      </c>
      <c r="E313" s="210" t="s">
        <v>5</v>
      </c>
      <c r="F313" s="211" t="s">
        <v>603</v>
      </c>
      <c r="H313" s="212">
        <v>49.18</v>
      </c>
      <c r="I313" s="213"/>
      <c r="L313" s="208"/>
      <c r="M313" s="214"/>
      <c r="N313" s="215"/>
      <c r="O313" s="215"/>
      <c r="P313" s="215"/>
      <c r="Q313" s="215"/>
      <c r="R313" s="215"/>
      <c r="S313" s="215"/>
      <c r="T313" s="216"/>
      <c r="AT313" s="210" t="s">
        <v>161</v>
      </c>
      <c r="AU313" s="210" t="s">
        <v>85</v>
      </c>
      <c r="AV313" s="11" t="s">
        <v>85</v>
      </c>
      <c r="AW313" s="11" t="s">
        <v>35</v>
      </c>
      <c r="AX313" s="11" t="s">
        <v>71</v>
      </c>
      <c r="AY313" s="210" t="s">
        <v>152</v>
      </c>
    </row>
    <row r="314" s="11" customFormat="1">
      <c r="B314" s="208"/>
      <c r="D314" s="209" t="s">
        <v>161</v>
      </c>
      <c r="E314" s="210" t="s">
        <v>5</v>
      </c>
      <c r="F314" s="211" t="s">
        <v>604</v>
      </c>
      <c r="H314" s="212">
        <v>20</v>
      </c>
      <c r="I314" s="213"/>
      <c r="L314" s="208"/>
      <c r="M314" s="214"/>
      <c r="N314" s="215"/>
      <c r="O314" s="215"/>
      <c r="P314" s="215"/>
      <c r="Q314" s="215"/>
      <c r="R314" s="215"/>
      <c r="S314" s="215"/>
      <c r="T314" s="216"/>
      <c r="AT314" s="210" t="s">
        <v>161</v>
      </c>
      <c r="AU314" s="210" t="s">
        <v>85</v>
      </c>
      <c r="AV314" s="11" t="s">
        <v>85</v>
      </c>
      <c r="AW314" s="11" t="s">
        <v>35</v>
      </c>
      <c r="AX314" s="11" t="s">
        <v>71</v>
      </c>
      <c r="AY314" s="210" t="s">
        <v>152</v>
      </c>
    </row>
    <row r="315" s="12" customFormat="1">
      <c r="B315" s="217"/>
      <c r="D315" s="209" t="s">
        <v>161</v>
      </c>
      <c r="E315" s="218" t="s">
        <v>5</v>
      </c>
      <c r="F315" s="219" t="s">
        <v>168</v>
      </c>
      <c r="H315" s="220">
        <v>467.31999999999999</v>
      </c>
      <c r="I315" s="221"/>
      <c r="L315" s="217"/>
      <c r="M315" s="222"/>
      <c r="N315" s="223"/>
      <c r="O315" s="223"/>
      <c r="P315" s="223"/>
      <c r="Q315" s="223"/>
      <c r="R315" s="223"/>
      <c r="S315" s="223"/>
      <c r="T315" s="224"/>
      <c r="AT315" s="218" t="s">
        <v>161</v>
      </c>
      <c r="AU315" s="218" t="s">
        <v>85</v>
      </c>
      <c r="AV315" s="12" t="s">
        <v>159</v>
      </c>
      <c r="AW315" s="12" t="s">
        <v>35</v>
      </c>
      <c r="AX315" s="12" t="s">
        <v>76</v>
      </c>
      <c r="AY315" s="218" t="s">
        <v>152</v>
      </c>
    </row>
    <row r="316" s="1" customFormat="1" ht="16.5" customHeight="1">
      <c r="B316" s="195"/>
      <c r="C316" s="232" t="s">
        <v>605</v>
      </c>
      <c r="D316" s="232" t="s">
        <v>324</v>
      </c>
      <c r="E316" s="233" t="s">
        <v>606</v>
      </c>
      <c r="F316" s="234" t="s">
        <v>607</v>
      </c>
      <c r="G316" s="235" t="s">
        <v>192</v>
      </c>
      <c r="H316" s="236">
        <v>418.04700000000003</v>
      </c>
      <c r="I316" s="237"/>
      <c r="J316" s="238">
        <f>ROUND(I316*H316,2)</f>
        <v>0</v>
      </c>
      <c r="K316" s="234" t="s">
        <v>158</v>
      </c>
      <c r="L316" s="239"/>
      <c r="M316" s="240" t="s">
        <v>5</v>
      </c>
      <c r="N316" s="241" t="s">
        <v>42</v>
      </c>
      <c r="O316" s="47"/>
      <c r="P316" s="205">
        <f>O316*H316</f>
        <v>0</v>
      </c>
      <c r="Q316" s="205">
        <v>0.081000000000000003</v>
      </c>
      <c r="R316" s="205">
        <f>Q316*H316</f>
        <v>33.861807000000006</v>
      </c>
      <c r="S316" s="205">
        <v>0</v>
      </c>
      <c r="T316" s="206">
        <f>S316*H316</f>
        <v>0</v>
      </c>
      <c r="AR316" s="24" t="s">
        <v>194</v>
      </c>
      <c r="AT316" s="24" t="s">
        <v>324</v>
      </c>
      <c r="AU316" s="24" t="s">
        <v>85</v>
      </c>
      <c r="AY316" s="24" t="s">
        <v>152</v>
      </c>
      <c r="BE316" s="207">
        <f>IF(N316="základní",J316,0)</f>
        <v>0</v>
      </c>
      <c r="BF316" s="207">
        <f>IF(N316="snížená",J316,0)</f>
        <v>0</v>
      </c>
      <c r="BG316" s="207">
        <f>IF(N316="zákl. přenesená",J316,0)</f>
        <v>0</v>
      </c>
      <c r="BH316" s="207">
        <f>IF(N316="sníž. přenesená",J316,0)</f>
        <v>0</v>
      </c>
      <c r="BI316" s="207">
        <f>IF(N316="nulová",J316,0)</f>
        <v>0</v>
      </c>
      <c r="BJ316" s="24" t="s">
        <v>76</v>
      </c>
      <c r="BK316" s="207">
        <f>ROUND(I316*H316,2)</f>
        <v>0</v>
      </c>
      <c r="BL316" s="24" t="s">
        <v>159</v>
      </c>
      <c r="BM316" s="24" t="s">
        <v>608</v>
      </c>
    </row>
    <row r="317" s="11" customFormat="1">
      <c r="B317" s="208"/>
      <c r="D317" s="209" t="s">
        <v>161</v>
      </c>
      <c r="E317" s="210" t="s">
        <v>5</v>
      </c>
      <c r="F317" s="211" t="s">
        <v>609</v>
      </c>
      <c r="H317" s="212">
        <v>418.04700000000003</v>
      </c>
      <c r="I317" s="213"/>
      <c r="L317" s="208"/>
      <c r="M317" s="214"/>
      <c r="N317" s="215"/>
      <c r="O317" s="215"/>
      <c r="P317" s="215"/>
      <c r="Q317" s="215"/>
      <c r="R317" s="215"/>
      <c r="S317" s="215"/>
      <c r="T317" s="216"/>
      <c r="AT317" s="210" t="s">
        <v>161</v>
      </c>
      <c r="AU317" s="210" t="s">
        <v>85</v>
      </c>
      <c r="AV317" s="11" t="s">
        <v>85</v>
      </c>
      <c r="AW317" s="11" t="s">
        <v>35</v>
      </c>
      <c r="AX317" s="11" t="s">
        <v>76</v>
      </c>
      <c r="AY317" s="210" t="s">
        <v>152</v>
      </c>
    </row>
    <row r="318" s="1" customFormat="1" ht="16.5" customHeight="1">
      <c r="B318" s="195"/>
      <c r="C318" s="232" t="s">
        <v>610</v>
      </c>
      <c r="D318" s="232" t="s">
        <v>324</v>
      </c>
      <c r="E318" s="233" t="s">
        <v>611</v>
      </c>
      <c r="F318" s="234" t="s">
        <v>612</v>
      </c>
      <c r="G318" s="235" t="s">
        <v>192</v>
      </c>
      <c r="H318" s="236">
        <v>51.533999999999999</v>
      </c>
      <c r="I318" s="237"/>
      <c r="J318" s="238">
        <f>ROUND(I318*H318,2)</f>
        <v>0</v>
      </c>
      <c r="K318" s="234" t="s">
        <v>158</v>
      </c>
      <c r="L318" s="239"/>
      <c r="M318" s="240" t="s">
        <v>5</v>
      </c>
      <c r="N318" s="241" t="s">
        <v>42</v>
      </c>
      <c r="O318" s="47"/>
      <c r="P318" s="205">
        <f>O318*H318</f>
        <v>0</v>
      </c>
      <c r="Q318" s="205">
        <v>0.048300000000000003</v>
      </c>
      <c r="R318" s="205">
        <f>Q318*H318</f>
        <v>2.4890922</v>
      </c>
      <c r="S318" s="205">
        <v>0</v>
      </c>
      <c r="T318" s="206">
        <f>S318*H318</f>
        <v>0</v>
      </c>
      <c r="AR318" s="24" t="s">
        <v>194</v>
      </c>
      <c r="AT318" s="24" t="s">
        <v>324</v>
      </c>
      <c r="AU318" s="24" t="s">
        <v>85</v>
      </c>
      <c r="AY318" s="24" t="s">
        <v>152</v>
      </c>
      <c r="BE318" s="207">
        <f>IF(N318="základní",J318,0)</f>
        <v>0</v>
      </c>
      <c r="BF318" s="207">
        <f>IF(N318="snížená",J318,0)</f>
        <v>0</v>
      </c>
      <c r="BG318" s="207">
        <f>IF(N318="zákl. přenesená",J318,0)</f>
        <v>0</v>
      </c>
      <c r="BH318" s="207">
        <f>IF(N318="sníž. přenesená",J318,0)</f>
        <v>0</v>
      </c>
      <c r="BI318" s="207">
        <f>IF(N318="nulová",J318,0)</f>
        <v>0</v>
      </c>
      <c r="BJ318" s="24" t="s">
        <v>76</v>
      </c>
      <c r="BK318" s="207">
        <f>ROUND(I318*H318,2)</f>
        <v>0</v>
      </c>
      <c r="BL318" s="24" t="s">
        <v>159</v>
      </c>
      <c r="BM318" s="24" t="s">
        <v>613</v>
      </c>
    </row>
    <row r="319" s="11" customFormat="1">
      <c r="B319" s="208"/>
      <c r="D319" s="209" t="s">
        <v>161</v>
      </c>
      <c r="E319" s="210" t="s">
        <v>5</v>
      </c>
      <c r="F319" s="211" t="s">
        <v>614</v>
      </c>
      <c r="H319" s="212">
        <v>51.533999999999999</v>
      </c>
      <c r="I319" s="213"/>
      <c r="L319" s="208"/>
      <c r="M319" s="214"/>
      <c r="N319" s="215"/>
      <c r="O319" s="215"/>
      <c r="P319" s="215"/>
      <c r="Q319" s="215"/>
      <c r="R319" s="215"/>
      <c r="S319" s="215"/>
      <c r="T319" s="216"/>
      <c r="AT319" s="210" t="s">
        <v>161</v>
      </c>
      <c r="AU319" s="210" t="s">
        <v>85</v>
      </c>
      <c r="AV319" s="11" t="s">
        <v>85</v>
      </c>
      <c r="AW319" s="11" t="s">
        <v>35</v>
      </c>
      <c r="AX319" s="11" t="s">
        <v>76</v>
      </c>
      <c r="AY319" s="210" t="s">
        <v>152</v>
      </c>
    </row>
    <row r="320" s="1" customFormat="1" ht="16.5" customHeight="1">
      <c r="B320" s="195"/>
      <c r="C320" s="232" t="s">
        <v>615</v>
      </c>
      <c r="D320" s="232" t="s">
        <v>324</v>
      </c>
      <c r="E320" s="233" t="s">
        <v>616</v>
      </c>
      <c r="F320" s="234" t="s">
        <v>617</v>
      </c>
      <c r="G320" s="235" t="s">
        <v>192</v>
      </c>
      <c r="H320" s="236">
        <v>20</v>
      </c>
      <c r="I320" s="237"/>
      <c r="J320" s="238">
        <f>ROUND(I320*H320,2)</f>
        <v>0</v>
      </c>
      <c r="K320" s="234" t="s">
        <v>158</v>
      </c>
      <c r="L320" s="239"/>
      <c r="M320" s="240" t="s">
        <v>5</v>
      </c>
      <c r="N320" s="241" t="s">
        <v>42</v>
      </c>
      <c r="O320" s="47"/>
      <c r="P320" s="205">
        <f>O320*H320</f>
        <v>0</v>
      </c>
      <c r="Q320" s="205">
        <v>0.064000000000000001</v>
      </c>
      <c r="R320" s="205">
        <f>Q320*H320</f>
        <v>1.28</v>
      </c>
      <c r="S320" s="205">
        <v>0</v>
      </c>
      <c r="T320" s="206">
        <f>S320*H320</f>
        <v>0</v>
      </c>
      <c r="AR320" s="24" t="s">
        <v>194</v>
      </c>
      <c r="AT320" s="24" t="s">
        <v>324</v>
      </c>
      <c r="AU320" s="24" t="s">
        <v>85</v>
      </c>
      <c r="AY320" s="24" t="s">
        <v>152</v>
      </c>
      <c r="BE320" s="207">
        <f>IF(N320="základní",J320,0)</f>
        <v>0</v>
      </c>
      <c r="BF320" s="207">
        <f>IF(N320="snížená",J320,0)</f>
        <v>0</v>
      </c>
      <c r="BG320" s="207">
        <f>IF(N320="zákl. přenesená",J320,0)</f>
        <v>0</v>
      </c>
      <c r="BH320" s="207">
        <f>IF(N320="sníž. přenesená",J320,0)</f>
        <v>0</v>
      </c>
      <c r="BI320" s="207">
        <f>IF(N320="nulová",J320,0)</f>
        <v>0</v>
      </c>
      <c r="BJ320" s="24" t="s">
        <v>76</v>
      </c>
      <c r="BK320" s="207">
        <f>ROUND(I320*H320,2)</f>
        <v>0</v>
      </c>
      <c r="BL320" s="24" t="s">
        <v>159</v>
      </c>
      <c r="BM320" s="24" t="s">
        <v>618</v>
      </c>
    </row>
    <row r="321" s="1" customFormat="1" ht="25.5" customHeight="1">
      <c r="B321" s="195"/>
      <c r="C321" s="196" t="s">
        <v>619</v>
      </c>
      <c r="D321" s="196" t="s">
        <v>154</v>
      </c>
      <c r="E321" s="197" t="s">
        <v>620</v>
      </c>
      <c r="F321" s="198" t="s">
        <v>621</v>
      </c>
      <c r="G321" s="199" t="s">
        <v>192</v>
      </c>
      <c r="H321" s="200">
        <v>325.10000000000002</v>
      </c>
      <c r="I321" s="201"/>
      <c r="J321" s="202">
        <f>ROUND(I321*H321,2)</f>
        <v>0</v>
      </c>
      <c r="K321" s="198" t="s">
        <v>158</v>
      </c>
      <c r="L321" s="46"/>
      <c r="M321" s="203" t="s">
        <v>5</v>
      </c>
      <c r="N321" s="204" t="s">
        <v>42</v>
      </c>
      <c r="O321" s="47"/>
      <c r="P321" s="205">
        <f>O321*H321</f>
        <v>0</v>
      </c>
      <c r="Q321" s="205">
        <v>0.1295</v>
      </c>
      <c r="R321" s="205">
        <f>Q321*H321</f>
        <v>42.100450000000002</v>
      </c>
      <c r="S321" s="205">
        <v>0</v>
      </c>
      <c r="T321" s="206">
        <f>S321*H321</f>
        <v>0</v>
      </c>
      <c r="AR321" s="24" t="s">
        <v>159</v>
      </c>
      <c r="AT321" s="24" t="s">
        <v>154</v>
      </c>
      <c r="AU321" s="24" t="s">
        <v>85</v>
      </c>
      <c r="AY321" s="24" t="s">
        <v>152</v>
      </c>
      <c r="BE321" s="207">
        <f>IF(N321="základní",J321,0)</f>
        <v>0</v>
      </c>
      <c r="BF321" s="207">
        <f>IF(N321="snížená",J321,0)</f>
        <v>0</v>
      </c>
      <c r="BG321" s="207">
        <f>IF(N321="zákl. přenesená",J321,0)</f>
        <v>0</v>
      </c>
      <c r="BH321" s="207">
        <f>IF(N321="sníž. přenesená",J321,0)</f>
        <v>0</v>
      </c>
      <c r="BI321" s="207">
        <f>IF(N321="nulová",J321,0)</f>
        <v>0</v>
      </c>
      <c r="BJ321" s="24" t="s">
        <v>76</v>
      </c>
      <c r="BK321" s="207">
        <f>ROUND(I321*H321,2)</f>
        <v>0</v>
      </c>
      <c r="BL321" s="24" t="s">
        <v>159</v>
      </c>
      <c r="BM321" s="24" t="s">
        <v>622</v>
      </c>
    </row>
    <row r="322" s="11" customFormat="1">
      <c r="B322" s="208"/>
      <c r="D322" s="209" t="s">
        <v>161</v>
      </c>
      <c r="E322" s="210" t="s">
        <v>5</v>
      </c>
      <c r="F322" s="211" t="s">
        <v>623</v>
      </c>
      <c r="H322" s="212">
        <v>325.10000000000002</v>
      </c>
      <c r="I322" s="213"/>
      <c r="L322" s="208"/>
      <c r="M322" s="214"/>
      <c r="N322" s="215"/>
      <c r="O322" s="215"/>
      <c r="P322" s="215"/>
      <c r="Q322" s="215"/>
      <c r="R322" s="215"/>
      <c r="S322" s="215"/>
      <c r="T322" s="216"/>
      <c r="AT322" s="210" t="s">
        <v>161</v>
      </c>
      <c r="AU322" s="210" t="s">
        <v>85</v>
      </c>
      <c r="AV322" s="11" t="s">
        <v>85</v>
      </c>
      <c r="AW322" s="11" t="s">
        <v>35</v>
      </c>
      <c r="AX322" s="11" t="s">
        <v>76</v>
      </c>
      <c r="AY322" s="210" t="s">
        <v>152</v>
      </c>
    </row>
    <row r="323" s="1" customFormat="1" ht="16.5" customHeight="1">
      <c r="B323" s="195"/>
      <c r="C323" s="232" t="s">
        <v>624</v>
      </c>
      <c r="D323" s="232" t="s">
        <v>324</v>
      </c>
      <c r="E323" s="233" t="s">
        <v>625</v>
      </c>
      <c r="F323" s="234" t="s">
        <v>626</v>
      </c>
      <c r="G323" s="235" t="s">
        <v>192</v>
      </c>
      <c r="H323" s="236">
        <v>341.35500000000002</v>
      </c>
      <c r="I323" s="237"/>
      <c r="J323" s="238">
        <f>ROUND(I323*H323,2)</f>
        <v>0</v>
      </c>
      <c r="K323" s="234" t="s">
        <v>158</v>
      </c>
      <c r="L323" s="239"/>
      <c r="M323" s="240" t="s">
        <v>5</v>
      </c>
      <c r="N323" s="241" t="s">
        <v>42</v>
      </c>
      <c r="O323" s="47"/>
      <c r="P323" s="205">
        <f>O323*H323</f>
        <v>0</v>
      </c>
      <c r="Q323" s="205">
        <v>0.058000000000000003</v>
      </c>
      <c r="R323" s="205">
        <f>Q323*H323</f>
        <v>19.798590000000001</v>
      </c>
      <c r="S323" s="205">
        <v>0</v>
      </c>
      <c r="T323" s="206">
        <f>S323*H323</f>
        <v>0</v>
      </c>
      <c r="AR323" s="24" t="s">
        <v>194</v>
      </c>
      <c r="AT323" s="24" t="s">
        <v>324</v>
      </c>
      <c r="AU323" s="24" t="s">
        <v>85</v>
      </c>
      <c r="AY323" s="24" t="s">
        <v>152</v>
      </c>
      <c r="BE323" s="207">
        <f>IF(N323="základní",J323,0)</f>
        <v>0</v>
      </c>
      <c r="BF323" s="207">
        <f>IF(N323="snížená",J323,0)</f>
        <v>0</v>
      </c>
      <c r="BG323" s="207">
        <f>IF(N323="zákl. přenesená",J323,0)</f>
        <v>0</v>
      </c>
      <c r="BH323" s="207">
        <f>IF(N323="sníž. přenesená",J323,0)</f>
        <v>0</v>
      </c>
      <c r="BI323" s="207">
        <f>IF(N323="nulová",J323,0)</f>
        <v>0</v>
      </c>
      <c r="BJ323" s="24" t="s">
        <v>76</v>
      </c>
      <c r="BK323" s="207">
        <f>ROUND(I323*H323,2)</f>
        <v>0</v>
      </c>
      <c r="BL323" s="24" t="s">
        <v>159</v>
      </c>
      <c r="BM323" s="24" t="s">
        <v>627</v>
      </c>
    </row>
    <row r="324" s="11" customFormat="1">
      <c r="B324" s="208"/>
      <c r="D324" s="209" t="s">
        <v>161</v>
      </c>
      <c r="E324" s="210" t="s">
        <v>5</v>
      </c>
      <c r="F324" s="211" t="s">
        <v>628</v>
      </c>
      <c r="H324" s="212">
        <v>341.35500000000002</v>
      </c>
      <c r="I324" s="213"/>
      <c r="L324" s="208"/>
      <c r="M324" s="214"/>
      <c r="N324" s="215"/>
      <c r="O324" s="215"/>
      <c r="P324" s="215"/>
      <c r="Q324" s="215"/>
      <c r="R324" s="215"/>
      <c r="S324" s="215"/>
      <c r="T324" s="216"/>
      <c r="AT324" s="210" t="s">
        <v>161</v>
      </c>
      <c r="AU324" s="210" t="s">
        <v>85</v>
      </c>
      <c r="AV324" s="11" t="s">
        <v>85</v>
      </c>
      <c r="AW324" s="11" t="s">
        <v>35</v>
      </c>
      <c r="AX324" s="11" t="s">
        <v>76</v>
      </c>
      <c r="AY324" s="210" t="s">
        <v>152</v>
      </c>
    </row>
    <row r="325" s="1" customFormat="1" ht="25.5" customHeight="1">
      <c r="B325" s="195"/>
      <c r="C325" s="196" t="s">
        <v>629</v>
      </c>
      <c r="D325" s="196" t="s">
        <v>154</v>
      </c>
      <c r="E325" s="197" t="s">
        <v>630</v>
      </c>
      <c r="F325" s="198" t="s">
        <v>631</v>
      </c>
      <c r="G325" s="199" t="s">
        <v>201</v>
      </c>
      <c r="H325" s="200">
        <v>30.777999999999999</v>
      </c>
      <c r="I325" s="201"/>
      <c r="J325" s="202">
        <f>ROUND(I325*H325,2)</f>
        <v>0</v>
      </c>
      <c r="K325" s="198" t="s">
        <v>158</v>
      </c>
      <c r="L325" s="46"/>
      <c r="M325" s="203" t="s">
        <v>5</v>
      </c>
      <c r="N325" s="204" t="s">
        <v>42</v>
      </c>
      <c r="O325" s="47"/>
      <c r="P325" s="205">
        <f>O325*H325</f>
        <v>0</v>
      </c>
      <c r="Q325" s="205">
        <v>2.2563399999999998</v>
      </c>
      <c r="R325" s="205">
        <f>Q325*H325</f>
        <v>69.44563251999999</v>
      </c>
      <c r="S325" s="205">
        <v>0</v>
      </c>
      <c r="T325" s="206">
        <f>S325*H325</f>
        <v>0</v>
      </c>
      <c r="AR325" s="24" t="s">
        <v>159</v>
      </c>
      <c r="AT325" s="24" t="s">
        <v>154</v>
      </c>
      <c r="AU325" s="24" t="s">
        <v>85</v>
      </c>
      <c r="AY325" s="24" t="s">
        <v>152</v>
      </c>
      <c r="BE325" s="207">
        <f>IF(N325="základní",J325,0)</f>
        <v>0</v>
      </c>
      <c r="BF325" s="207">
        <f>IF(N325="snížená",J325,0)</f>
        <v>0</v>
      </c>
      <c r="BG325" s="207">
        <f>IF(N325="zákl. přenesená",J325,0)</f>
        <v>0</v>
      </c>
      <c r="BH325" s="207">
        <f>IF(N325="sníž. přenesená",J325,0)</f>
        <v>0</v>
      </c>
      <c r="BI325" s="207">
        <f>IF(N325="nulová",J325,0)</f>
        <v>0</v>
      </c>
      <c r="BJ325" s="24" t="s">
        <v>76</v>
      </c>
      <c r="BK325" s="207">
        <f>ROUND(I325*H325,2)</f>
        <v>0</v>
      </c>
      <c r="BL325" s="24" t="s">
        <v>159</v>
      </c>
      <c r="BM325" s="24" t="s">
        <v>632</v>
      </c>
    </row>
    <row r="326" s="11" customFormat="1">
      <c r="B326" s="208"/>
      <c r="D326" s="209" t="s">
        <v>161</v>
      </c>
      <c r="E326" s="210" t="s">
        <v>5</v>
      </c>
      <c r="F326" s="211" t="s">
        <v>238</v>
      </c>
      <c r="H326" s="212">
        <v>21.024999999999999</v>
      </c>
      <c r="I326" s="213"/>
      <c r="L326" s="208"/>
      <c r="M326" s="214"/>
      <c r="N326" s="215"/>
      <c r="O326" s="215"/>
      <c r="P326" s="215"/>
      <c r="Q326" s="215"/>
      <c r="R326" s="215"/>
      <c r="S326" s="215"/>
      <c r="T326" s="216"/>
      <c r="AT326" s="210" t="s">
        <v>161</v>
      </c>
      <c r="AU326" s="210" t="s">
        <v>85</v>
      </c>
      <c r="AV326" s="11" t="s">
        <v>85</v>
      </c>
      <c r="AW326" s="11" t="s">
        <v>35</v>
      </c>
      <c r="AX326" s="11" t="s">
        <v>71</v>
      </c>
      <c r="AY326" s="210" t="s">
        <v>152</v>
      </c>
    </row>
    <row r="327" s="11" customFormat="1">
      <c r="B327" s="208"/>
      <c r="D327" s="209" t="s">
        <v>161</v>
      </c>
      <c r="E327" s="210" t="s">
        <v>5</v>
      </c>
      <c r="F327" s="211" t="s">
        <v>239</v>
      </c>
      <c r="H327" s="212">
        <v>9.7530000000000001</v>
      </c>
      <c r="I327" s="213"/>
      <c r="L327" s="208"/>
      <c r="M327" s="214"/>
      <c r="N327" s="215"/>
      <c r="O327" s="215"/>
      <c r="P327" s="215"/>
      <c r="Q327" s="215"/>
      <c r="R327" s="215"/>
      <c r="S327" s="215"/>
      <c r="T327" s="216"/>
      <c r="AT327" s="210" t="s">
        <v>161</v>
      </c>
      <c r="AU327" s="210" t="s">
        <v>85</v>
      </c>
      <c r="AV327" s="11" t="s">
        <v>85</v>
      </c>
      <c r="AW327" s="11" t="s">
        <v>35</v>
      </c>
      <c r="AX327" s="11" t="s">
        <v>71</v>
      </c>
      <c r="AY327" s="210" t="s">
        <v>152</v>
      </c>
    </row>
    <row r="328" s="12" customFormat="1">
      <c r="B328" s="217"/>
      <c r="D328" s="209" t="s">
        <v>161</v>
      </c>
      <c r="E328" s="218" t="s">
        <v>5</v>
      </c>
      <c r="F328" s="219" t="s">
        <v>168</v>
      </c>
      <c r="H328" s="220">
        <v>30.777999999999999</v>
      </c>
      <c r="I328" s="221"/>
      <c r="L328" s="217"/>
      <c r="M328" s="222"/>
      <c r="N328" s="223"/>
      <c r="O328" s="223"/>
      <c r="P328" s="223"/>
      <c r="Q328" s="223"/>
      <c r="R328" s="223"/>
      <c r="S328" s="223"/>
      <c r="T328" s="224"/>
      <c r="AT328" s="218" t="s">
        <v>161</v>
      </c>
      <c r="AU328" s="218" t="s">
        <v>85</v>
      </c>
      <c r="AV328" s="12" t="s">
        <v>159</v>
      </c>
      <c r="AW328" s="12" t="s">
        <v>35</v>
      </c>
      <c r="AX328" s="12" t="s">
        <v>76</v>
      </c>
      <c r="AY328" s="218" t="s">
        <v>152</v>
      </c>
    </row>
    <row r="329" s="1" customFormat="1" ht="16.5" customHeight="1">
      <c r="B329" s="195"/>
      <c r="C329" s="196" t="s">
        <v>633</v>
      </c>
      <c r="D329" s="196" t="s">
        <v>154</v>
      </c>
      <c r="E329" s="197" t="s">
        <v>634</v>
      </c>
      <c r="F329" s="198" t="s">
        <v>635</v>
      </c>
      <c r="G329" s="199" t="s">
        <v>192</v>
      </c>
      <c r="H329" s="200">
        <v>500.80000000000001</v>
      </c>
      <c r="I329" s="201"/>
      <c r="J329" s="202">
        <f>ROUND(I329*H329,2)</f>
        <v>0</v>
      </c>
      <c r="K329" s="198" t="s">
        <v>158</v>
      </c>
      <c r="L329" s="46"/>
      <c r="M329" s="203" t="s">
        <v>5</v>
      </c>
      <c r="N329" s="204" t="s">
        <v>42</v>
      </c>
      <c r="O329" s="47"/>
      <c r="P329" s="205">
        <f>O329*H329</f>
        <v>0</v>
      </c>
      <c r="Q329" s="205">
        <v>0</v>
      </c>
      <c r="R329" s="205">
        <f>Q329*H329</f>
        <v>0</v>
      </c>
      <c r="S329" s="205">
        <v>0</v>
      </c>
      <c r="T329" s="206">
        <f>S329*H329</f>
        <v>0</v>
      </c>
      <c r="AR329" s="24" t="s">
        <v>159</v>
      </c>
      <c r="AT329" s="24" t="s">
        <v>154</v>
      </c>
      <c r="AU329" s="24" t="s">
        <v>85</v>
      </c>
      <c r="AY329" s="24" t="s">
        <v>152</v>
      </c>
      <c r="BE329" s="207">
        <f>IF(N329="základní",J329,0)</f>
        <v>0</v>
      </c>
      <c r="BF329" s="207">
        <f>IF(N329="snížená",J329,0)</f>
        <v>0</v>
      </c>
      <c r="BG329" s="207">
        <f>IF(N329="zákl. přenesená",J329,0)</f>
        <v>0</v>
      </c>
      <c r="BH329" s="207">
        <f>IF(N329="sníž. přenesená",J329,0)</f>
        <v>0</v>
      </c>
      <c r="BI329" s="207">
        <f>IF(N329="nulová",J329,0)</f>
        <v>0</v>
      </c>
      <c r="BJ329" s="24" t="s">
        <v>76</v>
      </c>
      <c r="BK329" s="207">
        <f>ROUND(I329*H329,2)</f>
        <v>0</v>
      </c>
      <c r="BL329" s="24" t="s">
        <v>159</v>
      </c>
      <c r="BM329" s="24" t="s">
        <v>636</v>
      </c>
    </row>
    <row r="330" s="11" customFormat="1">
      <c r="B330" s="208"/>
      <c r="D330" s="209" t="s">
        <v>161</v>
      </c>
      <c r="E330" s="210" t="s">
        <v>5</v>
      </c>
      <c r="F330" s="211" t="s">
        <v>637</v>
      </c>
      <c r="H330" s="212">
        <v>318.5</v>
      </c>
      <c r="I330" s="213"/>
      <c r="L330" s="208"/>
      <c r="M330" s="214"/>
      <c r="N330" s="215"/>
      <c r="O330" s="215"/>
      <c r="P330" s="215"/>
      <c r="Q330" s="215"/>
      <c r="R330" s="215"/>
      <c r="S330" s="215"/>
      <c r="T330" s="216"/>
      <c r="AT330" s="210" t="s">
        <v>161</v>
      </c>
      <c r="AU330" s="210" t="s">
        <v>85</v>
      </c>
      <c r="AV330" s="11" t="s">
        <v>85</v>
      </c>
      <c r="AW330" s="11" t="s">
        <v>35</v>
      </c>
      <c r="AX330" s="11" t="s">
        <v>71</v>
      </c>
      <c r="AY330" s="210" t="s">
        <v>152</v>
      </c>
    </row>
    <row r="331" s="11" customFormat="1">
      <c r="B331" s="208"/>
      <c r="D331" s="209" t="s">
        <v>161</v>
      </c>
      <c r="E331" s="210" t="s">
        <v>5</v>
      </c>
      <c r="F331" s="211" t="s">
        <v>638</v>
      </c>
      <c r="H331" s="212">
        <v>182.30000000000001</v>
      </c>
      <c r="I331" s="213"/>
      <c r="L331" s="208"/>
      <c r="M331" s="214"/>
      <c r="N331" s="215"/>
      <c r="O331" s="215"/>
      <c r="P331" s="215"/>
      <c r="Q331" s="215"/>
      <c r="R331" s="215"/>
      <c r="S331" s="215"/>
      <c r="T331" s="216"/>
      <c r="AT331" s="210" t="s">
        <v>161</v>
      </c>
      <c r="AU331" s="210" t="s">
        <v>85</v>
      </c>
      <c r="AV331" s="11" t="s">
        <v>85</v>
      </c>
      <c r="AW331" s="11" t="s">
        <v>35</v>
      </c>
      <c r="AX331" s="11" t="s">
        <v>71</v>
      </c>
      <c r="AY331" s="210" t="s">
        <v>152</v>
      </c>
    </row>
    <row r="332" s="12" customFormat="1">
      <c r="B332" s="217"/>
      <c r="D332" s="209" t="s">
        <v>161</v>
      </c>
      <c r="E332" s="218" t="s">
        <v>5</v>
      </c>
      <c r="F332" s="219" t="s">
        <v>168</v>
      </c>
      <c r="H332" s="220">
        <v>500.80000000000001</v>
      </c>
      <c r="I332" s="221"/>
      <c r="L332" s="217"/>
      <c r="M332" s="222"/>
      <c r="N332" s="223"/>
      <c r="O332" s="223"/>
      <c r="P332" s="223"/>
      <c r="Q332" s="223"/>
      <c r="R332" s="223"/>
      <c r="S332" s="223"/>
      <c r="T332" s="224"/>
      <c r="AT332" s="218" t="s">
        <v>161</v>
      </c>
      <c r="AU332" s="218" t="s">
        <v>85</v>
      </c>
      <c r="AV332" s="12" t="s">
        <v>159</v>
      </c>
      <c r="AW332" s="12" t="s">
        <v>35</v>
      </c>
      <c r="AX332" s="12" t="s">
        <v>76</v>
      </c>
      <c r="AY332" s="218" t="s">
        <v>152</v>
      </c>
    </row>
    <row r="333" s="1" customFormat="1" ht="16.5" customHeight="1">
      <c r="B333" s="195"/>
      <c r="C333" s="196" t="s">
        <v>639</v>
      </c>
      <c r="D333" s="196" t="s">
        <v>154</v>
      </c>
      <c r="E333" s="197" t="s">
        <v>640</v>
      </c>
      <c r="F333" s="198" t="s">
        <v>641</v>
      </c>
      <c r="G333" s="199" t="s">
        <v>192</v>
      </c>
      <c r="H333" s="200">
        <v>500.80000000000001</v>
      </c>
      <c r="I333" s="201"/>
      <c r="J333" s="202">
        <f>ROUND(I333*H333,2)</f>
        <v>0</v>
      </c>
      <c r="K333" s="198" t="s">
        <v>158</v>
      </c>
      <c r="L333" s="46"/>
      <c r="M333" s="203" t="s">
        <v>5</v>
      </c>
      <c r="N333" s="204" t="s">
        <v>42</v>
      </c>
      <c r="O333" s="47"/>
      <c r="P333" s="205">
        <f>O333*H333</f>
        <v>0</v>
      </c>
      <c r="Q333" s="205">
        <v>0</v>
      </c>
      <c r="R333" s="205">
        <f>Q333*H333</f>
        <v>0</v>
      </c>
      <c r="S333" s="205">
        <v>0</v>
      </c>
      <c r="T333" s="206">
        <f>S333*H333</f>
        <v>0</v>
      </c>
      <c r="AR333" s="24" t="s">
        <v>159</v>
      </c>
      <c r="AT333" s="24" t="s">
        <v>154</v>
      </c>
      <c r="AU333" s="24" t="s">
        <v>85</v>
      </c>
      <c r="AY333" s="24" t="s">
        <v>152</v>
      </c>
      <c r="BE333" s="207">
        <f>IF(N333="základní",J333,0)</f>
        <v>0</v>
      </c>
      <c r="BF333" s="207">
        <f>IF(N333="snížená",J333,0)</f>
        <v>0</v>
      </c>
      <c r="BG333" s="207">
        <f>IF(N333="zákl. přenesená",J333,0)</f>
        <v>0</v>
      </c>
      <c r="BH333" s="207">
        <f>IF(N333="sníž. přenesená",J333,0)</f>
        <v>0</v>
      </c>
      <c r="BI333" s="207">
        <f>IF(N333="nulová",J333,0)</f>
        <v>0</v>
      </c>
      <c r="BJ333" s="24" t="s">
        <v>76</v>
      </c>
      <c r="BK333" s="207">
        <f>ROUND(I333*H333,2)</f>
        <v>0</v>
      </c>
      <c r="BL333" s="24" t="s">
        <v>159</v>
      </c>
      <c r="BM333" s="24" t="s">
        <v>642</v>
      </c>
    </row>
    <row r="334" s="1" customFormat="1" ht="25.5" customHeight="1">
      <c r="B334" s="195"/>
      <c r="C334" s="196" t="s">
        <v>643</v>
      </c>
      <c r="D334" s="196" t="s">
        <v>154</v>
      </c>
      <c r="E334" s="197" t="s">
        <v>644</v>
      </c>
      <c r="F334" s="198" t="s">
        <v>645</v>
      </c>
      <c r="G334" s="199" t="s">
        <v>192</v>
      </c>
      <c r="H334" s="200">
        <v>10.5</v>
      </c>
      <c r="I334" s="201"/>
      <c r="J334" s="202">
        <f>ROUND(I334*H334,2)</f>
        <v>0</v>
      </c>
      <c r="K334" s="198" t="s">
        <v>158</v>
      </c>
      <c r="L334" s="46"/>
      <c r="M334" s="203" t="s">
        <v>5</v>
      </c>
      <c r="N334" s="204" t="s">
        <v>42</v>
      </c>
      <c r="O334" s="47"/>
      <c r="P334" s="205">
        <f>O334*H334</f>
        <v>0</v>
      </c>
      <c r="Q334" s="205">
        <v>0.74460999999999999</v>
      </c>
      <c r="R334" s="205">
        <f>Q334*H334</f>
        <v>7.8184050000000003</v>
      </c>
      <c r="S334" s="205">
        <v>0</v>
      </c>
      <c r="T334" s="206">
        <f>S334*H334</f>
        <v>0</v>
      </c>
      <c r="AR334" s="24" t="s">
        <v>159</v>
      </c>
      <c r="AT334" s="24" t="s">
        <v>154</v>
      </c>
      <c r="AU334" s="24" t="s">
        <v>85</v>
      </c>
      <c r="AY334" s="24" t="s">
        <v>152</v>
      </c>
      <c r="BE334" s="207">
        <f>IF(N334="základní",J334,0)</f>
        <v>0</v>
      </c>
      <c r="BF334" s="207">
        <f>IF(N334="snížená",J334,0)</f>
        <v>0</v>
      </c>
      <c r="BG334" s="207">
        <f>IF(N334="zákl. přenesená",J334,0)</f>
        <v>0</v>
      </c>
      <c r="BH334" s="207">
        <f>IF(N334="sníž. přenesená",J334,0)</f>
        <v>0</v>
      </c>
      <c r="BI334" s="207">
        <f>IF(N334="nulová",J334,0)</f>
        <v>0</v>
      </c>
      <c r="BJ334" s="24" t="s">
        <v>76</v>
      </c>
      <c r="BK334" s="207">
        <f>ROUND(I334*H334,2)</f>
        <v>0</v>
      </c>
      <c r="BL334" s="24" t="s">
        <v>159</v>
      </c>
      <c r="BM334" s="24" t="s">
        <v>646</v>
      </c>
    </row>
    <row r="335" s="11" customFormat="1">
      <c r="B335" s="208"/>
      <c r="D335" s="209" t="s">
        <v>161</v>
      </c>
      <c r="E335" s="210" t="s">
        <v>5</v>
      </c>
      <c r="F335" s="211" t="s">
        <v>647</v>
      </c>
      <c r="H335" s="212">
        <v>10.5</v>
      </c>
      <c r="I335" s="213"/>
      <c r="L335" s="208"/>
      <c r="M335" s="214"/>
      <c r="N335" s="215"/>
      <c r="O335" s="215"/>
      <c r="P335" s="215"/>
      <c r="Q335" s="215"/>
      <c r="R335" s="215"/>
      <c r="S335" s="215"/>
      <c r="T335" s="216"/>
      <c r="AT335" s="210" t="s">
        <v>161</v>
      </c>
      <c r="AU335" s="210" t="s">
        <v>85</v>
      </c>
      <c r="AV335" s="11" t="s">
        <v>85</v>
      </c>
      <c r="AW335" s="11" t="s">
        <v>35</v>
      </c>
      <c r="AX335" s="11" t="s">
        <v>76</v>
      </c>
      <c r="AY335" s="210" t="s">
        <v>152</v>
      </c>
    </row>
    <row r="336" s="1" customFormat="1" ht="16.5" customHeight="1">
      <c r="B336" s="195"/>
      <c r="C336" s="196" t="s">
        <v>648</v>
      </c>
      <c r="D336" s="196" t="s">
        <v>154</v>
      </c>
      <c r="E336" s="197" t="s">
        <v>649</v>
      </c>
      <c r="F336" s="198" t="s">
        <v>650</v>
      </c>
      <c r="G336" s="199" t="s">
        <v>183</v>
      </c>
      <c r="H336" s="200">
        <v>2</v>
      </c>
      <c r="I336" s="201"/>
      <c r="J336" s="202">
        <f>ROUND(I336*H336,2)</f>
        <v>0</v>
      </c>
      <c r="K336" s="198" t="s">
        <v>158</v>
      </c>
      <c r="L336" s="46"/>
      <c r="M336" s="203" t="s">
        <v>5</v>
      </c>
      <c r="N336" s="204" t="s">
        <v>42</v>
      </c>
      <c r="O336" s="47"/>
      <c r="P336" s="205">
        <f>O336*H336</f>
        <v>0</v>
      </c>
      <c r="Q336" s="205">
        <v>0.45504</v>
      </c>
      <c r="R336" s="205">
        <f>Q336*H336</f>
        <v>0.91008</v>
      </c>
      <c r="S336" s="205">
        <v>0</v>
      </c>
      <c r="T336" s="206">
        <f>S336*H336</f>
        <v>0</v>
      </c>
      <c r="AR336" s="24" t="s">
        <v>159</v>
      </c>
      <c r="AT336" s="24" t="s">
        <v>154</v>
      </c>
      <c r="AU336" s="24" t="s">
        <v>85</v>
      </c>
      <c r="AY336" s="24" t="s">
        <v>152</v>
      </c>
      <c r="BE336" s="207">
        <f>IF(N336="základní",J336,0)</f>
        <v>0</v>
      </c>
      <c r="BF336" s="207">
        <f>IF(N336="snížená",J336,0)</f>
        <v>0</v>
      </c>
      <c r="BG336" s="207">
        <f>IF(N336="zákl. přenesená",J336,0)</f>
        <v>0</v>
      </c>
      <c r="BH336" s="207">
        <f>IF(N336="sníž. přenesená",J336,0)</f>
        <v>0</v>
      </c>
      <c r="BI336" s="207">
        <f>IF(N336="nulová",J336,0)</f>
        <v>0</v>
      </c>
      <c r="BJ336" s="24" t="s">
        <v>76</v>
      </c>
      <c r="BK336" s="207">
        <f>ROUND(I336*H336,2)</f>
        <v>0</v>
      </c>
      <c r="BL336" s="24" t="s">
        <v>159</v>
      </c>
      <c r="BM336" s="24" t="s">
        <v>651</v>
      </c>
    </row>
    <row r="337" s="1" customFormat="1" ht="16.5" customHeight="1">
      <c r="B337" s="195"/>
      <c r="C337" s="196" t="s">
        <v>652</v>
      </c>
      <c r="D337" s="196" t="s">
        <v>154</v>
      </c>
      <c r="E337" s="197" t="s">
        <v>653</v>
      </c>
      <c r="F337" s="198" t="s">
        <v>654</v>
      </c>
      <c r="G337" s="199" t="s">
        <v>183</v>
      </c>
      <c r="H337" s="200">
        <v>2</v>
      </c>
      <c r="I337" s="201"/>
      <c r="J337" s="202">
        <f>ROUND(I337*H337,2)</f>
        <v>0</v>
      </c>
      <c r="K337" s="198" t="s">
        <v>158</v>
      </c>
      <c r="L337" s="46"/>
      <c r="M337" s="203" t="s">
        <v>5</v>
      </c>
      <c r="N337" s="204" t="s">
        <v>42</v>
      </c>
      <c r="O337" s="47"/>
      <c r="P337" s="205">
        <f>O337*H337</f>
        <v>0</v>
      </c>
      <c r="Q337" s="205">
        <v>0.021999999999999999</v>
      </c>
      <c r="R337" s="205">
        <f>Q337*H337</f>
        <v>0.043999999999999997</v>
      </c>
      <c r="S337" s="205">
        <v>0</v>
      </c>
      <c r="T337" s="206">
        <f>S337*H337</f>
        <v>0</v>
      </c>
      <c r="AR337" s="24" t="s">
        <v>159</v>
      </c>
      <c r="AT337" s="24" t="s">
        <v>154</v>
      </c>
      <c r="AU337" s="24" t="s">
        <v>85</v>
      </c>
      <c r="AY337" s="24" t="s">
        <v>152</v>
      </c>
      <c r="BE337" s="207">
        <f>IF(N337="základní",J337,0)</f>
        <v>0</v>
      </c>
      <c r="BF337" s="207">
        <f>IF(N337="snížená",J337,0)</f>
        <v>0</v>
      </c>
      <c r="BG337" s="207">
        <f>IF(N337="zákl. přenesená",J337,0)</f>
        <v>0</v>
      </c>
      <c r="BH337" s="207">
        <f>IF(N337="sníž. přenesená",J337,0)</f>
        <v>0</v>
      </c>
      <c r="BI337" s="207">
        <f>IF(N337="nulová",J337,0)</f>
        <v>0</v>
      </c>
      <c r="BJ337" s="24" t="s">
        <v>76</v>
      </c>
      <c r="BK337" s="207">
        <f>ROUND(I337*H337,2)</f>
        <v>0</v>
      </c>
      <c r="BL337" s="24" t="s">
        <v>159</v>
      </c>
      <c r="BM337" s="24" t="s">
        <v>655</v>
      </c>
    </row>
    <row r="338" s="1" customFormat="1" ht="16.5" customHeight="1">
      <c r="B338" s="195"/>
      <c r="C338" s="196" t="s">
        <v>656</v>
      </c>
      <c r="D338" s="196" t="s">
        <v>154</v>
      </c>
      <c r="E338" s="197" t="s">
        <v>657</v>
      </c>
      <c r="F338" s="198" t="s">
        <v>658</v>
      </c>
      <c r="G338" s="199" t="s">
        <v>183</v>
      </c>
      <c r="H338" s="200">
        <v>2</v>
      </c>
      <c r="I338" s="201"/>
      <c r="J338" s="202">
        <f>ROUND(I338*H338,2)</f>
        <v>0</v>
      </c>
      <c r="K338" s="198" t="s">
        <v>158</v>
      </c>
      <c r="L338" s="46"/>
      <c r="M338" s="203" t="s">
        <v>5</v>
      </c>
      <c r="N338" s="204" t="s">
        <v>42</v>
      </c>
      <c r="O338" s="47"/>
      <c r="P338" s="205">
        <f>O338*H338</f>
        <v>0</v>
      </c>
      <c r="Q338" s="205">
        <v>0.00038000000000000002</v>
      </c>
      <c r="R338" s="205">
        <f>Q338*H338</f>
        <v>0.00076000000000000004</v>
      </c>
      <c r="S338" s="205">
        <v>0</v>
      </c>
      <c r="T338" s="206">
        <f>S338*H338</f>
        <v>0</v>
      </c>
      <c r="AR338" s="24" t="s">
        <v>159</v>
      </c>
      <c r="AT338" s="24" t="s">
        <v>154</v>
      </c>
      <c r="AU338" s="24" t="s">
        <v>85</v>
      </c>
      <c r="AY338" s="24" t="s">
        <v>152</v>
      </c>
      <c r="BE338" s="207">
        <f>IF(N338="základní",J338,0)</f>
        <v>0</v>
      </c>
      <c r="BF338" s="207">
        <f>IF(N338="snížená",J338,0)</f>
        <v>0</v>
      </c>
      <c r="BG338" s="207">
        <f>IF(N338="zákl. přenesená",J338,0)</f>
        <v>0</v>
      </c>
      <c r="BH338" s="207">
        <f>IF(N338="sníž. přenesená",J338,0)</f>
        <v>0</v>
      </c>
      <c r="BI338" s="207">
        <f>IF(N338="nulová",J338,0)</f>
        <v>0</v>
      </c>
      <c r="BJ338" s="24" t="s">
        <v>76</v>
      </c>
      <c r="BK338" s="207">
        <f>ROUND(I338*H338,2)</f>
        <v>0</v>
      </c>
      <c r="BL338" s="24" t="s">
        <v>159</v>
      </c>
      <c r="BM338" s="24" t="s">
        <v>659</v>
      </c>
    </row>
    <row r="339" s="1" customFormat="1" ht="16.5" customHeight="1">
      <c r="B339" s="195"/>
      <c r="C339" s="196" t="s">
        <v>660</v>
      </c>
      <c r="D339" s="196" t="s">
        <v>154</v>
      </c>
      <c r="E339" s="197" t="s">
        <v>661</v>
      </c>
      <c r="F339" s="198" t="s">
        <v>662</v>
      </c>
      <c r="G339" s="199" t="s">
        <v>183</v>
      </c>
      <c r="H339" s="200">
        <v>2</v>
      </c>
      <c r="I339" s="201"/>
      <c r="J339" s="202">
        <f>ROUND(I339*H339,2)</f>
        <v>0</v>
      </c>
      <c r="K339" s="198" t="s">
        <v>158</v>
      </c>
      <c r="L339" s="46"/>
      <c r="M339" s="203" t="s">
        <v>5</v>
      </c>
      <c r="N339" s="204" t="s">
        <v>42</v>
      </c>
      <c r="O339" s="47"/>
      <c r="P339" s="205">
        <f>O339*H339</f>
        <v>0</v>
      </c>
      <c r="Q339" s="205">
        <v>0.0025000000000000001</v>
      </c>
      <c r="R339" s="205">
        <f>Q339*H339</f>
        <v>0.0050000000000000001</v>
      </c>
      <c r="S339" s="205">
        <v>0</v>
      </c>
      <c r="T339" s="206">
        <f>S339*H339</f>
        <v>0</v>
      </c>
      <c r="AR339" s="24" t="s">
        <v>159</v>
      </c>
      <c r="AT339" s="24" t="s">
        <v>154</v>
      </c>
      <c r="AU339" s="24" t="s">
        <v>85</v>
      </c>
      <c r="AY339" s="24" t="s">
        <v>152</v>
      </c>
      <c r="BE339" s="207">
        <f>IF(N339="základní",J339,0)</f>
        <v>0</v>
      </c>
      <c r="BF339" s="207">
        <f>IF(N339="snížená",J339,0)</f>
        <v>0</v>
      </c>
      <c r="BG339" s="207">
        <f>IF(N339="zákl. přenesená",J339,0)</f>
        <v>0</v>
      </c>
      <c r="BH339" s="207">
        <f>IF(N339="sníž. přenesená",J339,0)</f>
        <v>0</v>
      </c>
      <c r="BI339" s="207">
        <f>IF(N339="nulová",J339,0)</f>
        <v>0</v>
      </c>
      <c r="BJ339" s="24" t="s">
        <v>76</v>
      </c>
      <c r="BK339" s="207">
        <f>ROUND(I339*H339,2)</f>
        <v>0</v>
      </c>
      <c r="BL339" s="24" t="s">
        <v>159</v>
      </c>
      <c r="BM339" s="24" t="s">
        <v>663</v>
      </c>
    </row>
    <row r="340" s="1" customFormat="1" ht="16.5" customHeight="1">
      <c r="B340" s="195"/>
      <c r="C340" s="196" t="s">
        <v>664</v>
      </c>
      <c r="D340" s="196" t="s">
        <v>154</v>
      </c>
      <c r="E340" s="197" t="s">
        <v>665</v>
      </c>
      <c r="F340" s="198" t="s">
        <v>666</v>
      </c>
      <c r="G340" s="199" t="s">
        <v>183</v>
      </c>
      <c r="H340" s="200">
        <v>2</v>
      </c>
      <c r="I340" s="201"/>
      <c r="J340" s="202">
        <f>ROUND(I340*H340,2)</f>
        <v>0</v>
      </c>
      <c r="K340" s="198" t="s">
        <v>158</v>
      </c>
      <c r="L340" s="46"/>
      <c r="M340" s="203" t="s">
        <v>5</v>
      </c>
      <c r="N340" s="204" t="s">
        <v>42</v>
      </c>
      <c r="O340" s="47"/>
      <c r="P340" s="205">
        <f>O340*H340</f>
        <v>0</v>
      </c>
      <c r="Q340" s="205">
        <v>0.00029</v>
      </c>
      <c r="R340" s="205">
        <f>Q340*H340</f>
        <v>0.00058</v>
      </c>
      <c r="S340" s="205">
        <v>0</v>
      </c>
      <c r="T340" s="206">
        <f>S340*H340</f>
        <v>0</v>
      </c>
      <c r="AR340" s="24" t="s">
        <v>159</v>
      </c>
      <c r="AT340" s="24" t="s">
        <v>154</v>
      </c>
      <c r="AU340" s="24" t="s">
        <v>85</v>
      </c>
      <c r="AY340" s="24" t="s">
        <v>152</v>
      </c>
      <c r="BE340" s="207">
        <f>IF(N340="základní",J340,0)</f>
        <v>0</v>
      </c>
      <c r="BF340" s="207">
        <f>IF(N340="snížená",J340,0)</f>
        <v>0</v>
      </c>
      <c r="BG340" s="207">
        <f>IF(N340="zákl. přenesená",J340,0)</f>
        <v>0</v>
      </c>
      <c r="BH340" s="207">
        <f>IF(N340="sníž. přenesená",J340,0)</f>
        <v>0</v>
      </c>
      <c r="BI340" s="207">
        <f>IF(N340="nulová",J340,0)</f>
        <v>0</v>
      </c>
      <c r="BJ340" s="24" t="s">
        <v>76</v>
      </c>
      <c r="BK340" s="207">
        <f>ROUND(I340*H340,2)</f>
        <v>0</v>
      </c>
      <c r="BL340" s="24" t="s">
        <v>159</v>
      </c>
      <c r="BM340" s="24" t="s">
        <v>667</v>
      </c>
    </row>
    <row r="341" s="1" customFormat="1" ht="16.5" customHeight="1">
      <c r="B341" s="195"/>
      <c r="C341" s="196" t="s">
        <v>668</v>
      </c>
      <c r="D341" s="196" t="s">
        <v>154</v>
      </c>
      <c r="E341" s="197" t="s">
        <v>669</v>
      </c>
      <c r="F341" s="198" t="s">
        <v>670</v>
      </c>
      <c r="G341" s="199" t="s">
        <v>183</v>
      </c>
      <c r="H341" s="200">
        <v>2</v>
      </c>
      <c r="I341" s="201"/>
      <c r="J341" s="202">
        <f>ROUND(I341*H341,2)</f>
        <v>0</v>
      </c>
      <c r="K341" s="198" t="s">
        <v>158</v>
      </c>
      <c r="L341" s="46"/>
      <c r="M341" s="203" t="s">
        <v>5</v>
      </c>
      <c r="N341" s="204" t="s">
        <v>42</v>
      </c>
      <c r="O341" s="47"/>
      <c r="P341" s="205">
        <f>O341*H341</f>
        <v>0</v>
      </c>
      <c r="Q341" s="205">
        <v>0.00091</v>
      </c>
      <c r="R341" s="205">
        <f>Q341*H341</f>
        <v>0.00182</v>
      </c>
      <c r="S341" s="205">
        <v>0</v>
      </c>
      <c r="T341" s="206">
        <f>S341*H341</f>
        <v>0</v>
      </c>
      <c r="AR341" s="24" t="s">
        <v>159</v>
      </c>
      <c r="AT341" s="24" t="s">
        <v>154</v>
      </c>
      <c r="AU341" s="24" t="s">
        <v>85</v>
      </c>
      <c r="AY341" s="24" t="s">
        <v>152</v>
      </c>
      <c r="BE341" s="207">
        <f>IF(N341="základní",J341,0)</f>
        <v>0</v>
      </c>
      <c r="BF341" s="207">
        <f>IF(N341="snížená",J341,0)</f>
        <v>0</v>
      </c>
      <c r="BG341" s="207">
        <f>IF(N341="zákl. přenesená",J341,0)</f>
        <v>0</v>
      </c>
      <c r="BH341" s="207">
        <f>IF(N341="sníž. přenesená",J341,0)</f>
        <v>0</v>
      </c>
      <c r="BI341" s="207">
        <f>IF(N341="nulová",J341,0)</f>
        <v>0</v>
      </c>
      <c r="BJ341" s="24" t="s">
        <v>76</v>
      </c>
      <c r="BK341" s="207">
        <f>ROUND(I341*H341,2)</f>
        <v>0</v>
      </c>
      <c r="BL341" s="24" t="s">
        <v>159</v>
      </c>
      <c r="BM341" s="24" t="s">
        <v>671</v>
      </c>
    </row>
    <row r="342" s="1" customFormat="1" ht="16.5" customHeight="1">
      <c r="B342" s="195"/>
      <c r="C342" s="196" t="s">
        <v>672</v>
      </c>
      <c r="D342" s="196" t="s">
        <v>154</v>
      </c>
      <c r="E342" s="197" t="s">
        <v>673</v>
      </c>
      <c r="F342" s="198" t="s">
        <v>674</v>
      </c>
      <c r="G342" s="199" t="s">
        <v>201</v>
      </c>
      <c r="H342" s="200">
        <v>33.600000000000001</v>
      </c>
      <c r="I342" s="201"/>
      <c r="J342" s="202">
        <f>ROUND(I342*H342,2)</f>
        <v>0</v>
      </c>
      <c r="K342" s="198" t="s">
        <v>158</v>
      </c>
      <c r="L342" s="46"/>
      <c r="M342" s="203" t="s">
        <v>5</v>
      </c>
      <c r="N342" s="204" t="s">
        <v>42</v>
      </c>
      <c r="O342" s="47"/>
      <c r="P342" s="205">
        <f>O342*H342</f>
        <v>0</v>
      </c>
      <c r="Q342" s="205">
        <v>0</v>
      </c>
      <c r="R342" s="205">
        <f>Q342*H342</f>
        <v>0</v>
      </c>
      <c r="S342" s="205">
        <v>2.2000000000000002</v>
      </c>
      <c r="T342" s="206">
        <f>S342*H342</f>
        <v>73.920000000000016</v>
      </c>
      <c r="AR342" s="24" t="s">
        <v>159</v>
      </c>
      <c r="AT342" s="24" t="s">
        <v>154</v>
      </c>
      <c r="AU342" s="24" t="s">
        <v>85</v>
      </c>
      <c r="AY342" s="24" t="s">
        <v>152</v>
      </c>
      <c r="BE342" s="207">
        <f>IF(N342="základní",J342,0)</f>
        <v>0</v>
      </c>
      <c r="BF342" s="207">
        <f>IF(N342="snížená",J342,0)</f>
        <v>0</v>
      </c>
      <c r="BG342" s="207">
        <f>IF(N342="zákl. přenesená",J342,0)</f>
        <v>0</v>
      </c>
      <c r="BH342" s="207">
        <f>IF(N342="sníž. přenesená",J342,0)</f>
        <v>0</v>
      </c>
      <c r="BI342" s="207">
        <f>IF(N342="nulová",J342,0)</f>
        <v>0</v>
      </c>
      <c r="BJ342" s="24" t="s">
        <v>76</v>
      </c>
      <c r="BK342" s="207">
        <f>ROUND(I342*H342,2)</f>
        <v>0</v>
      </c>
      <c r="BL342" s="24" t="s">
        <v>159</v>
      </c>
      <c r="BM342" s="24" t="s">
        <v>675</v>
      </c>
    </row>
    <row r="343" s="13" customFormat="1">
      <c r="B343" s="225"/>
      <c r="D343" s="209" t="s">
        <v>161</v>
      </c>
      <c r="E343" s="226" t="s">
        <v>5</v>
      </c>
      <c r="F343" s="227" t="s">
        <v>676</v>
      </c>
      <c r="H343" s="226" t="s">
        <v>5</v>
      </c>
      <c r="I343" s="228"/>
      <c r="L343" s="225"/>
      <c r="M343" s="229"/>
      <c r="N343" s="230"/>
      <c r="O343" s="230"/>
      <c r="P343" s="230"/>
      <c r="Q343" s="230"/>
      <c r="R343" s="230"/>
      <c r="S343" s="230"/>
      <c r="T343" s="231"/>
      <c r="AT343" s="226" t="s">
        <v>161</v>
      </c>
      <c r="AU343" s="226" t="s">
        <v>85</v>
      </c>
      <c r="AV343" s="13" t="s">
        <v>76</v>
      </c>
      <c r="AW343" s="13" t="s">
        <v>35</v>
      </c>
      <c r="AX343" s="13" t="s">
        <v>71</v>
      </c>
      <c r="AY343" s="226" t="s">
        <v>152</v>
      </c>
    </row>
    <row r="344" s="11" customFormat="1">
      <c r="B344" s="208"/>
      <c r="D344" s="209" t="s">
        <v>161</v>
      </c>
      <c r="E344" s="210" t="s">
        <v>5</v>
      </c>
      <c r="F344" s="211" t="s">
        <v>677</v>
      </c>
      <c r="H344" s="212">
        <v>33.600000000000001</v>
      </c>
      <c r="I344" s="213"/>
      <c r="L344" s="208"/>
      <c r="M344" s="214"/>
      <c r="N344" s="215"/>
      <c r="O344" s="215"/>
      <c r="P344" s="215"/>
      <c r="Q344" s="215"/>
      <c r="R344" s="215"/>
      <c r="S344" s="215"/>
      <c r="T344" s="216"/>
      <c r="AT344" s="210" t="s">
        <v>161</v>
      </c>
      <c r="AU344" s="210" t="s">
        <v>85</v>
      </c>
      <c r="AV344" s="11" t="s">
        <v>85</v>
      </c>
      <c r="AW344" s="11" t="s">
        <v>35</v>
      </c>
      <c r="AX344" s="11" t="s">
        <v>76</v>
      </c>
      <c r="AY344" s="210" t="s">
        <v>152</v>
      </c>
    </row>
    <row r="345" s="1" customFormat="1" ht="16.5" customHeight="1">
      <c r="B345" s="195"/>
      <c r="C345" s="196" t="s">
        <v>678</v>
      </c>
      <c r="D345" s="196" t="s">
        <v>154</v>
      </c>
      <c r="E345" s="197" t="s">
        <v>679</v>
      </c>
      <c r="F345" s="198" t="s">
        <v>680</v>
      </c>
      <c r="G345" s="199" t="s">
        <v>201</v>
      </c>
      <c r="H345" s="200">
        <v>17.888000000000002</v>
      </c>
      <c r="I345" s="201"/>
      <c r="J345" s="202">
        <f>ROUND(I345*H345,2)</f>
        <v>0</v>
      </c>
      <c r="K345" s="198" t="s">
        <v>158</v>
      </c>
      <c r="L345" s="46"/>
      <c r="M345" s="203" t="s">
        <v>5</v>
      </c>
      <c r="N345" s="204" t="s">
        <v>42</v>
      </c>
      <c r="O345" s="47"/>
      <c r="P345" s="205">
        <f>O345*H345</f>
        <v>0</v>
      </c>
      <c r="Q345" s="205">
        <v>0</v>
      </c>
      <c r="R345" s="205">
        <f>Q345*H345</f>
        <v>0</v>
      </c>
      <c r="S345" s="205">
        <v>2</v>
      </c>
      <c r="T345" s="206">
        <f>S345*H345</f>
        <v>35.776000000000003</v>
      </c>
      <c r="AR345" s="24" t="s">
        <v>159</v>
      </c>
      <c r="AT345" s="24" t="s">
        <v>154</v>
      </c>
      <c r="AU345" s="24" t="s">
        <v>85</v>
      </c>
      <c r="AY345" s="24" t="s">
        <v>152</v>
      </c>
      <c r="BE345" s="207">
        <f>IF(N345="základní",J345,0)</f>
        <v>0</v>
      </c>
      <c r="BF345" s="207">
        <f>IF(N345="snížená",J345,0)</f>
        <v>0</v>
      </c>
      <c r="BG345" s="207">
        <f>IF(N345="zákl. přenesená",J345,0)</f>
        <v>0</v>
      </c>
      <c r="BH345" s="207">
        <f>IF(N345="sníž. přenesená",J345,0)</f>
        <v>0</v>
      </c>
      <c r="BI345" s="207">
        <f>IF(N345="nulová",J345,0)</f>
        <v>0</v>
      </c>
      <c r="BJ345" s="24" t="s">
        <v>76</v>
      </c>
      <c r="BK345" s="207">
        <f>ROUND(I345*H345,2)</f>
        <v>0</v>
      </c>
      <c r="BL345" s="24" t="s">
        <v>159</v>
      </c>
      <c r="BM345" s="24" t="s">
        <v>681</v>
      </c>
    </row>
    <row r="346" s="13" customFormat="1">
      <c r="B346" s="225"/>
      <c r="D346" s="209" t="s">
        <v>161</v>
      </c>
      <c r="E346" s="226" t="s">
        <v>5</v>
      </c>
      <c r="F346" s="227" t="s">
        <v>682</v>
      </c>
      <c r="H346" s="226" t="s">
        <v>5</v>
      </c>
      <c r="I346" s="228"/>
      <c r="L346" s="225"/>
      <c r="M346" s="229"/>
      <c r="N346" s="230"/>
      <c r="O346" s="230"/>
      <c r="P346" s="230"/>
      <c r="Q346" s="230"/>
      <c r="R346" s="230"/>
      <c r="S346" s="230"/>
      <c r="T346" s="231"/>
      <c r="AT346" s="226" t="s">
        <v>161</v>
      </c>
      <c r="AU346" s="226" t="s">
        <v>85</v>
      </c>
      <c r="AV346" s="13" t="s">
        <v>76</v>
      </c>
      <c r="AW346" s="13" t="s">
        <v>35</v>
      </c>
      <c r="AX346" s="13" t="s">
        <v>71</v>
      </c>
      <c r="AY346" s="226" t="s">
        <v>152</v>
      </c>
    </row>
    <row r="347" s="11" customFormat="1">
      <c r="B347" s="208"/>
      <c r="D347" s="209" t="s">
        <v>161</v>
      </c>
      <c r="E347" s="210" t="s">
        <v>5</v>
      </c>
      <c r="F347" s="211" t="s">
        <v>683</v>
      </c>
      <c r="H347" s="212">
        <v>11.888</v>
      </c>
      <c r="I347" s="213"/>
      <c r="L347" s="208"/>
      <c r="M347" s="214"/>
      <c r="N347" s="215"/>
      <c r="O347" s="215"/>
      <c r="P347" s="215"/>
      <c r="Q347" s="215"/>
      <c r="R347" s="215"/>
      <c r="S347" s="215"/>
      <c r="T347" s="216"/>
      <c r="AT347" s="210" t="s">
        <v>161</v>
      </c>
      <c r="AU347" s="210" t="s">
        <v>85</v>
      </c>
      <c r="AV347" s="11" t="s">
        <v>85</v>
      </c>
      <c r="AW347" s="11" t="s">
        <v>35</v>
      </c>
      <c r="AX347" s="11" t="s">
        <v>71</v>
      </c>
      <c r="AY347" s="210" t="s">
        <v>152</v>
      </c>
    </row>
    <row r="348" s="13" customFormat="1">
      <c r="B348" s="225"/>
      <c r="D348" s="209" t="s">
        <v>161</v>
      </c>
      <c r="E348" s="226" t="s">
        <v>5</v>
      </c>
      <c r="F348" s="227" t="s">
        <v>684</v>
      </c>
      <c r="H348" s="226" t="s">
        <v>5</v>
      </c>
      <c r="I348" s="228"/>
      <c r="L348" s="225"/>
      <c r="M348" s="229"/>
      <c r="N348" s="230"/>
      <c r="O348" s="230"/>
      <c r="P348" s="230"/>
      <c r="Q348" s="230"/>
      <c r="R348" s="230"/>
      <c r="S348" s="230"/>
      <c r="T348" s="231"/>
      <c r="AT348" s="226" t="s">
        <v>161</v>
      </c>
      <c r="AU348" s="226" t="s">
        <v>85</v>
      </c>
      <c r="AV348" s="13" t="s">
        <v>76</v>
      </c>
      <c r="AW348" s="13" t="s">
        <v>35</v>
      </c>
      <c r="AX348" s="13" t="s">
        <v>71</v>
      </c>
      <c r="AY348" s="226" t="s">
        <v>152</v>
      </c>
    </row>
    <row r="349" s="11" customFormat="1">
      <c r="B349" s="208"/>
      <c r="D349" s="209" t="s">
        <v>161</v>
      </c>
      <c r="E349" s="210" t="s">
        <v>5</v>
      </c>
      <c r="F349" s="211" t="s">
        <v>685</v>
      </c>
      <c r="H349" s="212">
        <v>6</v>
      </c>
      <c r="I349" s="213"/>
      <c r="L349" s="208"/>
      <c r="M349" s="214"/>
      <c r="N349" s="215"/>
      <c r="O349" s="215"/>
      <c r="P349" s="215"/>
      <c r="Q349" s="215"/>
      <c r="R349" s="215"/>
      <c r="S349" s="215"/>
      <c r="T349" s="216"/>
      <c r="AT349" s="210" t="s">
        <v>161</v>
      </c>
      <c r="AU349" s="210" t="s">
        <v>85</v>
      </c>
      <c r="AV349" s="11" t="s">
        <v>85</v>
      </c>
      <c r="AW349" s="11" t="s">
        <v>35</v>
      </c>
      <c r="AX349" s="11" t="s">
        <v>71</v>
      </c>
      <c r="AY349" s="210" t="s">
        <v>152</v>
      </c>
    </row>
    <row r="350" s="12" customFormat="1">
      <c r="B350" s="217"/>
      <c r="D350" s="209" t="s">
        <v>161</v>
      </c>
      <c r="E350" s="218" t="s">
        <v>5</v>
      </c>
      <c r="F350" s="219" t="s">
        <v>168</v>
      </c>
      <c r="H350" s="220">
        <v>17.888000000000002</v>
      </c>
      <c r="I350" s="221"/>
      <c r="L350" s="217"/>
      <c r="M350" s="222"/>
      <c r="N350" s="223"/>
      <c r="O350" s="223"/>
      <c r="P350" s="223"/>
      <c r="Q350" s="223"/>
      <c r="R350" s="223"/>
      <c r="S350" s="223"/>
      <c r="T350" s="224"/>
      <c r="AT350" s="218" t="s">
        <v>161</v>
      </c>
      <c r="AU350" s="218" t="s">
        <v>85</v>
      </c>
      <c r="AV350" s="12" t="s">
        <v>159</v>
      </c>
      <c r="AW350" s="12" t="s">
        <v>35</v>
      </c>
      <c r="AX350" s="12" t="s">
        <v>76</v>
      </c>
      <c r="AY350" s="218" t="s">
        <v>152</v>
      </c>
    </row>
    <row r="351" s="1" customFormat="1" ht="16.5" customHeight="1">
      <c r="B351" s="195"/>
      <c r="C351" s="196" t="s">
        <v>686</v>
      </c>
      <c r="D351" s="196" t="s">
        <v>154</v>
      </c>
      <c r="E351" s="197" t="s">
        <v>687</v>
      </c>
      <c r="F351" s="198" t="s">
        <v>688</v>
      </c>
      <c r="G351" s="199" t="s">
        <v>192</v>
      </c>
      <c r="H351" s="200">
        <v>2.6000000000000001</v>
      </c>
      <c r="I351" s="201"/>
      <c r="J351" s="202">
        <f>ROUND(I351*H351,2)</f>
        <v>0</v>
      </c>
      <c r="K351" s="198" t="s">
        <v>5</v>
      </c>
      <c r="L351" s="46"/>
      <c r="M351" s="203" t="s">
        <v>5</v>
      </c>
      <c r="N351" s="204" t="s">
        <v>42</v>
      </c>
      <c r="O351" s="47"/>
      <c r="P351" s="205">
        <f>O351*H351</f>
        <v>0</v>
      </c>
      <c r="Q351" s="205">
        <v>0</v>
      </c>
      <c r="R351" s="205">
        <f>Q351*H351</f>
        <v>0</v>
      </c>
      <c r="S351" s="205">
        <v>0</v>
      </c>
      <c r="T351" s="206">
        <f>S351*H351</f>
        <v>0</v>
      </c>
      <c r="AR351" s="24" t="s">
        <v>159</v>
      </c>
      <c r="AT351" s="24" t="s">
        <v>154</v>
      </c>
      <c r="AU351" s="24" t="s">
        <v>85</v>
      </c>
      <c r="AY351" s="24" t="s">
        <v>152</v>
      </c>
      <c r="BE351" s="207">
        <f>IF(N351="základní",J351,0)</f>
        <v>0</v>
      </c>
      <c r="BF351" s="207">
        <f>IF(N351="snížená",J351,0)</f>
        <v>0</v>
      </c>
      <c r="BG351" s="207">
        <f>IF(N351="zákl. přenesená",J351,0)</f>
        <v>0</v>
      </c>
      <c r="BH351" s="207">
        <f>IF(N351="sníž. přenesená",J351,0)</f>
        <v>0</v>
      </c>
      <c r="BI351" s="207">
        <f>IF(N351="nulová",J351,0)</f>
        <v>0</v>
      </c>
      <c r="BJ351" s="24" t="s">
        <v>76</v>
      </c>
      <c r="BK351" s="207">
        <f>ROUND(I351*H351,2)</f>
        <v>0</v>
      </c>
      <c r="BL351" s="24" t="s">
        <v>159</v>
      </c>
      <c r="BM351" s="24" t="s">
        <v>689</v>
      </c>
    </row>
    <row r="352" s="1" customFormat="1" ht="16.5" customHeight="1">
      <c r="B352" s="195"/>
      <c r="C352" s="196" t="s">
        <v>690</v>
      </c>
      <c r="D352" s="196" t="s">
        <v>154</v>
      </c>
      <c r="E352" s="197" t="s">
        <v>691</v>
      </c>
      <c r="F352" s="198" t="s">
        <v>692</v>
      </c>
      <c r="G352" s="199" t="s">
        <v>183</v>
      </c>
      <c r="H352" s="200">
        <v>1</v>
      </c>
      <c r="I352" s="201"/>
      <c r="J352" s="202">
        <f>ROUND(I352*H352,2)</f>
        <v>0</v>
      </c>
      <c r="K352" s="198" t="s">
        <v>5</v>
      </c>
      <c r="L352" s="46"/>
      <c r="M352" s="203" t="s">
        <v>5</v>
      </c>
      <c r="N352" s="204" t="s">
        <v>42</v>
      </c>
      <c r="O352" s="47"/>
      <c r="P352" s="205">
        <f>O352*H352</f>
        <v>0</v>
      </c>
      <c r="Q352" s="205">
        <v>0</v>
      </c>
      <c r="R352" s="205">
        <f>Q352*H352</f>
        <v>0</v>
      </c>
      <c r="S352" s="205">
        <v>0</v>
      </c>
      <c r="T352" s="206">
        <f>S352*H352</f>
        <v>0</v>
      </c>
      <c r="AR352" s="24" t="s">
        <v>159</v>
      </c>
      <c r="AT352" s="24" t="s">
        <v>154</v>
      </c>
      <c r="AU352" s="24" t="s">
        <v>85</v>
      </c>
      <c r="AY352" s="24" t="s">
        <v>152</v>
      </c>
      <c r="BE352" s="207">
        <f>IF(N352="základní",J352,0)</f>
        <v>0</v>
      </c>
      <c r="BF352" s="207">
        <f>IF(N352="snížená",J352,0)</f>
        <v>0</v>
      </c>
      <c r="BG352" s="207">
        <f>IF(N352="zákl. přenesená",J352,0)</f>
        <v>0</v>
      </c>
      <c r="BH352" s="207">
        <f>IF(N352="sníž. přenesená",J352,0)</f>
        <v>0</v>
      </c>
      <c r="BI352" s="207">
        <f>IF(N352="nulová",J352,0)</f>
        <v>0</v>
      </c>
      <c r="BJ352" s="24" t="s">
        <v>76</v>
      </c>
      <c r="BK352" s="207">
        <f>ROUND(I352*H352,2)</f>
        <v>0</v>
      </c>
      <c r="BL352" s="24" t="s">
        <v>159</v>
      </c>
      <c r="BM352" s="24" t="s">
        <v>693</v>
      </c>
    </row>
    <row r="353" s="1" customFormat="1" ht="16.5" customHeight="1">
      <c r="B353" s="195"/>
      <c r="C353" s="196" t="s">
        <v>694</v>
      </c>
      <c r="D353" s="196" t="s">
        <v>154</v>
      </c>
      <c r="E353" s="197" t="s">
        <v>695</v>
      </c>
      <c r="F353" s="198" t="s">
        <v>696</v>
      </c>
      <c r="G353" s="199" t="s">
        <v>192</v>
      </c>
      <c r="H353" s="200">
        <v>24.300000000000001</v>
      </c>
      <c r="I353" s="201"/>
      <c r="J353" s="202">
        <f>ROUND(I353*H353,2)</f>
        <v>0</v>
      </c>
      <c r="K353" s="198" t="s">
        <v>5</v>
      </c>
      <c r="L353" s="46"/>
      <c r="M353" s="203" t="s">
        <v>5</v>
      </c>
      <c r="N353" s="204" t="s">
        <v>42</v>
      </c>
      <c r="O353" s="47"/>
      <c r="P353" s="205">
        <f>O353*H353</f>
        <v>0</v>
      </c>
      <c r="Q353" s="205">
        <v>0</v>
      </c>
      <c r="R353" s="205">
        <f>Q353*H353</f>
        <v>0</v>
      </c>
      <c r="S353" s="205">
        <v>0</v>
      </c>
      <c r="T353" s="206">
        <f>S353*H353</f>
        <v>0</v>
      </c>
      <c r="AR353" s="24" t="s">
        <v>159</v>
      </c>
      <c r="AT353" s="24" t="s">
        <v>154</v>
      </c>
      <c r="AU353" s="24" t="s">
        <v>85</v>
      </c>
      <c r="AY353" s="24" t="s">
        <v>152</v>
      </c>
      <c r="BE353" s="207">
        <f>IF(N353="základní",J353,0)</f>
        <v>0</v>
      </c>
      <c r="BF353" s="207">
        <f>IF(N353="snížená",J353,0)</f>
        <v>0</v>
      </c>
      <c r="BG353" s="207">
        <f>IF(N353="zákl. přenesená",J353,0)</f>
        <v>0</v>
      </c>
      <c r="BH353" s="207">
        <f>IF(N353="sníž. přenesená",J353,0)</f>
        <v>0</v>
      </c>
      <c r="BI353" s="207">
        <f>IF(N353="nulová",J353,0)</f>
        <v>0</v>
      </c>
      <c r="BJ353" s="24" t="s">
        <v>76</v>
      </c>
      <c r="BK353" s="207">
        <f>ROUND(I353*H353,2)</f>
        <v>0</v>
      </c>
      <c r="BL353" s="24" t="s">
        <v>159</v>
      </c>
      <c r="BM353" s="24" t="s">
        <v>697</v>
      </c>
    </row>
    <row r="354" s="11" customFormat="1">
      <c r="B354" s="208"/>
      <c r="D354" s="209" t="s">
        <v>161</v>
      </c>
      <c r="E354" s="210" t="s">
        <v>5</v>
      </c>
      <c r="F354" s="211" t="s">
        <v>698</v>
      </c>
      <c r="H354" s="212">
        <v>24.300000000000001</v>
      </c>
      <c r="I354" s="213"/>
      <c r="L354" s="208"/>
      <c r="M354" s="214"/>
      <c r="N354" s="215"/>
      <c r="O354" s="215"/>
      <c r="P354" s="215"/>
      <c r="Q354" s="215"/>
      <c r="R354" s="215"/>
      <c r="S354" s="215"/>
      <c r="T354" s="216"/>
      <c r="AT354" s="210" t="s">
        <v>161</v>
      </c>
      <c r="AU354" s="210" t="s">
        <v>85</v>
      </c>
      <c r="AV354" s="11" t="s">
        <v>85</v>
      </c>
      <c r="AW354" s="11" t="s">
        <v>35</v>
      </c>
      <c r="AX354" s="11" t="s">
        <v>76</v>
      </c>
      <c r="AY354" s="210" t="s">
        <v>152</v>
      </c>
    </row>
    <row r="355" s="11" customFormat="1">
      <c r="B355" s="208"/>
      <c r="D355" s="209" t="s">
        <v>161</v>
      </c>
      <c r="E355" s="210" t="s">
        <v>5</v>
      </c>
      <c r="F355" s="211" t="s">
        <v>5</v>
      </c>
      <c r="H355" s="212">
        <v>0</v>
      </c>
      <c r="I355" s="213"/>
      <c r="L355" s="208"/>
      <c r="M355" s="214"/>
      <c r="N355" s="215"/>
      <c r="O355" s="215"/>
      <c r="P355" s="215"/>
      <c r="Q355" s="215"/>
      <c r="R355" s="215"/>
      <c r="S355" s="215"/>
      <c r="T355" s="216"/>
      <c r="AT355" s="210" t="s">
        <v>161</v>
      </c>
      <c r="AU355" s="210" t="s">
        <v>85</v>
      </c>
      <c r="AV355" s="11" t="s">
        <v>85</v>
      </c>
      <c r="AW355" s="11" t="s">
        <v>35</v>
      </c>
      <c r="AX355" s="11" t="s">
        <v>71</v>
      </c>
      <c r="AY355" s="210" t="s">
        <v>152</v>
      </c>
    </row>
    <row r="356" s="11" customFormat="1">
      <c r="B356" s="208"/>
      <c r="D356" s="209" t="s">
        <v>161</v>
      </c>
      <c r="E356" s="210" t="s">
        <v>5</v>
      </c>
      <c r="F356" s="211" t="s">
        <v>5</v>
      </c>
      <c r="H356" s="212">
        <v>0</v>
      </c>
      <c r="I356" s="213"/>
      <c r="L356" s="208"/>
      <c r="M356" s="214"/>
      <c r="N356" s="215"/>
      <c r="O356" s="215"/>
      <c r="P356" s="215"/>
      <c r="Q356" s="215"/>
      <c r="R356" s="215"/>
      <c r="S356" s="215"/>
      <c r="T356" s="216"/>
      <c r="AT356" s="210" t="s">
        <v>161</v>
      </c>
      <c r="AU356" s="210" t="s">
        <v>85</v>
      </c>
      <c r="AV356" s="11" t="s">
        <v>85</v>
      </c>
      <c r="AW356" s="11" t="s">
        <v>35</v>
      </c>
      <c r="AX356" s="11" t="s">
        <v>71</v>
      </c>
      <c r="AY356" s="210" t="s">
        <v>152</v>
      </c>
    </row>
    <row r="357" s="11" customFormat="1">
      <c r="B357" s="208"/>
      <c r="D357" s="209" t="s">
        <v>161</v>
      </c>
      <c r="E357" s="210" t="s">
        <v>5</v>
      </c>
      <c r="F357" s="211" t="s">
        <v>5</v>
      </c>
      <c r="H357" s="212">
        <v>0</v>
      </c>
      <c r="I357" s="213"/>
      <c r="L357" s="208"/>
      <c r="M357" s="214"/>
      <c r="N357" s="215"/>
      <c r="O357" s="215"/>
      <c r="P357" s="215"/>
      <c r="Q357" s="215"/>
      <c r="R357" s="215"/>
      <c r="S357" s="215"/>
      <c r="T357" s="216"/>
      <c r="AT357" s="210" t="s">
        <v>161</v>
      </c>
      <c r="AU357" s="210" t="s">
        <v>85</v>
      </c>
      <c r="AV357" s="11" t="s">
        <v>85</v>
      </c>
      <c r="AW357" s="11" t="s">
        <v>35</v>
      </c>
      <c r="AX357" s="11" t="s">
        <v>71</v>
      </c>
      <c r="AY357" s="210" t="s">
        <v>152</v>
      </c>
    </row>
    <row r="358" s="11" customFormat="1">
      <c r="B358" s="208"/>
      <c r="D358" s="209" t="s">
        <v>161</v>
      </c>
      <c r="E358" s="210" t="s">
        <v>5</v>
      </c>
      <c r="F358" s="211" t="s">
        <v>5</v>
      </c>
      <c r="H358" s="212">
        <v>0</v>
      </c>
      <c r="I358" s="213"/>
      <c r="L358" s="208"/>
      <c r="M358" s="214"/>
      <c r="N358" s="215"/>
      <c r="O358" s="215"/>
      <c r="P358" s="215"/>
      <c r="Q358" s="215"/>
      <c r="R358" s="215"/>
      <c r="S358" s="215"/>
      <c r="T358" s="216"/>
      <c r="AT358" s="210" t="s">
        <v>161</v>
      </c>
      <c r="AU358" s="210" t="s">
        <v>85</v>
      </c>
      <c r="AV358" s="11" t="s">
        <v>85</v>
      </c>
      <c r="AW358" s="11" t="s">
        <v>35</v>
      </c>
      <c r="AX358" s="11" t="s">
        <v>71</v>
      </c>
      <c r="AY358" s="210" t="s">
        <v>152</v>
      </c>
    </row>
    <row r="359" s="11" customFormat="1">
      <c r="B359" s="208"/>
      <c r="D359" s="209" t="s">
        <v>161</v>
      </c>
      <c r="E359" s="210" t="s">
        <v>5</v>
      </c>
      <c r="F359" s="211" t="s">
        <v>5</v>
      </c>
      <c r="H359" s="212">
        <v>0</v>
      </c>
      <c r="I359" s="213"/>
      <c r="L359" s="208"/>
      <c r="M359" s="214"/>
      <c r="N359" s="215"/>
      <c r="O359" s="215"/>
      <c r="P359" s="215"/>
      <c r="Q359" s="215"/>
      <c r="R359" s="215"/>
      <c r="S359" s="215"/>
      <c r="T359" s="216"/>
      <c r="AT359" s="210" t="s">
        <v>161</v>
      </c>
      <c r="AU359" s="210" t="s">
        <v>85</v>
      </c>
      <c r="AV359" s="11" t="s">
        <v>85</v>
      </c>
      <c r="AW359" s="11" t="s">
        <v>35</v>
      </c>
      <c r="AX359" s="11" t="s">
        <v>71</v>
      </c>
      <c r="AY359" s="210" t="s">
        <v>152</v>
      </c>
    </row>
    <row r="360" s="11" customFormat="1">
      <c r="B360" s="208"/>
      <c r="D360" s="209" t="s">
        <v>161</v>
      </c>
      <c r="E360" s="210" t="s">
        <v>5</v>
      </c>
      <c r="F360" s="211" t="s">
        <v>5</v>
      </c>
      <c r="H360" s="212">
        <v>0</v>
      </c>
      <c r="I360" s="213"/>
      <c r="L360" s="208"/>
      <c r="M360" s="214"/>
      <c r="N360" s="215"/>
      <c r="O360" s="215"/>
      <c r="P360" s="215"/>
      <c r="Q360" s="215"/>
      <c r="R360" s="215"/>
      <c r="S360" s="215"/>
      <c r="T360" s="216"/>
      <c r="AT360" s="210" t="s">
        <v>161</v>
      </c>
      <c r="AU360" s="210" t="s">
        <v>85</v>
      </c>
      <c r="AV360" s="11" t="s">
        <v>85</v>
      </c>
      <c r="AW360" s="11" t="s">
        <v>35</v>
      </c>
      <c r="AX360" s="11" t="s">
        <v>71</v>
      </c>
      <c r="AY360" s="210" t="s">
        <v>152</v>
      </c>
    </row>
    <row r="361" s="11" customFormat="1">
      <c r="B361" s="208"/>
      <c r="D361" s="209" t="s">
        <v>161</v>
      </c>
      <c r="E361" s="210" t="s">
        <v>5</v>
      </c>
      <c r="F361" s="211" t="s">
        <v>5</v>
      </c>
      <c r="H361" s="212">
        <v>0</v>
      </c>
      <c r="I361" s="213"/>
      <c r="L361" s="208"/>
      <c r="M361" s="214"/>
      <c r="N361" s="215"/>
      <c r="O361" s="215"/>
      <c r="P361" s="215"/>
      <c r="Q361" s="215"/>
      <c r="R361" s="215"/>
      <c r="S361" s="215"/>
      <c r="T361" s="216"/>
      <c r="AT361" s="210" t="s">
        <v>161</v>
      </c>
      <c r="AU361" s="210" t="s">
        <v>85</v>
      </c>
      <c r="AV361" s="11" t="s">
        <v>85</v>
      </c>
      <c r="AW361" s="11" t="s">
        <v>35</v>
      </c>
      <c r="AX361" s="11" t="s">
        <v>71</v>
      </c>
      <c r="AY361" s="210" t="s">
        <v>152</v>
      </c>
    </row>
    <row r="362" s="11" customFormat="1">
      <c r="B362" s="208"/>
      <c r="D362" s="209" t="s">
        <v>161</v>
      </c>
      <c r="E362" s="210" t="s">
        <v>5</v>
      </c>
      <c r="F362" s="211" t="s">
        <v>5</v>
      </c>
      <c r="H362" s="212">
        <v>0</v>
      </c>
      <c r="I362" s="213"/>
      <c r="L362" s="208"/>
      <c r="M362" s="214"/>
      <c r="N362" s="215"/>
      <c r="O362" s="215"/>
      <c r="P362" s="215"/>
      <c r="Q362" s="215"/>
      <c r="R362" s="215"/>
      <c r="S362" s="215"/>
      <c r="T362" s="216"/>
      <c r="AT362" s="210" t="s">
        <v>161</v>
      </c>
      <c r="AU362" s="210" t="s">
        <v>85</v>
      </c>
      <c r="AV362" s="11" t="s">
        <v>85</v>
      </c>
      <c r="AW362" s="11" t="s">
        <v>35</v>
      </c>
      <c r="AX362" s="11" t="s">
        <v>71</v>
      </c>
      <c r="AY362" s="210" t="s">
        <v>152</v>
      </c>
    </row>
    <row r="363" s="11" customFormat="1">
      <c r="B363" s="208"/>
      <c r="D363" s="209" t="s">
        <v>161</v>
      </c>
      <c r="E363" s="210" t="s">
        <v>5</v>
      </c>
      <c r="F363" s="211" t="s">
        <v>5</v>
      </c>
      <c r="H363" s="212">
        <v>0</v>
      </c>
      <c r="I363" s="213"/>
      <c r="L363" s="208"/>
      <c r="M363" s="214"/>
      <c r="N363" s="215"/>
      <c r="O363" s="215"/>
      <c r="P363" s="215"/>
      <c r="Q363" s="215"/>
      <c r="R363" s="215"/>
      <c r="S363" s="215"/>
      <c r="T363" s="216"/>
      <c r="AT363" s="210" t="s">
        <v>161</v>
      </c>
      <c r="AU363" s="210" t="s">
        <v>85</v>
      </c>
      <c r="AV363" s="11" t="s">
        <v>85</v>
      </c>
      <c r="AW363" s="11" t="s">
        <v>35</v>
      </c>
      <c r="AX363" s="11" t="s">
        <v>71</v>
      </c>
      <c r="AY363" s="210" t="s">
        <v>152</v>
      </c>
    </row>
    <row r="364" s="11" customFormat="1">
      <c r="B364" s="208"/>
      <c r="D364" s="209" t="s">
        <v>161</v>
      </c>
      <c r="E364" s="210" t="s">
        <v>5</v>
      </c>
      <c r="F364" s="211" t="s">
        <v>5</v>
      </c>
      <c r="H364" s="212">
        <v>0</v>
      </c>
      <c r="I364" s="213"/>
      <c r="L364" s="208"/>
      <c r="M364" s="214"/>
      <c r="N364" s="215"/>
      <c r="O364" s="215"/>
      <c r="P364" s="215"/>
      <c r="Q364" s="215"/>
      <c r="R364" s="215"/>
      <c r="S364" s="215"/>
      <c r="T364" s="216"/>
      <c r="AT364" s="210" t="s">
        <v>161</v>
      </c>
      <c r="AU364" s="210" t="s">
        <v>85</v>
      </c>
      <c r="AV364" s="11" t="s">
        <v>85</v>
      </c>
      <c r="AW364" s="11" t="s">
        <v>35</v>
      </c>
      <c r="AX364" s="11" t="s">
        <v>71</v>
      </c>
      <c r="AY364" s="210" t="s">
        <v>152</v>
      </c>
    </row>
    <row r="365" s="11" customFormat="1">
      <c r="B365" s="208"/>
      <c r="D365" s="209" t="s">
        <v>161</v>
      </c>
      <c r="E365" s="210" t="s">
        <v>5</v>
      </c>
      <c r="F365" s="211" t="s">
        <v>5</v>
      </c>
      <c r="H365" s="212">
        <v>0</v>
      </c>
      <c r="I365" s="213"/>
      <c r="L365" s="208"/>
      <c r="M365" s="214"/>
      <c r="N365" s="215"/>
      <c r="O365" s="215"/>
      <c r="P365" s="215"/>
      <c r="Q365" s="215"/>
      <c r="R365" s="215"/>
      <c r="S365" s="215"/>
      <c r="T365" s="216"/>
      <c r="AT365" s="210" t="s">
        <v>161</v>
      </c>
      <c r="AU365" s="210" t="s">
        <v>85</v>
      </c>
      <c r="AV365" s="11" t="s">
        <v>85</v>
      </c>
      <c r="AW365" s="11" t="s">
        <v>35</v>
      </c>
      <c r="AX365" s="11" t="s">
        <v>71</v>
      </c>
      <c r="AY365" s="210" t="s">
        <v>152</v>
      </c>
    </row>
    <row r="366" s="1" customFormat="1" ht="16.5" customHeight="1">
      <c r="B366" s="195"/>
      <c r="C366" s="196" t="s">
        <v>699</v>
      </c>
      <c r="D366" s="196" t="s">
        <v>154</v>
      </c>
      <c r="E366" s="197" t="s">
        <v>700</v>
      </c>
      <c r="F366" s="198" t="s">
        <v>701</v>
      </c>
      <c r="G366" s="199" t="s">
        <v>192</v>
      </c>
      <c r="H366" s="200">
        <v>44.600000000000001</v>
      </c>
      <c r="I366" s="201"/>
      <c r="J366" s="202">
        <f>ROUND(I366*H366,2)</f>
        <v>0</v>
      </c>
      <c r="K366" s="198" t="s">
        <v>158</v>
      </c>
      <c r="L366" s="46"/>
      <c r="M366" s="203" t="s">
        <v>5</v>
      </c>
      <c r="N366" s="204" t="s">
        <v>42</v>
      </c>
      <c r="O366" s="47"/>
      <c r="P366" s="205">
        <f>O366*H366</f>
        <v>0</v>
      </c>
      <c r="Q366" s="205">
        <v>0</v>
      </c>
      <c r="R366" s="205">
        <f>Q366*H366</f>
        <v>0</v>
      </c>
      <c r="S366" s="205">
        <v>0.055</v>
      </c>
      <c r="T366" s="206">
        <f>S366*H366</f>
        <v>2.4530000000000003</v>
      </c>
      <c r="AR366" s="24" t="s">
        <v>159</v>
      </c>
      <c r="AT366" s="24" t="s">
        <v>154</v>
      </c>
      <c r="AU366" s="24" t="s">
        <v>85</v>
      </c>
      <c r="AY366" s="24" t="s">
        <v>152</v>
      </c>
      <c r="BE366" s="207">
        <f>IF(N366="základní",J366,0)</f>
        <v>0</v>
      </c>
      <c r="BF366" s="207">
        <f>IF(N366="snížená",J366,0)</f>
        <v>0</v>
      </c>
      <c r="BG366" s="207">
        <f>IF(N366="zákl. přenesená",J366,0)</f>
        <v>0</v>
      </c>
      <c r="BH366" s="207">
        <f>IF(N366="sníž. přenesená",J366,0)</f>
        <v>0</v>
      </c>
      <c r="BI366" s="207">
        <f>IF(N366="nulová",J366,0)</f>
        <v>0</v>
      </c>
      <c r="BJ366" s="24" t="s">
        <v>76</v>
      </c>
      <c r="BK366" s="207">
        <f>ROUND(I366*H366,2)</f>
        <v>0</v>
      </c>
      <c r="BL366" s="24" t="s">
        <v>159</v>
      </c>
      <c r="BM366" s="24" t="s">
        <v>702</v>
      </c>
    </row>
    <row r="367" s="1" customFormat="1" ht="16.5" customHeight="1">
      <c r="B367" s="195"/>
      <c r="C367" s="196" t="s">
        <v>703</v>
      </c>
      <c r="D367" s="196" t="s">
        <v>154</v>
      </c>
      <c r="E367" s="197" t="s">
        <v>704</v>
      </c>
      <c r="F367" s="198" t="s">
        <v>705</v>
      </c>
      <c r="G367" s="199" t="s">
        <v>183</v>
      </c>
      <c r="H367" s="200">
        <v>30</v>
      </c>
      <c r="I367" s="201"/>
      <c r="J367" s="202">
        <f>ROUND(I367*H367,2)</f>
        <v>0</v>
      </c>
      <c r="K367" s="198" t="s">
        <v>158</v>
      </c>
      <c r="L367" s="46"/>
      <c r="M367" s="203" t="s">
        <v>5</v>
      </c>
      <c r="N367" s="204" t="s">
        <v>42</v>
      </c>
      <c r="O367" s="47"/>
      <c r="P367" s="205">
        <f>O367*H367</f>
        <v>0</v>
      </c>
      <c r="Q367" s="205">
        <v>0</v>
      </c>
      <c r="R367" s="205">
        <f>Q367*H367</f>
        <v>0</v>
      </c>
      <c r="S367" s="205">
        <v>0.065699999999999995</v>
      </c>
      <c r="T367" s="206">
        <f>S367*H367</f>
        <v>1.9709999999999999</v>
      </c>
      <c r="AR367" s="24" t="s">
        <v>159</v>
      </c>
      <c r="AT367" s="24" t="s">
        <v>154</v>
      </c>
      <c r="AU367" s="24" t="s">
        <v>85</v>
      </c>
      <c r="AY367" s="24" t="s">
        <v>152</v>
      </c>
      <c r="BE367" s="207">
        <f>IF(N367="základní",J367,0)</f>
        <v>0</v>
      </c>
      <c r="BF367" s="207">
        <f>IF(N367="snížená",J367,0)</f>
        <v>0</v>
      </c>
      <c r="BG367" s="207">
        <f>IF(N367="zákl. přenesená",J367,0)</f>
        <v>0</v>
      </c>
      <c r="BH367" s="207">
        <f>IF(N367="sníž. přenesená",J367,0)</f>
        <v>0</v>
      </c>
      <c r="BI367" s="207">
        <f>IF(N367="nulová",J367,0)</f>
        <v>0</v>
      </c>
      <c r="BJ367" s="24" t="s">
        <v>76</v>
      </c>
      <c r="BK367" s="207">
        <f>ROUND(I367*H367,2)</f>
        <v>0</v>
      </c>
      <c r="BL367" s="24" t="s">
        <v>159</v>
      </c>
      <c r="BM367" s="24" t="s">
        <v>706</v>
      </c>
    </row>
    <row r="368" s="11" customFormat="1">
      <c r="B368" s="208"/>
      <c r="D368" s="209" t="s">
        <v>161</v>
      </c>
      <c r="E368" s="210" t="s">
        <v>5</v>
      </c>
      <c r="F368" s="211" t="s">
        <v>308</v>
      </c>
      <c r="H368" s="212">
        <v>30</v>
      </c>
      <c r="I368" s="213"/>
      <c r="L368" s="208"/>
      <c r="M368" s="214"/>
      <c r="N368" s="215"/>
      <c r="O368" s="215"/>
      <c r="P368" s="215"/>
      <c r="Q368" s="215"/>
      <c r="R368" s="215"/>
      <c r="S368" s="215"/>
      <c r="T368" s="216"/>
      <c r="AT368" s="210" t="s">
        <v>161</v>
      </c>
      <c r="AU368" s="210" t="s">
        <v>85</v>
      </c>
      <c r="AV368" s="11" t="s">
        <v>85</v>
      </c>
      <c r="AW368" s="11" t="s">
        <v>35</v>
      </c>
      <c r="AX368" s="11" t="s">
        <v>76</v>
      </c>
      <c r="AY368" s="210" t="s">
        <v>152</v>
      </c>
    </row>
    <row r="369" s="1" customFormat="1" ht="16.5" customHeight="1">
      <c r="B369" s="195"/>
      <c r="C369" s="196" t="s">
        <v>707</v>
      </c>
      <c r="D369" s="196" t="s">
        <v>154</v>
      </c>
      <c r="E369" s="197" t="s">
        <v>708</v>
      </c>
      <c r="F369" s="198" t="s">
        <v>709</v>
      </c>
      <c r="G369" s="199" t="s">
        <v>192</v>
      </c>
      <c r="H369" s="200">
        <v>149.69999999999999</v>
      </c>
      <c r="I369" s="201"/>
      <c r="J369" s="202">
        <f>ROUND(I369*H369,2)</f>
        <v>0</v>
      </c>
      <c r="K369" s="198" t="s">
        <v>158</v>
      </c>
      <c r="L369" s="46"/>
      <c r="M369" s="203" t="s">
        <v>5</v>
      </c>
      <c r="N369" s="204" t="s">
        <v>42</v>
      </c>
      <c r="O369" s="47"/>
      <c r="P369" s="205">
        <f>O369*H369</f>
        <v>0</v>
      </c>
      <c r="Q369" s="205">
        <v>0</v>
      </c>
      <c r="R369" s="205">
        <f>Q369*H369</f>
        <v>0</v>
      </c>
      <c r="S369" s="205">
        <v>0.00248</v>
      </c>
      <c r="T369" s="206">
        <f>S369*H369</f>
        <v>0.37125599999999997</v>
      </c>
      <c r="AR369" s="24" t="s">
        <v>159</v>
      </c>
      <c r="AT369" s="24" t="s">
        <v>154</v>
      </c>
      <c r="AU369" s="24" t="s">
        <v>85</v>
      </c>
      <c r="AY369" s="24" t="s">
        <v>152</v>
      </c>
      <c r="BE369" s="207">
        <f>IF(N369="základní",J369,0)</f>
        <v>0</v>
      </c>
      <c r="BF369" s="207">
        <f>IF(N369="snížená",J369,0)</f>
        <v>0</v>
      </c>
      <c r="BG369" s="207">
        <f>IF(N369="zákl. přenesená",J369,0)</f>
        <v>0</v>
      </c>
      <c r="BH369" s="207">
        <f>IF(N369="sníž. přenesená",J369,0)</f>
        <v>0</v>
      </c>
      <c r="BI369" s="207">
        <f>IF(N369="nulová",J369,0)</f>
        <v>0</v>
      </c>
      <c r="BJ369" s="24" t="s">
        <v>76</v>
      </c>
      <c r="BK369" s="207">
        <f>ROUND(I369*H369,2)</f>
        <v>0</v>
      </c>
      <c r="BL369" s="24" t="s">
        <v>159</v>
      </c>
      <c r="BM369" s="24" t="s">
        <v>710</v>
      </c>
    </row>
    <row r="370" s="11" customFormat="1">
      <c r="B370" s="208"/>
      <c r="D370" s="209" t="s">
        <v>161</v>
      </c>
      <c r="E370" s="210" t="s">
        <v>5</v>
      </c>
      <c r="F370" s="211" t="s">
        <v>711</v>
      </c>
      <c r="H370" s="212">
        <v>149.69999999999999</v>
      </c>
      <c r="I370" s="213"/>
      <c r="L370" s="208"/>
      <c r="M370" s="214"/>
      <c r="N370" s="215"/>
      <c r="O370" s="215"/>
      <c r="P370" s="215"/>
      <c r="Q370" s="215"/>
      <c r="R370" s="215"/>
      <c r="S370" s="215"/>
      <c r="T370" s="216"/>
      <c r="AT370" s="210" t="s">
        <v>161</v>
      </c>
      <c r="AU370" s="210" t="s">
        <v>85</v>
      </c>
      <c r="AV370" s="11" t="s">
        <v>85</v>
      </c>
      <c r="AW370" s="11" t="s">
        <v>35</v>
      </c>
      <c r="AX370" s="11" t="s">
        <v>76</v>
      </c>
      <c r="AY370" s="210" t="s">
        <v>152</v>
      </c>
    </row>
    <row r="371" s="10" customFormat="1" ht="29.88" customHeight="1">
      <c r="B371" s="182"/>
      <c r="D371" s="183" t="s">
        <v>70</v>
      </c>
      <c r="E371" s="193" t="s">
        <v>712</v>
      </c>
      <c r="F371" s="193" t="s">
        <v>713</v>
      </c>
      <c r="I371" s="185"/>
      <c r="J371" s="194">
        <f>BK371</f>
        <v>0</v>
      </c>
      <c r="L371" s="182"/>
      <c r="M371" s="187"/>
      <c r="N371" s="188"/>
      <c r="O371" s="188"/>
      <c r="P371" s="189">
        <f>SUM(P372:P385)</f>
        <v>0</v>
      </c>
      <c r="Q371" s="188"/>
      <c r="R371" s="189">
        <f>SUM(R372:R385)</f>
        <v>0</v>
      </c>
      <c r="S371" s="188"/>
      <c r="T371" s="190">
        <f>SUM(T372:T385)</f>
        <v>0</v>
      </c>
      <c r="AR371" s="183" t="s">
        <v>76</v>
      </c>
      <c r="AT371" s="191" t="s">
        <v>70</v>
      </c>
      <c r="AU371" s="191" t="s">
        <v>76</v>
      </c>
      <c r="AY371" s="183" t="s">
        <v>152</v>
      </c>
      <c r="BK371" s="192">
        <f>SUM(BK372:BK385)</f>
        <v>0</v>
      </c>
    </row>
    <row r="372" s="1" customFormat="1" ht="25.5" customHeight="1">
      <c r="B372" s="195"/>
      <c r="C372" s="196" t="s">
        <v>714</v>
      </c>
      <c r="D372" s="196" t="s">
        <v>154</v>
      </c>
      <c r="E372" s="197" t="s">
        <v>715</v>
      </c>
      <c r="F372" s="198" t="s">
        <v>716</v>
      </c>
      <c r="G372" s="199" t="s">
        <v>305</v>
      </c>
      <c r="H372" s="200">
        <v>7.649</v>
      </c>
      <c r="I372" s="201"/>
      <c r="J372" s="202">
        <f>ROUND(I372*H372,2)</f>
        <v>0</v>
      </c>
      <c r="K372" s="198" t="s">
        <v>158</v>
      </c>
      <c r="L372" s="46"/>
      <c r="M372" s="203" t="s">
        <v>5</v>
      </c>
      <c r="N372" s="204" t="s">
        <v>42</v>
      </c>
      <c r="O372" s="47"/>
      <c r="P372" s="205">
        <f>O372*H372</f>
        <v>0</v>
      </c>
      <c r="Q372" s="205">
        <v>0</v>
      </c>
      <c r="R372" s="205">
        <f>Q372*H372</f>
        <v>0</v>
      </c>
      <c r="S372" s="205">
        <v>0</v>
      </c>
      <c r="T372" s="206">
        <f>S372*H372</f>
        <v>0</v>
      </c>
      <c r="AR372" s="24" t="s">
        <v>159</v>
      </c>
      <c r="AT372" s="24" t="s">
        <v>154</v>
      </c>
      <c r="AU372" s="24" t="s">
        <v>85</v>
      </c>
      <c r="AY372" s="24" t="s">
        <v>152</v>
      </c>
      <c r="BE372" s="207">
        <f>IF(N372="základní",J372,0)</f>
        <v>0</v>
      </c>
      <c r="BF372" s="207">
        <f>IF(N372="snížená",J372,0)</f>
        <v>0</v>
      </c>
      <c r="BG372" s="207">
        <f>IF(N372="zákl. přenesená",J372,0)</f>
        <v>0</v>
      </c>
      <c r="BH372" s="207">
        <f>IF(N372="sníž. přenesená",J372,0)</f>
        <v>0</v>
      </c>
      <c r="BI372" s="207">
        <f>IF(N372="nulová",J372,0)</f>
        <v>0</v>
      </c>
      <c r="BJ372" s="24" t="s">
        <v>76</v>
      </c>
      <c r="BK372" s="207">
        <f>ROUND(I372*H372,2)</f>
        <v>0</v>
      </c>
      <c r="BL372" s="24" t="s">
        <v>159</v>
      </c>
      <c r="BM372" s="24" t="s">
        <v>717</v>
      </c>
    </row>
    <row r="373" s="11" customFormat="1">
      <c r="B373" s="208"/>
      <c r="D373" s="209" t="s">
        <v>161</v>
      </c>
      <c r="E373" s="210" t="s">
        <v>5</v>
      </c>
      <c r="F373" s="211" t="s">
        <v>718</v>
      </c>
      <c r="H373" s="212">
        <v>7.649</v>
      </c>
      <c r="I373" s="213"/>
      <c r="L373" s="208"/>
      <c r="M373" s="214"/>
      <c r="N373" s="215"/>
      <c r="O373" s="215"/>
      <c r="P373" s="215"/>
      <c r="Q373" s="215"/>
      <c r="R373" s="215"/>
      <c r="S373" s="215"/>
      <c r="T373" s="216"/>
      <c r="AT373" s="210" t="s">
        <v>161</v>
      </c>
      <c r="AU373" s="210" t="s">
        <v>85</v>
      </c>
      <c r="AV373" s="11" t="s">
        <v>85</v>
      </c>
      <c r="AW373" s="11" t="s">
        <v>35</v>
      </c>
      <c r="AX373" s="11" t="s">
        <v>76</v>
      </c>
      <c r="AY373" s="210" t="s">
        <v>152</v>
      </c>
    </row>
    <row r="374" s="1" customFormat="1" ht="16.5" customHeight="1">
      <c r="B374" s="195"/>
      <c r="C374" s="196" t="s">
        <v>719</v>
      </c>
      <c r="D374" s="196" t="s">
        <v>154</v>
      </c>
      <c r="E374" s="197" t="s">
        <v>720</v>
      </c>
      <c r="F374" s="198" t="s">
        <v>721</v>
      </c>
      <c r="G374" s="199" t="s">
        <v>305</v>
      </c>
      <c r="H374" s="200">
        <v>119.396</v>
      </c>
      <c r="I374" s="201"/>
      <c r="J374" s="202">
        <f>ROUND(I374*H374,2)</f>
        <v>0</v>
      </c>
      <c r="K374" s="198" t="s">
        <v>158</v>
      </c>
      <c r="L374" s="46"/>
      <c r="M374" s="203" t="s">
        <v>5</v>
      </c>
      <c r="N374" s="204" t="s">
        <v>42</v>
      </c>
      <c r="O374" s="47"/>
      <c r="P374" s="205">
        <f>O374*H374</f>
        <v>0</v>
      </c>
      <c r="Q374" s="205">
        <v>0</v>
      </c>
      <c r="R374" s="205">
        <f>Q374*H374</f>
        <v>0</v>
      </c>
      <c r="S374" s="205">
        <v>0</v>
      </c>
      <c r="T374" s="206">
        <f>S374*H374</f>
        <v>0</v>
      </c>
      <c r="AR374" s="24" t="s">
        <v>159</v>
      </c>
      <c r="AT374" s="24" t="s">
        <v>154</v>
      </c>
      <c r="AU374" s="24" t="s">
        <v>85</v>
      </c>
      <c r="AY374" s="24" t="s">
        <v>152</v>
      </c>
      <c r="BE374" s="207">
        <f>IF(N374="základní",J374,0)</f>
        <v>0</v>
      </c>
      <c r="BF374" s="207">
        <f>IF(N374="snížená",J374,0)</f>
        <v>0</v>
      </c>
      <c r="BG374" s="207">
        <f>IF(N374="zákl. přenesená",J374,0)</f>
        <v>0</v>
      </c>
      <c r="BH374" s="207">
        <f>IF(N374="sníž. přenesená",J374,0)</f>
        <v>0</v>
      </c>
      <c r="BI374" s="207">
        <f>IF(N374="nulová",J374,0)</f>
        <v>0</v>
      </c>
      <c r="BJ374" s="24" t="s">
        <v>76</v>
      </c>
      <c r="BK374" s="207">
        <f>ROUND(I374*H374,2)</f>
        <v>0</v>
      </c>
      <c r="BL374" s="24" t="s">
        <v>159</v>
      </c>
      <c r="BM374" s="24" t="s">
        <v>722</v>
      </c>
    </row>
    <row r="375" s="11" customFormat="1">
      <c r="B375" s="208"/>
      <c r="D375" s="209" t="s">
        <v>161</v>
      </c>
      <c r="E375" s="210" t="s">
        <v>109</v>
      </c>
      <c r="F375" s="211" t="s">
        <v>110</v>
      </c>
      <c r="H375" s="212">
        <v>119.396</v>
      </c>
      <c r="I375" s="213"/>
      <c r="L375" s="208"/>
      <c r="M375" s="214"/>
      <c r="N375" s="215"/>
      <c r="O375" s="215"/>
      <c r="P375" s="215"/>
      <c r="Q375" s="215"/>
      <c r="R375" s="215"/>
      <c r="S375" s="215"/>
      <c r="T375" s="216"/>
      <c r="AT375" s="210" t="s">
        <v>161</v>
      </c>
      <c r="AU375" s="210" t="s">
        <v>85</v>
      </c>
      <c r="AV375" s="11" t="s">
        <v>85</v>
      </c>
      <c r="AW375" s="11" t="s">
        <v>35</v>
      </c>
      <c r="AX375" s="11" t="s">
        <v>76</v>
      </c>
      <c r="AY375" s="210" t="s">
        <v>152</v>
      </c>
    </row>
    <row r="376" s="1" customFormat="1" ht="16.5" customHeight="1">
      <c r="B376" s="195"/>
      <c r="C376" s="196" t="s">
        <v>723</v>
      </c>
      <c r="D376" s="196" t="s">
        <v>154</v>
      </c>
      <c r="E376" s="197" t="s">
        <v>724</v>
      </c>
      <c r="F376" s="198" t="s">
        <v>725</v>
      </c>
      <c r="G376" s="199" t="s">
        <v>305</v>
      </c>
      <c r="H376" s="200">
        <v>2268.5239999999999</v>
      </c>
      <c r="I376" s="201"/>
      <c r="J376" s="202">
        <f>ROUND(I376*H376,2)</f>
        <v>0</v>
      </c>
      <c r="K376" s="198" t="s">
        <v>158</v>
      </c>
      <c r="L376" s="46"/>
      <c r="M376" s="203" t="s">
        <v>5</v>
      </c>
      <c r="N376" s="204" t="s">
        <v>42</v>
      </c>
      <c r="O376" s="47"/>
      <c r="P376" s="205">
        <f>O376*H376</f>
        <v>0</v>
      </c>
      <c r="Q376" s="205">
        <v>0</v>
      </c>
      <c r="R376" s="205">
        <f>Q376*H376</f>
        <v>0</v>
      </c>
      <c r="S376" s="205">
        <v>0</v>
      </c>
      <c r="T376" s="206">
        <f>S376*H376</f>
        <v>0</v>
      </c>
      <c r="AR376" s="24" t="s">
        <v>159</v>
      </c>
      <c r="AT376" s="24" t="s">
        <v>154</v>
      </c>
      <c r="AU376" s="24" t="s">
        <v>85</v>
      </c>
      <c r="AY376" s="24" t="s">
        <v>152</v>
      </c>
      <c r="BE376" s="207">
        <f>IF(N376="základní",J376,0)</f>
        <v>0</v>
      </c>
      <c r="BF376" s="207">
        <f>IF(N376="snížená",J376,0)</f>
        <v>0</v>
      </c>
      <c r="BG376" s="207">
        <f>IF(N376="zákl. přenesená",J376,0)</f>
        <v>0</v>
      </c>
      <c r="BH376" s="207">
        <f>IF(N376="sníž. přenesená",J376,0)</f>
        <v>0</v>
      </c>
      <c r="BI376" s="207">
        <f>IF(N376="nulová",J376,0)</f>
        <v>0</v>
      </c>
      <c r="BJ376" s="24" t="s">
        <v>76</v>
      </c>
      <c r="BK376" s="207">
        <f>ROUND(I376*H376,2)</f>
        <v>0</v>
      </c>
      <c r="BL376" s="24" t="s">
        <v>159</v>
      </c>
      <c r="BM376" s="24" t="s">
        <v>726</v>
      </c>
    </row>
    <row r="377" s="11" customFormat="1">
      <c r="B377" s="208"/>
      <c r="D377" s="209" t="s">
        <v>161</v>
      </c>
      <c r="E377" s="210" t="s">
        <v>5</v>
      </c>
      <c r="F377" s="211" t="s">
        <v>727</v>
      </c>
      <c r="H377" s="212">
        <v>2268.5239999999999</v>
      </c>
      <c r="I377" s="213"/>
      <c r="L377" s="208"/>
      <c r="M377" s="214"/>
      <c r="N377" s="215"/>
      <c r="O377" s="215"/>
      <c r="P377" s="215"/>
      <c r="Q377" s="215"/>
      <c r="R377" s="215"/>
      <c r="S377" s="215"/>
      <c r="T377" s="216"/>
      <c r="AT377" s="210" t="s">
        <v>161</v>
      </c>
      <c r="AU377" s="210" t="s">
        <v>85</v>
      </c>
      <c r="AV377" s="11" t="s">
        <v>85</v>
      </c>
      <c r="AW377" s="11" t="s">
        <v>35</v>
      </c>
      <c r="AX377" s="11" t="s">
        <v>76</v>
      </c>
      <c r="AY377" s="210" t="s">
        <v>152</v>
      </c>
    </row>
    <row r="378" s="1" customFormat="1" ht="16.5" customHeight="1">
      <c r="B378" s="195"/>
      <c r="C378" s="196" t="s">
        <v>728</v>
      </c>
      <c r="D378" s="196" t="s">
        <v>154</v>
      </c>
      <c r="E378" s="197" t="s">
        <v>729</v>
      </c>
      <c r="F378" s="198" t="s">
        <v>730</v>
      </c>
      <c r="G378" s="199" t="s">
        <v>305</v>
      </c>
      <c r="H378" s="200">
        <v>120.365</v>
      </c>
      <c r="I378" s="201"/>
      <c r="J378" s="202">
        <f>ROUND(I378*H378,2)</f>
        <v>0</v>
      </c>
      <c r="K378" s="198" t="s">
        <v>158</v>
      </c>
      <c r="L378" s="46"/>
      <c r="M378" s="203" t="s">
        <v>5</v>
      </c>
      <c r="N378" s="204" t="s">
        <v>42</v>
      </c>
      <c r="O378" s="47"/>
      <c r="P378" s="205">
        <f>O378*H378</f>
        <v>0</v>
      </c>
      <c r="Q378" s="205">
        <v>0</v>
      </c>
      <c r="R378" s="205">
        <f>Q378*H378</f>
        <v>0</v>
      </c>
      <c r="S378" s="205">
        <v>0</v>
      </c>
      <c r="T378" s="206">
        <f>S378*H378</f>
        <v>0</v>
      </c>
      <c r="AR378" s="24" t="s">
        <v>159</v>
      </c>
      <c r="AT378" s="24" t="s">
        <v>154</v>
      </c>
      <c r="AU378" s="24" t="s">
        <v>85</v>
      </c>
      <c r="AY378" s="24" t="s">
        <v>152</v>
      </c>
      <c r="BE378" s="207">
        <f>IF(N378="základní",J378,0)</f>
        <v>0</v>
      </c>
      <c r="BF378" s="207">
        <f>IF(N378="snížená",J378,0)</f>
        <v>0</v>
      </c>
      <c r="BG378" s="207">
        <f>IF(N378="zákl. přenesená",J378,0)</f>
        <v>0</v>
      </c>
      <c r="BH378" s="207">
        <f>IF(N378="sníž. přenesená",J378,0)</f>
        <v>0</v>
      </c>
      <c r="BI378" s="207">
        <f>IF(N378="nulová",J378,0)</f>
        <v>0</v>
      </c>
      <c r="BJ378" s="24" t="s">
        <v>76</v>
      </c>
      <c r="BK378" s="207">
        <f>ROUND(I378*H378,2)</f>
        <v>0</v>
      </c>
      <c r="BL378" s="24" t="s">
        <v>159</v>
      </c>
      <c r="BM378" s="24" t="s">
        <v>731</v>
      </c>
    </row>
    <row r="379" s="11" customFormat="1">
      <c r="B379" s="208"/>
      <c r="D379" s="209" t="s">
        <v>161</v>
      </c>
      <c r="E379" s="210" t="s">
        <v>111</v>
      </c>
      <c r="F379" s="211" t="s">
        <v>732</v>
      </c>
      <c r="H379" s="212">
        <v>120.365</v>
      </c>
      <c r="I379" s="213"/>
      <c r="L379" s="208"/>
      <c r="M379" s="214"/>
      <c r="N379" s="215"/>
      <c r="O379" s="215"/>
      <c r="P379" s="215"/>
      <c r="Q379" s="215"/>
      <c r="R379" s="215"/>
      <c r="S379" s="215"/>
      <c r="T379" s="216"/>
      <c r="AT379" s="210" t="s">
        <v>161</v>
      </c>
      <c r="AU379" s="210" t="s">
        <v>85</v>
      </c>
      <c r="AV379" s="11" t="s">
        <v>85</v>
      </c>
      <c r="AW379" s="11" t="s">
        <v>35</v>
      </c>
      <c r="AX379" s="11" t="s">
        <v>76</v>
      </c>
      <c r="AY379" s="210" t="s">
        <v>152</v>
      </c>
    </row>
    <row r="380" s="1" customFormat="1" ht="16.5" customHeight="1">
      <c r="B380" s="195"/>
      <c r="C380" s="196" t="s">
        <v>733</v>
      </c>
      <c r="D380" s="196" t="s">
        <v>154</v>
      </c>
      <c r="E380" s="197" t="s">
        <v>734</v>
      </c>
      <c r="F380" s="198" t="s">
        <v>735</v>
      </c>
      <c r="G380" s="199" t="s">
        <v>305</v>
      </c>
      <c r="H380" s="200">
        <v>2286.9349999999999</v>
      </c>
      <c r="I380" s="201"/>
      <c r="J380" s="202">
        <f>ROUND(I380*H380,2)</f>
        <v>0</v>
      </c>
      <c r="K380" s="198" t="s">
        <v>158</v>
      </c>
      <c r="L380" s="46"/>
      <c r="M380" s="203" t="s">
        <v>5</v>
      </c>
      <c r="N380" s="204" t="s">
        <v>42</v>
      </c>
      <c r="O380" s="47"/>
      <c r="P380" s="205">
        <f>O380*H380</f>
        <v>0</v>
      </c>
      <c r="Q380" s="205">
        <v>0</v>
      </c>
      <c r="R380" s="205">
        <f>Q380*H380</f>
        <v>0</v>
      </c>
      <c r="S380" s="205">
        <v>0</v>
      </c>
      <c r="T380" s="206">
        <f>S380*H380</f>
        <v>0</v>
      </c>
      <c r="AR380" s="24" t="s">
        <v>159</v>
      </c>
      <c r="AT380" s="24" t="s">
        <v>154</v>
      </c>
      <c r="AU380" s="24" t="s">
        <v>85</v>
      </c>
      <c r="AY380" s="24" t="s">
        <v>152</v>
      </c>
      <c r="BE380" s="207">
        <f>IF(N380="základní",J380,0)</f>
        <v>0</v>
      </c>
      <c r="BF380" s="207">
        <f>IF(N380="snížená",J380,0)</f>
        <v>0</v>
      </c>
      <c r="BG380" s="207">
        <f>IF(N380="zákl. přenesená",J380,0)</f>
        <v>0</v>
      </c>
      <c r="BH380" s="207">
        <f>IF(N380="sníž. přenesená",J380,0)</f>
        <v>0</v>
      </c>
      <c r="BI380" s="207">
        <f>IF(N380="nulová",J380,0)</f>
        <v>0</v>
      </c>
      <c r="BJ380" s="24" t="s">
        <v>76</v>
      </c>
      <c r="BK380" s="207">
        <f>ROUND(I380*H380,2)</f>
        <v>0</v>
      </c>
      <c r="BL380" s="24" t="s">
        <v>159</v>
      </c>
      <c r="BM380" s="24" t="s">
        <v>736</v>
      </c>
    </row>
    <row r="381" s="11" customFormat="1">
      <c r="B381" s="208"/>
      <c r="D381" s="209" t="s">
        <v>161</v>
      </c>
      <c r="E381" s="210" t="s">
        <v>5</v>
      </c>
      <c r="F381" s="211" t="s">
        <v>737</v>
      </c>
      <c r="H381" s="212">
        <v>2286.9349999999999</v>
      </c>
      <c r="I381" s="213"/>
      <c r="L381" s="208"/>
      <c r="M381" s="214"/>
      <c r="N381" s="215"/>
      <c r="O381" s="215"/>
      <c r="P381" s="215"/>
      <c r="Q381" s="215"/>
      <c r="R381" s="215"/>
      <c r="S381" s="215"/>
      <c r="T381" s="216"/>
      <c r="AT381" s="210" t="s">
        <v>161</v>
      </c>
      <c r="AU381" s="210" t="s">
        <v>85</v>
      </c>
      <c r="AV381" s="11" t="s">
        <v>85</v>
      </c>
      <c r="AW381" s="11" t="s">
        <v>35</v>
      </c>
      <c r="AX381" s="11" t="s">
        <v>76</v>
      </c>
      <c r="AY381" s="210" t="s">
        <v>152</v>
      </c>
    </row>
    <row r="382" s="1" customFormat="1" ht="16.5" customHeight="1">
      <c r="B382" s="195"/>
      <c r="C382" s="196" t="s">
        <v>738</v>
      </c>
      <c r="D382" s="196" t="s">
        <v>154</v>
      </c>
      <c r="E382" s="197" t="s">
        <v>739</v>
      </c>
      <c r="F382" s="198" t="s">
        <v>740</v>
      </c>
      <c r="G382" s="199" t="s">
        <v>305</v>
      </c>
      <c r="H382" s="200">
        <v>239.761</v>
      </c>
      <c r="I382" s="201"/>
      <c r="J382" s="202">
        <f>ROUND(I382*H382,2)</f>
        <v>0</v>
      </c>
      <c r="K382" s="198" t="s">
        <v>158</v>
      </c>
      <c r="L382" s="46"/>
      <c r="M382" s="203" t="s">
        <v>5</v>
      </c>
      <c r="N382" s="204" t="s">
        <v>42</v>
      </c>
      <c r="O382" s="47"/>
      <c r="P382" s="205">
        <f>O382*H382</f>
        <v>0</v>
      </c>
      <c r="Q382" s="205">
        <v>0</v>
      </c>
      <c r="R382" s="205">
        <f>Q382*H382</f>
        <v>0</v>
      </c>
      <c r="S382" s="205">
        <v>0</v>
      </c>
      <c r="T382" s="206">
        <f>S382*H382</f>
        <v>0</v>
      </c>
      <c r="AR382" s="24" t="s">
        <v>159</v>
      </c>
      <c r="AT382" s="24" t="s">
        <v>154</v>
      </c>
      <c r="AU382" s="24" t="s">
        <v>85</v>
      </c>
      <c r="AY382" s="24" t="s">
        <v>152</v>
      </c>
      <c r="BE382" s="207">
        <f>IF(N382="základní",J382,0)</f>
        <v>0</v>
      </c>
      <c r="BF382" s="207">
        <f>IF(N382="snížená",J382,0)</f>
        <v>0</v>
      </c>
      <c r="BG382" s="207">
        <f>IF(N382="zákl. přenesená",J382,0)</f>
        <v>0</v>
      </c>
      <c r="BH382" s="207">
        <f>IF(N382="sníž. přenesená",J382,0)</f>
        <v>0</v>
      </c>
      <c r="BI382" s="207">
        <f>IF(N382="nulová",J382,0)</f>
        <v>0</v>
      </c>
      <c r="BJ382" s="24" t="s">
        <v>76</v>
      </c>
      <c r="BK382" s="207">
        <f>ROUND(I382*H382,2)</f>
        <v>0</v>
      </c>
      <c r="BL382" s="24" t="s">
        <v>159</v>
      </c>
      <c r="BM382" s="24" t="s">
        <v>741</v>
      </c>
    </row>
    <row r="383" s="1" customFormat="1" ht="25.5" customHeight="1">
      <c r="B383" s="195"/>
      <c r="C383" s="196" t="s">
        <v>742</v>
      </c>
      <c r="D383" s="196" t="s">
        <v>154</v>
      </c>
      <c r="E383" s="197" t="s">
        <v>743</v>
      </c>
      <c r="F383" s="198" t="s">
        <v>744</v>
      </c>
      <c r="G383" s="199" t="s">
        <v>305</v>
      </c>
      <c r="H383" s="200">
        <v>112.72</v>
      </c>
      <c r="I383" s="201"/>
      <c r="J383" s="202">
        <f>ROUND(I383*H383,2)</f>
        <v>0</v>
      </c>
      <c r="K383" s="198" t="s">
        <v>158</v>
      </c>
      <c r="L383" s="46"/>
      <c r="M383" s="203" t="s">
        <v>5</v>
      </c>
      <c r="N383" s="204" t="s">
        <v>42</v>
      </c>
      <c r="O383" s="47"/>
      <c r="P383" s="205">
        <f>O383*H383</f>
        <v>0</v>
      </c>
      <c r="Q383" s="205">
        <v>0</v>
      </c>
      <c r="R383" s="205">
        <f>Q383*H383</f>
        <v>0</v>
      </c>
      <c r="S383" s="205">
        <v>0</v>
      </c>
      <c r="T383" s="206">
        <f>S383*H383</f>
        <v>0</v>
      </c>
      <c r="AR383" s="24" t="s">
        <v>159</v>
      </c>
      <c r="AT383" s="24" t="s">
        <v>154</v>
      </c>
      <c r="AU383" s="24" t="s">
        <v>85</v>
      </c>
      <c r="AY383" s="24" t="s">
        <v>152</v>
      </c>
      <c r="BE383" s="207">
        <f>IF(N383="základní",J383,0)</f>
        <v>0</v>
      </c>
      <c r="BF383" s="207">
        <f>IF(N383="snížená",J383,0)</f>
        <v>0</v>
      </c>
      <c r="BG383" s="207">
        <f>IF(N383="zákl. přenesená",J383,0)</f>
        <v>0</v>
      </c>
      <c r="BH383" s="207">
        <f>IF(N383="sníž. přenesená",J383,0)</f>
        <v>0</v>
      </c>
      <c r="BI383" s="207">
        <f>IF(N383="nulová",J383,0)</f>
        <v>0</v>
      </c>
      <c r="BJ383" s="24" t="s">
        <v>76</v>
      </c>
      <c r="BK383" s="207">
        <f>ROUND(I383*H383,2)</f>
        <v>0</v>
      </c>
      <c r="BL383" s="24" t="s">
        <v>159</v>
      </c>
      <c r="BM383" s="24" t="s">
        <v>745</v>
      </c>
    </row>
    <row r="384" s="1" customFormat="1" ht="25.5" customHeight="1">
      <c r="B384" s="195"/>
      <c r="C384" s="196" t="s">
        <v>746</v>
      </c>
      <c r="D384" s="196" t="s">
        <v>154</v>
      </c>
      <c r="E384" s="197" t="s">
        <v>747</v>
      </c>
      <c r="F384" s="198" t="s">
        <v>748</v>
      </c>
      <c r="G384" s="199" t="s">
        <v>305</v>
      </c>
      <c r="H384" s="200">
        <v>69.331999999999994</v>
      </c>
      <c r="I384" s="201"/>
      <c r="J384" s="202">
        <f>ROUND(I384*H384,2)</f>
        <v>0</v>
      </c>
      <c r="K384" s="198" t="s">
        <v>158</v>
      </c>
      <c r="L384" s="46"/>
      <c r="M384" s="203" t="s">
        <v>5</v>
      </c>
      <c r="N384" s="204" t="s">
        <v>42</v>
      </c>
      <c r="O384" s="47"/>
      <c r="P384" s="205">
        <f>O384*H384</f>
        <v>0</v>
      </c>
      <c r="Q384" s="205">
        <v>0</v>
      </c>
      <c r="R384" s="205">
        <f>Q384*H384</f>
        <v>0</v>
      </c>
      <c r="S384" s="205">
        <v>0</v>
      </c>
      <c r="T384" s="206">
        <f>S384*H384</f>
        <v>0</v>
      </c>
      <c r="AR384" s="24" t="s">
        <v>159</v>
      </c>
      <c r="AT384" s="24" t="s">
        <v>154</v>
      </c>
      <c r="AU384" s="24" t="s">
        <v>85</v>
      </c>
      <c r="AY384" s="24" t="s">
        <v>152</v>
      </c>
      <c r="BE384" s="207">
        <f>IF(N384="základní",J384,0)</f>
        <v>0</v>
      </c>
      <c r="BF384" s="207">
        <f>IF(N384="snížená",J384,0)</f>
        <v>0</v>
      </c>
      <c r="BG384" s="207">
        <f>IF(N384="zákl. přenesená",J384,0)</f>
        <v>0</v>
      </c>
      <c r="BH384" s="207">
        <f>IF(N384="sníž. přenesená",J384,0)</f>
        <v>0</v>
      </c>
      <c r="BI384" s="207">
        <f>IF(N384="nulová",J384,0)</f>
        <v>0</v>
      </c>
      <c r="BJ384" s="24" t="s">
        <v>76</v>
      </c>
      <c r="BK384" s="207">
        <f>ROUND(I384*H384,2)</f>
        <v>0</v>
      </c>
      <c r="BL384" s="24" t="s">
        <v>159</v>
      </c>
      <c r="BM384" s="24" t="s">
        <v>749</v>
      </c>
    </row>
    <row r="385" s="1" customFormat="1" ht="25.5" customHeight="1">
      <c r="B385" s="195"/>
      <c r="C385" s="196" t="s">
        <v>750</v>
      </c>
      <c r="D385" s="196" t="s">
        <v>154</v>
      </c>
      <c r="E385" s="197" t="s">
        <v>751</v>
      </c>
      <c r="F385" s="198" t="s">
        <v>752</v>
      </c>
      <c r="G385" s="199" t="s">
        <v>305</v>
      </c>
      <c r="H385" s="200">
        <v>50.063000000000002</v>
      </c>
      <c r="I385" s="201"/>
      <c r="J385" s="202">
        <f>ROUND(I385*H385,2)</f>
        <v>0</v>
      </c>
      <c r="K385" s="198" t="s">
        <v>158</v>
      </c>
      <c r="L385" s="46"/>
      <c r="M385" s="203" t="s">
        <v>5</v>
      </c>
      <c r="N385" s="204" t="s">
        <v>42</v>
      </c>
      <c r="O385" s="47"/>
      <c r="P385" s="205">
        <f>O385*H385</f>
        <v>0</v>
      </c>
      <c r="Q385" s="205">
        <v>0</v>
      </c>
      <c r="R385" s="205">
        <f>Q385*H385</f>
        <v>0</v>
      </c>
      <c r="S385" s="205">
        <v>0</v>
      </c>
      <c r="T385" s="206">
        <f>S385*H385</f>
        <v>0</v>
      </c>
      <c r="AR385" s="24" t="s">
        <v>159</v>
      </c>
      <c r="AT385" s="24" t="s">
        <v>154</v>
      </c>
      <c r="AU385" s="24" t="s">
        <v>85</v>
      </c>
      <c r="AY385" s="24" t="s">
        <v>152</v>
      </c>
      <c r="BE385" s="207">
        <f>IF(N385="základní",J385,0)</f>
        <v>0</v>
      </c>
      <c r="BF385" s="207">
        <f>IF(N385="snížená",J385,0)</f>
        <v>0</v>
      </c>
      <c r="BG385" s="207">
        <f>IF(N385="zákl. přenesená",J385,0)</f>
        <v>0</v>
      </c>
      <c r="BH385" s="207">
        <f>IF(N385="sníž. přenesená",J385,0)</f>
        <v>0</v>
      </c>
      <c r="BI385" s="207">
        <f>IF(N385="nulová",J385,0)</f>
        <v>0</v>
      </c>
      <c r="BJ385" s="24" t="s">
        <v>76</v>
      </c>
      <c r="BK385" s="207">
        <f>ROUND(I385*H385,2)</f>
        <v>0</v>
      </c>
      <c r="BL385" s="24" t="s">
        <v>159</v>
      </c>
      <c r="BM385" s="24" t="s">
        <v>753</v>
      </c>
    </row>
    <row r="386" s="10" customFormat="1" ht="29.88" customHeight="1">
      <c r="B386" s="182"/>
      <c r="D386" s="183" t="s">
        <v>70</v>
      </c>
      <c r="E386" s="193" t="s">
        <v>754</v>
      </c>
      <c r="F386" s="193" t="s">
        <v>755</v>
      </c>
      <c r="I386" s="185"/>
      <c r="J386" s="194">
        <f>BK386</f>
        <v>0</v>
      </c>
      <c r="L386" s="182"/>
      <c r="M386" s="187"/>
      <c r="N386" s="188"/>
      <c r="O386" s="188"/>
      <c r="P386" s="189">
        <f>P387</f>
        <v>0</v>
      </c>
      <c r="Q386" s="188"/>
      <c r="R386" s="189">
        <f>R387</f>
        <v>0</v>
      </c>
      <c r="S386" s="188"/>
      <c r="T386" s="190">
        <f>T387</f>
        <v>0</v>
      </c>
      <c r="AR386" s="183" t="s">
        <v>76</v>
      </c>
      <c r="AT386" s="191" t="s">
        <v>70</v>
      </c>
      <c r="AU386" s="191" t="s">
        <v>76</v>
      </c>
      <c r="AY386" s="183" t="s">
        <v>152</v>
      </c>
      <c r="BK386" s="192">
        <f>BK387</f>
        <v>0</v>
      </c>
    </row>
    <row r="387" s="1" customFormat="1" ht="16.5" customHeight="1">
      <c r="B387" s="195"/>
      <c r="C387" s="196" t="s">
        <v>756</v>
      </c>
      <c r="D387" s="196" t="s">
        <v>154</v>
      </c>
      <c r="E387" s="197" t="s">
        <v>757</v>
      </c>
      <c r="F387" s="198" t="s">
        <v>758</v>
      </c>
      <c r="G387" s="199" t="s">
        <v>305</v>
      </c>
      <c r="H387" s="200">
        <v>1522.152</v>
      </c>
      <c r="I387" s="201"/>
      <c r="J387" s="202">
        <f>ROUND(I387*H387,2)</f>
        <v>0</v>
      </c>
      <c r="K387" s="198" t="s">
        <v>158</v>
      </c>
      <c r="L387" s="46"/>
      <c r="M387" s="203" t="s">
        <v>5</v>
      </c>
      <c r="N387" s="204" t="s">
        <v>42</v>
      </c>
      <c r="O387" s="47"/>
      <c r="P387" s="205">
        <f>O387*H387</f>
        <v>0</v>
      </c>
      <c r="Q387" s="205">
        <v>0</v>
      </c>
      <c r="R387" s="205">
        <f>Q387*H387</f>
        <v>0</v>
      </c>
      <c r="S387" s="205">
        <v>0</v>
      </c>
      <c r="T387" s="206">
        <f>S387*H387</f>
        <v>0</v>
      </c>
      <c r="AR387" s="24" t="s">
        <v>159</v>
      </c>
      <c r="AT387" s="24" t="s">
        <v>154</v>
      </c>
      <c r="AU387" s="24" t="s">
        <v>85</v>
      </c>
      <c r="AY387" s="24" t="s">
        <v>152</v>
      </c>
      <c r="BE387" s="207">
        <f>IF(N387="základní",J387,0)</f>
        <v>0</v>
      </c>
      <c r="BF387" s="207">
        <f>IF(N387="snížená",J387,0)</f>
        <v>0</v>
      </c>
      <c r="BG387" s="207">
        <f>IF(N387="zákl. přenesená",J387,0)</f>
        <v>0</v>
      </c>
      <c r="BH387" s="207">
        <f>IF(N387="sníž. přenesená",J387,0)</f>
        <v>0</v>
      </c>
      <c r="BI387" s="207">
        <f>IF(N387="nulová",J387,0)</f>
        <v>0</v>
      </c>
      <c r="BJ387" s="24" t="s">
        <v>76</v>
      </c>
      <c r="BK387" s="207">
        <f>ROUND(I387*H387,2)</f>
        <v>0</v>
      </c>
      <c r="BL387" s="24" t="s">
        <v>159</v>
      </c>
      <c r="BM387" s="24" t="s">
        <v>759</v>
      </c>
    </row>
    <row r="388" s="10" customFormat="1" ht="37.44001" customHeight="1">
      <c r="B388" s="182"/>
      <c r="D388" s="183" t="s">
        <v>70</v>
      </c>
      <c r="E388" s="184" t="s">
        <v>760</v>
      </c>
      <c r="F388" s="184" t="s">
        <v>761</v>
      </c>
      <c r="I388" s="185"/>
      <c r="J388" s="186">
        <f>BK388</f>
        <v>0</v>
      </c>
      <c r="L388" s="182"/>
      <c r="M388" s="187"/>
      <c r="N388" s="188"/>
      <c r="O388" s="188"/>
      <c r="P388" s="189">
        <f>P389</f>
        <v>0</v>
      </c>
      <c r="Q388" s="188"/>
      <c r="R388" s="189">
        <f>R389</f>
        <v>1.1734799999999999</v>
      </c>
      <c r="S388" s="188"/>
      <c r="T388" s="190">
        <f>T389</f>
        <v>0</v>
      </c>
      <c r="AR388" s="183" t="s">
        <v>85</v>
      </c>
      <c r="AT388" s="191" t="s">
        <v>70</v>
      </c>
      <c r="AU388" s="191" t="s">
        <v>71</v>
      </c>
      <c r="AY388" s="183" t="s">
        <v>152</v>
      </c>
      <c r="BK388" s="192">
        <f>BK389</f>
        <v>0</v>
      </c>
    </row>
    <row r="389" s="10" customFormat="1" ht="19.92" customHeight="1">
      <c r="B389" s="182"/>
      <c r="D389" s="183" t="s">
        <v>70</v>
      </c>
      <c r="E389" s="193" t="s">
        <v>762</v>
      </c>
      <c r="F389" s="193" t="s">
        <v>763</v>
      </c>
      <c r="I389" s="185"/>
      <c r="J389" s="194">
        <f>BK389</f>
        <v>0</v>
      </c>
      <c r="L389" s="182"/>
      <c r="M389" s="187"/>
      <c r="N389" s="188"/>
      <c r="O389" s="188"/>
      <c r="P389" s="189">
        <f>SUM(P390:P399)</f>
        <v>0</v>
      </c>
      <c r="Q389" s="188"/>
      <c r="R389" s="189">
        <f>SUM(R390:R399)</f>
        <v>1.1734799999999999</v>
      </c>
      <c r="S389" s="188"/>
      <c r="T389" s="190">
        <f>SUM(T390:T399)</f>
        <v>0</v>
      </c>
      <c r="AR389" s="183" t="s">
        <v>85</v>
      </c>
      <c r="AT389" s="191" t="s">
        <v>70</v>
      </c>
      <c r="AU389" s="191" t="s">
        <v>76</v>
      </c>
      <c r="AY389" s="183" t="s">
        <v>152</v>
      </c>
      <c r="BK389" s="192">
        <f>SUM(BK390:BK399)</f>
        <v>0</v>
      </c>
    </row>
    <row r="390" s="1" customFormat="1" ht="16.5" customHeight="1">
      <c r="B390" s="195"/>
      <c r="C390" s="196" t="s">
        <v>764</v>
      </c>
      <c r="D390" s="196" t="s">
        <v>154</v>
      </c>
      <c r="E390" s="197" t="s">
        <v>765</v>
      </c>
      <c r="F390" s="198" t="s">
        <v>766</v>
      </c>
      <c r="G390" s="199" t="s">
        <v>157</v>
      </c>
      <c r="H390" s="200">
        <v>308</v>
      </c>
      <c r="I390" s="201"/>
      <c r="J390" s="202">
        <f>ROUND(I390*H390,2)</f>
        <v>0</v>
      </c>
      <c r="K390" s="198" t="s">
        <v>158</v>
      </c>
      <c r="L390" s="46"/>
      <c r="M390" s="203" t="s">
        <v>5</v>
      </c>
      <c r="N390" s="204" t="s">
        <v>42</v>
      </c>
      <c r="O390" s="47"/>
      <c r="P390" s="205">
        <f>O390*H390</f>
        <v>0</v>
      </c>
      <c r="Q390" s="205">
        <v>0</v>
      </c>
      <c r="R390" s="205">
        <f>Q390*H390</f>
        <v>0</v>
      </c>
      <c r="S390" s="205">
        <v>0</v>
      </c>
      <c r="T390" s="206">
        <f>S390*H390</f>
        <v>0</v>
      </c>
      <c r="AR390" s="24" t="s">
        <v>233</v>
      </c>
      <c r="AT390" s="24" t="s">
        <v>154</v>
      </c>
      <c r="AU390" s="24" t="s">
        <v>85</v>
      </c>
      <c r="AY390" s="24" t="s">
        <v>152</v>
      </c>
      <c r="BE390" s="207">
        <f>IF(N390="základní",J390,0)</f>
        <v>0</v>
      </c>
      <c r="BF390" s="207">
        <f>IF(N390="snížená",J390,0)</f>
        <v>0</v>
      </c>
      <c r="BG390" s="207">
        <f>IF(N390="zákl. přenesená",J390,0)</f>
        <v>0</v>
      </c>
      <c r="BH390" s="207">
        <f>IF(N390="sníž. přenesená",J390,0)</f>
        <v>0</v>
      </c>
      <c r="BI390" s="207">
        <f>IF(N390="nulová",J390,0)</f>
        <v>0</v>
      </c>
      <c r="BJ390" s="24" t="s">
        <v>76</v>
      </c>
      <c r="BK390" s="207">
        <f>ROUND(I390*H390,2)</f>
        <v>0</v>
      </c>
      <c r="BL390" s="24" t="s">
        <v>233</v>
      </c>
      <c r="BM390" s="24" t="s">
        <v>767</v>
      </c>
    </row>
    <row r="391" s="13" customFormat="1">
      <c r="B391" s="225"/>
      <c r="D391" s="209" t="s">
        <v>161</v>
      </c>
      <c r="E391" s="226" t="s">
        <v>5</v>
      </c>
      <c r="F391" s="227" t="s">
        <v>768</v>
      </c>
      <c r="H391" s="226" t="s">
        <v>5</v>
      </c>
      <c r="I391" s="228"/>
      <c r="L391" s="225"/>
      <c r="M391" s="229"/>
      <c r="N391" s="230"/>
      <c r="O391" s="230"/>
      <c r="P391" s="230"/>
      <c r="Q391" s="230"/>
      <c r="R391" s="230"/>
      <c r="S391" s="230"/>
      <c r="T391" s="231"/>
      <c r="AT391" s="226" t="s">
        <v>161</v>
      </c>
      <c r="AU391" s="226" t="s">
        <v>85</v>
      </c>
      <c r="AV391" s="13" t="s">
        <v>76</v>
      </c>
      <c r="AW391" s="13" t="s">
        <v>35</v>
      </c>
      <c r="AX391" s="13" t="s">
        <v>71</v>
      </c>
      <c r="AY391" s="226" t="s">
        <v>152</v>
      </c>
    </row>
    <row r="392" s="11" customFormat="1">
      <c r="B392" s="208"/>
      <c r="D392" s="209" t="s">
        <v>161</v>
      </c>
      <c r="E392" s="210" t="s">
        <v>5</v>
      </c>
      <c r="F392" s="211" t="s">
        <v>769</v>
      </c>
      <c r="H392" s="212">
        <v>308</v>
      </c>
      <c r="I392" s="213"/>
      <c r="L392" s="208"/>
      <c r="M392" s="214"/>
      <c r="N392" s="215"/>
      <c r="O392" s="215"/>
      <c r="P392" s="215"/>
      <c r="Q392" s="215"/>
      <c r="R392" s="215"/>
      <c r="S392" s="215"/>
      <c r="T392" s="216"/>
      <c r="AT392" s="210" t="s">
        <v>161</v>
      </c>
      <c r="AU392" s="210" t="s">
        <v>85</v>
      </c>
      <c r="AV392" s="11" t="s">
        <v>85</v>
      </c>
      <c r="AW392" s="11" t="s">
        <v>35</v>
      </c>
      <c r="AX392" s="11" t="s">
        <v>76</v>
      </c>
      <c r="AY392" s="210" t="s">
        <v>152</v>
      </c>
    </row>
    <row r="393" s="1" customFormat="1" ht="16.5" customHeight="1">
      <c r="B393" s="195"/>
      <c r="C393" s="232" t="s">
        <v>770</v>
      </c>
      <c r="D393" s="232" t="s">
        <v>324</v>
      </c>
      <c r="E393" s="233" t="s">
        <v>771</v>
      </c>
      <c r="F393" s="234" t="s">
        <v>772</v>
      </c>
      <c r="G393" s="235" t="s">
        <v>305</v>
      </c>
      <c r="H393" s="236">
        <v>0.108</v>
      </c>
      <c r="I393" s="237"/>
      <c r="J393" s="238">
        <f>ROUND(I393*H393,2)</f>
        <v>0</v>
      </c>
      <c r="K393" s="234" t="s">
        <v>158</v>
      </c>
      <c r="L393" s="239"/>
      <c r="M393" s="240" t="s">
        <v>5</v>
      </c>
      <c r="N393" s="241" t="s">
        <v>42</v>
      </c>
      <c r="O393" s="47"/>
      <c r="P393" s="205">
        <f>O393*H393</f>
        <v>0</v>
      </c>
      <c r="Q393" s="205">
        <v>1</v>
      </c>
      <c r="R393" s="205">
        <f>Q393*H393</f>
        <v>0.108</v>
      </c>
      <c r="S393" s="205">
        <v>0</v>
      </c>
      <c r="T393" s="206">
        <f>S393*H393</f>
        <v>0</v>
      </c>
      <c r="AR393" s="24" t="s">
        <v>323</v>
      </c>
      <c r="AT393" s="24" t="s">
        <v>324</v>
      </c>
      <c r="AU393" s="24" t="s">
        <v>85</v>
      </c>
      <c r="AY393" s="24" t="s">
        <v>152</v>
      </c>
      <c r="BE393" s="207">
        <f>IF(N393="základní",J393,0)</f>
        <v>0</v>
      </c>
      <c r="BF393" s="207">
        <f>IF(N393="snížená",J393,0)</f>
        <v>0</v>
      </c>
      <c r="BG393" s="207">
        <f>IF(N393="zákl. přenesená",J393,0)</f>
        <v>0</v>
      </c>
      <c r="BH393" s="207">
        <f>IF(N393="sníž. přenesená",J393,0)</f>
        <v>0</v>
      </c>
      <c r="BI393" s="207">
        <f>IF(N393="nulová",J393,0)</f>
        <v>0</v>
      </c>
      <c r="BJ393" s="24" t="s">
        <v>76</v>
      </c>
      <c r="BK393" s="207">
        <f>ROUND(I393*H393,2)</f>
        <v>0</v>
      </c>
      <c r="BL393" s="24" t="s">
        <v>233</v>
      </c>
      <c r="BM393" s="24" t="s">
        <v>773</v>
      </c>
    </row>
    <row r="394" s="11" customFormat="1">
      <c r="B394" s="208"/>
      <c r="D394" s="209" t="s">
        <v>161</v>
      </c>
      <c r="F394" s="211" t="s">
        <v>774</v>
      </c>
      <c r="H394" s="212">
        <v>0.108</v>
      </c>
      <c r="I394" s="213"/>
      <c r="L394" s="208"/>
      <c r="M394" s="214"/>
      <c r="N394" s="215"/>
      <c r="O394" s="215"/>
      <c r="P394" s="215"/>
      <c r="Q394" s="215"/>
      <c r="R394" s="215"/>
      <c r="S394" s="215"/>
      <c r="T394" s="216"/>
      <c r="AT394" s="210" t="s">
        <v>161</v>
      </c>
      <c r="AU394" s="210" t="s">
        <v>85</v>
      </c>
      <c r="AV394" s="11" t="s">
        <v>85</v>
      </c>
      <c r="AW394" s="11" t="s">
        <v>6</v>
      </c>
      <c r="AX394" s="11" t="s">
        <v>76</v>
      </c>
      <c r="AY394" s="210" t="s">
        <v>152</v>
      </c>
    </row>
    <row r="395" s="1" customFormat="1" ht="16.5" customHeight="1">
      <c r="B395" s="195"/>
      <c r="C395" s="196" t="s">
        <v>775</v>
      </c>
      <c r="D395" s="196" t="s">
        <v>154</v>
      </c>
      <c r="E395" s="197" t="s">
        <v>776</v>
      </c>
      <c r="F395" s="198" t="s">
        <v>777</v>
      </c>
      <c r="G395" s="199" t="s">
        <v>157</v>
      </c>
      <c r="H395" s="200">
        <v>616</v>
      </c>
      <c r="I395" s="201"/>
      <c r="J395" s="202">
        <f>ROUND(I395*H395,2)</f>
        <v>0</v>
      </c>
      <c r="K395" s="198" t="s">
        <v>158</v>
      </c>
      <c r="L395" s="46"/>
      <c r="M395" s="203" t="s">
        <v>5</v>
      </c>
      <c r="N395" s="204" t="s">
        <v>42</v>
      </c>
      <c r="O395" s="47"/>
      <c r="P395" s="205">
        <f>O395*H395</f>
        <v>0</v>
      </c>
      <c r="Q395" s="205">
        <v>3.0000000000000001E-05</v>
      </c>
      <c r="R395" s="205">
        <f>Q395*H395</f>
        <v>0.01848</v>
      </c>
      <c r="S395" s="205">
        <v>0</v>
      </c>
      <c r="T395" s="206">
        <f>S395*H395</f>
        <v>0</v>
      </c>
      <c r="AR395" s="24" t="s">
        <v>233</v>
      </c>
      <c r="AT395" s="24" t="s">
        <v>154</v>
      </c>
      <c r="AU395" s="24" t="s">
        <v>85</v>
      </c>
      <c r="AY395" s="24" t="s">
        <v>152</v>
      </c>
      <c r="BE395" s="207">
        <f>IF(N395="základní",J395,0)</f>
        <v>0</v>
      </c>
      <c r="BF395" s="207">
        <f>IF(N395="snížená",J395,0)</f>
        <v>0</v>
      </c>
      <c r="BG395" s="207">
        <f>IF(N395="zákl. přenesená",J395,0)</f>
        <v>0</v>
      </c>
      <c r="BH395" s="207">
        <f>IF(N395="sníž. přenesená",J395,0)</f>
        <v>0</v>
      </c>
      <c r="BI395" s="207">
        <f>IF(N395="nulová",J395,0)</f>
        <v>0</v>
      </c>
      <c r="BJ395" s="24" t="s">
        <v>76</v>
      </c>
      <c r="BK395" s="207">
        <f>ROUND(I395*H395,2)</f>
        <v>0</v>
      </c>
      <c r="BL395" s="24" t="s">
        <v>233</v>
      </c>
      <c r="BM395" s="24" t="s">
        <v>778</v>
      </c>
    </row>
    <row r="396" s="11" customFormat="1">
      <c r="B396" s="208"/>
      <c r="D396" s="209" t="s">
        <v>161</v>
      </c>
      <c r="E396" s="210" t="s">
        <v>5</v>
      </c>
      <c r="F396" s="211" t="s">
        <v>779</v>
      </c>
      <c r="H396" s="212">
        <v>616</v>
      </c>
      <c r="I396" s="213"/>
      <c r="L396" s="208"/>
      <c r="M396" s="214"/>
      <c r="N396" s="215"/>
      <c r="O396" s="215"/>
      <c r="P396" s="215"/>
      <c r="Q396" s="215"/>
      <c r="R396" s="215"/>
      <c r="S396" s="215"/>
      <c r="T396" s="216"/>
      <c r="AT396" s="210" t="s">
        <v>161</v>
      </c>
      <c r="AU396" s="210" t="s">
        <v>85</v>
      </c>
      <c r="AV396" s="11" t="s">
        <v>85</v>
      </c>
      <c r="AW396" s="11" t="s">
        <v>35</v>
      </c>
      <c r="AX396" s="11" t="s">
        <v>76</v>
      </c>
      <c r="AY396" s="210" t="s">
        <v>152</v>
      </c>
    </row>
    <row r="397" s="1" customFormat="1" ht="16.5" customHeight="1">
      <c r="B397" s="195"/>
      <c r="C397" s="232" t="s">
        <v>780</v>
      </c>
      <c r="D397" s="232" t="s">
        <v>324</v>
      </c>
      <c r="E397" s="233" t="s">
        <v>781</v>
      </c>
      <c r="F397" s="234" t="s">
        <v>782</v>
      </c>
      <c r="G397" s="235" t="s">
        <v>305</v>
      </c>
      <c r="H397" s="236">
        <v>1.0469999999999999</v>
      </c>
      <c r="I397" s="237"/>
      <c r="J397" s="238">
        <f>ROUND(I397*H397,2)</f>
        <v>0</v>
      </c>
      <c r="K397" s="234" t="s">
        <v>158</v>
      </c>
      <c r="L397" s="239"/>
      <c r="M397" s="240" t="s">
        <v>5</v>
      </c>
      <c r="N397" s="241" t="s">
        <v>42</v>
      </c>
      <c r="O397" s="47"/>
      <c r="P397" s="205">
        <f>O397*H397</f>
        <v>0</v>
      </c>
      <c r="Q397" s="205">
        <v>1</v>
      </c>
      <c r="R397" s="205">
        <f>Q397*H397</f>
        <v>1.0469999999999999</v>
      </c>
      <c r="S397" s="205">
        <v>0</v>
      </c>
      <c r="T397" s="206">
        <f>S397*H397</f>
        <v>0</v>
      </c>
      <c r="AR397" s="24" t="s">
        <v>323</v>
      </c>
      <c r="AT397" s="24" t="s">
        <v>324</v>
      </c>
      <c r="AU397" s="24" t="s">
        <v>85</v>
      </c>
      <c r="AY397" s="24" t="s">
        <v>152</v>
      </c>
      <c r="BE397" s="207">
        <f>IF(N397="základní",J397,0)</f>
        <v>0</v>
      </c>
      <c r="BF397" s="207">
        <f>IF(N397="snížená",J397,0)</f>
        <v>0</v>
      </c>
      <c r="BG397" s="207">
        <f>IF(N397="zákl. přenesená",J397,0)</f>
        <v>0</v>
      </c>
      <c r="BH397" s="207">
        <f>IF(N397="sníž. přenesená",J397,0)</f>
        <v>0</v>
      </c>
      <c r="BI397" s="207">
        <f>IF(N397="nulová",J397,0)</f>
        <v>0</v>
      </c>
      <c r="BJ397" s="24" t="s">
        <v>76</v>
      </c>
      <c r="BK397" s="207">
        <f>ROUND(I397*H397,2)</f>
        <v>0</v>
      </c>
      <c r="BL397" s="24" t="s">
        <v>233</v>
      </c>
      <c r="BM397" s="24" t="s">
        <v>783</v>
      </c>
    </row>
    <row r="398" s="11" customFormat="1">
      <c r="B398" s="208"/>
      <c r="D398" s="209" t="s">
        <v>161</v>
      </c>
      <c r="F398" s="211" t="s">
        <v>784</v>
      </c>
      <c r="H398" s="212">
        <v>1.0469999999999999</v>
      </c>
      <c r="I398" s="213"/>
      <c r="L398" s="208"/>
      <c r="M398" s="214"/>
      <c r="N398" s="215"/>
      <c r="O398" s="215"/>
      <c r="P398" s="215"/>
      <c r="Q398" s="215"/>
      <c r="R398" s="215"/>
      <c r="S398" s="215"/>
      <c r="T398" s="216"/>
      <c r="AT398" s="210" t="s">
        <v>161</v>
      </c>
      <c r="AU398" s="210" t="s">
        <v>85</v>
      </c>
      <c r="AV398" s="11" t="s">
        <v>85</v>
      </c>
      <c r="AW398" s="11" t="s">
        <v>6</v>
      </c>
      <c r="AX398" s="11" t="s">
        <v>76</v>
      </c>
      <c r="AY398" s="210" t="s">
        <v>152</v>
      </c>
    </row>
    <row r="399" s="1" customFormat="1" ht="25.5" customHeight="1">
      <c r="B399" s="195"/>
      <c r="C399" s="196" t="s">
        <v>785</v>
      </c>
      <c r="D399" s="196" t="s">
        <v>154</v>
      </c>
      <c r="E399" s="197" t="s">
        <v>786</v>
      </c>
      <c r="F399" s="198" t="s">
        <v>787</v>
      </c>
      <c r="G399" s="199" t="s">
        <v>788</v>
      </c>
      <c r="H399" s="242"/>
      <c r="I399" s="201"/>
      <c r="J399" s="202">
        <f>ROUND(I399*H399,2)</f>
        <v>0</v>
      </c>
      <c r="K399" s="198" t="s">
        <v>158</v>
      </c>
      <c r="L399" s="46"/>
      <c r="M399" s="203" t="s">
        <v>5</v>
      </c>
      <c r="N399" s="204" t="s">
        <v>42</v>
      </c>
      <c r="O399" s="47"/>
      <c r="P399" s="205">
        <f>O399*H399</f>
        <v>0</v>
      </c>
      <c r="Q399" s="205">
        <v>0</v>
      </c>
      <c r="R399" s="205">
        <f>Q399*H399</f>
        <v>0</v>
      </c>
      <c r="S399" s="205">
        <v>0</v>
      </c>
      <c r="T399" s="206">
        <f>S399*H399</f>
        <v>0</v>
      </c>
      <c r="AR399" s="24" t="s">
        <v>233</v>
      </c>
      <c r="AT399" s="24" t="s">
        <v>154</v>
      </c>
      <c r="AU399" s="24" t="s">
        <v>85</v>
      </c>
      <c r="AY399" s="24" t="s">
        <v>152</v>
      </c>
      <c r="BE399" s="207">
        <f>IF(N399="základní",J399,0)</f>
        <v>0</v>
      </c>
      <c r="BF399" s="207">
        <f>IF(N399="snížená",J399,0)</f>
        <v>0</v>
      </c>
      <c r="BG399" s="207">
        <f>IF(N399="zákl. přenesená",J399,0)</f>
        <v>0</v>
      </c>
      <c r="BH399" s="207">
        <f>IF(N399="sníž. přenesená",J399,0)</f>
        <v>0</v>
      </c>
      <c r="BI399" s="207">
        <f>IF(N399="nulová",J399,0)</f>
        <v>0</v>
      </c>
      <c r="BJ399" s="24" t="s">
        <v>76</v>
      </c>
      <c r="BK399" s="207">
        <f>ROUND(I399*H399,2)</f>
        <v>0</v>
      </c>
      <c r="BL399" s="24" t="s">
        <v>233</v>
      </c>
      <c r="BM399" s="24" t="s">
        <v>789</v>
      </c>
    </row>
    <row r="400" s="10" customFormat="1" ht="37.44001" customHeight="1">
      <c r="B400" s="182"/>
      <c r="D400" s="183" t="s">
        <v>70</v>
      </c>
      <c r="E400" s="184" t="s">
        <v>790</v>
      </c>
      <c r="F400" s="184" t="s">
        <v>791</v>
      </c>
      <c r="I400" s="185"/>
      <c r="J400" s="186">
        <f>BK400</f>
        <v>0</v>
      </c>
      <c r="L400" s="182"/>
      <c r="M400" s="187"/>
      <c r="N400" s="188"/>
      <c r="O400" s="188"/>
      <c r="P400" s="189">
        <f>P401+P404+P406</f>
        <v>0</v>
      </c>
      <c r="Q400" s="188"/>
      <c r="R400" s="189">
        <f>R401+R404+R406</f>
        <v>0</v>
      </c>
      <c r="S400" s="188"/>
      <c r="T400" s="190">
        <f>T401+T404+T406</f>
        <v>0</v>
      </c>
      <c r="AR400" s="183" t="s">
        <v>180</v>
      </c>
      <c r="AT400" s="191" t="s">
        <v>70</v>
      </c>
      <c r="AU400" s="191" t="s">
        <v>71</v>
      </c>
      <c r="AY400" s="183" t="s">
        <v>152</v>
      </c>
      <c r="BK400" s="192">
        <f>BK401+BK404+BK406</f>
        <v>0</v>
      </c>
    </row>
    <row r="401" s="10" customFormat="1" ht="19.92" customHeight="1">
      <c r="B401" s="182"/>
      <c r="D401" s="183" t="s">
        <v>70</v>
      </c>
      <c r="E401" s="193" t="s">
        <v>792</v>
      </c>
      <c r="F401" s="193" t="s">
        <v>793</v>
      </c>
      <c r="I401" s="185"/>
      <c r="J401" s="194">
        <f>BK401</f>
        <v>0</v>
      </c>
      <c r="L401" s="182"/>
      <c r="M401" s="187"/>
      <c r="N401" s="188"/>
      <c r="O401" s="188"/>
      <c r="P401" s="189">
        <f>SUM(P402:P403)</f>
        <v>0</v>
      </c>
      <c r="Q401" s="188"/>
      <c r="R401" s="189">
        <f>SUM(R402:R403)</f>
        <v>0</v>
      </c>
      <c r="S401" s="188"/>
      <c r="T401" s="190">
        <f>SUM(T402:T403)</f>
        <v>0</v>
      </c>
      <c r="AR401" s="183" t="s">
        <v>180</v>
      </c>
      <c r="AT401" s="191" t="s">
        <v>70</v>
      </c>
      <c r="AU401" s="191" t="s">
        <v>76</v>
      </c>
      <c r="AY401" s="183" t="s">
        <v>152</v>
      </c>
      <c r="BK401" s="192">
        <f>SUM(BK402:BK403)</f>
        <v>0</v>
      </c>
    </row>
    <row r="402" s="1" customFormat="1" ht="16.5" customHeight="1">
      <c r="B402" s="195"/>
      <c r="C402" s="196" t="s">
        <v>794</v>
      </c>
      <c r="D402" s="196" t="s">
        <v>154</v>
      </c>
      <c r="E402" s="197" t="s">
        <v>795</v>
      </c>
      <c r="F402" s="198" t="s">
        <v>796</v>
      </c>
      <c r="G402" s="199" t="s">
        <v>797</v>
      </c>
      <c r="H402" s="200">
        <v>1</v>
      </c>
      <c r="I402" s="201"/>
      <c r="J402" s="202">
        <f>ROUND(I402*H402,2)</f>
        <v>0</v>
      </c>
      <c r="K402" s="198" t="s">
        <v>158</v>
      </c>
      <c r="L402" s="46"/>
      <c r="M402" s="203" t="s">
        <v>5</v>
      </c>
      <c r="N402" s="204" t="s">
        <v>42</v>
      </c>
      <c r="O402" s="47"/>
      <c r="P402" s="205">
        <f>O402*H402</f>
        <v>0</v>
      </c>
      <c r="Q402" s="205">
        <v>0</v>
      </c>
      <c r="R402" s="205">
        <f>Q402*H402</f>
        <v>0</v>
      </c>
      <c r="S402" s="205">
        <v>0</v>
      </c>
      <c r="T402" s="206">
        <f>S402*H402</f>
        <v>0</v>
      </c>
      <c r="AR402" s="24" t="s">
        <v>798</v>
      </c>
      <c r="AT402" s="24" t="s">
        <v>154</v>
      </c>
      <c r="AU402" s="24" t="s">
        <v>85</v>
      </c>
      <c r="AY402" s="24" t="s">
        <v>152</v>
      </c>
      <c r="BE402" s="207">
        <f>IF(N402="základní",J402,0)</f>
        <v>0</v>
      </c>
      <c r="BF402" s="207">
        <f>IF(N402="snížená",J402,0)</f>
        <v>0</v>
      </c>
      <c r="BG402" s="207">
        <f>IF(N402="zákl. přenesená",J402,0)</f>
        <v>0</v>
      </c>
      <c r="BH402" s="207">
        <f>IF(N402="sníž. přenesená",J402,0)</f>
        <v>0</v>
      </c>
      <c r="BI402" s="207">
        <f>IF(N402="nulová",J402,0)</f>
        <v>0</v>
      </c>
      <c r="BJ402" s="24" t="s">
        <v>76</v>
      </c>
      <c r="BK402" s="207">
        <f>ROUND(I402*H402,2)</f>
        <v>0</v>
      </c>
      <c r="BL402" s="24" t="s">
        <v>798</v>
      </c>
      <c r="BM402" s="24" t="s">
        <v>799</v>
      </c>
    </row>
    <row r="403" s="1" customFormat="1" ht="16.5" customHeight="1">
      <c r="B403" s="195"/>
      <c r="C403" s="196" t="s">
        <v>800</v>
      </c>
      <c r="D403" s="196" t="s">
        <v>154</v>
      </c>
      <c r="E403" s="197" t="s">
        <v>801</v>
      </c>
      <c r="F403" s="198" t="s">
        <v>802</v>
      </c>
      <c r="G403" s="199" t="s">
        <v>803</v>
      </c>
      <c r="H403" s="200">
        <v>1</v>
      </c>
      <c r="I403" s="201"/>
      <c r="J403" s="202">
        <f>ROUND(I403*H403,2)</f>
        <v>0</v>
      </c>
      <c r="K403" s="198" t="s">
        <v>158</v>
      </c>
      <c r="L403" s="46"/>
      <c r="M403" s="203" t="s">
        <v>5</v>
      </c>
      <c r="N403" s="204" t="s">
        <v>42</v>
      </c>
      <c r="O403" s="47"/>
      <c r="P403" s="205">
        <f>O403*H403</f>
        <v>0</v>
      </c>
      <c r="Q403" s="205">
        <v>0</v>
      </c>
      <c r="R403" s="205">
        <f>Q403*H403</f>
        <v>0</v>
      </c>
      <c r="S403" s="205">
        <v>0</v>
      </c>
      <c r="T403" s="206">
        <f>S403*H403</f>
        <v>0</v>
      </c>
      <c r="AR403" s="24" t="s">
        <v>798</v>
      </c>
      <c r="AT403" s="24" t="s">
        <v>154</v>
      </c>
      <c r="AU403" s="24" t="s">
        <v>85</v>
      </c>
      <c r="AY403" s="24" t="s">
        <v>152</v>
      </c>
      <c r="BE403" s="207">
        <f>IF(N403="základní",J403,0)</f>
        <v>0</v>
      </c>
      <c r="BF403" s="207">
        <f>IF(N403="snížená",J403,0)</f>
        <v>0</v>
      </c>
      <c r="BG403" s="207">
        <f>IF(N403="zákl. přenesená",J403,0)</f>
        <v>0</v>
      </c>
      <c r="BH403" s="207">
        <f>IF(N403="sníž. přenesená",J403,0)</f>
        <v>0</v>
      </c>
      <c r="BI403" s="207">
        <f>IF(N403="nulová",J403,0)</f>
        <v>0</v>
      </c>
      <c r="BJ403" s="24" t="s">
        <v>76</v>
      </c>
      <c r="BK403" s="207">
        <f>ROUND(I403*H403,2)</f>
        <v>0</v>
      </c>
      <c r="BL403" s="24" t="s">
        <v>798</v>
      </c>
      <c r="BM403" s="24" t="s">
        <v>804</v>
      </c>
    </row>
    <row r="404" s="10" customFormat="1" ht="29.88" customHeight="1">
      <c r="B404" s="182"/>
      <c r="D404" s="183" t="s">
        <v>70</v>
      </c>
      <c r="E404" s="193" t="s">
        <v>805</v>
      </c>
      <c r="F404" s="193" t="s">
        <v>806</v>
      </c>
      <c r="I404" s="185"/>
      <c r="J404" s="194">
        <f>BK404</f>
        <v>0</v>
      </c>
      <c r="L404" s="182"/>
      <c r="M404" s="187"/>
      <c r="N404" s="188"/>
      <c r="O404" s="188"/>
      <c r="P404" s="189">
        <f>P405</f>
        <v>0</v>
      </c>
      <c r="Q404" s="188"/>
      <c r="R404" s="189">
        <f>R405</f>
        <v>0</v>
      </c>
      <c r="S404" s="188"/>
      <c r="T404" s="190">
        <f>T405</f>
        <v>0</v>
      </c>
      <c r="AR404" s="183" t="s">
        <v>180</v>
      </c>
      <c r="AT404" s="191" t="s">
        <v>70</v>
      </c>
      <c r="AU404" s="191" t="s">
        <v>76</v>
      </c>
      <c r="AY404" s="183" t="s">
        <v>152</v>
      </c>
      <c r="BK404" s="192">
        <f>BK405</f>
        <v>0</v>
      </c>
    </row>
    <row r="405" s="1" customFormat="1" ht="16.5" customHeight="1">
      <c r="B405" s="195"/>
      <c r="C405" s="196" t="s">
        <v>807</v>
      </c>
      <c r="D405" s="196" t="s">
        <v>154</v>
      </c>
      <c r="E405" s="197" t="s">
        <v>808</v>
      </c>
      <c r="F405" s="198" t="s">
        <v>806</v>
      </c>
      <c r="G405" s="199" t="s">
        <v>797</v>
      </c>
      <c r="H405" s="200">
        <v>1</v>
      </c>
      <c r="I405" s="201"/>
      <c r="J405" s="202">
        <f>ROUND(I405*H405,2)</f>
        <v>0</v>
      </c>
      <c r="K405" s="198" t="s">
        <v>158</v>
      </c>
      <c r="L405" s="46"/>
      <c r="M405" s="203" t="s">
        <v>5</v>
      </c>
      <c r="N405" s="204" t="s">
        <v>42</v>
      </c>
      <c r="O405" s="47"/>
      <c r="P405" s="205">
        <f>O405*H405</f>
        <v>0</v>
      </c>
      <c r="Q405" s="205">
        <v>0</v>
      </c>
      <c r="R405" s="205">
        <f>Q405*H405</f>
        <v>0</v>
      </c>
      <c r="S405" s="205">
        <v>0</v>
      </c>
      <c r="T405" s="206">
        <f>S405*H405</f>
        <v>0</v>
      </c>
      <c r="AR405" s="24" t="s">
        <v>798</v>
      </c>
      <c r="AT405" s="24" t="s">
        <v>154</v>
      </c>
      <c r="AU405" s="24" t="s">
        <v>85</v>
      </c>
      <c r="AY405" s="24" t="s">
        <v>152</v>
      </c>
      <c r="BE405" s="207">
        <f>IF(N405="základní",J405,0)</f>
        <v>0</v>
      </c>
      <c r="BF405" s="207">
        <f>IF(N405="snížená",J405,0)</f>
        <v>0</v>
      </c>
      <c r="BG405" s="207">
        <f>IF(N405="zákl. přenesená",J405,0)</f>
        <v>0</v>
      </c>
      <c r="BH405" s="207">
        <f>IF(N405="sníž. přenesená",J405,0)</f>
        <v>0</v>
      </c>
      <c r="BI405" s="207">
        <f>IF(N405="nulová",J405,0)</f>
        <v>0</v>
      </c>
      <c r="BJ405" s="24" t="s">
        <v>76</v>
      </c>
      <c r="BK405" s="207">
        <f>ROUND(I405*H405,2)</f>
        <v>0</v>
      </c>
      <c r="BL405" s="24" t="s">
        <v>798</v>
      </c>
      <c r="BM405" s="24" t="s">
        <v>809</v>
      </c>
    </row>
    <row r="406" s="10" customFormat="1" ht="29.88" customHeight="1">
      <c r="B406" s="182"/>
      <c r="D406" s="183" t="s">
        <v>70</v>
      </c>
      <c r="E406" s="193" t="s">
        <v>810</v>
      </c>
      <c r="F406" s="193" t="s">
        <v>811</v>
      </c>
      <c r="I406" s="185"/>
      <c r="J406" s="194">
        <f>BK406</f>
        <v>0</v>
      </c>
      <c r="L406" s="182"/>
      <c r="M406" s="187"/>
      <c r="N406" s="188"/>
      <c r="O406" s="188"/>
      <c r="P406" s="189">
        <f>SUM(P407:P408)</f>
        <v>0</v>
      </c>
      <c r="Q406" s="188"/>
      <c r="R406" s="189">
        <f>SUM(R407:R408)</f>
        <v>0</v>
      </c>
      <c r="S406" s="188"/>
      <c r="T406" s="190">
        <f>SUM(T407:T408)</f>
        <v>0</v>
      </c>
      <c r="AR406" s="183" t="s">
        <v>180</v>
      </c>
      <c r="AT406" s="191" t="s">
        <v>70</v>
      </c>
      <c r="AU406" s="191" t="s">
        <v>76</v>
      </c>
      <c r="AY406" s="183" t="s">
        <v>152</v>
      </c>
      <c r="BK406" s="192">
        <f>SUM(BK407:BK408)</f>
        <v>0</v>
      </c>
    </row>
    <row r="407" s="1" customFormat="1" ht="16.5" customHeight="1">
      <c r="B407" s="195"/>
      <c r="C407" s="196" t="s">
        <v>812</v>
      </c>
      <c r="D407" s="196" t="s">
        <v>154</v>
      </c>
      <c r="E407" s="197" t="s">
        <v>813</v>
      </c>
      <c r="F407" s="198" t="s">
        <v>811</v>
      </c>
      <c r="G407" s="199" t="s">
        <v>797</v>
      </c>
      <c r="H407" s="200">
        <v>1</v>
      </c>
      <c r="I407" s="201"/>
      <c r="J407" s="202">
        <f>ROUND(I407*H407,2)</f>
        <v>0</v>
      </c>
      <c r="K407" s="198" t="s">
        <v>158</v>
      </c>
      <c r="L407" s="46"/>
      <c r="M407" s="203" t="s">
        <v>5</v>
      </c>
      <c r="N407" s="204" t="s">
        <v>42</v>
      </c>
      <c r="O407" s="47"/>
      <c r="P407" s="205">
        <f>O407*H407</f>
        <v>0</v>
      </c>
      <c r="Q407" s="205">
        <v>0</v>
      </c>
      <c r="R407" s="205">
        <f>Q407*H407</f>
        <v>0</v>
      </c>
      <c r="S407" s="205">
        <v>0</v>
      </c>
      <c r="T407" s="206">
        <f>S407*H407</f>
        <v>0</v>
      </c>
      <c r="AR407" s="24" t="s">
        <v>798</v>
      </c>
      <c r="AT407" s="24" t="s">
        <v>154</v>
      </c>
      <c r="AU407" s="24" t="s">
        <v>85</v>
      </c>
      <c r="AY407" s="24" t="s">
        <v>152</v>
      </c>
      <c r="BE407" s="207">
        <f>IF(N407="základní",J407,0)</f>
        <v>0</v>
      </c>
      <c r="BF407" s="207">
        <f>IF(N407="snížená",J407,0)</f>
        <v>0</v>
      </c>
      <c r="BG407" s="207">
        <f>IF(N407="zákl. přenesená",J407,0)</f>
        <v>0</v>
      </c>
      <c r="BH407" s="207">
        <f>IF(N407="sníž. přenesená",J407,0)</f>
        <v>0</v>
      </c>
      <c r="BI407" s="207">
        <f>IF(N407="nulová",J407,0)</f>
        <v>0</v>
      </c>
      <c r="BJ407" s="24" t="s">
        <v>76</v>
      </c>
      <c r="BK407" s="207">
        <f>ROUND(I407*H407,2)</f>
        <v>0</v>
      </c>
      <c r="BL407" s="24" t="s">
        <v>798</v>
      </c>
      <c r="BM407" s="24" t="s">
        <v>814</v>
      </c>
    </row>
    <row r="408" s="1" customFormat="1" ht="16.5" customHeight="1">
      <c r="B408" s="195"/>
      <c r="C408" s="196" t="s">
        <v>815</v>
      </c>
      <c r="D408" s="196" t="s">
        <v>154</v>
      </c>
      <c r="E408" s="197" t="s">
        <v>816</v>
      </c>
      <c r="F408" s="198" t="s">
        <v>817</v>
      </c>
      <c r="G408" s="199" t="s">
        <v>797</v>
      </c>
      <c r="H408" s="200">
        <v>1</v>
      </c>
      <c r="I408" s="201"/>
      <c r="J408" s="202">
        <f>ROUND(I408*H408,2)</f>
        <v>0</v>
      </c>
      <c r="K408" s="198" t="s">
        <v>158</v>
      </c>
      <c r="L408" s="46"/>
      <c r="M408" s="203" t="s">
        <v>5</v>
      </c>
      <c r="N408" s="243" t="s">
        <v>42</v>
      </c>
      <c r="O408" s="244"/>
      <c r="P408" s="245">
        <f>O408*H408</f>
        <v>0</v>
      </c>
      <c r="Q408" s="245">
        <v>0</v>
      </c>
      <c r="R408" s="245">
        <f>Q408*H408</f>
        <v>0</v>
      </c>
      <c r="S408" s="245">
        <v>0</v>
      </c>
      <c r="T408" s="246">
        <f>S408*H408</f>
        <v>0</v>
      </c>
      <c r="AR408" s="24" t="s">
        <v>798</v>
      </c>
      <c r="AT408" s="24" t="s">
        <v>154</v>
      </c>
      <c r="AU408" s="24" t="s">
        <v>85</v>
      </c>
      <c r="AY408" s="24" t="s">
        <v>152</v>
      </c>
      <c r="BE408" s="207">
        <f>IF(N408="základní",J408,0)</f>
        <v>0</v>
      </c>
      <c r="BF408" s="207">
        <f>IF(N408="snížená",J408,0)</f>
        <v>0</v>
      </c>
      <c r="BG408" s="207">
        <f>IF(N408="zákl. přenesená",J408,0)</f>
        <v>0</v>
      </c>
      <c r="BH408" s="207">
        <f>IF(N408="sníž. přenesená",J408,0)</f>
        <v>0</v>
      </c>
      <c r="BI408" s="207">
        <f>IF(N408="nulová",J408,0)</f>
        <v>0</v>
      </c>
      <c r="BJ408" s="24" t="s">
        <v>76</v>
      </c>
      <c r="BK408" s="207">
        <f>ROUND(I408*H408,2)</f>
        <v>0</v>
      </c>
      <c r="BL408" s="24" t="s">
        <v>798</v>
      </c>
      <c r="BM408" s="24" t="s">
        <v>818</v>
      </c>
    </row>
    <row r="409" s="1" customFormat="1" ht="6.96" customHeight="1">
      <c r="B409" s="67"/>
      <c r="C409" s="68"/>
      <c r="D409" s="68"/>
      <c r="E409" s="68"/>
      <c r="F409" s="68"/>
      <c r="G409" s="68"/>
      <c r="H409" s="68"/>
      <c r="I409" s="147"/>
      <c r="J409" s="68"/>
      <c r="K409" s="68"/>
      <c r="L409" s="46"/>
    </row>
  </sheetData>
  <autoFilter ref="C85:K408"/>
  <mergeCells count="7">
    <mergeCell ref="E7:H7"/>
    <mergeCell ref="E22:H22"/>
    <mergeCell ref="E43:H43"/>
    <mergeCell ref="J47:J48"/>
    <mergeCell ref="E78:H78"/>
    <mergeCell ref="G1:H1"/>
    <mergeCell ref="L2:V2"/>
  </mergeCells>
  <hyperlinks>
    <hyperlink ref="F1:G1" location="C2" display="1) Krycí list soupisu"/>
    <hyperlink ref="G1:H1" location="C50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47" customWidth="1"/>
    <col min="2" max="2" width="1.664063" style="247" customWidth="1"/>
    <col min="3" max="4" width="5" style="247" customWidth="1"/>
    <col min="5" max="5" width="11.67" style="247" customWidth="1"/>
    <col min="6" max="6" width="9.17" style="247" customWidth="1"/>
    <col min="7" max="7" width="5" style="247" customWidth="1"/>
    <col min="8" max="8" width="77.83" style="247" customWidth="1"/>
    <col min="9" max="10" width="20" style="247" customWidth="1"/>
    <col min="11" max="11" width="1.664063" style="247" customWidth="1"/>
  </cols>
  <sheetData>
    <row r="1" ht="37.5" customHeight="1"/>
    <row r="2" ht="7.5" customHeight="1">
      <c r="B2" s="248"/>
      <c r="C2" s="249"/>
      <c r="D2" s="249"/>
      <c r="E2" s="249"/>
      <c r="F2" s="249"/>
      <c r="G2" s="249"/>
      <c r="H2" s="249"/>
      <c r="I2" s="249"/>
      <c r="J2" s="249"/>
      <c r="K2" s="250"/>
    </row>
    <row r="3" s="14" customFormat="1" ht="45" customHeight="1">
      <c r="B3" s="251"/>
      <c r="C3" s="252" t="s">
        <v>819</v>
      </c>
      <c r="D3" s="252"/>
      <c r="E3" s="252"/>
      <c r="F3" s="252"/>
      <c r="G3" s="252"/>
      <c r="H3" s="252"/>
      <c r="I3" s="252"/>
      <c r="J3" s="252"/>
      <c r="K3" s="253"/>
    </row>
    <row r="4" ht="25.5" customHeight="1">
      <c r="B4" s="254"/>
      <c r="C4" s="255" t="s">
        <v>820</v>
      </c>
      <c r="D4" s="255"/>
      <c r="E4" s="255"/>
      <c r="F4" s="255"/>
      <c r="G4" s="255"/>
      <c r="H4" s="255"/>
      <c r="I4" s="255"/>
      <c r="J4" s="255"/>
      <c r="K4" s="256"/>
    </row>
    <row r="5" ht="5.25" customHeight="1">
      <c r="B5" s="254"/>
      <c r="C5" s="257"/>
      <c r="D5" s="257"/>
      <c r="E5" s="257"/>
      <c r="F5" s="257"/>
      <c r="G5" s="257"/>
      <c r="H5" s="257"/>
      <c r="I5" s="257"/>
      <c r="J5" s="257"/>
      <c r="K5" s="256"/>
    </row>
    <row r="6" ht="15" customHeight="1">
      <c r="B6" s="254"/>
      <c r="C6" s="258" t="s">
        <v>821</v>
      </c>
      <c r="D6" s="258"/>
      <c r="E6" s="258"/>
      <c r="F6" s="258"/>
      <c r="G6" s="258"/>
      <c r="H6" s="258"/>
      <c r="I6" s="258"/>
      <c r="J6" s="258"/>
      <c r="K6" s="256"/>
    </row>
    <row r="7" ht="15" customHeight="1">
      <c r="B7" s="259"/>
      <c r="C7" s="258" t="s">
        <v>822</v>
      </c>
      <c r="D7" s="258"/>
      <c r="E7" s="258"/>
      <c r="F7" s="258"/>
      <c r="G7" s="258"/>
      <c r="H7" s="258"/>
      <c r="I7" s="258"/>
      <c r="J7" s="258"/>
      <c r="K7" s="256"/>
    </row>
    <row r="8" ht="12.75" customHeight="1">
      <c r="B8" s="259"/>
      <c r="C8" s="258"/>
      <c r="D8" s="258"/>
      <c r="E8" s="258"/>
      <c r="F8" s="258"/>
      <c r="G8" s="258"/>
      <c r="H8" s="258"/>
      <c r="I8" s="258"/>
      <c r="J8" s="258"/>
      <c r="K8" s="256"/>
    </row>
    <row r="9" ht="15" customHeight="1">
      <c r="B9" s="259"/>
      <c r="C9" s="258" t="s">
        <v>823</v>
      </c>
      <c r="D9" s="258"/>
      <c r="E9" s="258"/>
      <c r="F9" s="258"/>
      <c r="G9" s="258"/>
      <c r="H9" s="258"/>
      <c r="I9" s="258"/>
      <c r="J9" s="258"/>
      <c r="K9" s="256"/>
    </row>
    <row r="10" ht="15" customHeight="1">
      <c r="B10" s="259"/>
      <c r="C10" s="258"/>
      <c r="D10" s="258" t="s">
        <v>824</v>
      </c>
      <c r="E10" s="258"/>
      <c r="F10" s="258"/>
      <c r="G10" s="258"/>
      <c r="H10" s="258"/>
      <c r="I10" s="258"/>
      <c r="J10" s="258"/>
      <c r="K10" s="256"/>
    </row>
    <row r="11" ht="15" customHeight="1">
      <c r="B11" s="259"/>
      <c r="C11" s="260"/>
      <c r="D11" s="258" t="s">
        <v>825</v>
      </c>
      <c r="E11" s="258"/>
      <c r="F11" s="258"/>
      <c r="G11" s="258"/>
      <c r="H11" s="258"/>
      <c r="I11" s="258"/>
      <c r="J11" s="258"/>
      <c r="K11" s="256"/>
    </row>
    <row r="12" ht="12.75" customHeight="1">
      <c r="B12" s="259"/>
      <c r="C12" s="260"/>
      <c r="D12" s="260"/>
      <c r="E12" s="260"/>
      <c r="F12" s="260"/>
      <c r="G12" s="260"/>
      <c r="H12" s="260"/>
      <c r="I12" s="260"/>
      <c r="J12" s="260"/>
      <c r="K12" s="256"/>
    </row>
    <row r="13" ht="15" customHeight="1">
      <c r="B13" s="259"/>
      <c r="C13" s="260"/>
      <c r="D13" s="258" t="s">
        <v>826</v>
      </c>
      <c r="E13" s="258"/>
      <c r="F13" s="258"/>
      <c r="G13" s="258"/>
      <c r="H13" s="258"/>
      <c r="I13" s="258"/>
      <c r="J13" s="258"/>
      <c r="K13" s="256"/>
    </row>
    <row r="14" ht="15" customHeight="1">
      <c r="B14" s="259"/>
      <c r="C14" s="260"/>
      <c r="D14" s="258" t="s">
        <v>827</v>
      </c>
      <c r="E14" s="258"/>
      <c r="F14" s="258"/>
      <c r="G14" s="258"/>
      <c r="H14" s="258"/>
      <c r="I14" s="258"/>
      <c r="J14" s="258"/>
      <c r="K14" s="256"/>
    </row>
    <row r="15" ht="15" customHeight="1">
      <c r="B15" s="259"/>
      <c r="C15" s="260"/>
      <c r="D15" s="258" t="s">
        <v>828</v>
      </c>
      <c r="E15" s="258"/>
      <c r="F15" s="258"/>
      <c r="G15" s="258"/>
      <c r="H15" s="258"/>
      <c r="I15" s="258"/>
      <c r="J15" s="258"/>
      <c r="K15" s="256"/>
    </row>
    <row r="16" ht="15" customHeight="1">
      <c r="B16" s="259"/>
      <c r="C16" s="260"/>
      <c r="D16" s="260"/>
      <c r="E16" s="261" t="s">
        <v>75</v>
      </c>
      <c r="F16" s="258" t="s">
        <v>829</v>
      </c>
      <c r="G16" s="258"/>
      <c r="H16" s="258"/>
      <c r="I16" s="258"/>
      <c r="J16" s="258"/>
      <c r="K16" s="256"/>
    </row>
    <row r="17" ht="15" customHeight="1">
      <c r="B17" s="259"/>
      <c r="C17" s="260"/>
      <c r="D17" s="260"/>
      <c r="E17" s="261" t="s">
        <v>830</v>
      </c>
      <c r="F17" s="258" t="s">
        <v>831</v>
      </c>
      <c r="G17" s="258"/>
      <c r="H17" s="258"/>
      <c r="I17" s="258"/>
      <c r="J17" s="258"/>
      <c r="K17" s="256"/>
    </row>
    <row r="18" ht="15" customHeight="1">
      <c r="B18" s="259"/>
      <c r="C18" s="260"/>
      <c r="D18" s="260"/>
      <c r="E18" s="261" t="s">
        <v>832</v>
      </c>
      <c r="F18" s="258" t="s">
        <v>833</v>
      </c>
      <c r="G18" s="258"/>
      <c r="H18" s="258"/>
      <c r="I18" s="258"/>
      <c r="J18" s="258"/>
      <c r="K18" s="256"/>
    </row>
    <row r="19" ht="15" customHeight="1">
      <c r="B19" s="259"/>
      <c r="C19" s="260"/>
      <c r="D19" s="260"/>
      <c r="E19" s="261" t="s">
        <v>834</v>
      </c>
      <c r="F19" s="258" t="s">
        <v>835</v>
      </c>
      <c r="G19" s="258"/>
      <c r="H19" s="258"/>
      <c r="I19" s="258"/>
      <c r="J19" s="258"/>
      <c r="K19" s="256"/>
    </row>
    <row r="20" ht="15" customHeight="1">
      <c r="B20" s="259"/>
      <c r="C20" s="260"/>
      <c r="D20" s="260"/>
      <c r="E20" s="261" t="s">
        <v>836</v>
      </c>
      <c r="F20" s="258" t="s">
        <v>837</v>
      </c>
      <c r="G20" s="258"/>
      <c r="H20" s="258"/>
      <c r="I20" s="258"/>
      <c r="J20" s="258"/>
      <c r="K20" s="256"/>
    </row>
    <row r="21" ht="15" customHeight="1">
      <c r="B21" s="259"/>
      <c r="C21" s="260"/>
      <c r="D21" s="260"/>
      <c r="E21" s="261" t="s">
        <v>838</v>
      </c>
      <c r="F21" s="258" t="s">
        <v>839</v>
      </c>
      <c r="G21" s="258"/>
      <c r="H21" s="258"/>
      <c r="I21" s="258"/>
      <c r="J21" s="258"/>
      <c r="K21" s="256"/>
    </row>
    <row r="22" ht="12.75" customHeight="1">
      <c r="B22" s="259"/>
      <c r="C22" s="260"/>
      <c r="D22" s="260"/>
      <c r="E22" s="260"/>
      <c r="F22" s="260"/>
      <c r="G22" s="260"/>
      <c r="H22" s="260"/>
      <c r="I22" s="260"/>
      <c r="J22" s="260"/>
      <c r="K22" s="256"/>
    </row>
    <row r="23" ht="15" customHeight="1">
      <c r="B23" s="259"/>
      <c r="C23" s="258" t="s">
        <v>840</v>
      </c>
      <c r="D23" s="258"/>
      <c r="E23" s="258"/>
      <c r="F23" s="258"/>
      <c r="G23" s="258"/>
      <c r="H23" s="258"/>
      <c r="I23" s="258"/>
      <c r="J23" s="258"/>
      <c r="K23" s="256"/>
    </row>
    <row r="24" ht="15" customHeight="1">
      <c r="B24" s="259"/>
      <c r="C24" s="258" t="s">
        <v>841</v>
      </c>
      <c r="D24" s="258"/>
      <c r="E24" s="258"/>
      <c r="F24" s="258"/>
      <c r="G24" s="258"/>
      <c r="H24" s="258"/>
      <c r="I24" s="258"/>
      <c r="J24" s="258"/>
      <c r="K24" s="256"/>
    </row>
    <row r="25" ht="15" customHeight="1">
      <c r="B25" s="259"/>
      <c r="C25" s="258"/>
      <c r="D25" s="258" t="s">
        <v>842</v>
      </c>
      <c r="E25" s="258"/>
      <c r="F25" s="258"/>
      <c r="G25" s="258"/>
      <c r="H25" s="258"/>
      <c r="I25" s="258"/>
      <c r="J25" s="258"/>
      <c r="K25" s="256"/>
    </row>
    <row r="26" ht="15" customHeight="1">
      <c r="B26" s="259"/>
      <c r="C26" s="260"/>
      <c r="D26" s="258" t="s">
        <v>843</v>
      </c>
      <c r="E26" s="258"/>
      <c r="F26" s="258"/>
      <c r="G26" s="258"/>
      <c r="H26" s="258"/>
      <c r="I26" s="258"/>
      <c r="J26" s="258"/>
      <c r="K26" s="256"/>
    </row>
    <row r="27" ht="12.75" customHeight="1">
      <c r="B27" s="259"/>
      <c r="C27" s="260"/>
      <c r="D27" s="260"/>
      <c r="E27" s="260"/>
      <c r="F27" s="260"/>
      <c r="G27" s="260"/>
      <c r="H27" s="260"/>
      <c r="I27" s="260"/>
      <c r="J27" s="260"/>
      <c r="K27" s="256"/>
    </row>
    <row r="28" ht="15" customHeight="1">
      <c r="B28" s="259"/>
      <c r="C28" s="260"/>
      <c r="D28" s="258" t="s">
        <v>844</v>
      </c>
      <c r="E28" s="258"/>
      <c r="F28" s="258"/>
      <c r="G28" s="258"/>
      <c r="H28" s="258"/>
      <c r="I28" s="258"/>
      <c r="J28" s="258"/>
      <c r="K28" s="256"/>
    </row>
    <row r="29" ht="15" customHeight="1">
      <c r="B29" s="259"/>
      <c r="C29" s="260"/>
      <c r="D29" s="258" t="s">
        <v>845</v>
      </c>
      <c r="E29" s="258"/>
      <c r="F29" s="258"/>
      <c r="G29" s="258"/>
      <c r="H29" s="258"/>
      <c r="I29" s="258"/>
      <c r="J29" s="258"/>
      <c r="K29" s="256"/>
    </row>
    <row r="30" ht="12.75" customHeight="1">
      <c r="B30" s="259"/>
      <c r="C30" s="260"/>
      <c r="D30" s="260"/>
      <c r="E30" s="260"/>
      <c r="F30" s="260"/>
      <c r="G30" s="260"/>
      <c r="H30" s="260"/>
      <c r="I30" s="260"/>
      <c r="J30" s="260"/>
      <c r="K30" s="256"/>
    </row>
    <row r="31" ht="15" customHeight="1">
      <c r="B31" s="259"/>
      <c r="C31" s="260"/>
      <c r="D31" s="258" t="s">
        <v>846</v>
      </c>
      <c r="E31" s="258"/>
      <c r="F31" s="258"/>
      <c r="G31" s="258"/>
      <c r="H31" s="258"/>
      <c r="I31" s="258"/>
      <c r="J31" s="258"/>
      <c r="K31" s="256"/>
    </row>
    <row r="32" ht="15" customHeight="1">
      <c r="B32" s="259"/>
      <c r="C32" s="260"/>
      <c r="D32" s="258" t="s">
        <v>847</v>
      </c>
      <c r="E32" s="258"/>
      <c r="F32" s="258"/>
      <c r="G32" s="258"/>
      <c r="H32" s="258"/>
      <c r="I32" s="258"/>
      <c r="J32" s="258"/>
      <c r="K32" s="256"/>
    </row>
    <row r="33" ht="15" customHeight="1">
      <c r="B33" s="259"/>
      <c r="C33" s="260"/>
      <c r="D33" s="258" t="s">
        <v>848</v>
      </c>
      <c r="E33" s="258"/>
      <c r="F33" s="258"/>
      <c r="G33" s="258"/>
      <c r="H33" s="258"/>
      <c r="I33" s="258"/>
      <c r="J33" s="258"/>
      <c r="K33" s="256"/>
    </row>
    <row r="34" ht="15" customHeight="1">
      <c r="B34" s="259"/>
      <c r="C34" s="260"/>
      <c r="D34" s="258"/>
      <c r="E34" s="262" t="s">
        <v>137</v>
      </c>
      <c r="F34" s="258"/>
      <c r="G34" s="258" t="s">
        <v>849</v>
      </c>
      <c r="H34" s="258"/>
      <c r="I34" s="258"/>
      <c r="J34" s="258"/>
      <c r="K34" s="256"/>
    </row>
    <row r="35" ht="30.75" customHeight="1">
      <c r="B35" s="259"/>
      <c r="C35" s="260"/>
      <c r="D35" s="258"/>
      <c r="E35" s="262" t="s">
        <v>850</v>
      </c>
      <c r="F35" s="258"/>
      <c r="G35" s="258" t="s">
        <v>851</v>
      </c>
      <c r="H35" s="258"/>
      <c r="I35" s="258"/>
      <c r="J35" s="258"/>
      <c r="K35" s="256"/>
    </row>
    <row r="36" ht="15" customHeight="1">
      <c r="B36" s="259"/>
      <c r="C36" s="260"/>
      <c r="D36" s="258"/>
      <c r="E36" s="262" t="s">
        <v>52</v>
      </c>
      <c r="F36" s="258"/>
      <c r="G36" s="258" t="s">
        <v>852</v>
      </c>
      <c r="H36" s="258"/>
      <c r="I36" s="258"/>
      <c r="J36" s="258"/>
      <c r="K36" s="256"/>
    </row>
    <row r="37" ht="15" customHeight="1">
      <c r="B37" s="259"/>
      <c r="C37" s="260"/>
      <c r="D37" s="258"/>
      <c r="E37" s="262" t="s">
        <v>138</v>
      </c>
      <c r="F37" s="258"/>
      <c r="G37" s="258" t="s">
        <v>853</v>
      </c>
      <c r="H37" s="258"/>
      <c r="I37" s="258"/>
      <c r="J37" s="258"/>
      <c r="K37" s="256"/>
    </row>
    <row r="38" ht="15" customHeight="1">
      <c r="B38" s="259"/>
      <c r="C38" s="260"/>
      <c r="D38" s="258"/>
      <c r="E38" s="262" t="s">
        <v>139</v>
      </c>
      <c r="F38" s="258"/>
      <c r="G38" s="258" t="s">
        <v>854</v>
      </c>
      <c r="H38" s="258"/>
      <c r="I38" s="258"/>
      <c r="J38" s="258"/>
      <c r="K38" s="256"/>
    </row>
    <row r="39" ht="15" customHeight="1">
      <c r="B39" s="259"/>
      <c r="C39" s="260"/>
      <c r="D39" s="258"/>
      <c r="E39" s="262" t="s">
        <v>140</v>
      </c>
      <c r="F39" s="258"/>
      <c r="G39" s="258" t="s">
        <v>855</v>
      </c>
      <c r="H39" s="258"/>
      <c r="I39" s="258"/>
      <c r="J39" s="258"/>
      <c r="K39" s="256"/>
    </row>
    <row r="40" ht="15" customHeight="1">
      <c r="B40" s="259"/>
      <c r="C40" s="260"/>
      <c r="D40" s="258"/>
      <c r="E40" s="262" t="s">
        <v>856</v>
      </c>
      <c r="F40" s="258"/>
      <c r="G40" s="258" t="s">
        <v>857</v>
      </c>
      <c r="H40" s="258"/>
      <c r="I40" s="258"/>
      <c r="J40" s="258"/>
      <c r="K40" s="256"/>
    </row>
    <row r="41" ht="15" customHeight="1">
      <c r="B41" s="259"/>
      <c r="C41" s="260"/>
      <c r="D41" s="258"/>
      <c r="E41" s="262"/>
      <c r="F41" s="258"/>
      <c r="G41" s="258" t="s">
        <v>858</v>
      </c>
      <c r="H41" s="258"/>
      <c r="I41" s="258"/>
      <c r="J41" s="258"/>
      <c r="K41" s="256"/>
    </row>
    <row r="42" ht="15" customHeight="1">
      <c r="B42" s="259"/>
      <c r="C42" s="260"/>
      <c r="D42" s="258"/>
      <c r="E42" s="262" t="s">
        <v>859</v>
      </c>
      <c r="F42" s="258"/>
      <c r="G42" s="258" t="s">
        <v>860</v>
      </c>
      <c r="H42" s="258"/>
      <c r="I42" s="258"/>
      <c r="J42" s="258"/>
      <c r="K42" s="256"/>
    </row>
    <row r="43" ht="15" customHeight="1">
      <c r="B43" s="259"/>
      <c r="C43" s="260"/>
      <c r="D43" s="258"/>
      <c r="E43" s="262" t="s">
        <v>142</v>
      </c>
      <c r="F43" s="258"/>
      <c r="G43" s="258" t="s">
        <v>861</v>
      </c>
      <c r="H43" s="258"/>
      <c r="I43" s="258"/>
      <c r="J43" s="258"/>
      <c r="K43" s="256"/>
    </row>
    <row r="44" ht="12.75" customHeight="1">
      <c r="B44" s="259"/>
      <c r="C44" s="260"/>
      <c r="D44" s="258"/>
      <c r="E44" s="258"/>
      <c r="F44" s="258"/>
      <c r="G44" s="258"/>
      <c r="H44" s="258"/>
      <c r="I44" s="258"/>
      <c r="J44" s="258"/>
      <c r="K44" s="256"/>
    </row>
    <row r="45" ht="15" customHeight="1">
      <c r="B45" s="259"/>
      <c r="C45" s="260"/>
      <c r="D45" s="258" t="s">
        <v>862</v>
      </c>
      <c r="E45" s="258"/>
      <c r="F45" s="258"/>
      <c r="G45" s="258"/>
      <c r="H45" s="258"/>
      <c r="I45" s="258"/>
      <c r="J45" s="258"/>
      <c r="K45" s="256"/>
    </row>
    <row r="46" ht="15" customHeight="1">
      <c r="B46" s="259"/>
      <c r="C46" s="260"/>
      <c r="D46" s="260"/>
      <c r="E46" s="258" t="s">
        <v>863</v>
      </c>
      <c r="F46" s="258"/>
      <c r="G46" s="258"/>
      <c r="H46" s="258"/>
      <c r="I46" s="258"/>
      <c r="J46" s="258"/>
      <c r="K46" s="256"/>
    </row>
    <row r="47" ht="15" customHeight="1">
      <c r="B47" s="259"/>
      <c r="C47" s="260"/>
      <c r="D47" s="260"/>
      <c r="E47" s="258" t="s">
        <v>864</v>
      </c>
      <c r="F47" s="258"/>
      <c r="G47" s="258"/>
      <c r="H47" s="258"/>
      <c r="I47" s="258"/>
      <c r="J47" s="258"/>
      <c r="K47" s="256"/>
    </row>
    <row r="48" ht="15" customHeight="1">
      <c r="B48" s="259"/>
      <c r="C48" s="260"/>
      <c r="D48" s="260"/>
      <c r="E48" s="258" t="s">
        <v>865</v>
      </c>
      <c r="F48" s="258"/>
      <c r="G48" s="258"/>
      <c r="H48" s="258"/>
      <c r="I48" s="258"/>
      <c r="J48" s="258"/>
      <c r="K48" s="256"/>
    </row>
    <row r="49" ht="15" customHeight="1">
      <c r="B49" s="259"/>
      <c r="C49" s="260"/>
      <c r="D49" s="258" t="s">
        <v>866</v>
      </c>
      <c r="E49" s="258"/>
      <c r="F49" s="258"/>
      <c r="G49" s="258"/>
      <c r="H49" s="258"/>
      <c r="I49" s="258"/>
      <c r="J49" s="258"/>
      <c r="K49" s="256"/>
    </row>
    <row r="50" ht="25.5" customHeight="1">
      <c r="B50" s="254"/>
      <c r="C50" s="255" t="s">
        <v>867</v>
      </c>
      <c r="D50" s="255"/>
      <c r="E50" s="255"/>
      <c r="F50" s="255"/>
      <c r="G50" s="255"/>
      <c r="H50" s="255"/>
      <c r="I50" s="255"/>
      <c r="J50" s="255"/>
      <c r="K50" s="256"/>
    </row>
    <row r="51" ht="5.25" customHeight="1">
      <c r="B51" s="254"/>
      <c r="C51" s="257"/>
      <c r="D51" s="257"/>
      <c r="E51" s="257"/>
      <c r="F51" s="257"/>
      <c r="G51" s="257"/>
      <c r="H51" s="257"/>
      <c r="I51" s="257"/>
      <c r="J51" s="257"/>
      <c r="K51" s="256"/>
    </row>
    <row r="52" ht="15" customHeight="1">
      <c r="B52" s="254"/>
      <c r="C52" s="258" t="s">
        <v>868</v>
      </c>
      <c r="D52" s="258"/>
      <c r="E52" s="258"/>
      <c r="F52" s="258"/>
      <c r="G52" s="258"/>
      <c r="H52" s="258"/>
      <c r="I52" s="258"/>
      <c r="J52" s="258"/>
      <c r="K52" s="256"/>
    </row>
    <row r="53" ht="15" customHeight="1">
      <c r="B53" s="254"/>
      <c r="C53" s="258" t="s">
        <v>869</v>
      </c>
      <c r="D53" s="258"/>
      <c r="E53" s="258"/>
      <c r="F53" s="258"/>
      <c r="G53" s="258"/>
      <c r="H53" s="258"/>
      <c r="I53" s="258"/>
      <c r="J53" s="258"/>
      <c r="K53" s="256"/>
    </row>
    <row r="54" ht="12.75" customHeight="1">
      <c r="B54" s="254"/>
      <c r="C54" s="258"/>
      <c r="D54" s="258"/>
      <c r="E54" s="258"/>
      <c r="F54" s="258"/>
      <c r="G54" s="258"/>
      <c r="H54" s="258"/>
      <c r="I54" s="258"/>
      <c r="J54" s="258"/>
      <c r="K54" s="256"/>
    </row>
    <row r="55" ht="15" customHeight="1">
      <c r="B55" s="254"/>
      <c r="C55" s="258" t="s">
        <v>870</v>
      </c>
      <c r="D55" s="258"/>
      <c r="E55" s="258"/>
      <c r="F55" s="258"/>
      <c r="G55" s="258"/>
      <c r="H55" s="258"/>
      <c r="I55" s="258"/>
      <c r="J55" s="258"/>
      <c r="K55" s="256"/>
    </row>
    <row r="56" ht="15" customHeight="1">
      <c r="B56" s="254"/>
      <c r="C56" s="260"/>
      <c r="D56" s="258" t="s">
        <v>871</v>
      </c>
      <c r="E56" s="258"/>
      <c r="F56" s="258"/>
      <c r="G56" s="258"/>
      <c r="H56" s="258"/>
      <c r="I56" s="258"/>
      <c r="J56" s="258"/>
      <c r="K56" s="256"/>
    </row>
    <row r="57" ht="15" customHeight="1">
      <c r="B57" s="254"/>
      <c r="C57" s="260"/>
      <c r="D57" s="258" t="s">
        <v>872</v>
      </c>
      <c r="E57" s="258"/>
      <c r="F57" s="258"/>
      <c r="G57" s="258"/>
      <c r="H57" s="258"/>
      <c r="I57" s="258"/>
      <c r="J57" s="258"/>
      <c r="K57" s="256"/>
    </row>
    <row r="58" ht="15" customHeight="1">
      <c r="B58" s="254"/>
      <c r="C58" s="260"/>
      <c r="D58" s="258" t="s">
        <v>873</v>
      </c>
      <c r="E58" s="258"/>
      <c r="F58" s="258"/>
      <c r="G58" s="258"/>
      <c r="H58" s="258"/>
      <c r="I58" s="258"/>
      <c r="J58" s="258"/>
      <c r="K58" s="256"/>
    </row>
    <row r="59" ht="15" customHeight="1">
      <c r="B59" s="254"/>
      <c r="C59" s="260"/>
      <c r="D59" s="258" t="s">
        <v>874</v>
      </c>
      <c r="E59" s="258"/>
      <c r="F59" s="258"/>
      <c r="G59" s="258"/>
      <c r="H59" s="258"/>
      <c r="I59" s="258"/>
      <c r="J59" s="258"/>
      <c r="K59" s="256"/>
    </row>
    <row r="60" ht="15" customHeight="1">
      <c r="B60" s="254"/>
      <c r="C60" s="260"/>
      <c r="D60" s="263" t="s">
        <v>875</v>
      </c>
      <c r="E60" s="263"/>
      <c r="F60" s="263"/>
      <c r="G60" s="263"/>
      <c r="H60" s="263"/>
      <c r="I60" s="263"/>
      <c r="J60" s="263"/>
      <c r="K60" s="256"/>
    </row>
    <row r="61" ht="15" customHeight="1">
      <c r="B61" s="254"/>
      <c r="C61" s="260"/>
      <c r="D61" s="258" t="s">
        <v>876</v>
      </c>
      <c r="E61" s="258"/>
      <c r="F61" s="258"/>
      <c r="G61" s="258"/>
      <c r="H61" s="258"/>
      <c r="I61" s="258"/>
      <c r="J61" s="258"/>
      <c r="K61" s="256"/>
    </row>
    <row r="62" ht="12.75" customHeight="1">
      <c r="B62" s="254"/>
      <c r="C62" s="260"/>
      <c r="D62" s="260"/>
      <c r="E62" s="264"/>
      <c r="F62" s="260"/>
      <c r="G62" s="260"/>
      <c r="H62" s="260"/>
      <c r="I62" s="260"/>
      <c r="J62" s="260"/>
      <c r="K62" s="256"/>
    </row>
    <row r="63" ht="15" customHeight="1">
      <c r="B63" s="254"/>
      <c r="C63" s="260"/>
      <c r="D63" s="258" t="s">
        <v>877</v>
      </c>
      <c r="E63" s="258"/>
      <c r="F63" s="258"/>
      <c r="G63" s="258"/>
      <c r="H63" s="258"/>
      <c r="I63" s="258"/>
      <c r="J63" s="258"/>
      <c r="K63" s="256"/>
    </row>
    <row r="64" ht="15" customHeight="1">
      <c r="B64" s="254"/>
      <c r="C64" s="260"/>
      <c r="D64" s="263" t="s">
        <v>878</v>
      </c>
      <c r="E64" s="263"/>
      <c r="F64" s="263"/>
      <c r="G64" s="263"/>
      <c r="H64" s="263"/>
      <c r="I64" s="263"/>
      <c r="J64" s="263"/>
      <c r="K64" s="256"/>
    </row>
    <row r="65" ht="15" customHeight="1">
      <c r="B65" s="254"/>
      <c r="C65" s="260"/>
      <c r="D65" s="258" t="s">
        <v>879</v>
      </c>
      <c r="E65" s="258"/>
      <c r="F65" s="258"/>
      <c r="G65" s="258"/>
      <c r="H65" s="258"/>
      <c r="I65" s="258"/>
      <c r="J65" s="258"/>
      <c r="K65" s="256"/>
    </row>
    <row r="66" ht="15" customHeight="1">
      <c r="B66" s="254"/>
      <c r="C66" s="260"/>
      <c r="D66" s="258" t="s">
        <v>880</v>
      </c>
      <c r="E66" s="258"/>
      <c r="F66" s="258"/>
      <c r="G66" s="258"/>
      <c r="H66" s="258"/>
      <c r="I66" s="258"/>
      <c r="J66" s="258"/>
      <c r="K66" s="256"/>
    </row>
    <row r="67" ht="15" customHeight="1">
      <c r="B67" s="254"/>
      <c r="C67" s="260"/>
      <c r="D67" s="258" t="s">
        <v>881</v>
      </c>
      <c r="E67" s="258"/>
      <c r="F67" s="258"/>
      <c r="G67" s="258"/>
      <c r="H67" s="258"/>
      <c r="I67" s="258"/>
      <c r="J67" s="258"/>
      <c r="K67" s="256"/>
    </row>
    <row r="68" ht="15" customHeight="1">
      <c r="B68" s="254"/>
      <c r="C68" s="260"/>
      <c r="D68" s="258" t="s">
        <v>882</v>
      </c>
      <c r="E68" s="258"/>
      <c r="F68" s="258"/>
      <c r="G68" s="258"/>
      <c r="H68" s="258"/>
      <c r="I68" s="258"/>
      <c r="J68" s="258"/>
      <c r="K68" s="256"/>
    </row>
    <row r="69" ht="12.75" customHeight="1">
      <c r="B69" s="265"/>
      <c r="C69" s="266"/>
      <c r="D69" s="266"/>
      <c r="E69" s="266"/>
      <c r="F69" s="266"/>
      <c r="G69" s="266"/>
      <c r="H69" s="266"/>
      <c r="I69" s="266"/>
      <c r="J69" s="266"/>
      <c r="K69" s="267"/>
    </row>
    <row r="70" ht="18.75" customHeight="1">
      <c r="B70" s="268"/>
      <c r="C70" s="268"/>
      <c r="D70" s="268"/>
      <c r="E70" s="268"/>
      <c r="F70" s="268"/>
      <c r="G70" s="268"/>
      <c r="H70" s="268"/>
      <c r="I70" s="268"/>
      <c r="J70" s="268"/>
      <c r="K70" s="269"/>
    </row>
    <row r="71" ht="18.75" customHeight="1">
      <c r="B71" s="269"/>
      <c r="C71" s="269"/>
      <c r="D71" s="269"/>
      <c r="E71" s="269"/>
      <c r="F71" s="269"/>
      <c r="G71" s="269"/>
      <c r="H71" s="269"/>
      <c r="I71" s="269"/>
      <c r="J71" s="269"/>
      <c r="K71" s="269"/>
    </row>
    <row r="72" ht="7.5" customHeight="1">
      <c r="B72" s="270"/>
      <c r="C72" s="271"/>
      <c r="D72" s="271"/>
      <c r="E72" s="271"/>
      <c r="F72" s="271"/>
      <c r="G72" s="271"/>
      <c r="H72" s="271"/>
      <c r="I72" s="271"/>
      <c r="J72" s="271"/>
      <c r="K72" s="272"/>
    </row>
    <row r="73" ht="45" customHeight="1">
      <c r="B73" s="273"/>
      <c r="C73" s="274" t="s">
        <v>82</v>
      </c>
      <c r="D73" s="274"/>
      <c r="E73" s="274"/>
      <c r="F73" s="274"/>
      <c r="G73" s="274"/>
      <c r="H73" s="274"/>
      <c r="I73" s="274"/>
      <c r="J73" s="274"/>
      <c r="K73" s="275"/>
    </row>
    <row r="74" ht="17.25" customHeight="1">
      <c r="B74" s="273"/>
      <c r="C74" s="276" t="s">
        <v>883</v>
      </c>
      <c r="D74" s="276"/>
      <c r="E74" s="276"/>
      <c r="F74" s="276" t="s">
        <v>884</v>
      </c>
      <c r="G74" s="277"/>
      <c r="H74" s="276" t="s">
        <v>138</v>
      </c>
      <c r="I74" s="276" t="s">
        <v>56</v>
      </c>
      <c r="J74" s="276" t="s">
        <v>885</v>
      </c>
      <c r="K74" s="275"/>
    </row>
    <row r="75" ht="17.25" customHeight="1">
      <c r="B75" s="273"/>
      <c r="C75" s="278" t="s">
        <v>886</v>
      </c>
      <c r="D75" s="278"/>
      <c r="E75" s="278"/>
      <c r="F75" s="279" t="s">
        <v>887</v>
      </c>
      <c r="G75" s="280"/>
      <c r="H75" s="278"/>
      <c r="I75" s="278"/>
      <c r="J75" s="278" t="s">
        <v>888</v>
      </c>
      <c r="K75" s="275"/>
    </row>
    <row r="76" ht="5.25" customHeight="1">
      <c r="B76" s="273"/>
      <c r="C76" s="281"/>
      <c r="D76" s="281"/>
      <c r="E76" s="281"/>
      <c r="F76" s="281"/>
      <c r="G76" s="282"/>
      <c r="H76" s="281"/>
      <c r="I76" s="281"/>
      <c r="J76" s="281"/>
      <c r="K76" s="275"/>
    </row>
    <row r="77" ht="15" customHeight="1">
      <c r="B77" s="273"/>
      <c r="C77" s="262" t="s">
        <v>52</v>
      </c>
      <c r="D77" s="281"/>
      <c r="E77" s="281"/>
      <c r="F77" s="283" t="s">
        <v>889</v>
      </c>
      <c r="G77" s="282"/>
      <c r="H77" s="262" t="s">
        <v>890</v>
      </c>
      <c r="I77" s="262" t="s">
        <v>891</v>
      </c>
      <c r="J77" s="262">
        <v>20</v>
      </c>
      <c r="K77" s="275"/>
    </row>
    <row r="78" ht="15" customHeight="1">
      <c r="B78" s="273"/>
      <c r="C78" s="262" t="s">
        <v>892</v>
      </c>
      <c r="D78" s="262"/>
      <c r="E78" s="262"/>
      <c r="F78" s="283" t="s">
        <v>889</v>
      </c>
      <c r="G78" s="282"/>
      <c r="H78" s="262" t="s">
        <v>893</v>
      </c>
      <c r="I78" s="262" t="s">
        <v>891</v>
      </c>
      <c r="J78" s="262">
        <v>120</v>
      </c>
      <c r="K78" s="275"/>
    </row>
    <row r="79" ht="15" customHeight="1">
      <c r="B79" s="284"/>
      <c r="C79" s="262" t="s">
        <v>894</v>
      </c>
      <c r="D79" s="262"/>
      <c r="E79" s="262"/>
      <c r="F79" s="283" t="s">
        <v>895</v>
      </c>
      <c r="G79" s="282"/>
      <c r="H79" s="262" t="s">
        <v>896</v>
      </c>
      <c r="I79" s="262" t="s">
        <v>891</v>
      </c>
      <c r="J79" s="262">
        <v>50</v>
      </c>
      <c r="K79" s="275"/>
    </row>
    <row r="80" ht="15" customHeight="1">
      <c r="B80" s="284"/>
      <c r="C80" s="262" t="s">
        <v>897</v>
      </c>
      <c r="D80" s="262"/>
      <c r="E80" s="262"/>
      <c r="F80" s="283" t="s">
        <v>889</v>
      </c>
      <c r="G80" s="282"/>
      <c r="H80" s="262" t="s">
        <v>898</v>
      </c>
      <c r="I80" s="262" t="s">
        <v>899</v>
      </c>
      <c r="J80" s="262"/>
      <c r="K80" s="275"/>
    </row>
    <row r="81" ht="15" customHeight="1">
      <c r="B81" s="284"/>
      <c r="C81" s="285" t="s">
        <v>900</v>
      </c>
      <c r="D81" s="285"/>
      <c r="E81" s="285"/>
      <c r="F81" s="286" t="s">
        <v>895</v>
      </c>
      <c r="G81" s="285"/>
      <c r="H81" s="285" t="s">
        <v>901</v>
      </c>
      <c r="I81" s="285" t="s">
        <v>891</v>
      </c>
      <c r="J81" s="285">
        <v>15</v>
      </c>
      <c r="K81" s="275"/>
    </row>
    <row r="82" ht="15" customHeight="1">
      <c r="B82" s="284"/>
      <c r="C82" s="285" t="s">
        <v>902</v>
      </c>
      <c r="D82" s="285"/>
      <c r="E82" s="285"/>
      <c r="F82" s="286" t="s">
        <v>895</v>
      </c>
      <c r="G82" s="285"/>
      <c r="H82" s="285" t="s">
        <v>903</v>
      </c>
      <c r="I82" s="285" t="s">
        <v>891</v>
      </c>
      <c r="J82" s="285">
        <v>15</v>
      </c>
      <c r="K82" s="275"/>
    </row>
    <row r="83" ht="15" customHeight="1">
      <c r="B83" s="284"/>
      <c r="C83" s="285" t="s">
        <v>904</v>
      </c>
      <c r="D83" s="285"/>
      <c r="E83" s="285"/>
      <c r="F83" s="286" t="s">
        <v>895</v>
      </c>
      <c r="G83" s="285"/>
      <c r="H83" s="285" t="s">
        <v>905</v>
      </c>
      <c r="I83" s="285" t="s">
        <v>891</v>
      </c>
      <c r="J83" s="285">
        <v>20</v>
      </c>
      <c r="K83" s="275"/>
    </row>
    <row r="84" ht="15" customHeight="1">
      <c r="B84" s="284"/>
      <c r="C84" s="285" t="s">
        <v>906</v>
      </c>
      <c r="D84" s="285"/>
      <c r="E84" s="285"/>
      <c r="F84" s="286" t="s">
        <v>895</v>
      </c>
      <c r="G84" s="285"/>
      <c r="H84" s="285" t="s">
        <v>907</v>
      </c>
      <c r="I84" s="285" t="s">
        <v>891</v>
      </c>
      <c r="J84" s="285">
        <v>20</v>
      </c>
      <c r="K84" s="275"/>
    </row>
    <row r="85" ht="15" customHeight="1">
      <c r="B85" s="284"/>
      <c r="C85" s="262" t="s">
        <v>908</v>
      </c>
      <c r="D85" s="262"/>
      <c r="E85" s="262"/>
      <c r="F85" s="283" t="s">
        <v>895</v>
      </c>
      <c r="G85" s="282"/>
      <c r="H85" s="262" t="s">
        <v>909</v>
      </c>
      <c r="I85" s="262" t="s">
        <v>891</v>
      </c>
      <c r="J85" s="262">
        <v>50</v>
      </c>
      <c r="K85" s="275"/>
    </row>
    <row r="86" ht="15" customHeight="1">
      <c r="B86" s="284"/>
      <c r="C86" s="262" t="s">
        <v>910</v>
      </c>
      <c r="D86" s="262"/>
      <c r="E86" s="262"/>
      <c r="F86" s="283" t="s">
        <v>895</v>
      </c>
      <c r="G86" s="282"/>
      <c r="H86" s="262" t="s">
        <v>911</v>
      </c>
      <c r="I86" s="262" t="s">
        <v>891</v>
      </c>
      <c r="J86" s="262">
        <v>20</v>
      </c>
      <c r="K86" s="275"/>
    </row>
    <row r="87" ht="15" customHeight="1">
      <c r="B87" s="284"/>
      <c r="C87" s="262" t="s">
        <v>912</v>
      </c>
      <c r="D87" s="262"/>
      <c r="E87" s="262"/>
      <c r="F87" s="283" t="s">
        <v>895</v>
      </c>
      <c r="G87" s="282"/>
      <c r="H87" s="262" t="s">
        <v>913</v>
      </c>
      <c r="I87" s="262" t="s">
        <v>891</v>
      </c>
      <c r="J87" s="262">
        <v>20</v>
      </c>
      <c r="K87" s="275"/>
    </row>
    <row r="88" ht="15" customHeight="1">
      <c r="B88" s="284"/>
      <c r="C88" s="262" t="s">
        <v>914</v>
      </c>
      <c r="D88" s="262"/>
      <c r="E88" s="262"/>
      <c r="F88" s="283" t="s">
        <v>895</v>
      </c>
      <c r="G88" s="282"/>
      <c r="H88" s="262" t="s">
        <v>915</v>
      </c>
      <c r="I88" s="262" t="s">
        <v>891</v>
      </c>
      <c r="J88" s="262">
        <v>50</v>
      </c>
      <c r="K88" s="275"/>
    </row>
    <row r="89" ht="15" customHeight="1">
      <c r="B89" s="284"/>
      <c r="C89" s="262" t="s">
        <v>916</v>
      </c>
      <c r="D89" s="262"/>
      <c r="E89" s="262"/>
      <c r="F89" s="283" t="s">
        <v>895</v>
      </c>
      <c r="G89" s="282"/>
      <c r="H89" s="262" t="s">
        <v>916</v>
      </c>
      <c r="I89" s="262" t="s">
        <v>891</v>
      </c>
      <c r="J89" s="262">
        <v>50</v>
      </c>
      <c r="K89" s="275"/>
    </row>
    <row r="90" ht="15" customHeight="1">
      <c r="B90" s="284"/>
      <c r="C90" s="262" t="s">
        <v>143</v>
      </c>
      <c r="D90" s="262"/>
      <c r="E90" s="262"/>
      <c r="F90" s="283" t="s">
        <v>895</v>
      </c>
      <c r="G90" s="282"/>
      <c r="H90" s="262" t="s">
        <v>917</v>
      </c>
      <c r="I90" s="262" t="s">
        <v>891</v>
      </c>
      <c r="J90" s="262">
        <v>255</v>
      </c>
      <c r="K90" s="275"/>
    </row>
    <row r="91" ht="15" customHeight="1">
      <c r="B91" s="284"/>
      <c r="C91" s="262" t="s">
        <v>918</v>
      </c>
      <c r="D91" s="262"/>
      <c r="E91" s="262"/>
      <c r="F91" s="283" t="s">
        <v>889</v>
      </c>
      <c r="G91" s="282"/>
      <c r="H91" s="262" t="s">
        <v>919</v>
      </c>
      <c r="I91" s="262" t="s">
        <v>920</v>
      </c>
      <c r="J91" s="262"/>
      <c r="K91" s="275"/>
    </row>
    <row r="92" ht="15" customHeight="1">
      <c r="B92" s="284"/>
      <c r="C92" s="262" t="s">
        <v>921</v>
      </c>
      <c r="D92" s="262"/>
      <c r="E92" s="262"/>
      <c r="F92" s="283" t="s">
        <v>889</v>
      </c>
      <c r="G92" s="282"/>
      <c r="H92" s="262" t="s">
        <v>922</v>
      </c>
      <c r="I92" s="262" t="s">
        <v>923</v>
      </c>
      <c r="J92" s="262"/>
      <c r="K92" s="275"/>
    </row>
    <row r="93" ht="15" customHeight="1">
      <c r="B93" s="284"/>
      <c r="C93" s="262" t="s">
        <v>924</v>
      </c>
      <c r="D93" s="262"/>
      <c r="E93" s="262"/>
      <c r="F93" s="283" t="s">
        <v>889</v>
      </c>
      <c r="G93" s="282"/>
      <c r="H93" s="262" t="s">
        <v>924</v>
      </c>
      <c r="I93" s="262" t="s">
        <v>923</v>
      </c>
      <c r="J93" s="262"/>
      <c r="K93" s="275"/>
    </row>
    <row r="94" ht="15" customHeight="1">
      <c r="B94" s="284"/>
      <c r="C94" s="262" t="s">
        <v>37</v>
      </c>
      <c r="D94" s="262"/>
      <c r="E94" s="262"/>
      <c r="F94" s="283" t="s">
        <v>889</v>
      </c>
      <c r="G94" s="282"/>
      <c r="H94" s="262" t="s">
        <v>925</v>
      </c>
      <c r="I94" s="262" t="s">
        <v>923</v>
      </c>
      <c r="J94" s="262"/>
      <c r="K94" s="275"/>
    </row>
    <row r="95" ht="15" customHeight="1">
      <c r="B95" s="284"/>
      <c r="C95" s="262" t="s">
        <v>47</v>
      </c>
      <c r="D95" s="262"/>
      <c r="E95" s="262"/>
      <c r="F95" s="283" t="s">
        <v>889</v>
      </c>
      <c r="G95" s="282"/>
      <c r="H95" s="262" t="s">
        <v>926</v>
      </c>
      <c r="I95" s="262" t="s">
        <v>923</v>
      </c>
      <c r="J95" s="262"/>
      <c r="K95" s="275"/>
    </row>
    <row r="96" ht="15" customHeight="1">
      <c r="B96" s="287"/>
      <c r="C96" s="288"/>
      <c r="D96" s="288"/>
      <c r="E96" s="288"/>
      <c r="F96" s="288"/>
      <c r="G96" s="288"/>
      <c r="H96" s="288"/>
      <c r="I96" s="288"/>
      <c r="J96" s="288"/>
      <c r="K96" s="289"/>
    </row>
    <row r="97" ht="18.75" customHeight="1">
      <c r="B97" s="290"/>
      <c r="C97" s="291"/>
      <c r="D97" s="291"/>
      <c r="E97" s="291"/>
      <c r="F97" s="291"/>
      <c r="G97" s="291"/>
      <c r="H97" s="291"/>
      <c r="I97" s="291"/>
      <c r="J97" s="291"/>
      <c r="K97" s="290"/>
    </row>
    <row r="98" ht="18.75" customHeight="1">
      <c r="B98" s="269"/>
      <c r="C98" s="269"/>
      <c r="D98" s="269"/>
      <c r="E98" s="269"/>
      <c r="F98" s="269"/>
      <c r="G98" s="269"/>
      <c r="H98" s="269"/>
      <c r="I98" s="269"/>
      <c r="J98" s="269"/>
      <c r="K98" s="269"/>
    </row>
    <row r="99" ht="7.5" customHeight="1">
      <c r="B99" s="270"/>
      <c r="C99" s="271"/>
      <c r="D99" s="271"/>
      <c r="E99" s="271"/>
      <c r="F99" s="271"/>
      <c r="G99" s="271"/>
      <c r="H99" s="271"/>
      <c r="I99" s="271"/>
      <c r="J99" s="271"/>
      <c r="K99" s="272"/>
    </row>
    <row r="100" ht="45" customHeight="1">
      <c r="B100" s="273"/>
      <c r="C100" s="274" t="s">
        <v>927</v>
      </c>
      <c r="D100" s="274"/>
      <c r="E100" s="274"/>
      <c r="F100" s="274"/>
      <c r="G100" s="274"/>
      <c r="H100" s="274"/>
      <c r="I100" s="274"/>
      <c r="J100" s="274"/>
      <c r="K100" s="275"/>
    </row>
    <row r="101" ht="17.25" customHeight="1">
      <c r="B101" s="273"/>
      <c r="C101" s="276" t="s">
        <v>883</v>
      </c>
      <c r="D101" s="276"/>
      <c r="E101" s="276"/>
      <c r="F101" s="276" t="s">
        <v>884</v>
      </c>
      <c r="G101" s="277"/>
      <c r="H101" s="276" t="s">
        <v>138</v>
      </c>
      <c r="I101" s="276" t="s">
        <v>56</v>
      </c>
      <c r="J101" s="276" t="s">
        <v>885</v>
      </c>
      <c r="K101" s="275"/>
    </row>
    <row r="102" ht="17.25" customHeight="1">
      <c r="B102" s="273"/>
      <c r="C102" s="278" t="s">
        <v>886</v>
      </c>
      <c r="D102" s="278"/>
      <c r="E102" s="278"/>
      <c r="F102" s="279" t="s">
        <v>887</v>
      </c>
      <c r="G102" s="280"/>
      <c r="H102" s="278"/>
      <c r="I102" s="278"/>
      <c r="J102" s="278" t="s">
        <v>888</v>
      </c>
      <c r="K102" s="275"/>
    </row>
    <row r="103" ht="5.25" customHeight="1">
      <c r="B103" s="273"/>
      <c r="C103" s="276"/>
      <c r="D103" s="276"/>
      <c r="E103" s="276"/>
      <c r="F103" s="276"/>
      <c r="G103" s="292"/>
      <c r="H103" s="276"/>
      <c r="I103" s="276"/>
      <c r="J103" s="276"/>
      <c r="K103" s="275"/>
    </row>
    <row r="104" ht="15" customHeight="1">
      <c r="B104" s="273"/>
      <c r="C104" s="262" t="s">
        <v>52</v>
      </c>
      <c r="D104" s="281"/>
      <c r="E104" s="281"/>
      <c r="F104" s="283" t="s">
        <v>889</v>
      </c>
      <c r="G104" s="292"/>
      <c r="H104" s="262" t="s">
        <v>928</v>
      </c>
      <c r="I104" s="262" t="s">
        <v>891</v>
      </c>
      <c r="J104" s="262">
        <v>20</v>
      </c>
      <c r="K104" s="275"/>
    </row>
    <row r="105" ht="15" customHeight="1">
      <c r="B105" s="273"/>
      <c r="C105" s="262" t="s">
        <v>892</v>
      </c>
      <c r="D105" s="262"/>
      <c r="E105" s="262"/>
      <c r="F105" s="283" t="s">
        <v>889</v>
      </c>
      <c r="G105" s="262"/>
      <c r="H105" s="262" t="s">
        <v>928</v>
      </c>
      <c r="I105" s="262" t="s">
        <v>891</v>
      </c>
      <c r="J105" s="262">
        <v>120</v>
      </c>
      <c r="K105" s="275"/>
    </row>
    <row r="106" ht="15" customHeight="1">
      <c r="B106" s="284"/>
      <c r="C106" s="262" t="s">
        <v>894</v>
      </c>
      <c r="D106" s="262"/>
      <c r="E106" s="262"/>
      <c r="F106" s="283" t="s">
        <v>895</v>
      </c>
      <c r="G106" s="262"/>
      <c r="H106" s="262" t="s">
        <v>928</v>
      </c>
      <c r="I106" s="262" t="s">
        <v>891</v>
      </c>
      <c r="J106" s="262">
        <v>50</v>
      </c>
      <c r="K106" s="275"/>
    </row>
    <row r="107" ht="15" customHeight="1">
      <c r="B107" s="284"/>
      <c r="C107" s="262" t="s">
        <v>897</v>
      </c>
      <c r="D107" s="262"/>
      <c r="E107" s="262"/>
      <c r="F107" s="283" t="s">
        <v>889</v>
      </c>
      <c r="G107" s="262"/>
      <c r="H107" s="262" t="s">
        <v>928</v>
      </c>
      <c r="I107" s="262" t="s">
        <v>899</v>
      </c>
      <c r="J107" s="262"/>
      <c r="K107" s="275"/>
    </row>
    <row r="108" ht="15" customHeight="1">
      <c r="B108" s="284"/>
      <c r="C108" s="262" t="s">
        <v>908</v>
      </c>
      <c r="D108" s="262"/>
      <c r="E108" s="262"/>
      <c r="F108" s="283" t="s">
        <v>895</v>
      </c>
      <c r="G108" s="262"/>
      <c r="H108" s="262" t="s">
        <v>928</v>
      </c>
      <c r="I108" s="262" t="s">
        <v>891</v>
      </c>
      <c r="J108" s="262">
        <v>50</v>
      </c>
      <c r="K108" s="275"/>
    </row>
    <row r="109" ht="15" customHeight="1">
      <c r="B109" s="284"/>
      <c r="C109" s="262" t="s">
        <v>916</v>
      </c>
      <c r="D109" s="262"/>
      <c r="E109" s="262"/>
      <c r="F109" s="283" t="s">
        <v>895</v>
      </c>
      <c r="G109" s="262"/>
      <c r="H109" s="262" t="s">
        <v>928</v>
      </c>
      <c r="I109" s="262" t="s">
        <v>891</v>
      </c>
      <c r="J109" s="262">
        <v>50</v>
      </c>
      <c r="K109" s="275"/>
    </row>
    <row r="110" ht="15" customHeight="1">
      <c r="B110" s="284"/>
      <c r="C110" s="262" t="s">
        <v>914</v>
      </c>
      <c r="D110" s="262"/>
      <c r="E110" s="262"/>
      <c r="F110" s="283" t="s">
        <v>895</v>
      </c>
      <c r="G110" s="262"/>
      <c r="H110" s="262" t="s">
        <v>928</v>
      </c>
      <c r="I110" s="262" t="s">
        <v>891</v>
      </c>
      <c r="J110" s="262">
        <v>50</v>
      </c>
      <c r="K110" s="275"/>
    </row>
    <row r="111" ht="15" customHeight="1">
      <c r="B111" s="284"/>
      <c r="C111" s="262" t="s">
        <v>52</v>
      </c>
      <c r="D111" s="262"/>
      <c r="E111" s="262"/>
      <c r="F111" s="283" t="s">
        <v>889</v>
      </c>
      <c r="G111" s="262"/>
      <c r="H111" s="262" t="s">
        <v>929</v>
      </c>
      <c r="I111" s="262" t="s">
        <v>891</v>
      </c>
      <c r="J111" s="262">
        <v>20</v>
      </c>
      <c r="K111" s="275"/>
    </row>
    <row r="112" ht="15" customHeight="1">
      <c r="B112" s="284"/>
      <c r="C112" s="262" t="s">
        <v>930</v>
      </c>
      <c r="D112" s="262"/>
      <c r="E112" s="262"/>
      <c r="F112" s="283" t="s">
        <v>889</v>
      </c>
      <c r="G112" s="262"/>
      <c r="H112" s="262" t="s">
        <v>931</v>
      </c>
      <c r="I112" s="262" t="s">
        <v>891</v>
      </c>
      <c r="J112" s="262">
        <v>120</v>
      </c>
      <c r="K112" s="275"/>
    </row>
    <row r="113" ht="15" customHeight="1">
      <c r="B113" s="284"/>
      <c r="C113" s="262" t="s">
        <v>37</v>
      </c>
      <c r="D113" s="262"/>
      <c r="E113" s="262"/>
      <c r="F113" s="283" t="s">
        <v>889</v>
      </c>
      <c r="G113" s="262"/>
      <c r="H113" s="262" t="s">
        <v>932</v>
      </c>
      <c r="I113" s="262" t="s">
        <v>923</v>
      </c>
      <c r="J113" s="262"/>
      <c r="K113" s="275"/>
    </row>
    <row r="114" ht="15" customHeight="1">
      <c r="B114" s="284"/>
      <c r="C114" s="262" t="s">
        <v>47</v>
      </c>
      <c r="D114" s="262"/>
      <c r="E114" s="262"/>
      <c r="F114" s="283" t="s">
        <v>889</v>
      </c>
      <c r="G114" s="262"/>
      <c r="H114" s="262" t="s">
        <v>933</v>
      </c>
      <c r="I114" s="262" t="s">
        <v>923</v>
      </c>
      <c r="J114" s="262"/>
      <c r="K114" s="275"/>
    </row>
    <row r="115" ht="15" customHeight="1">
      <c r="B115" s="284"/>
      <c r="C115" s="262" t="s">
        <v>56</v>
      </c>
      <c r="D115" s="262"/>
      <c r="E115" s="262"/>
      <c r="F115" s="283" t="s">
        <v>889</v>
      </c>
      <c r="G115" s="262"/>
      <c r="H115" s="262" t="s">
        <v>934</v>
      </c>
      <c r="I115" s="262" t="s">
        <v>935</v>
      </c>
      <c r="J115" s="262"/>
      <c r="K115" s="275"/>
    </row>
    <row r="116" ht="15" customHeight="1">
      <c r="B116" s="287"/>
      <c r="C116" s="293"/>
      <c r="D116" s="293"/>
      <c r="E116" s="293"/>
      <c r="F116" s="293"/>
      <c r="G116" s="293"/>
      <c r="H116" s="293"/>
      <c r="I116" s="293"/>
      <c r="J116" s="293"/>
      <c r="K116" s="289"/>
    </row>
    <row r="117" ht="18.75" customHeight="1">
      <c r="B117" s="294"/>
      <c r="C117" s="258"/>
      <c r="D117" s="258"/>
      <c r="E117" s="258"/>
      <c r="F117" s="295"/>
      <c r="G117" s="258"/>
      <c r="H117" s="258"/>
      <c r="I117" s="258"/>
      <c r="J117" s="258"/>
      <c r="K117" s="294"/>
    </row>
    <row r="118" ht="18.75" customHeight="1">
      <c r="B118" s="269"/>
      <c r="C118" s="269"/>
      <c r="D118" s="269"/>
      <c r="E118" s="269"/>
      <c r="F118" s="269"/>
      <c r="G118" s="269"/>
      <c r="H118" s="269"/>
      <c r="I118" s="269"/>
      <c r="J118" s="269"/>
      <c r="K118" s="269"/>
    </row>
    <row r="119" ht="7.5" customHeight="1">
      <c r="B119" s="296"/>
      <c r="C119" s="297"/>
      <c r="D119" s="297"/>
      <c r="E119" s="297"/>
      <c r="F119" s="297"/>
      <c r="G119" s="297"/>
      <c r="H119" s="297"/>
      <c r="I119" s="297"/>
      <c r="J119" s="297"/>
      <c r="K119" s="298"/>
    </row>
    <row r="120" ht="45" customHeight="1">
      <c r="B120" s="299"/>
      <c r="C120" s="252" t="s">
        <v>936</v>
      </c>
      <c r="D120" s="252"/>
      <c r="E120" s="252"/>
      <c r="F120" s="252"/>
      <c r="G120" s="252"/>
      <c r="H120" s="252"/>
      <c r="I120" s="252"/>
      <c r="J120" s="252"/>
      <c r="K120" s="300"/>
    </row>
    <row r="121" ht="17.25" customHeight="1">
      <c r="B121" s="301"/>
      <c r="C121" s="276" t="s">
        <v>883</v>
      </c>
      <c r="D121" s="276"/>
      <c r="E121" s="276"/>
      <c r="F121" s="276" t="s">
        <v>884</v>
      </c>
      <c r="G121" s="277"/>
      <c r="H121" s="276" t="s">
        <v>138</v>
      </c>
      <c r="I121" s="276" t="s">
        <v>56</v>
      </c>
      <c r="J121" s="276" t="s">
        <v>885</v>
      </c>
      <c r="K121" s="302"/>
    </row>
    <row r="122" ht="17.25" customHeight="1">
      <c r="B122" s="301"/>
      <c r="C122" s="278" t="s">
        <v>886</v>
      </c>
      <c r="D122" s="278"/>
      <c r="E122" s="278"/>
      <c r="F122" s="279" t="s">
        <v>887</v>
      </c>
      <c r="G122" s="280"/>
      <c r="H122" s="278"/>
      <c r="I122" s="278"/>
      <c r="J122" s="278" t="s">
        <v>888</v>
      </c>
      <c r="K122" s="302"/>
    </row>
    <row r="123" ht="5.25" customHeight="1">
      <c r="B123" s="303"/>
      <c r="C123" s="281"/>
      <c r="D123" s="281"/>
      <c r="E123" s="281"/>
      <c r="F123" s="281"/>
      <c r="G123" s="262"/>
      <c r="H123" s="281"/>
      <c r="I123" s="281"/>
      <c r="J123" s="281"/>
      <c r="K123" s="304"/>
    </row>
    <row r="124" ht="15" customHeight="1">
      <c r="B124" s="303"/>
      <c r="C124" s="262" t="s">
        <v>892</v>
      </c>
      <c r="D124" s="281"/>
      <c r="E124" s="281"/>
      <c r="F124" s="283" t="s">
        <v>889</v>
      </c>
      <c r="G124" s="262"/>
      <c r="H124" s="262" t="s">
        <v>928</v>
      </c>
      <c r="I124" s="262" t="s">
        <v>891</v>
      </c>
      <c r="J124" s="262">
        <v>120</v>
      </c>
      <c r="K124" s="305"/>
    </row>
    <row r="125" ht="15" customHeight="1">
      <c r="B125" s="303"/>
      <c r="C125" s="262" t="s">
        <v>937</v>
      </c>
      <c r="D125" s="262"/>
      <c r="E125" s="262"/>
      <c r="F125" s="283" t="s">
        <v>889</v>
      </c>
      <c r="G125" s="262"/>
      <c r="H125" s="262" t="s">
        <v>938</v>
      </c>
      <c r="I125" s="262" t="s">
        <v>891</v>
      </c>
      <c r="J125" s="262" t="s">
        <v>939</v>
      </c>
      <c r="K125" s="305"/>
    </row>
    <row r="126" ht="15" customHeight="1">
      <c r="B126" s="303"/>
      <c r="C126" s="262" t="s">
        <v>838</v>
      </c>
      <c r="D126" s="262"/>
      <c r="E126" s="262"/>
      <c r="F126" s="283" t="s">
        <v>889</v>
      </c>
      <c r="G126" s="262"/>
      <c r="H126" s="262" t="s">
        <v>940</v>
      </c>
      <c r="I126" s="262" t="s">
        <v>891</v>
      </c>
      <c r="J126" s="262" t="s">
        <v>939</v>
      </c>
      <c r="K126" s="305"/>
    </row>
    <row r="127" ht="15" customHeight="1">
      <c r="B127" s="303"/>
      <c r="C127" s="262" t="s">
        <v>900</v>
      </c>
      <c r="D127" s="262"/>
      <c r="E127" s="262"/>
      <c r="F127" s="283" t="s">
        <v>895</v>
      </c>
      <c r="G127" s="262"/>
      <c r="H127" s="262" t="s">
        <v>901</v>
      </c>
      <c r="I127" s="262" t="s">
        <v>891</v>
      </c>
      <c r="J127" s="262">
        <v>15</v>
      </c>
      <c r="K127" s="305"/>
    </row>
    <row r="128" ht="15" customHeight="1">
      <c r="B128" s="303"/>
      <c r="C128" s="285" t="s">
        <v>902</v>
      </c>
      <c r="D128" s="285"/>
      <c r="E128" s="285"/>
      <c r="F128" s="286" t="s">
        <v>895</v>
      </c>
      <c r="G128" s="285"/>
      <c r="H128" s="285" t="s">
        <v>903</v>
      </c>
      <c r="I128" s="285" t="s">
        <v>891</v>
      </c>
      <c r="J128" s="285">
        <v>15</v>
      </c>
      <c r="K128" s="305"/>
    </row>
    <row r="129" ht="15" customHeight="1">
      <c r="B129" s="303"/>
      <c r="C129" s="285" t="s">
        <v>904</v>
      </c>
      <c r="D129" s="285"/>
      <c r="E129" s="285"/>
      <c r="F129" s="286" t="s">
        <v>895</v>
      </c>
      <c r="G129" s="285"/>
      <c r="H129" s="285" t="s">
        <v>905</v>
      </c>
      <c r="I129" s="285" t="s">
        <v>891</v>
      </c>
      <c r="J129" s="285">
        <v>20</v>
      </c>
      <c r="K129" s="305"/>
    </row>
    <row r="130" ht="15" customHeight="1">
      <c r="B130" s="303"/>
      <c r="C130" s="285" t="s">
        <v>906</v>
      </c>
      <c r="D130" s="285"/>
      <c r="E130" s="285"/>
      <c r="F130" s="286" t="s">
        <v>895</v>
      </c>
      <c r="G130" s="285"/>
      <c r="H130" s="285" t="s">
        <v>907</v>
      </c>
      <c r="I130" s="285" t="s">
        <v>891</v>
      </c>
      <c r="J130" s="285">
        <v>20</v>
      </c>
      <c r="K130" s="305"/>
    </row>
    <row r="131" ht="15" customHeight="1">
      <c r="B131" s="303"/>
      <c r="C131" s="262" t="s">
        <v>894</v>
      </c>
      <c r="D131" s="262"/>
      <c r="E131" s="262"/>
      <c r="F131" s="283" t="s">
        <v>895</v>
      </c>
      <c r="G131" s="262"/>
      <c r="H131" s="262" t="s">
        <v>928</v>
      </c>
      <c r="I131" s="262" t="s">
        <v>891</v>
      </c>
      <c r="J131" s="262">
        <v>50</v>
      </c>
      <c r="K131" s="305"/>
    </row>
    <row r="132" ht="15" customHeight="1">
      <c r="B132" s="303"/>
      <c r="C132" s="262" t="s">
        <v>908</v>
      </c>
      <c r="D132" s="262"/>
      <c r="E132" s="262"/>
      <c r="F132" s="283" t="s">
        <v>895</v>
      </c>
      <c r="G132" s="262"/>
      <c r="H132" s="262" t="s">
        <v>928</v>
      </c>
      <c r="I132" s="262" t="s">
        <v>891</v>
      </c>
      <c r="J132" s="262">
        <v>50</v>
      </c>
      <c r="K132" s="305"/>
    </row>
    <row r="133" ht="15" customHeight="1">
      <c r="B133" s="303"/>
      <c r="C133" s="262" t="s">
        <v>914</v>
      </c>
      <c r="D133" s="262"/>
      <c r="E133" s="262"/>
      <c r="F133" s="283" t="s">
        <v>895</v>
      </c>
      <c r="G133" s="262"/>
      <c r="H133" s="262" t="s">
        <v>928</v>
      </c>
      <c r="I133" s="262" t="s">
        <v>891</v>
      </c>
      <c r="J133" s="262">
        <v>50</v>
      </c>
      <c r="K133" s="305"/>
    </row>
    <row r="134" ht="15" customHeight="1">
      <c r="B134" s="303"/>
      <c r="C134" s="262" t="s">
        <v>916</v>
      </c>
      <c r="D134" s="262"/>
      <c r="E134" s="262"/>
      <c r="F134" s="283" t="s">
        <v>895</v>
      </c>
      <c r="G134" s="262"/>
      <c r="H134" s="262" t="s">
        <v>928</v>
      </c>
      <c r="I134" s="262" t="s">
        <v>891</v>
      </c>
      <c r="J134" s="262">
        <v>50</v>
      </c>
      <c r="K134" s="305"/>
    </row>
    <row r="135" ht="15" customHeight="1">
      <c r="B135" s="303"/>
      <c r="C135" s="262" t="s">
        <v>143</v>
      </c>
      <c r="D135" s="262"/>
      <c r="E135" s="262"/>
      <c r="F135" s="283" t="s">
        <v>895</v>
      </c>
      <c r="G135" s="262"/>
      <c r="H135" s="262" t="s">
        <v>941</v>
      </c>
      <c r="I135" s="262" t="s">
        <v>891</v>
      </c>
      <c r="J135" s="262">
        <v>255</v>
      </c>
      <c r="K135" s="305"/>
    </row>
    <row r="136" ht="15" customHeight="1">
      <c r="B136" s="303"/>
      <c r="C136" s="262" t="s">
        <v>918</v>
      </c>
      <c r="D136" s="262"/>
      <c r="E136" s="262"/>
      <c r="F136" s="283" t="s">
        <v>889</v>
      </c>
      <c r="G136" s="262"/>
      <c r="H136" s="262" t="s">
        <v>942</v>
      </c>
      <c r="I136" s="262" t="s">
        <v>920</v>
      </c>
      <c r="J136" s="262"/>
      <c r="K136" s="305"/>
    </row>
    <row r="137" ht="15" customHeight="1">
      <c r="B137" s="303"/>
      <c r="C137" s="262" t="s">
        <v>921</v>
      </c>
      <c r="D137" s="262"/>
      <c r="E137" s="262"/>
      <c r="F137" s="283" t="s">
        <v>889</v>
      </c>
      <c r="G137" s="262"/>
      <c r="H137" s="262" t="s">
        <v>943</v>
      </c>
      <c r="I137" s="262" t="s">
        <v>923</v>
      </c>
      <c r="J137" s="262"/>
      <c r="K137" s="305"/>
    </row>
    <row r="138" ht="15" customHeight="1">
      <c r="B138" s="303"/>
      <c r="C138" s="262" t="s">
        <v>924</v>
      </c>
      <c r="D138" s="262"/>
      <c r="E138" s="262"/>
      <c r="F138" s="283" t="s">
        <v>889</v>
      </c>
      <c r="G138" s="262"/>
      <c r="H138" s="262" t="s">
        <v>924</v>
      </c>
      <c r="I138" s="262" t="s">
        <v>923</v>
      </c>
      <c r="J138" s="262"/>
      <c r="K138" s="305"/>
    </row>
    <row r="139" ht="15" customHeight="1">
      <c r="B139" s="303"/>
      <c r="C139" s="262" t="s">
        <v>37</v>
      </c>
      <c r="D139" s="262"/>
      <c r="E139" s="262"/>
      <c r="F139" s="283" t="s">
        <v>889</v>
      </c>
      <c r="G139" s="262"/>
      <c r="H139" s="262" t="s">
        <v>944</v>
      </c>
      <c r="I139" s="262" t="s">
        <v>923</v>
      </c>
      <c r="J139" s="262"/>
      <c r="K139" s="305"/>
    </row>
    <row r="140" ht="15" customHeight="1">
      <c r="B140" s="303"/>
      <c r="C140" s="262" t="s">
        <v>945</v>
      </c>
      <c r="D140" s="262"/>
      <c r="E140" s="262"/>
      <c r="F140" s="283" t="s">
        <v>889</v>
      </c>
      <c r="G140" s="262"/>
      <c r="H140" s="262" t="s">
        <v>946</v>
      </c>
      <c r="I140" s="262" t="s">
        <v>923</v>
      </c>
      <c r="J140" s="262"/>
      <c r="K140" s="305"/>
    </row>
    <row r="141" ht="15" customHeight="1">
      <c r="B141" s="306"/>
      <c r="C141" s="307"/>
      <c r="D141" s="307"/>
      <c r="E141" s="307"/>
      <c r="F141" s="307"/>
      <c r="G141" s="307"/>
      <c r="H141" s="307"/>
      <c r="I141" s="307"/>
      <c r="J141" s="307"/>
      <c r="K141" s="308"/>
    </row>
    <row r="142" ht="18.75" customHeight="1">
      <c r="B142" s="258"/>
      <c r="C142" s="258"/>
      <c r="D142" s="258"/>
      <c r="E142" s="258"/>
      <c r="F142" s="295"/>
      <c r="G142" s="258"/>
      <c r="H142" s="258"/>
      <c r="I142" s="258"/>
      <c r="J142" s="258"/>
      <c r="K142" s="258"/>
    </row>
    <row r="143" ht="18.75" customHeight="1">
      <c r="B143" s="269"/>
      <c r="C143" s="269"/>
      <c r="D143" s="269"/>
      <c r="E143" s="269"/>
      <c r="F143" s="269"/>
      <c r="G143" s="269"/>
      <c r="H143" s="269"/>
      <c r="I143" s="269"/>
      <c r="J143" s="269"/>
      <c r="K143" s="269"/>
    </row>
    <row r="144" ht="7.5" customHeight="1">
      <c r="B144" s="270"/>
      <c r="C144" s="271"/>
      <c r="D144" s="271"/>
      <c r="E144" s="271"/>
      <c r="F144" s="271"/>
      <c r="G144" s="271"/>
      <c r="H144" s="271"/>
      <c r="I144" s="271"/>
      <c r="J144" s="271"/>
      <c r="K144" s="272"/>
    </row>
    <row r="145" ht="45" customHeight="1">
      <c r="B145" s="273"/>
      <c r="C145" s="274" t="s">
        <v>947</v>
      </c>
      <c r="D145" s="274"/>
      <c r="E145" s="274"/>
      <c r="F145" s="274"/>
      <c r="G145" s="274"/>
      <c r="H145" s="274"/>
      <c r="I145" s="274"/>
      <c r="J145" s="274"/>
      <c r="K145" s="275"/>
    </row>
    <row r="146" ht="17.25" customHeight="1">
      <c r="B146" s="273"/>
      <c r="C146" s="276" t="s">
        <v>883</v>
      </c>
      <c r="D146" s="276"/>
      <c r="E146" s="276"/>
      <c r="F146" s="276" t="s">
        <v>884</v>
      </c>
      <c r="G146" s="277"/>
      <c r="H146" s="276" t="s">
        <v>138</v>
      </c>
      <c r="I146" s="276" t="s">
        <v>56</v>
      </c>
      <c r="J146" s="276" t="s">
        <v>885</v>
      </c>
      <c r="K146" s="275"/>
    </row>
    <row r="147" ht="17.25" customHeight="1">
      <c r="B147" s="273"/>
      <c r="C147" s="278" t="s">
        <v>886</v>
      </c>
      <c r="D147" s="278"/>
      <c r="E147" s="278"/>
      <c r="F147" s="279" t="s">
        <v>887</v>
      </c>
      <c r="G147" s="280"/>
      <c r="H147" s="278"/>
      <c r="I147" s="278"/>
      <c r="J147" s="278" t="s">
        <v>888</v>
      </c>
      <c r="K147" s="275"/>
    </row>
    <row r="148" ht="5.25" customHeight="1">
      <c r="B148" s="284"/>
      <c r="C148" s="281"/>
      <c r="D148" s="281"/>
      <c r="E148" s="281"/>
      <c r="F148" s="281"/>
      <c r="G148" s="282"/>
      <c r="H148" s="281"/>
      <c r="I148" s="281"/>
      <c r="J148" s="281"/>
      <c r="K148" s="305"/>
    </row>
    <row r="149" ht="15" customHeight="1">
      <c r="B149" s="284"/>
      <c r="C149" s="309" t="s">
        <v>892</v>
      </c>
      <c r="D149" s="262"/>
      <c r="E149" s="262"/>
      <c r="F149" s="310" t="s">
        <v>889</v>
      </c>
      <c r="G149" s="262"/>
      <c r="H149" s="309" t="s">
        <v>928</v>
      </c>
      <c r="I149" s="309" t="s">
        <v>891</v>
      </c>
      <c r="J149" s="309">
        <v>120</v>
      </c>
      <c r="K149" s="305"/>
    </row>
    <row r="150" ht="15" customHeight="1">
      <c r="B150" s="284"/>
      <c r="C150" s="309" t="s">
        <v>937</v>
      </c>
      <c r="D150" s="262"/>
      <c r="E150" s="262"/>
      <c r="F150" s="310" t="s">
        <v>889</v>
      </c>
      <c r="G150" s="262"/>
      <c r="H150" s="309" t="s">
        <v>948</v>
      </c>
      <c r="I150" s="309" t="s">
        <v>891</v>
      </c>
      <c r="J150" s="309" t="s">
        <v>939</v>
      </c>
      <c r="K150" s="305"/>
    </row>
    <row r="151" ht="15" customHeight="1">
      <c r="B151" s="284"/>
      <c r="C151" s="309" t="s">
        <v>838</v>
      </c>
      <c r="D151" s="262"/>
      <c r="E151" s="262"/>
      <c r="F151" s="310" t="s">
        <v>889</v>
      </c>
      <c r="G151" s="262"/>
      <c r="H151" s="309" t="s">
        <v>949</v>
      </c>
      <c r="I151" s="309" t="s">
        <v>891</v>
      </c>
      <c r="J151" s="309" t="s">
        <v>939</v>
      </c>
      <c r="K151" s="305"/>
    </row>
    <row r="152" ht="15" customHeight="1">
      <c r="B152" s="284"/>
      <c r="C152" s="309" t="s">
        <v>894</v>
      </c>
      <c r="D152" s="262"/>
      <c r="E152" s="262"/>
      <c r="F152" s="310" t="s">
        <v>895</v>
      </c>
      <c r="G152" s="262"/>
      <c r="H152" s="309" t="s">
        <v>928</v>
      </c>
      <c r="I152" s="309" t="s">
        <v>891</v>
      </c>
      <c r="J152" s="309">
        <v>50</v>
      </c>
      <c r="K152" s="305"/>
    </row>
    <row r="153" ht="15" customHeight="1">
      <c r="B153" s="284"/>
      <c r="C153" s="309" t="s">
        <v>897</v>
      </c>
      <c r="D153" s="262"/>
      <c r="E153" s="262"/>
      <c r="F153" s="310" t="s">
        <v>889</v>
      </c>
      <c r="G153" s="262"/>
      <c r="H153" s="309" t="s">
        <v>928</v>
      </c>
      <c r="I153" s="309" t="s">
        <v>899</v>
      </c>
      <c r="J153" s="309"/>
      <c r="K153" s="305"/>
    </row>
    <row r="154" ht="15" customHeight="1">
      <c r="B154" s="284"/>
      <c r="C154" s="309" t="s">
        <v>908</v>
      </c>
      <c r="D154" s="262"/>
      <c r="E154" s="262"/>
      <c r="F154" s="310" t="s">
        <v>895</v>
      </c>
      <c r="G154" s="262"/>
      <c r="H154" s="309" t="s">
        <v>928</v>
      </c>
      <c r="I154" s="309" t="s">
        <v>891</v>
      </c>
      <c r="J154" s="309">
        <v>50</v>
      </c>
      <c r="K154" s="305"/>
    </row>
    <row r="155" ht="15" customHeight="1">
      <c r="B155" s="284"/>
      <c r="C155" s="309" t="s">
        <v>916</v>
      </c>
      <c r="D155" s="262"/>
      <c r="E155" s="262"/>
      <c r="F155" s="310" t="s">
        <v>895</v>
      </c>
      <c r="G155" s="262"/>
      <c r="H155" s="309" t="s">
        <v>928</v>
      </c>
      <c r="I155" s="309" t="s">
        <v>891</v>
      </c>
      <c r="J155" s="309">
        <v>50</v>
      </c>
      <c r="K155" s="305"/>
    </row>
    <row r="156" ht="15" customHeight="1">
      <c r="B156" s="284"/>
      <c r="C156" s="309" t="s">
        <v>914</v>
      </c>
      <c r="D156" s="262"/>
      <c r="E156" s="262"/>
      <c r="F156" s="310" t="s">
        <v>895</v>
      </c>
      <c r="G156" s="262"/>
      <c r="H156" s="309" t="s">
        <v>928</v>
      </c>
      <c r="I156" s="309" t="s">
        <v>891</v>
      </c>
      <c r="J156" s="309">
        <v>50</v>
      </c>
      <c r="K156" s="305"/>
    </row>
    <row r="157" ht="15" customHeight="1">
      <c r="B157" s="284"/>
      <c r="C157" s="309" t="s">
        <v>116</v>
      </c>
      <c r="D157" s="262"/>
      <c r="E157" s="262"/>
      <c r="F157" s="310" t="s">
        <v>889</v>
      </c>
      <c r="G157" s="262"/>
      <c r="H157" s="309" t="s">
        <v>950</v>
      </c>
      <c r="I157" s="309" t="s">
        <v>891</v>
      </c>
      <c r="J157" s="309" t="s">
        <v>951</v>
      </c>
      <c r="K157" s="305"/>
    </row>
    <row r="158" ht="15" customHeight="1">
      <c r="B158" s="284"/>
      <c r="C158" s="309" t="s">
        <v>952</v>
      </c>
      <c r="D158" s="262"/>
      <c r="E158" s="262"/>
      <c r="F158" s="310" t="s">
        <v>889</v>
      </c>
      <c r="G158" s="262"/>
      <c r="H158" s="309" t="s">
        <v>953</v>
      </c>
      <c r="I158" s="309" t="s">
        <v>923</v>
      </c>
      <c r="J158" s="309"/>
      <c r="K158" s="305"/>
    </row>
    <row r="159" ht="15" customHeight="1">
      <c r="B159" s="311"/>
      <c r="C159" s="293"/>
      <c r="D159" s="293"/>
      <c r="E159" s="293"/>
      <c r="F159" s="293"/>
      <c r="G159" s="293"/>
      <c r="H159" s="293"/>
      <c r="I159" s="293"/>
      <c r="J159" s="293"/>
      <c r="K159" s="312"/>
    </row>
    <row r="160" ht="18.75" customHeight="1">
      <c r="B160" s="258"/>
      <c r="C160" s="262"/>
      <c r="D160" s="262"/>
      <c r="E160" s="262"/>
      <c r="F160" s="283"/>
      <c r="G160" s="262"/>
      <c r="H160" s="262"/>
      <c r="I160" s="262"/>
      <c r="J160" s="262"/>
      <c r="K160" s="258"/>
    </row>
    <row r="161" ht="18.75" customHeight="1">
      <c r="B161" s="269"/>
      <c r="C161" s="269"/>
      <c r="D161" s="269"/>
      <c r="E161" s="269"/>
      <c r="F161" s="269"/>
      <c r="G161" s="269"/>
      <c r="H161" s="269"/>
      <c r="I161" s="269"/>
      <c r="J161" s="269"/>
      <c r="K161" s="269"/>
    </row>
    <row r="162" ht="7.5" customHeight="1">
      <c r="B162" s="248"/>
      <c r="C162" s="249"/>
      <c r="D162" s="249"/>
      <c r="E162" s="249"/>
      <c r="F162" s="249"/>
      <c r="G162" s="249"/>
      <c r="H162" s="249"/>
      <c r="I162" s="249"/>
      <c r="J162" s="249"/>
      <c r="K162" s="250"/>
    </row>
    <row r="163" ht="45" customHeight="1">
      <c r="B163" s="251"/>
      <c r="C163" s="252" t="s">
        <v>954</v>
      </c>
      <c r="D163" s="252"/>
      <c r="E163" s="252"/>
      <c r="F163" s="252"/>
      <c r="G163" s="252"/>
      <c r="H163" s="252"/>
      <c r="I163" s="252"/>
      <c r="J163" s="252"/>
      <c r="K163" s="253"/>
    </row>
    <row r="164" ht="17.25" customHeight="1">
      <c r="B164" s="251"/>
      <c r="C164" s="276" t="s">
        <v>883</v>
      </c>
      <c r="D164" s="276"/>
      <c r="E164" s="276"/>
      <c r="F164" s="276" t="s">
        <v>884</v>
      </c>
      <c r="G164" s="313"/>
      <c r="H164" s="314" t="s">
        <v>138</v>
      </c>
      <c r="I164" s="314" t="s">
        <v>56</v>
      </c>
      <c r="J164" s="276" t="s">
        <v>885</v>
      </c>
      <c r="K164" s="253"/>
    </row>
    <row r="165" ht="17.25" customHeight="1">
      <c r="B165" s="254"/>
      <c r="C165" s="278" t="s">
        <v>886</v>
      </c>
      <c r="D165" s="278"/>
      <c r="E165" s="278"/>
      <c r="F165" s="279" t="s">
        <v>887</v>
      </c>
      <c r="G165" s="315"/>
      <c r="H165" s="316"/>
      <c r="I165" s="316"/>
      <c r="J165" s="278" t="s">
        <v>888</v>
      </c>
      <c r="K165" s="256"/>
    </row>
    <row r="166" ht="5.25" customHeight="1">
      <c r="B166" s="284"/>
      <c r="C166" s="281"/>
      <c r="D166" s="281"/>
      <c r="E166" s="281"/>
      <c r="F166" s="281"/>
      <c r="G166" s="282"/>
      <c r="H166" s="281"/>
      <c r="I166" s="281"/>
      <c r="J166" s="281"/>
      <c r="K166" s="305"/>
    </row>
    <row r="167" ht="15" customHeight="1">
      <c r="B167" s="284"/>
      <c r="C167" s="262" t="s">
        <v>892</v>
      </c>
      <c r="D167" s="262"/>
      <c r="E167" s="262"/>
      <c r="F167" s="283" t="s">
        <v>889</v>
      </c>
      <c r="G167" s="262"/>
      <c r="H167" s="262" t="s">
        <v>928</v>
      </c>
      <c r="I167" s="262" t="s">
        <v>891</v>
      </c>
      <c r="J167" s="262">
        <v>120</v>
      </c>
      <c r="K167" s="305"/>
    </row>
    <row r="168" ht="15" customHeight="1">
      <c r="B168" s="284"/>
      <c r="C168" s="262" t="s">
        <v>937</v>
      </c>
      <c r="D168" s="262"/>
      <c r="E168" s="262"/>
      <c r="F168" s="283" t="s">
        <v>889</v>
      </c>
      <c r="G168" s="262"/>
      <c r="H168" s="262" t="s">
        <v>938</v>
      </c>
      <c r="I168" s="262" t="s">
        <v>891</v>
      </c>
      <c r="J168" s="262" t="s">
        <v>939</v>
      </c>
      <c r="K168" s="305"/>
    </row>
    <row r="169" ht="15" customHeight="1">
      <c r="B169" s="284"/>
      <c r="C169" s="262" t="s">
        <v>838</v>
      </c>
      <c r="D169" s="262"/>
      <c r="E169" s="262"/>
      <c r="F169" s="283" t="s">
        <v>889</v>
      </c>
      <c r="G169" s="262"/>
      <c r="H169" s="262" t="s">
        <v>955</v>
      </c>
      <c r="I169" s="262" t="s">
        <v>891</v>
      </c>
      <c r="J169" s="262" t="s">
        <v>939</v>
      </c>
      <c r="K169" s="305"/>
    </row>
    <row r="170" ht="15" customHeight="1">
      <c r="B170" s="284"/>
      <c r="C170" s="262" t="s">
        <v>894</v>
      </c>
      <c r="D170" s="262"/>
      <c r="E170" s="262"/>
      <c r="F170" s="283" t="s">
        <v>895</v>
      </c>
      <c r="G170" s="262"/>
      <c r="H170" s="262" t="s">
        <v>955</v>
      </c>
      <c r="I170" s="262" t="s">
        <v>891</v>
      </c>
      <c r="J170" s="262">
        <v>50</v>
      </c>
      <c r="K170" s="305"/>
    </row>
    <row r="171" ht="15" customHeight="1">
      <c r="B171" s="284"/>
      <c r="C171" s="262" t="s">
        <v>897</v>
      </c>
      <c r="D171" s="262"/>
      <c r="E171" s="262"/>
      <c r="F171" s="283" t="s">
        <v>889</v>
      </c>
      <c r="G171" s="262"/>
      <c r="H171" s="262" t="s">
        <v>955</v>
      </c>
      <c r="I171" s="262" t="s">
        <v>899</v>
      </c>
      <c r="J171" s="262"/>
      <c r="K171" s="305"/>
    </row>
    <row r="172" ht="15" customHeight="1">
      <c r="B172" s="284"/>
      <c r="C172" s="262" t="s">
        <v>908</v>
      </c>
      <c r="D172" s="262"/>
      <c r="E172" s="262"/>
      <c r="F172" s="283" t="s">
        <v>895</v>
      </c>
      <c r="G172" s="262"/>
      <c r="H172" s="262" t="s">
        <v>955</v>
      </c>
      <c r="I172" s="262" t="s">
        <v>891</v>
      </c>
      <c r="J172" s="262">
        <v>50</v>
      </c>
      <c r="K172" s="305"/>
    </row>
    <row r="173" ht="15" customHeight="1">
      <c r="B173" s="284"/>
      <c r="C173" s="262" t="s">
        <v>916</v>
      </c>
      <c r="D173" s="262"/>
      <c r="E173" s="262"/>
      <c r="F173" s="283" t="s">
        <v>895</v>
      </c>
      <c r="G173" s="262"/>
      <c r="H173" s="262" t="s">
        <v>955</v>
      </c>
      <c r="I173" s="262" t="s">
        <v>891</v>
      </c>
      <c r="J173" s="262">
        <v>50</v>
      </c>
      <c r="K173" s="305"/>
    </row>
    <row r="174" ht="15" customHeight="1">
      <c r="B174" s="284"/>
      <c r="C174" s="262" t="s">
        <v>914</v>
      </c>
      <c r="D174" s="262"/>
      <c r="E174" s="262"/>
      <c r="F174" s="283" t="s">
        <v>895</v>
      </c>
      <c r="G174" s="262"/>
      <c r="H174" s="262" t="s">
        <v>955</v>
      </c>
      <c r="I174" s="262" t="s">
        <v>891</v>
      </c>
      <c r="J174" s="262">
        <v>50</v>
      </c>
      <c r="K174" s="305"/>
    </row>
    <row r="175" ht="15" customHeight="1">
      <c r="B175" s="284"/>
      <c r="C175" s="262" t="s">
        <v>137</v>
      </c>
      <c r="D175" s="262"/>
      <c r="E175" s="262"/>
      <c r="F175" s="283" t="s">
        <v>889</v>
      </c>
      <c r="G175" s="262"/>
      <c r="H175" s="262" t="s">
        <v>956</v>
      </c>
      <c r="I175" s="262" t="s">
        <v>957</v>
      </c>
      <c r="J175" s="262"/>
      <c r="K175" s="305"/>
    </row>
    <row r="176" ht="15" customHeight="1">
      <c r="B176" s="284"/>
      <c r="C176" s="262" t="s">
        <v>56</v>
      </c>
      <c r="D176" s="262"/>
      <c r="E176" s="262"/>
      <c r="F176" s="283" t="s">
        <v>889</v>
      </c>
      <c r="G176" s="262"/>
      <c r="H176" s="262" t="s">
        <v>958</v>
      </c>
      <c r="I176" s="262" t="s">
        <v>959</v>
      </c>
      <c r="J176" s="262">
        <v>1</v>
      </c>
      <c r="K176" s="305"/>
    </row>
    <row r="177" ht="15" customHeight="1">
      <c r="B177" s="284"/>
      <c r="C177" s="262" t="s">
        <v>52</v>
      </c>
      <c r="D177" s="262"/>
      <c r="E177" s="262"/>
      <c r="F177" s="283" t="s">
        <v>889</v>
      </c>
      <c r="G177" s="262"/>
      <c r="H177" s="262" t="s">
        <v>960</v>
      </c>
      <c r="I177" s="262" t="s">
        <v>891</v>
      </c>
      <c r="J177" s="262">
        <v>20</v>
      </c>
      <c r="K177" s="305"/>
    </row>
    <row r="178" ht="15" customHeight="1">
      <c r="B178" s="284"/>
      <c r="C178" s="262" t="s">
        <v>138</v>
      </c>
      <c r="D178" s="262"/>
      <c r="E178" s="262"/>
      <c r="F178" s="283" t="s">
        <v>889</v>
      </c>
      <c r="G178" s="262"/>
      <c r="H178" s="262" t="s">
        <v>961</v>
      </c>
      <c r="I178" s="262" t="s">
        <v>891</v>
      </c>
      <c r="J178" s="262">
        <v>255</v>
      </c>
      <c r="K178" s="305"/>
    </row>
    <row r="179" ht="15" customHeight="1">
      <c r="B179" s="284"/>
      <c r="C179" s="262" t="s">
        <v>139</v>
      </c>
      <c r="D179" s="262"/>
      <c r="E179" s="262"/>
      <c r="F179" s="283" t="s">
        <v>889</v>
      </c>
      <c r="G179" s="262"/>
      <c r="H179" s="262" t="s">
        <v>854</v>
      </c>
      <c r="I179" s="262" t="s">
        <v>891</v>
      </c>
      <c r="J179" s="262">
        <v>10</v>
      </c>
      <c r="K179" s="305"/>
    </row>
    <row r="180" ht="15" customHeight="1">
      <c r="B180" s="284"/>
      <c r="C180" s="262" t="s">
        <v>140</v>
      </c>
      <c r="D180" s="262"/>
      <c r="E180" s="262"/>
      <c r="F180" s="283" t="s">
        <v>889</v>
      </c>
      <c r="G180" s="262"/>
      <c r="H180" s="262" t="s">
        <v>962</v>
      </c>
      <c r="I180" s="262" t="s">
        <v>923</v>
      </c>
      <c r="J180" s="262"/>
      <c r="K180" s="305"/>
    </row>
    <row r="181" ht="15" customHeight="1">
      <c r="B181" s="284"/>
      <c r="C181" s="262" t="s">
        <v>963</v>
      </c>
      <c r="D181" s="262"/>
      <c r="E181" s="262"/>
      <c r="F181" s="283" t="s">
        <v>889</v>
      </c>
      <c r="G181" s="262"/>
      <c r="H181" s="262" t="s">
        <v>964</v>
      </c>
      <c r="I181" s="262" t="s">
        <v>923</v>
      </c>
      <c r="J181" s="262"/>
      <c r="K181" s="305"/>
    </row>
    <row r="182" ht="15" customHeight="1">
      <c r="B182" s="284"/>
      <c r="C182" s="262" t="s">
        <v>952</v>
      </c>
      <c r="D182" s="262"/>
      <c r="E182" s="262"/>
      <c r="F182" s="283" t="s">
        <v>889</v>
      </c>
      <c r="G182" s="262"/>
      <c r="H182" s="262" t="s">
        <v>965</v>
      </c>
      <c r="I182" s="262" t="s">
        <v>923</v>
      </c>
      <c r="J182" s="262"/>
      <c r="K182" s="305"/>
    </row>
    <row r="183" ht="15" customHeight="1">
      <c r="B183" s="284"/>
      <c r="C183" s="262" t="s">
        <v>142</v>
      </c>
      <c r="D183" s="262"/>
      <c r="E183" s="262"/>
      <c r="F183" s="283" t="s">
        <v>895</v>
      </c>
      <c r="G183" s="262"/>
      <c r="H183" s="262" t="s">
        <v>966</v>
      </c>
      <c r="I183" s="262" t="s">
        <v>891</v>
      </c>
      <c r="J183" s="262">
        <v>50</v>
      </c>
      <c r="K183" s="305"/>
    </row>
    <row r="184" ht="15" customHeight="1">
      <c r="B184" s="284"/>
      <c r="C184" s="262" t="s">
        <v>967</v>
      </c>
      <c r="D184" s="262"/>
      <c r="E184" s="262"/>
      <c r="F184" s="283" t="s">
        <v>895</v>
      </c>
      <c r="G184" s="262"/>
      <c r="H184" s="262" t="s">
        <v>968</v>
      </c>
      <c r="I184" s="262" t="s">
        <v>969</v>
      </c>
      <c r="J184" s="262"/>
      <c r="K184" s="305"/>
    </row>
    <row r="185" ht="15" customHeight="1">
      <c r="B185" s="284"/>
      <c r="C185" s="262" t="s">
        <v>970</v>
      </c>
      <c r="D185" s="262"/>
      <c r="E185" s="262"/>
      <c r="F185" s="283" t="s">
        <v>895</v>
      </c>
      <c r="G185" s="262"/>
      <c r="H185" s="262" t="s">
        <v>971</v>
      </c>
      <c r="I185" s="262" t="s">
        <v>969</v>
      </c>
      <c r="J185" s="262"/>
      <c r="K185" s="305"/>
    </row>
    <row r="186" ht="15" customHeight="1">
      <c r="B186" s="284"/>
      <c r="C186" s="262" t="s">
        <v>972</v>
      </c>
      <c r="D186" s="262"/>
      <c r="E186" s="262"/>
      <c r="F186" s="283" t="s">
        <v>895</v>
      </c>
      <c r="G186" s="262"/>
      <c r="H186" s="262" t="s">
        <v>973</v>
      </c>
      <c r="I186" s="262" t="s">
        <v>969</v>
      </c>
      <c r="J186" s="262"/>
      <c r="K186" s="305"/>
    </row>
    <row r="187" ht="15" customHeight="1">
      <c r="B187" s="284"/>
      <c r="C187" s="317" t="s">
        <v>974</v>
      </c>
      <c r="D187" s="262"/>
      <c r="E187" s="262"/>
      <c r="F187" s="283" t="s">
        <v>895</v>
      </c>
      <c r="G187" s="262"/>
      <c r="H187" s="262" t="s">
        <v>975</v>
      </c>
      <c r="I187" s="262" t="s">
        <v>976</v>
      </c>
      <c r="J187" s="318" t="s">
        <v>977</v>
      </c>
      <c r="K187" s="305"/>
    </row>
    <row r="188" ht="15" customHeight="1">
      <c r="B188" s="284"/>
      <c r="C188" s="268" t="s">
        <v>41</v>
      </c>
      <c r="D188" s="262"/>
      <c r="E188" s="262"/>
      <c r="F188" s="283" t="s">
        <v>889</v>
      </c>
      <c r="G188" s="262"/>
      <c r="H188" s="258" t="s">
        <v>978</v>
      </c>
      <c r="I188" s="262" t="s">
        <v>979</v>
      </c>
      <c r="J188" s="262"/>
      <c r="K188" s="305"/>
    </row>
    <row r="189" ht="15" customHeight="1">
      <c r="B189" s="284"/>
      <c r="C189" s="268" t="s">
        <v>980</v>
      </c>
      <c r="D189" s="262"/>
      <c r="E189" s="262"/>
      <c r="F189" s="283" t="s">
        <v>889</v>
      </c>
      <c r="G189" s="262"/>
      <c r="H189" s="262" t="s">
        <v>981</v>
      </c>
      <c r="I189" s="262" t="s">
        <v>923</v>
      </c>
      <c r="J189" s="262"/>
      <c r="K189" s="305"/>
    </row>
    <row r="190" ht="15" customHeight="1">
      <c r="B190" s="284"/>
      <c r="C190" s="268" t="s">
        <v>982</v>
      </c>
      <c r="D190" s="262"/>
      <c r="E190" s="262"/>
      <c r="F190" s="283" t="s">
        <v>889</v>
      </c>
      <c r="G190" s="262"/>
      <c r="H190" s="262" t="s">
        <v>983</v>
      </c>
      <c r="I190" s="262" t="s">
        <v>923</v>
      </c>
      <c r="J190" s="262"/>
      <c r="K190" s="305"/>
    </row>
    <row r="191" ht="15" customHeight="1">
      <c r="B191" s="284"/>
      <c r="C191" s="268" t="s">
        <v>984</v>
      </c>
      <c r="D191" s="262"/>
      <c r="E191" s="262"/>
      <c r="F191" s="283" t="s">
        <v>895</v>
      </c>
      <c r="G191" s="262"/>
      <c r="H191" s="262" t="s">
        <v>985</v>
      </c>
      <c r="I191" s="262" t="s">
        <v>923</v>
      </c>
      <c r="J191" s="262"/>
      <c r="K191" s="305"/>
    </row>
    <row r="192" ht="15" customHeight="1">
      <c r="B192" s="311"/>
      <c r="C192" s="319"/>
      <c r="D192" s="293"/>
      <c r="E192" s="293"/>
      <c r="F192" s="293"/>
      <c r="G192" s="293"/>
      <c r="H192" s="293"/>
      <c r="I192" s="293"/>
      <c r="J192" s="293"/>
      <c r="K192" s="312"/>
    </row>
    <row r="193" ht="18.75" customHeight="1">
      <c r="B193" s="258"/>
      <c r="C193" s="262"/>
      <c r="D193" s="262"/>
      <c r="E193" s="262"/>
      <c r="F193" s="283"/>
      <c r="G193" s="262"/>
      <c r="H193" s="262"/>
      <c r="I193" s="262"/>
      <c r="J193" s="262"/>
      <c r="K193" s="258"/>
    </row>
    <row r="194" ht="18.75" customHeight="1">
      <c r="B194" s="258"/>
      <c r="C194" s="262"/>
      <c r="D194" s="262"/>
      <c r="E194" s="262"/>
      <c r="F194" s="283"/>
      <c r="G194" s="262"/>
      <c r="H194" s="262"/>
      <c r="I194" s="262"/>
      <c r="J194" s="262"/>
      <c r="K194" s="258"/>
    </row>
    <row r="195" ht="18.75" customHeight="1">
      <c r="B195" s="269"/>
      <c r="C195" s="269"/>
      <c r="D195" s="269"/>
      <c r="E195" s="269"/>
      <c r="F195" s="269"/>
      <c r="G195" s="269"/>
      <c r="H195" s="269"/>
      <c r="I195" s="269"/>
      <c r="J195" s="269"/>
      <c r="K195" s="269"/>
    </row>
    <row r="196" ht="13.5">
      <c r="B196" s="248"/>
      <c r="C196" s="249"/>
      <c r="D196" s="249"/>
      <c r="E196" s="249"/>
      <c r="F196" s="249"/>
      <c r="G196" s="249"/>
      <c r="H196" s="249"/>
      <c r="I196" s="249"/>
      <c r="J196" s="249"/>
      <c r="K196" s="250"/>
    </row>
    <row r="197" ht="21">
      <c r="B197" s="251"/>
      <c r="C197" s="252" t="s">
        <v>986</v>
      </c>
      <c r="D197" s="252"/>
      <c r="E197" s="252"/>
      <c r="F197" s="252"/>
      <c r="G197" s="252"/>
      <c r="H197" s="252"/>
      <c r="I197" s="252"/>
      <c r="J197" s="252"/>
      <c r="K197" s="253"/>
    </row>
    <row r="198" ht="25.5" customHeight="1">
      <c r="B198" s="251"/>
      <c r="C198" s="320" t="s">
        <v>987</v>
      </c>
      <c r="D198" s="320"/>
      <c r="E198" s="320"/>
      <c r="F198" s="320" t="s">
        <v>988</v>
      </c>
      <c r="G198" s="321"/>
      <c r="H198" s="320" t="s">
        <v>989</v>
      </c>
      <c r="I198" s="320"/>
      <c r="J198" s="320"/>
      <c r="K198" s="253"/>
    </row>
    <row r="199" ht="5.25" customHeight="1">
      <c r="B199" s="284"/>
      <c r="C199" s="281"/>
      <c r="D199" s="281"/>
      <c r="E199" s="281"/>
      <c r="F199" s="281"/>
      <c r="G199" s="262"/>
      <c r="H199" s="281"/>
      <c r="I199" s="281"/>
      <c r="J199" s="281"/>
      <c r="K199" s="305"/>
    </row>
    <row r="200" ht="15" customHeight="1">
      <c r="B200" s="284"/>
      <c r="C200" s="262" t="s">
        <v>979</v>
      </c>
      <c r="D200" s="262"/>
      <c r="E200" s="262"/>
      <c r="F200" s="283" t="s">
        <v>42</v>
      </c>
      <c r="G200" s="262"/>
      <c r="H200" s="262" t="s">
        <v>990</v>
      </c>
      <c r="I200" s="262"/>
      <c r="J200" s="262"/>
      <c r="K200" s="305"/>
    </row>
    <row r="201" ht="15" customHeight="1">
      <c r="B201" s="284"/>
      <c r="C201" s="290"/>
      <c r="D201" s="262"/>
      <c r="E201" s="262"/>
      <c r="F201" s="283" t="s">
        <v>43</v>
      </c>
      <c r="G201" s="262"/>
      <c r="H201" s="262" t="s">
        <v>991</v>
      </c>
      <c r="I201" s="262"/>
      <c r="J201" s="262"/>
      <c r="K201" s="305"/>
    </row>
    <row r="202" ht="15" customHeight="1">
      <c r="B202" s="284"/>
      <c r="C202" s="290"/>
      <c r="D202" s="262"/>
      <c r="E202" s="262"/>
      <c r="F202" s="283" t="s">
        <v>46</v>
      </c>
      <c r="G202" s="262"/>
      <c r="H202" s="262" t="s">
        <v>992</v>
      </c>
      <c r="I202" s="262"/>
      <c r="J202" s="262"/>
      <c r="K202" s="305"/>
    </row>
    <row r="203" ht="15" customHeight="1">
      <c r="B203" s="284"/>
      <c r="C203" s="262"/>
      <c r="D203" s="262"/>
      <c r="E203" s="262"/>
      <c r="F203" s="283" t="s">
        <v>44</v>
      </c>
      <c r="G203" s="262"/>
      <c r="H203" s="262" t="s">
        <v>993</v>
      </c>
      <c r="I203" s="262"/>
      <c r="J203" s="262"/>
      <c r="K203" s="305"/>
    </row>
    <row r="204" ht="15" customHeight="1">
      <c r="B204" s="284"/>
      <c r="C204" s="262"/>
      <c r="D204" s="262"/>
      <c r="E204" s="262"/>
      <c r="F204" s="283" t="s">
        <v>45</v>
      </c>
      <c r="G204" s="262"/>
      <c r="H204" s="262" t="s">
        <v>994</v>
      </c>
      <c r="I204" s="262"/>
      <c r="J204" s="262"/>
      <c r="K204" s="305"/>
    </row>
    <row r="205" ht="15" customHeight="1">
      <c r="B205" s="284"/>
      <c r="C205" s="262"/>
      <c r="D205" s="262"/>
      <c r="E205" s="262"/>
      <c r="F205" s="283"/>
      <c r="G205" s="262"/>
      <c r="H205" s="262"/>
      <c r="I205" s="262"/>
      <c r="J205" s="262"/>
      <c r="K205" s="305"/>
    </row>
    <row r="206" ht="15" customHeight="1">
      <c r="B206" s="284"/>
      <c r="C206" s="262" t="s">
        <v>935</v>
      </c>
      <c r="D206" s="262"/>
      <c r="E206" s="262"/>
      <c r="F206" s="283" t="s">
        <v>75</v>
      </c>
      <c r="G206" s="262"/>
      <c r="H206" s="262" t="s">
        <v>995</v>
      </c>
      <c r="I206" s="262"/>
      <c r="J206" s="262"/>
      <c r="K206" s="305"/>
    </row>
    <row r="207" ht="15" customHeight="1">
      <c r="B207" s="284"/>
      <c r="C207" s="290"/>
      <c r="D207" s="262"/>
      <c r="E207" s="262"/>
      <c r="F207" s="283" t="s">
        <v>832</v>
      </c>
      <c r="G207" s="262"/>
      <c r="H207" s="262" t="s">
        <v>833</v>
      </c>
      <c r="I207" s="262"/>
      <c r="J207" s="262"/>
      <c r="K207" s="305"/>
    </row>
    <row r="208" ht="15" customHeight="1">
      <c r="B208" s="284"/>
      <c r="C208" s="262"/>
      <c r="D208" s="262"/>
      <c r="E208" s="262"/>
      <c r="F208" s="283" t="s">
        <v>830</v>
      </c>
      <c r="G208" s="262"/>
      <c r="H208" s="262" t="s">
        <v>996</v>
      </c>
      <c r="I208" s="262"/>
      <c r="J208" s="262"/>
      <c r="K208" s="305"/>
    </row>
    <row r="209" ht="15" customHeight="1">
      <c r="B209" s="322"/>
      <c r="C209" s="290"/>
      <c r="D209" s="290"/>
      <c r="E209" s="290"/>
      <c r="F209" s="283" t="s">
        <v>834</v>
      </c>
      <c r="G209" s="268"/>
      <c r="H209" s="309" t="s">
        <v>835</v>
      </c>
      <c r="I209" s="309"/>
      <c r="J209" s="309"/>
      <c r="K209" s="323"/>
    </row>
    <row r="210" ht="15" customHeight="1">
      <c r="B210" s="322"/>
      <c r="C210" s="290"/>
      <c r="D210" s="290"/>
      <c r="E210" s="290"/>
      <c r="F210" s="283" t="s">
        <v>836</v>
      </c>
      <c r="G210" s="268"/>
      <c r="H210" s="309" t="s">
        <v>997</v>
      </c>
      <c r="I210" s="309"/>
      <c r="J210" s="309"/>
      <c r="K210" s="323"/>
    </row>
    <row r="211" ht="15" customHeight="1">
      <c r="B211" s="322"/>
      <c r="C211" s="290"/>
      <c r="D211" s="290"/>
      <c r="E211" s="290"/>
      <c r="F211" s="324"/>
      <c r="G211" s="268"/>
      <c r="H211" s="325"/>
      <c r="I211" s="325"/>
      <c r="J211" s="325"/>
      <c r="K211" s="323"/>
    </row>
    <row r="212" ht="15" customHeight="1">
      <c r="B212" s="322"/>
      <c r="C212" s="262" t="s">
        <v>959</v>
      </c>
      <c r="D212" s="290"/>
      <c r="E212" s="290"/>
      <c r="F212" s="283">
        <v>1</v>
      </c>
      <c r="G212" s="268"/>
      <c r="H212" s="309" t="s">
        <v>998</v>
      </c>
      <c r="I212" s="309"/>
      <c r="J212" s="309"/>
      <c r="K212" s="323"/>
    </row>
    <row r="213" ht="15" customHeight="1">
      <c r="B213" s="322"/>
      <c r="C213" s="290"/>
      <c r="D213" s="290"/>
      <c r="E213" s="290"/>
      <c r="F213" s="283">
        <v>2</v>
      </c>
      <c r="G213" s="268"/>
      <c r="H213" s="309" t="s">
        <v>999</v>
      </c>
      <c r="I213" s="309"/>
      <c r="J213" s="309"/>
      <c r="K213" s="323"/>
    </row>
    <row r="214" ht="15" customHeight="1">
      <c r="B214" s="322"/>
      <c r="C214" s="290"/>
      <c r="D214" s="290"/>
      <c r="E214" s="290"/>
      <c r="F214" s="283">
        <v>3</v>
      </c>
      <c r="G214" s="268"/>
      <c r="H214" s="309" t="s">
        <v>1000</v>
      </c>
      <c r="I214" s="309"/>
      <c r="J214" s="309"/>
      <c r="K214" s="323"/>
    </row>
    <row r="215" ht="15" customHeight="1">
      <c r="B215" s="322"/>
      <c r="C215" s="290"/>
      <c r="D215" s="290"/>
      <c r="E215" s="290"/>
      <c r="F215" s="283">
        <v>4</v>
      </c>
      <c r="G215" s="268"/>
      <c r="H215" s="309" t="s">
        <v>1001</v>
      </c>
      <c r="I215" s="309"/>
      <c r="J215" s="309"/>
      <c r="K215" s="323"/>
    </row>
    <row r="216" ht="12.75" customHeight="1">
      <c r="B216" s="326"/>
      <c r="C216" s="327"/>
      <c r="D216" s="327"/>
      <c r="E216" s="327"/>
      <c r="F216" s="327"/>
      <c r="G216" s="327"/>
      <c r="H216" s="327"/>
      <c r="I216" s="327"/>
      <c r="J216" s="327"/>
      <c r="K216" s="328"/>
    </row>
  </sheetData>
  <sheetProtection autoFilter="0" deleteColumns="0" deleteRows="0" formatCells="0" formatColumns="0" formatRows="0" insertColumns="0" insertHyperlinks="0" insertRows="0" pivotTables="0" sort="0"/>
  <mergeCells count="77"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  <mergeCell ref="H198:J198"/>
    <mergeCell ref="C197:J197"/>
    <mergeCell ref="H206:J206"/>
    <mergeCell ref="H204:J204"/>
    <mergeCell ref="H202:J202"/>
    <mergeCell ref="H200:J200"/>
    <mergeCell ref="C163:J163"/>
    <mergeCell ref="C120:J120"/>
    <mergeCell ref="C145:J145"/>
    <mergeCell ref="C100:J100"/>
    <mergeCell ref="C73:J73"/>
    <mergeCell ref="D68:J68"/>
    <mergeCell ref="D66:J66"/>
    <mergeCell ref="D65:J65"/>
    <mergeCell ref="D67:J67"/>
    <mergeCell ref="D64:J64"/>
    <mergeCell ref="D59:J59"/>
    <mergeCell ref="D60:J60"/>
    <mergeCell ref="D63:J63"/>
    <mergeCell ref="D61:J61"/>
    <mergeCell ref="D58:J58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31:J31"/>
    <mergeCell ref="D32:J32"/>
    <mergeCell ref="D29:J29"/>
    <mergeCell ref="D28:J28"/>
    <mergeCell ref="D26:J26"/>
    <mergeCell ref="C23:J23"/>
    <mergeCell ref="D25:J25"/>
    <mergeCell ref="C24:J24"/>
    <mergeCell ref="F18:J18"/>
    <mergeCell ref="F21:J21"/>
    <mergeCell ref="F19:J19"/>
    <mergeCell ref="F20:J20"/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Irena Fajfrová</dc:creator>
  <cp:lastModifiedBy>Irena Fajfrová</cp:lastModifiedBy>
  <dcterms:created xsi:type="dcterms:W3CDTF">2018-08-20T05:39:03Z</dcterms:created>
  <dcterms:modified xsi:type="dcterms:W3CDTF">2018-08-20T05:39:05Z</dcterms:modified>
</cp:coreProperties>
</file>