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Povodně 2018\Poličná - Oprava komunikace 08c v obci Poličná poškozené přívalovými dešti\VŘ\"/>
    </mc:Choice>
  </mc:AlternateContent>
  <bookViews>
    <workbookView xWindow="0" yWindow="0" windowWidth="28800" windowHeight="12330"/>
  </bookViews>
  <sheets>
    <sheet name="Rekapitulace stavby" sheetId="1" r:id="rId1"/>
    <sheet name="72 - OPRAVA MK PASECKÁ SP..." sheetId="2" r:id="rId2"/>
  </sheets>
  <definedNames>
    <definedName name="_xlnm._FilterDatabase" localSheetId="1" hidden="1">'72 - OPRAVA MK PASECKÁ SP...'!$C$117:$K$171</definedName>
    <definedName name="_xlnm.Print_Titles" localSheetId="1">'72 - OPRAVA MK PASECKÁ SP...'!$117:$117</definedName>
    <definedName name="_xlnm.Print_Titles" localSheetId="0">'Rekapitulace stavby'!$92:$92</definedName>
    <definedName name="_xlnm.Print_Area" localSheetId="1">'72 - OPRAVA MK PASECKÁ SP...'!$C$4:$J$76,'72 - OPRAVA MK PASECKÁ SP...'!$C$82:$J$101,'72 - OPRAVA MK PASECKÁ SP...'!$C$107:$K$171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171" i="2"/>
  <c r="BH171" i="2"/>
  <c r="BG171" i="2"/>
  <c r="BF171" i="2"/>
  <c r="T171" i="2"/>
  <c r="R171" i="2"/>
  <c r="P171" i="2"/>
  <c r="BK171" i="2"/>
  <c r="J171" i="2"/>
  <c r="BE171" i="2" s="1"/>
  <c r="BI170" i="2"/>
  <c r="BH170" i="2"/>
  <c r="BG170" i="2"/>
  <c r="BF170" i="2"/>
  <c r="T170" i="2"/>
  <c r="T169" i="2" s="1"/>
  <c r="T168" i="2" s="1"/>
  <c r="R170" i="2"/>
  <c r="R169" i="2"/>
  <c r="R168" i="2" s="1"/>
  <c r="P170" i="2"/>
  <c r="P169" i="2" s="1"/>
  <c r="P168" i="2" s="1"/>
  <c r="BK170" i="2"/>
  <c r="BK169" i="2"/>
  <c r="J169" i="2" s="1"/>
  <c r="J100" i="2" s="1"/>
  <c r="BK168" i="2"/>
  <c r="J168" i="2" s="1"/>
  <c r="J99" i="2" s="1"/>
  <c r="J170" i="2"/>
  <c r="BE170" i="2" s="1"/>
  <c r="BI167" i="2"/>
  <c r="BH167" i="2"/>
  <c r="BG167" i="2"/>
  <c r="BF167" i="2"/>
  <c r="T167" i="2"/>
  <c r="T166" i="2" s="1"/>
  <c r="R167" i="2"/>
  <c r="R166" i="2" s="1"/>
  <c r="P167" i="2"/>
  <c r="P166" i="2" s="1"/>
  <c r="BK167" i="2"/>
  <c r="BK166" i="2" s="1"/>
  <c r="J166" i="2" s="1"/>
  <c r="J98" i="2" s="1"/>
  <c r="J167" i="2"/>
  <c r="BE167" i="2"/>
  <c r="BI164" i="2"/>
  <c r="BH164" i="2"/>
  <c r="BG164" i="2"/>
  <c r="BF164" i="2"/>
  <c r="T164" i="2"/>
  <c r="R164" i="2"/>
  <c r="P164" i="2"/>
  <c r="BK164" i="2"/>
  <c r="J164" i="2"/>
  <c r="BE164" i="2" s="1"/>
  <c r="BI162" i="2"/>
  <c r="BH162" i="2"/>
  <c r="BG162" i="2"/>
  <c r="BF162" i="2"/>
  <c r="T162" i="2"/>
  <c r="R162" i="2"/>
  <c r="P162" i="2"/>
  <c r="BK162" i="2"/>
  <c r="J162" i="2"/>
  <c r="BE162" i="2" s="1"/>
  <c r="BI161" i="2"/>
  <c r="BH161" i="2"/>
  <c r="BG161" i="2"/>
  <c r="BF161" i="2"/>
  <c r="T161" i="2"/>
  <c r="R161" i="2"/>
  <c r="P161" i="2"/>
  <c r="BK161" i="2"/>
  <c r="J161" i="2"/>
  <c r="BE161" i="2" s="1"/>
  <c r="BI159" i="2"/>
  <c r="BH159" i="2"/>
  <c r="BG159" i="2"/>
  <c r="BF159" i="2"/>
  <c r="T159" i="2"/>
  <c r="R159" i="2"/>
  <c r="P159" i="2"/>
  <c r="BK159" i="2"/>
  <c r="J159" i="2"/>
  <c r="BE159" i="2" s="1"/>
  <c r="BI157" i="2"/>
  <c r="BH157" i="2"/>
  <c r="BG157" i="2"/>
  <c r="BF157" i="2"/>
  <c r="T157" i="2"/>
  <c r="R157" i="2"/>
  <c r="P157" i="2"/>
  <c r="BK157" i="2"/>
  <c r="J157" i="2"/>
  <c r="BE157" i="2" s="1"/>
  <c r="BI155" i="2"/>
  <c r="BH155" i="2"/>
  <c r="BG155" i="2"/>
  <c r="BF155" i="2"/>
  <c r="T155" i="2"/>
  <c r="R155" i="2"/>
  <c r="P155" i="2"/>
  <c r="BK155" i="2"/>
  <c r="J155" i="2"/>
  <c r="BE155" i="2" s="1"/>
  <c r="BI153" i="2"/>
  <c r="BH153" i="2"/>
  <c r="BG153" i="2"/>
  <c r="BF153" i="2"/>
  <c r="T153" i="2"/>
  <c r="T152" i="2" s="1"/>
  <c r="R153" i="2"/>
  <c r="R152" i="2" s="1"/>
  <c r="P153" i="2"/>
  <c r="P152" i="2" s="1"/>
  <c r="BK153" i="2"/>
  <c r="BK152" i="2" s="1"/>
  <c r="J153" i="2"/>
  <c r="BE153" i="2"/>
  <c r="BI147" i="2"/>
  <c r="BH147" i="2"/>
  <c r="BG147" i="2"/>
  <c r="BF147" i="2"/>
  <c r="T147" i="2"/>
  <c r="R147" i="2"/>
  <c r="P147" i="2"/>
  <c r="BK147" i="2"/>
  <c r="J147" i="2"/>
  <c r="BE147" i="2" s="1"/>
  <c r="BI145" i="2"/>
  <c r="BH145" i="2"/>
  <c r="BG145" i="2"/>
  <c r="BF145" i="2"/>
  <c r="T145" i="2"/>
  <c r="R145" i="2"/>
  <c r="P145" i="2"/>
  <c r="BK145" i="2"/>
  <c r="J145" i="2"/>
  <c r="BE145" i="2" s="1"/>
  <c r="BI143" i="2"/>
  <c r="BH143" i="2"/>
  <c r="BG143" i="2"/>
  <c r="BF143" i="2"/>
  <c r="T143" i="2"/>
  <c r="R143" i="2"/>
  <c r="P143" i="2"/>
  <c r="BK143" i="2"/>
  <c r="J143" i="2"/>
  <c r="BE143" i="2" s="1"/>
  <c r="BI142" i="2"/>
  <c r="BH142" i="2"/>
  <c r="BG142" i="2"/>
  <c r="BF142" i="2"/>
  <c r="T142" i="2"/>
  <c r="R142" i="2"/>
  <c r="P142" i="2"/>
  <c r="BK142" i="2"/>
  <c r="J142" i="2"/>
  <c r="BE142" i="2" s="1"/>
  <c r="BI137" i="2"/>
  <c r="BH137" i="2"/>
  <c r="BG137" i="2"/>
  <c r="BF137" i="2"/>
  <c r="T137" i="2"/>
  <c r="R137" i="2"/>
  <c r="P137" i="2"/>
  <c r="BK137" i="2"/>
  <c r="J137" i="2"/>
  <c r="BE137" i="2" s="1"/>
  <c r="BI135" i="2"/>
  <c r="BH135" i="2"/>
  <c r="BG135" i="2"/>
  <c r="BF135" i="2"/>
  <c r="T135" i="2"/>
  <c r="R135" i="2"/>
  <c r="P135" i="2"/>
  <c r="BK135" i="2"/>
  <c r="J135" i="2"/>
  <c r="BE135" i="2" s="1"/>
  <c r="BI134" i="2"/>
  <c r="BH134" i="2"/>
  <c r="BG134" i="2"/>
  <c r="BF134" i="2"/>
  <c r="T134" i="2"/>
  <c r="R134" i="2"/>
  <c r="P134" i="2"/>
  <c r="BK134" i="2"/>
  <c r="J134" i="2"/>
  <c r="BE134" i="2" s="1"/>
  <c r="BI132" i="2"/>
  <c r="BH132" i="2"/>
  <c r="BG132" i="2"/>
  <c r="BF132" i="2"/>
  <c r="T132" i="2"/>
  <c r="R132" i="2"/>
  <c r="P132" i="2"/>
  <c r="BK132" i="2"/>
  <c r="J132" i="2"/>
  <c r="BE132" i="2" s="1"/>
  <c r="BI131" i="2"/>
  <c r="BH131" i="2"/>
  <c r="BG131" i="2"/>
  <c r="BF131" i="2"/>
  <c r="T131" i="2"/>
  <c r="R131" i="2"/>
  <c r="P131" i="2"/>
  <c r="BK131" i="2"/>
  <c r="J131" i="2"/>
  <c r="BE131" i="2" s="1"/>
  <c r="BI129" i="2"/>
  <c r="BH129" i="2"/>
  <c r="BG129" i="2"/>
  <c r="BF129" i="2"/>
  <c r="T129" i="2"/>
  <c r="R129" i="2"/>
  <c r="P129" i="2"/>
  <c r="BK129" i="2"/>
  <c r="J129" i="2"/>
  <c r="BE129" i="2" s="1"/>
  <c r="BI124" i="2"/>
  <c r="BH124" i="2"/>
  <c r="BG124" i="2"/>
  <c r="BF124" i="2"/>
  <c r="T124" i="2"/>
  <c r="R124" i="2"/>
  <c r="P124" i="2"/>
  <c r="BK124" i="2"/>
  <c r="J124" i="2"/>
  <c r="BE124" i="2" s="1"/>
  <c r="BI123" i="2"/>
  <c r="BH123" i="2"/>
  <c r="BG123" i="2"/>
  <c r="BF123" i="2"/>
  <c r="T123" i="2"/>
  <c r="R123" i="2"/>
  <c r="P123" i="2"/>
  <c r="BK123" i="2"/>
  <c r="J123" i="2"/>
  <c r="BE123" i="2" s="1"/>
  <c r="BI121" i="2"/>
  <c r="F35" i="2" s="1"/>
  <c r="BD95" i="1" s="1"/>
  <c r="BH121" i="2"/>
  <c r="F34" i="2"/>
  <c r="BC95" i="1" s="1"/>
  <c r="BG121" i="2"/>
  <c r="F33" i="2" s="1"/>
  <c r="BB95" i="1" s="1"/>
  <c r="BB94" i="1" s="1"/>
  <c r="BF121" i="2"/>
  <c r="J32" i="2"/>
  <c r="AW95" i="1" s="1"/>
  <c r="F32" i="2"/>
  <c r="BA95" i="1" s="1"/>
  <c r="T121" i="2"/>
  <c r="T120" i="2" s="1"/>
  <c r="T119" i="2" s="1"/>
  <c r="T118" i="2" s="1"/>
  <c r="R121" i="2"/>
  <c r="R120" i="2" s="1"/>
  <c r="P121" i="2"/>
  <c r="P120" i="2" s="1"/>
  <c r="P119" i="2" s="1"/>
  <c r="P118" i="2" s="1"/>
  <c r="AU95" i="1" s="1"/>
  <c r="AU94" i="1" s="1"/>
  <c r="BK121" i="2"/>
  <c r="BK120" i="2"/>
  <c r="J120" i="2" s="1"/>
  <c r="J96" i="2" s="1"/>
  <c r="J121" i="2"/>
  <c r="BE121" i="2"/>
  <c r="J31" i="2" s="1"/>
  <c r="AV95" i="1" s="1"/>
  <c r="AT95" i="1" s="1"/>
  <c r="J115" i="2"/>
  <c r="J114" i="2"/>
  <c r="F114" i="2"/>
  <c r="F112" i="2"/>
  <c r="E110" i="2"/>
  <c r="J90" i="2"/>
  <c r="J89" i="2"/>
  <c r="F89" i="2"/>
  <c r="F87" i="2"/>
  <c r="E85" i="2"/>
  <c r="J16" i="2"/>
  <c r="E16" i="2"/>
  <c r="F115" i="2"/>
  <c r="F90" i="2"/>
  <c r="J15" i="2"/>
  <c r="J10" i="2"/>
  <c r="J112" i="2" s="1"/>
  <c r="BD94" i="1"/>
  <c r="W33" i="1" s="1"/>
  <c r="BC94" i="1"/>
  <c r="W32" i="1" s="1"/>
  <c r="BA94" i="1"/>
  <c r="W30" i="1" s="1"/>
  <c r="AY94" i="1"/>
  <c r="AS94" i="1"/>
  <c r="L90" i="1"/>
  <c r="AM90" i="1"/>
  <c r="AM89" i="1"/>
  <c r="L89" i="1"/>
  <c r="AM87" i="1"/>
  <c r="L87" i="1"/>
  <c r="L85" i="1"/>
  <c r="L84" i="1"/>
  <c r="J87" i="2" l="1"/>
  <c r="W31" i="1"/>
  <c r="AX94" i="1"/>
  <c r="J152" i="2"/>
  <c r="J97" i="2" s="1"/>
  <c r="BK119" i="2"/>
  <c r="AW94" i="1"/>
  <c r="AK30" i="1" s="1"/>
  <c r="R119" i="2"/>
  <c r="R118" i="2" s="1"/>
  <c r="F31" i="2"/>
  <c r="AZ95" i="1" s="1"/>
  <c r="AZ94" i="1" s="1"/>
  <c r="J119" i="2" l="1"/>
  <c r="J95" i="2" s="1"/>
  <c r="BK118" i="2"/>
  <c r="J118" i="2" s="1"/>
  <c r="W29" i="1"/>
  <c r="AV94" i="1"/>
  <c r="AK29" i="1" l="1"/>
  <c r="AT94" i="1"/>
  <c r="J28" i="2"/>
  <c r="J94" i="2"/>
  <c r="J37" i="2" l="1"/>
  <c r="AG95" i="1"/>
  <c r="AG94" i="1" l="1"/>
  <c r="AN95" i="1"/>
  <c r="AN94" i="1" l="1"/>
  <c r="AK26" i="1"/>
  <c r="AK35" i="1" s="1"/>
</calcChain>
</file>

<file path=xl/sharedStrings.xml><?xml version="1.0" encoding="utf-8"?>
<sst xmlns="http://schemas.openxmlformats.org/spreadsheetml/2006/main" count="852" uniqueCount="239">
  <si>
    <t>Export Komplet</t>
  </si>
  <si>
    <t/>
  </si>
  <si>
    <t>2.0</t>
  </si>
  <si>
    <t>ZAMOK</t>
  </si>
  <si>
    <t>False</t>
  </si>
  <si>
    <t>{d0d58a45-daf8-412a-bac1-c0b94e072a2a}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</si>
  <si>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</si>
  <si>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</si>
  <si>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</si>
  <si>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</si>
  <si>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</si>
  <si>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</si>
  <si>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</si>
  <si>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</si>
  <si>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72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</si>
  <si>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</si>
  <si>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</si>
  <si>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MK PASECKÁ SPOJUJÍCÍ MÍSTNÍ ČÁSTI OBCE ÚLEHLA - REVÍR</t>
  </si>
  <si>
    <t>0,1</t>
  </si>
  <si>
    <t>KSO:</t>
  </si>
  <si>
    <t>CC-CZ:</t>
  </si>
  <si>
    <t>1</t>
  </si>
  <si>
    <t>Místo:</t>
  </si>
  <si>
    <t xml:space="preserve"> </t>
  </si>
  <si>
    <t>Datum:</t>
  </si>
  <si>
    <t>10</t>
  </si>
  <si>
    <t>100</t>
  </si>
  <si>
    <t>Zadavatel:</t>
  </si>
  <si>
    <t>IČ:</t>
  </si>
  <si>
    <t>OBEC POLIČNÁ</t>
  </si>
  <si>
    <t>DIČ:</t>
  </si>
  <si>
    <t>Uchazeč:</t>
  </si>
  <si>
    <t>Vyplň údaj</t>
  </si>
  <si>
    <t>Projektant:</t>
  </si>
  <si>
    <t>Ing. Dybal Jaromír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</si>
  <si>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</si>
  <si>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</si>
  <si>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</si>
  <si>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</si>
  <si>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</si>
  <si>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</si>
  <si>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</si>
  <si>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</si>
  <si>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</si>
  <si>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</si>
  <si>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</si>
  <si>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</si>
  <si>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</si>
  <si>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</si>
  <si>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</si>
  <si>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</si>
  <si>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</si>
  <si>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</si>
  <si>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</si>
  <si>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</si>
  <si>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</si>
  <si>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</si>
  <si>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</si>
  <si>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</si>
  <si>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</si>
  <si>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</si>
  <si>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</si>
  <si>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</si>
  <si>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</si>
  <si>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</si>
  <si>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</si>
  <si>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</si>
  <si>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</si>
  <si>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</si>
  <si>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</si>
  <si>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</si>
  <si>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</si>
  <si>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</si>
  <si>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</si>
  <si>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</si>
  <si>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</si>
  <si>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</si>
  <si>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</si>
  <si>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</si>
  <si>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</si>
  <si>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</si>
  <si>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</si>
  <si>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</si>
  <si>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</si>
  <si>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</si>
  <si>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</si>
  <si>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</si>
  <si>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</si>
  <si>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</si>
  <si>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</si>
  <si>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</si>
  <si>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HSV</t>
  </si>
  <si>
    <t xml:space="preserve">    A - ZEMNÍ PRÁCE, DEMOLICE</t>
  </si>
  <si>
    <t xml:space="preserve">    B - KOMUNIKACE</t>
  </si>
  <si>
    <t xml:space="preserve">    C - STAVENIŠTNÍ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</si>
  <si>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</si>
  <si>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</si>
  <si>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</si>
  <si>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</si>
  <si>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</si>
  <si>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</si>
  <si>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</si>
  <si>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</si>
  <si>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</si>
  <si>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</si>
  <si>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</si>
  <si>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</si>
  <si>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</si>
  <si>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</si>
  <si>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</si>
  <si>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</si>
  <si>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ROZPOCET</t>
  </si>
  <si>
    <t>A</t>
  </si>
  <si>
    <t>ZEMNÍ PRÁCE, DEMOLICE</t>
  </si>
  <si>
    <t>K</t>
  </si>
  <si>
    <t>938909611</t>
  </si>
  <si>
    <t>Odstranění nánosu na krajnicích tl do 100 mm</t>
  </si>
  <si>
    <t>m2</t>
  </si>
  <si>
    <t>CS ÚRS 2019 01</t>
  </si>
  <si>
    <t>4</t>
  </si>
  <si>
    <t>-116245152</t>
  </si>
  <si>
    <t>VV</t>
  </si>
  <si>
    <t>0,4*1341</t>
  </si>
  <si>
    <t>938902111</t>
  </si>
  <si>
    <t>Čištění příkopů komunikací příkopovým rypadlem objem nánosu do 0,15 m3/m</t>
  </si>
  <si>
    <t>m</t>
  </si>
  <si>
    <t>41798549</t>
  </si>
  <si>
    <t>122201101</t>
  </si>
  <si>
    <t>Odkopávky a prokopávky nezapažené v hornině tř. 3 objem do 100 m3</t>
  </si>
  <si>
    <t>m3</t>
  </si>
  <si>
    <t>-37135107</t>
  </si>
  <si>
    <t>"srovnání deformací vozovky"</t>
  </si>
  <si>
    <t>3*790*0,04</t>
  </si>
  <si>
    <t>"odkop v místě kamenné rovnaniny"</t>
  </si>
  <si>
    <t>0,45*1,6*95</t>
  </si>
  <si>
    <t>3</t>
  </si>
  <si>
    <t>122201109</t>
  </si>
  <si>
    <t>Příplatek za lepivost u odkopávek v hornině tř. 1 až 3</t>
  </si>
  <si>
    <t>-1898612101</t>
  </si>
  <si>
    <t>163.2*0.3</t>
  </si>
  <si>
    <t>5</t>
  </si>
  <si>
    <t>132203302</t>
  </si>
  <si>
    <t>Hloubení rýh pro sběrné a svodné drény hl do 1,1 m v hornině tř. 3</t>
  </si>
  <si>
    <t>-568620945</t>
  </si>
  <si>
    <t>6</t>
  </si>
  <si>
    <t>997221611</t>
  </si>
  <si>
    <t>Nakládání suti na dopravní prostředky pro vodorovnou dopravu</t>
  </si>
  <si>
    <t>t</t>
  </si>
  <si>
    <t>1780166899</t>
  </si>
  <si>
    <t>3*790*0,04*2</t>
  </si>
  <si>
    <t>7</t>
  </si>
  <si>
    <t>997221551</t>
  </si>
  <si>
    <t>Vodorovná doprava suti ze sypkých materiálů do 1 km</t>
  </si>
  <si>
    <t>-1331649057</t>
  </si>
  <si>
    <t>8</t>
  </si>
  <si>
    <t>997221559</t>
  </si>
  <si>
    <t>Příplatek ZKD 1 km u vodorovné dopravy suti ze sypkých materiálů</t>
  </si>
  <si>
    <t>-801540091</t>
  </si>
  <si>
    <t>7*189.60</t>
  </si>
  <si>
    <t>14</t>
  </si>
  <si>
    <t>167101102</t>
  </si>
  <si>
    <t>Nakládání výkopku z hornin tř. 1 až 4 přes 100 m3</t>
  </si>
  <si>
    <t>-2099494755</t>
  </si>
  <si>
    <t>536.4*0,1</t>
  </si>
  <si>
    <t>511*0,15</t>
  </si>
  <si>
    <t>12*0,2*0,3</t>
  </si>
  <si>
    <t>162301102</t>
  </si>
  <si>
    <t>Vodorovné přemístění do 1000 m výkopku/sypaniny z horniny tř. 1 až 4</t>
  </si>
  <si>
    <t>-1632758110</t>
  </si>
  <si>
    <t>11</t>
  </si>
  <si>
    <t>162701109</t>
  </si>
  <si>
    <t>Příplatek k vodorovnému přemístění výkopku/sypaniny z horniny tř. 1 až 4 ZKD 1000 m přes 10000 m</t>
  </si>
  <si>
    <t>-1775230569</t>
  </si>
  <si>
    <t>7*199.41</t>
  </si>
  <si>
    <t>12</t>
  </si>
  <si>
    <t>997221855</t>
  </si>
  <si>
    <t>Poplatek za uložení odpadu z kameniva na skládce (skládkovné)</t>
  </si>
  <si>
    <t>CS ÚRS 2017 01</t>
  </si>
  <si>
    <t>2125051903</t>
  </si>
  <si>
    <t>13</t>
  </si>
  <si>
    <t>171201211</t>
  </si>
  <si>
    <t>Poplatek za uložení odpadu ze sypaniny na skládce (skládkovné)</t>
  </si>
  <si>
    <t>-1185921907</t>
  </si>
  <si>
    <t>536.4*0,1*1,8</t>
  </si>
  <si>
    <t>511*0,15*1,8</t>
  </si>
  <si>
    <t>0,45*1,6*95*1,8</t>
  </si>
  <si>
    <t>12*0,2*0,3*1,8</t>
  </si>
  <si>
    <t>B</t>
  </si>
  <si>
    <t>KOMUNIKACE</t>
  </si>
  <si>
    <t>211531111R</t>
  </si>
  <si>
    <t>Výplň odvodňovacích žeber nebo trativodů kamenivem hrubým drceným frakce 32 až 63 mm</t>
  </si>
  <si>
    <t>930708595</t>
  </si>
  <si>
    <t>12*0,3*0,2</t>
  </si>
  <si>
    <t>16</t>
  </si>
  <si>
    <t>181102302</t>
  </si>
  <si>
    <t>Úprava pláně v zářezech se zhutněním</t>
  </si>
  <si>
    <t>-736563918</t>
  </si>
  <si>
    <t>3*790</t>
  </si>
  <si>
    <t>17</t>
  </si>
  <si>
    <t>463211111</t>
  </si>
  <si>
    <t>Rovnanina z lomového kamene s vyklínováním spár a dutin úlomky kamene</t>
  </si>
  <si>
    <t>563666145</t>
  </si>
  <si>
    <t>0,4*1,6*95</t>
  </si>
  <si>
    <t>23</t>
  </si>
  <si>
    <t>93511412R</t>
  </si>
  <si>
    <t>Dodání + osazení odvodňovacího žlabu REVERDO včetně betonového lože</t>
  </si>
  <si>
    <t>1766053302</t>
  </si>
  <si>
    <t>7*3,5</t>
  </si>
  <si>
    <t>24</t>
  </si>
  <si>
    <t>PC0</t>
  </si>
  <si>
    <t>Dodání + osazení ocelového odvodňovacího žlabu, š=300, h=180mm - včetně betonového lože</t>
  </si>
  <si>
    <t>-2142079610</t>
  </si>
  <si>
    <t>18</t>
  </si>
  <si>
    <t>574381112</t>
  </si>
  <si>
    <t>Penetrační makadam hrubý PMH tl 100 mm</t>
  </si>
  <si>
    <t>-2132166179</t>
  </si>
  <si>
    <t>19</t>
  </si>
  <si>
    <t>573411115R</t>
  </si>
  <si>
    <t>Nátěr živičný uzavírací nebo udržovací s posypem z asfaltu v množství 1,8 kg/m2</t>
  </si>
  <si>
    <t>-2141089834</t>
  </si>
  <si>
    <t>3*790*2</t>
  </si>
  <si>
    <t>C</t>
  </si>
  <si>
    <t>STAVENIŠTNÍ PŘESUN HMOT</t>
  </si>
  <si>
    <t>20</t>
  </si>
  <si>
    <t>998225111</t>
  </si>
  <si>
    <t>Přesun hmot pro pozemní komunikace s krytem z kamene, monolitickým betonovým nebo živičným</t>
  </si>
  <si>
    <t>-1581898035</t>
  </si>
  <si>
    <t>VRN</t>
  </si>
  <si>
    <t>Vedlejší rozpočtové náklady</t>
  </si>
  <si>
    <t>VRN3</t>
  </si>
  <si>
    <t>Zařízení staveniště</t>
  </si>
  <si>
    <t>030001000</t>
  </si>
  <si>
    <t>…</t>
  </si>
  <si>
    <t>1024</t>
  </si>
  <si>
    <t>-998514546</t>
  </si>
  <si>
    <t>22</t>
  </si>
  <si>
    <t>034403000</t>
  </si>
  <si>
    <t>Dopravní značení na staveništi</t>
  </si>
  <si>
    <t>-674351351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</si>
</sst>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0" xfId="0"/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right" vertical="center"/>
    </xf>
    <xf numFmtId="164" fontId="1" fillId="0" borderId="0" xfId="0" applyNumberFormat="1" applyFont="1" applyAlignment="1" applyProtection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topLeftCell="A8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70" t="s">
        <v>14</v>
      </c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  <c r="W5" s="271"/>
      <c r="X5" s="271"/>
      <c r="Y5" s="271"/>
      <c r="Z5" s="271"/>
      <c r="AA5" s="271"/>
      <c r="AB5" s="271"/>
      <c r="AC5" s="271"/>
      <c r="AD5" s="271"/>
      <c r="AE5" s="271"/>
      <c r="AF5" s="271"/>
      <c r="AG5" s="271"/>
      <c r="AH5" s="271"/>
      <c r="AI5" s="271"/>
      <c r="AJ5" s="271"/>
      <c r="AK5" s="271"/>
      <c r="AL5" s="271"/>
      <c r="AM5" s="271"/>
      <c r="AN5" s="271"/>
      <c r="AO5" s="271"/>
      <c r="AP5" s="21"/>
      <c r="AQ5" s="21"/>
      <c r="AR5" s="19"/>
      <c r="BE5" s="239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72" t="s">
        <v>17</v>
      </c>
      <c r="L6" s="271"/>
      <c r="M6" s="271"/>
      <c r="N6" s="271"/>
      <c r="O6" s="271"/>
      <c r="P6" s="271"/>
      <c r="Q6" s="271"/>
      <c r="R6" s="271"/>
      <c r="S6" s="271"/>
      <c r="T6" s="271"/>
      <c r="U6" s="271"/>
      <c r="V6" s="271"/>
      <c r="W6" s="271"/>
      <c r="X6" s="271"/>
      <c r="Y6" s="271"/>
      <c r="Z6" s="271"/>
      <c r="AA6" s="271"/>
      <c r="AB6" s="271"/>
      <c r="AC6" s="271"/>
      <c r="AD6" s="271"/>
      <c r="AE6" s="271"/>
      <c r="AF6" s="271"/>
      <c r="AG6" s="271"/>
      <c r="AH6" s="271"/>
      <c r="AI6" s="271"/>
      <c r="AJ6" s="271"/>
      <c r="AK6" s="271"/>
      <c r="AL6" s="271"/>
      <c r="AM6" s="271"/>
      <c r="AN6" s="271"/>
      <c r="AO6" s="271"/>
      <c r="AP6" s="21"/>
      <c r="AQ6" s="21"/>
      <c r="AR6" s="19"/>
      <c r="BE6" s="240"/>
      <c r="BS6" s="16" t="s">
        <v>18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1</v>
      </c>
      <c r="AO7" s="21"/>
      <c r="AP7" s="21"/>
      <c r="AQ7" s="21"/>
      <c r="AR7" s="19"/>
      <c r="BE7" s="240"/>
      <c r="BS7" s="16" t="s">
        <v>21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84">
        <v>43475</v>
      </c>
      <c r="AO8" s="21"/>
      <c r="AP8" s="21"/>
      <c r="AQ8" s="21"/>
      <c r="AR8" s="19"/>
      <c r="BE8" s="240"/>
      <c r="BS8" s="16" t="s">
        <v>25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0"/>
      <c r="BS9" s="16" t="s">
        <v>26</v>
      </c>
    </row>
    <row r="10" spans="1:74" s="1" customFormat="1" ht="12" customHeight="1">
      <c r="B10" s="20"/>
      <c r="C10" s="21"/>
      <c r="D10" s="28" t="s">
        <v>27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28</v>
      </c>
      <c r="AL10" s="21"/>
      <c r="AM10" s="21"/>
      <c r="AN10" s="26" t="s">
        <v>1</v>
      </c>
      <c r="AO10" s="21"/>
      <c r="AP10" s="21"/>
      <c r="AQ10" s="21"/>
      <c r="AR10" s="19"/>
      <c r="BE10" s="240"/>
      <c r="BS10" s="16" t="s">
        <v>18</v>
      </c>
    </row>
    <row r="11" spans="1:74" s="1" customFormat="1" ht="18.399999999999999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30</v>
      </c>
      <c r="AL11" s="21"/>
      <c r="AM11" s="21"/>
      <c r="AN11" s="26" t="s">
        <v>1</v>
      </c>
      <c r="AO11" s="21"/>
      <c r="AP11" s="21"/>
      <c r="AQ11" s="21"/>
      <c r="AR11" s="19"/>
      <c r="BE11" s="240"/>
      <c r="BS11" s="16" t="s">
        <v>18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0"/>
      <c r="BS12" s="16" t="s">
        <v>18</v>
      </c>
    </row>
    <row r="13" spans="1:74" s="1" customFormat="1" ht="12" customHeight="1">
      <c r="B13" s="20"/>
      <c r="C13" s="21"/>
      <c r="D13" s="28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28</v>
      </c>
      <c r="AL13" s="21"/>
      <c r="AM13" s="21"/>
      <c r="AN13" s="30" t="s">
        <v>32</v>
      </c>
      <c r="AO13" s="21"/>
      <c r="AP13" s="21"/>
      <c r="AQ13" s="21"/>
      <c r="AR13" s="19"/>
      <c r="BE13" s="240"/>
      <c r="BS13" s="16" t="s">
        <v>18</v>
      </c>
    </row>
    <row r="14" spans="1:74" ht="12.75">
      <c r="B14" s="20"/>
      <c r="C14" s="21"/>
      <c r="D14" s="21"/>
      <c r="E14" s="273" t="s">
        <v>32</v>
      </c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8" t="s">
        <v>30</v>
      </c>
      <c r="AL14" s="21"/>
      <c r="AM14" s="21"/>
      <c r="AN14" s="30" t="s">
        <v>32</v>
      </c>
      <c r="AO14" s="21"/>
      <c r="AP14" s="21"/>
      <c r="AQ14" s="21"/>
      <c r="AR14" s="19"/>
      <c r="BE14" s="240"/>
      <c r="BS14" s="16" t="s">
        <v>18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0"/>
      <c r="BS15" s="16" t="s">
        <v>4</v>
      </c>
    </row>
    <row r="16" spans="1:74" s="1" customFormat="1" ht="12" customHeight="1">
      <c r="B16" s="20"/>
      <c r="C16" s="21"/>
      <c r="D16" s="28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28</v>
      </c>
      <c r="AL16" s="21"/>
      <c r="AM16" s="21"/>
      <c r="AN16" s="26" t="s">
        <v>1</v>
      </c>
      <c r="AO16" s="21"/>
      <c r="AP16" s="21"/>
      <c r="AQ16" s="21"/>
      <c r="AR16" s="19"/>
      <c r="BE16" s="240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30</v>
      </c>
      <c r="AL17" s="21"/>
      <c r="AM17" s="21"/>
      <c r="AN17" s="26" t="s">
        <v>1</v>
      </c>
      <c r="AO17" s="21"/>
      <c r="AP17" s="21"/>
      <c r="AQ17" s="21"/>
      <c r="AR17" s="19"/>
      <c r="BE17" s="240"/>
      <c r="BS17" s="16" t="s">
        <v>35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0"/>
      <c r="BS18" s="16" t="s">
        <v>6</v>
      </c>
    </row>
    <row r="19" spans="1:71" s="1" customFormat="1" ht="12" customHeight="1">
      <c r="B19" s="20"/>
      <c r="C19" s="21"/>
      <c r="D19" s="28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28</v>
      </c>
      <c r="AL19" s="21"/>
      <c r="AM19" s="21"/>
      <c r="AN19" s="26" t="s">
        <v>1</v>
      </c>
      <c r="AO19" s="21"/>
      <c r="AP19" s="21"/>
      <c r="AQ19" s="21"/>
      <c r="AR19" s="19"/>
      <c r="BE19" s="240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30</v>
      </c>
      <c r="AL20" s="21"/>
      <c r="AM20" s="21"/>
      <c r="AN20" s="26" t="s">
        <v>1</v>
      </c>
      <c r="AO20" s="21"/>
      <c r="AP20" s="21"/>
      <c r="AQ20" s="21"/>
      <c r="AR20" s="19"/>
      <c r="BE20" s="240"/>
      <c r="BS20" s="16" t="s">
        <v>35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0"/>
    </row>
    <row r="22" spans="1:71" s="1" customFormat="1" ht="12" customHeight="1">
      <c r="B22" s="20"/>
      <c r="C22" s="21"/>
      <c r="D22" s="28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0"/>
    </row>
    <row r="23" spans="1:71" s="1" customFormat="1" ht="16.5" customHeight="1">
      <c r="B23" s="20"/>
      <c r="C23" s="21"/>
      <c r="D23" s="21"/>
      <c r="E23" s="275" t="s">
        <v>1</v>
      </c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1"/>
      <c r="AP23" s="21"/>
      <c r="AQ23" s="21"/>
      <c r="AR23" s="19"/>
      <c r="BE23" s="240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0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0"/>
    </row>
    <row r="26" spans="1:71" s="2" customFormat="1" ht="25.9" customHeight="1">
      <c r="A26" s="33"/>
      <c r="B26" s="34"/>
      <c r="C26" s="35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42">
        <f>ROUND(AG94,2)</f>
        <v>0</v>
      </c>
      <c r="AL26" s="243"/>
      <c r="AM26" s="243"/>
      <c r="AN26" s="243"/>
      <c r="AO26" s="243"/>
      <c r="AP26" s="35"/>
      <c r="AQ26" s="35"/>
      <c r="AR26" s="38"/>
      <c r="BE26" s="240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0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76" t="s">
        <v>39</v>
      </c>
      <c r="M28" s="276"/>
      <c r="N28" s="276"/>
      <c r="O28" s="276"/>
      <c r="P28" s="276"/>
      <c r="Q28" s="35"/>
      <c r="R28" s="35"/>
      <c r="S28" s="35"/>
      <c r="T28" s="35"/>
      <c r="U28" s="35"/>
      <c r="V28" s="35"/>
      <c r="W28" s="276" t="s">
        <v>40</v>
      </c>
      <c r="X28" s="276"/>
      <c r="Y28" s="276"/>
      <c r="Z28" s="276"/>
      <c r="AA28" s="276"/>
      <c r="AB28" s="276"/>
      <c r="AC28" s="276"/>
      <c r="AD28" s="276"/>
      <c r="AE28" s="276"/>
      <c r="AF28" s="35"/>
      <c r="AG28" s="35"/>
      <c r="AH28" s="35"/>
      <c r="AI28" s="35"/>
      <c r="AJ28" s="35"/>
      <c r="AK28" s="276" t="s">
        <v>41</v>
      </c>
      <c r="AL28" s="276"/>
      <c r="AM28" s="276"/>
      <c r="AN28" s="276"/>
      <c r="AO28" s="276"/>
      <c r="AP28" s="35"/>
      <c r="AQ28" s="35"/>
      <c r="AR28" s="38"/>
      <c r="BE28" s="240"/>
    </row>
    <row r="29" spans="1:71" s="3" customFormat="1" ht="14.45" customHeight="1"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277">
        <v>0.21</v>
      </c>
      <c r="M29" s="238"/>
      <c r="N29" s="238"/>
      <c r="O29" s="238"/>
      <c r="P29" s="238"/>
      <c r="Q29" s="40"/>
      <c r="R29" s="40"/>
      <c r="S29" s="40"/>
      <c r="T29" s="40"/>
      <c r="U29" s="40"/>
      <c r="V29" s="40"/>
      <c r="W29" s="237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F29" s="40"/>
      <c r="AG29" s="40"/>
      <c r="AH29" s="40"/>
      <c r="AI29" s="40"/>
      <c r="AJ29" s="40"/>
      <c r="AK29" s="237">
        <f>ROUND(AV94, 2)</f>
        <v>0</v>
      </c>
      <c r="AL29" s="238"/>
      <c r="AM29" s="238"/>
      <c r="AN29" s="238"/>
      <c r="AO29" s="238"/>
      <c r="AP29" s="40"/>
      <c r="AQ29" s="40"/>
      <c r="AR29" s="41"/>
      <c r="BE29" s="241"/>
    </row>
    <row r="30" spans="1:71" s="3" customFormat="1" ht="14.45" customHeight="1"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277">
        <v>0.15</v>
      </c>
      <c r="M30" s="238"/>
      <c r="N30" s="238"/>
      <c r="O30" s="238"/>
      <c r="P30" s="238"/>
      <c r="Q30" s="40"/>
      <c r="R30" s="40"/>
      <c r="S30" s="40"/>
      <c r="T30" s="40"/>
      <c r="U30" s="40"/>
      <c r="V30" s="40"/>
      <c r="W30" s="237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F30" s="40"/>
      <c r="AG30" s="40"/>
      <c r="AH30" s="40"/>
      <c r="AI30" s="40"/>
      <c r="AJ30" s="40"/>
      <c r="AK30" s="237">
        <f>ROUND(AW94, 2)</f>
        <v>0</v>
      </c>
      <c r="AL30" s="238"/>
      <c r="AM30" s="238"/>
      <c r="AN30" s="238"/>
      <c r="AO30" s="238"/>
      <c r="AP30" s="40"/>
      <c r="AQ30" s="40"/>
      <c r="AR30" s="41"/>
      <c r="BE30" s="241"/>
    </row>
    <row r="31" spans="1:71" s="3" customFormat="1" ht="14.45" hidden="1" customHeight="1"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277">
        <v>0.21</v>
      </c>
      <c r="M31" s="238"/>
      <c r="N31" s="238"/>
      <c r="O31" s="238"/>
      <c r="P31" s="238"/>
      <c r="Q31" s="40"/>
      <c r="R31" s="40"/>
      <c r="S31" s="40"/>
      <c r="T31" s="40"/>
      <c r="U31" s="40"/>
      <c r="V31" s="40"/>
      <c r="W31" s="237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F31" s="40"/>
      <c r="AG31" s="40"/>
      <c r="AH31" s="40"/>
      <c r="AI31" s="40"/>
      <c r="AJ31" s="40"/>
      <c r="AK31" s="237">
        <v>0</v>
      </c>
      <c r="AL31" s="238"/>
      <c r="AM31" s="238"/>
      <c r="AN31" s="238"/>
      <c r="AO31" s="238"/>
      <c r="AP31" s="40"/>
      <c r="AQ31" s="40"/>
      <c r="AR31" s="41"/>
      <c r="BE31" s="241"/>
    </row>
    <row r="32" spans="1:71" s="3" customFormat="1" ht="14.45" hidden="1" customHeight="1"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277">
        <v>0.15</v>
      </c>
      <c r="M32" s="238"/>
      <c r="N32" s="238"/>
      <c r="O32" s="238"/>
      <c r="P32" s="238"/>
      <c r="Q32" s="40"/>
      <c r="R32" s="40"/>
      <c r="S32" s="40"/>
      <c r="T32" s="40"/>
      <c r="U32" s="40"/>
      <c r="V32" s="40"/>
      <c r="W32" s="237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F32" s="40"/>
      <c r="AG32" s="40"/>
      <c r="AH32" s="40"/>
      <c r="AI32" s="40"/>
      <c r="AJ32" s="40"/>
      <c r="AK32" s="237">
        <v>0</v>
      </c>
      <c r="AL32" s="238"/>
      <c r="AM32" s="238"/>
      <c r="AN32" s="238"/>
      <c r="AO32" s="238"/>
      <c r="AP32" s="40"/>
      <c r="AQ32" s="40"/>
      <c r="AR32" s="41"/>
      <c r="BE32" s="241"/>
    </row>
    <row r="33" spans="1:57" s="3" customFormat="1" ht="14.45" hidden="1" customHeight="1"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277">
        <v>0</v>
      </c>
      <c r="M33" s="238"/>
      <c r="N33" s="238"/>
      <c r="O33" s="238"/>
      <c r="P33" s="238"/>
      <c r="Q33" s="40"/>
      <c r="R33" s="40"/>
      <c r="S33" s="40"/>
      <c r="T33" s="40"/>
      <c r="U33" s="40"/>
      <c r="V33" s="40"/>
      <c r="W33" s="237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F33" s="40"/>
      <c r="AG33" s="40"/>
      <c r="AH33" s="40"/>
      <c r="AI33" s="40"/>
      <c r="AJ33" s="40"/>
      <c r="AK33" s="237">
        <v>0</v>
      </c>
      <c r="AL33" s="238"/>
      <c r="AM33" s="238"/>
      <c r="AN33" s="238"/>
      <c r="AO33" s="238"/>
      <c r="AP33" s="40"/>
      <c r="AQ33" s="40"/>
      <c r="AR33" s="41"/>
      <c r="BE33" s="241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0"/>
    </row>
    <row r="35" spans="1:57" s="2" customFormat="1" ht="25.9" customHeight="1">
      <c r="A35" s="33"/>
      <c r="B35" s="34"/>
      <c r="C35" s="42"/>
      <c r="D35" s="43" t="s">
        <v>48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49</v>
      </c>
      <c r="U35" s="44"/>
      <c r="V35" s="44"/>
      <c r="W35" s="44"/>
      <c r="X35" s="244" t="s">
        <v>50</v>
      </c>
      <c r="Y35" s="245"/>
      <c r="Z35" s="245"/>
      <c r="AA35" s="245"/>
      <c r="AB35" s="245"/>
      <c r="AC35" s="44"/>
      <c r="AD35" s="44"/>
      <c r="AE35" s="44"/>
      <c r="AF35" s="44"/>
      <c r="AG35" s="44"/>
      <c r="AH35" s="44"/>
      <c r="AI35" s="44"/>
      <c r="AJ35" s="44"/>
      <c r="AK35" s="246">
        <f>SUM(AK26:AK33)</f>
        <v>0</v>
      </c>
      <c r="AL35" s="245"/>
      <c r="AM35" s="245"/>
      <c r="AN35" s="245"/>
      <c r="AO35" s="247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51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52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53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54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53</v>
      </c>
      <c r="AI60" s="37"/>
      <c r="AJ60" s="37"/>
      <c r="AK60" s="37"/>
      <c r="AL60" s="37"/>
      <c r="AM60" s="51" t="s">
        <v>54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55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56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53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54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53</v>
      </c>
      <c r="AI75" s="37"/>
      <c r="AJ75" s="37"/>
      <c r="AK75" s="37"/>
      <c r="AL75" s="37"/>
      <c r="AM75" s="51" t="s">
        <v>54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0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0" s="2" customFormat="1" ht="24.95" customHeight="1">
      <c r="A82" s="33"/>
      <c r="B82" s="34"/>
      <c r="C82" s="22" t="s">
        <v>57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0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0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72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0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51" t="str">
        <f>K6</f>
        <v>OPRAVA MK PASECKÁ SPOJUJÍCÍ MÍSTNÍ ČÁSTI OBCE ÚLEHLA - REVÍR</v>
      </c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62"/>
      <c r="AQ85" s="62"/>
      <c r="AR85" s="63"/>
    </row>
    <row r="86" spans="1:90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0" s="2" customFormat="1" ht="12" customHeight="1">
      <c r="A87" s="33"/>
      <c r="B87" s="34"/>
      <c r="C87" s="28" t="s">
        <v>22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24</v>
      </c>
      <c r="AJ87" s="35"/>
      <c r="AK87" s="35"/>
      <c r="AL87" s="35"/>
      <c r="AM87" s="253">
        <f>IF(AN8= "","",AN8)</f>
        <v>43475</v>
      </c>
      <c r="AN87" s="253"/>
      <c r="AO87" s="35"/>
      <c r="AP87" s="35"/>
      <c r="AQ87" s="35"/>
      <c r="AR87" s="38"/>
      <c r="BE87" s="33"/>
    </row>
    <row r="88" spans="1:90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0" s="2" customFormat="1" ht="15.2" customHeight="1">
      <c r="A89" s="33"/>
      <c r="B89" s="34"/>
      <c r="C89" s="28" t="s">
        <v>27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>OBEC POLIČNÁ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33</v>
      </c>
      <c r="AJ89" s="35"/>
      <c r="AK89" s="35"/>
      <c r="AL89" s="35"/>
      <c r="AM89" s="249" t="str">
        <f>IF(E17="","",E17)</f>
        <v>Ing. Dybal Jaromír</v>
      </c>
      <c r="AN89" s="250"/>
      <c r="AO89" s="250"/>
      <c r="AP89" s="250"/>
      <c r="AQ89" s="35"/>
      <c r="AR89" s="38"/>
      <c r="AS89" s="254" t="s">
        <v>58</v>
      </c>
      <c r="AT89" s="255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0" s="2" customFormat="1" ht="15.2" customHeight="1">
      <c r="A90" s="33"/>
      <c r="B90" s="34"/>
      <c r="C90" s="28" t="s">
        <v>31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36</v>
      </c>
      <c r="AJ90" s="35"/>
      <c r="AK90" s="35"/>
      <c r="AL90" s="35"/>
      <c r="AM90" s="249" t="str">
        <f>IF(E20="","",E20)</f>
        <v>Ing. Dybal Jaromír</v>
      </c>
      <c r="AN90" s="250"/>
      <c r="AO90" s="250"/>
      <c r="AP90" s="250"/>
      <c r="AQ90" s="35"/>
      <c r="AR90" s="38"/>
      <c r="AS90" s="256"/>
      <c r="AT90" s="257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0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58"/>
      <c r="AT91" s="259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0" s="2" customFormat="1" ht="29.25" customHeight="1">
      <c r="A92" s="33"/>
      <c r="B92" s="34"/>
      <c r="C92" s="260" t="s">
        <v>59</v>
      </c>
      <c r="D92" s="261"/>
      <c r="E92" s="261"/>
      <c r="F92" s="261"/>
      <c r="G92" s="261"/>
      <c r="H92" s="72"/>
      <c r="I92" s="262" t="s">
        <v>60</v>
      </c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3" t="s">
        <v>61</v>
      </c>
      <c r="AH92" s="261"/>
      <c r="AI92" s="261"/>
      <c r="AJ92" s="261"/>
      <c r="AK92" s="261"/>
      <c r="AL92" s="261"/>
      <c r="AM92" s="261"/>
      <c r="AN92" s="262" t="s">
        <v>62</v>
      </c>
      <c r="AO92" s="261"/>
      <c r="AP92" s="264"/>
      <c r="AQ92" s="73" t="s">
        <v>63</v>
      </c>
      <c r="AR92" s="38"/>
      <c r="AS92" s="74" t="s">
        <v>64</v>
      </c>
      <c r="AT92" s="75" t="s">
        <v>65</v>
      </c>
      <c r="AU92" s="75" t="s">
        <v>66</v>
      </c>
      <c r="AV92" s="75" t="s">
        <v>67</v>
      </c>
      <c r="AW92" s="75" t="s">
        <v>68</v>
      </c>
      <c r="AX92" s="75" t="s">
        <v>69</v>
      </c>
      <c r="AY92" s="75" t="s">
        <v>70</v>
      </c>
      <c r="AZ92" s="75" t="s">
        <v>71</v>
      </c>
      <c r="BA92" s="75" t="s">
        <v>72</v>
      </c>
      <c r="BB92" s="75" t="s">
        <v>73</v>
      </c>
      <c r="BC92" s="75" t="s">
        <v>74</v>
      </c>
      <c r="BD92" s="76" t="s">
        <v>75</v>
      </c>
      <c r="BE92" s="33"/>
    </row>
    <row r="93" spans="1:90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0" s="6" customFormat="1" ht="32.450000000000003" customHeight="1">
      <c r="B94" s="80"/>
      <c r="C94" s="81" t="s">
        <v>76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68">
        <f>ROUND(AG95,2)</f>
        <v>0</v>
      </c>
      <c r="AH94" s="268"/>
      <c r="AI94" s="268"/>
      <c r="AJ94" s="268"/>
      <c r="AK94" s="268"/>
      <c r="AL94" s="268"/>
      <c r="AM94" s="268"/>
      <c r="AN94" s="269">
        <f>SUM(AG94,AT94)</f>
        <v>0</v>
      </c>
      <c r="AO94" s="269"/>
      <c r="AP94" s="269"/>
      <c r="AQ94" s="84" t="s">
        <v>1</v>
      </c>
      <c r="AR94" s="85"/>
      <c r="AS94" s="86">
        <f>ROUND(AS95,2)</f>
        <v>0</v>
      </c>
      <c r="AT94" s="87">
        <f>ROUND(SUM(AV94:AW94),2)</f>
        <v>0</v>
      </c>
      <c r="AU94" s="88">
        <f>ROUND(AU95,5)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ROUND(AZ95,2)</f>
        <v>0</v>
      </c>
      <c r="BA94" s="87">
        <f>ROUND(BA95,2)</f>
        <v>0</v>
      </c>
      <c r="BB94" s="87">
        <f>ROUND(BB95,2)</f>
        <v>0</v>
      </c>
      <c r="BC94" s="87">
        <f>ROUND(BC95,2)</f>
        <v>0</v>
      </c>
      <c r="BD94" s="89">
        <f>ROUND(BD95,2)</f>
        <v>0</v>
      </c>
      <c r="BS94" s="90" t="s">
        <v>77</v>
      </c>
      <c r="BT94" s="90" t="s">
        <v>78</v>
      </c>
      <c r="BV94" s="90" t="s">
        <v>79</v>
      </c>
      <c r="BW94" s="90" t="s">
        <v>5</v>
      </c>
      <c r="BX94" s="90" t="s">
        <v>80</v>
      </c>
      <c r="CL94" s="90" t="s">
        <v>1</v>
      </c>
    </row>
    <row r="95" spans="1:90" s="7" customFormat="1" ht="27" customHeight="1">
      <c r="A95" s="91" t="s">
        <v>81</v>
      </c>
      <c r="B95" s="92"/>
      <c r="C95" s="93"/>
      <c r="D95" s="267" t="s">
        <v>14</v>
      </c>
      <c r="E95" s="267"/>
      <c r="F95" s="267"/>
      <c r="G95" s="267"/>
      <c r="H95" s="267"/>
      <c r="I95" s="94"/>
      <c r="J95" s="267" t="s">
        <v>17</v>
      </c>
      <c r="K95" s="267"/>
      <c r="L95" s="267"/>
      <c r="M95" s="267"/>
      <c r="N95" s="267"/>
      <c r="O95" s="267"/>
      <c r="P95" s="267"/>
      <c r="Q95" s="267"/>
      <c r="R95" s="267"/>
      <c r="S95" s="267"/>
      <c r="T95" s="267"/>
      <c r="U95" s="267"/>
      <c r="V95" s="267"/>
      <c r="W95" s="267"/>
      <c r="X95" s="267"/>
      <c r="Y95" s="267"/>
      <c r="Z95" s="267"/>
      <c r="AA95" s="267"/>
      <c r="AB95" s="267"/>
      <c r="AC95" s="267"/>
      <c r="AD95" s="267"/>
      <c r="AE95" s="267"/>
      <c r="AF95" s="267"/>
      <c r="AG95" s="265">
        <f>'72 - OPRAVA MK PASECKÁ SP...'!J28</f>
        <v>0</v>
      </c>
      <c r="AH95" s="266"/>
      <c r="AI95" s="266"/>
      <c r="AJ95" s="266"/>
      <c r="AK95" s="266"/>
      <c r="AL95" s="266"/>
      <c r="AM95" s="266"/>
      <c r="AN95" s="265">
        <f>SUM(AG95,AT95)</f>
        <v>0</v>
      </c>
      <c r="AO95" s="266"/>
      <c r="AP95" s="266"/>
      <c r="AQ95" s="95" t="s">
        <v>82</v>
      </c>
      <c r="AR95" s="96"/>
      <c r="AS95" s="97">
        <v>0</v>
      </c>
      <c r="AT95" s="98">
        <f>ROUND(SUM(AV95:AW95),2)</f>
        <v>0</v>
      </c>
      <c r="AU95" s="99">
        <f>'72 - OPRAVA MK PASECKÁ SP...'!P118</f>
        <v>0</v>
      </c>
      <c r="AV95" s="98">
        <f>'72 - OPRAVA MK PASECKÁ SP...'!J31</f>
        <v>0</v>
      </c>
      <c r="AW95" s="98">
        <f>'72 - OPRAVA MK PASECKÁ SP...'!J32</f>
        <v>0</v>
      </c>
      <c r="AX95" s="98">
        <f>'72 - OPRAVA MK PASECKÁ SP...'!J33</f>
        <v>0</v>
      </c>
      <c r="AY95" s="98">
        <f>'72 - OPRAVA MK PASECKÁ SP...'!J34</f>
        <v>0</v>
      </c>
      <c r="AZ95" s="98">
        <f>'72 - OPRAVA MK PASECKÁ SP...'!F31</f>
        <v>0</v>
      </c>
      <c r="BA95" s="98">
        <f>'72 - OPRAVA MK PASECKÁ SP...'!F32</f>
        <v>0</v>
      </c>
      <c r="BB95" s="98">
        <f>'72 - OPRAVA MK PASECKÁ SP...'!F33</f>
        <v>0</v>
      </c>
      <c r="BC95" s="98">
        <f>'72 - OPRAVA MK PASECKÁ SP...'!F34</f>
        <v>0</v>
      </c>
      <c r="BD95" s="100">
        <f>'72 - OPRAVA MK PASECKÁ SP...'!F35</f>
        <v>0</v>
      </c>
      <c r="BT95" s="101" t="s">
        <v>21</v>
      </c>
      <c r="BU95" s="101" t="s">
        <v>83</v>
      </c>
      <c r="BV95" s="101" t="s">
        <v>79</v>
      </c>
      <c r="BW95" s="101" t="s">
        <v>5</v>
      </c>
      <c r="BX95" s="101" t="s">
        <v>80</v>
      </c>
      <c r="CL95" s="101" t="s">
        <v>1</v>
      </c>
    </row>
    <row r="96" spans="1:90" s="2" customFormat="1" ht="30" customHeight="1">
      <c r="A96" s="33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8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s="2" customFormat="1" ht="6.95" customHeight="1">
      <c r="A97" s="33"/>
      <c r="B97" s="53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</sheetData>
  <sheetProtection algorithmName="SHA-512" hashValue="QNk1fxjLNBHnWJeYrRk4OV1ur9qBgAbodTdtNBz3Ylx6PgBTity+mYuFweIXlC+8VylkA3AktthJZtv+6PsbMw==" saltValue="jgXfFsn7b5KG44Z7Vkx7i5wISReP3HrEg+YxGHAzEaexyuRvcRZR+JNEwVV7aWwnxUY2aX1q1IVLd+ijBrJ5OA==" spinCount="100000" sheet="1" objects="1" scenarios="1" formatColumns="0" formatRows="0"/>
  <mergeCells count="42">
    <mergeCell ref="L30:P30"/>
    <mergeCell ref="L31:P31"/>
    <mergeCell ref="L32:P32"/>
    <mergeCell ref="L33:P33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X35:AB35"/>
    <mergeCell ref="AK35:AO35"/>
    <mergeCell ref="AR2:BE2"/>
    <mergeCell ref="AM90:AP90"/>
    <mergeCell ref="L85:AO85"/>
    <mergeCell ref="AM87:AN87"/>
    <mergeCell ref="AM89:AP89"/>
    <mergeCell ref="AS89:AT91"/>
    <mergeCell ref="K5:AO5"/>
    <mergeCell ref="K6:AO6"/>
    <mergeCell ref="E14:AJ14"/>
    <mergeCell ref="E23:AN23"/>
    <mergeCell ref="L28:P28"/>
    <mergeCell ref="W28:AE28"/>
    <mergeCell ref="AK28:AO28"/>
    <mergeCell ref="L29:P29"/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</mergeCells>
  <hyperlinks>
    <hyperlink ref="A95" location="'72 - OPRAVA MK PASECKÁ SP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>
      <selection activeCell="J10" sqref="J10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102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102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AT2" s="16" t="s">
        <v>5</v>
      </c>
    </row>
    <row r="3" spans="1:46" s="1" customFormat="1" ht="6.95" customHeight="1">
      <c r="B3" s="103"/>
      <c r="C3" s="104"/>
      <c r="D3" s="104"/>
      <c r="E3" s="104"/>
      <c r="F3" s="104"/>
      <c r="G3" s="104"/>
      <c r="H3" s="104"/>
      <c r="I3" s="105"/>
      <c r="J3" s="104"/>
      <c r="K3" s="104"/>
      <c r="L3" s="19"/>
      <c r="AT3" s="16" t="s">
        <v>84</v>
      </c>
    </row>
    <row r="4" spans="1:46" s="1" customFormat="1" ht="24.95" customHeight="1">
      <c r="B4" s="19"/>
      <c r="D4" s="106" t="s">
        <v>85</v>
      </c>
      <c r="I4" s="102"/>
      <c r="L4" s="19"/>
      <c r="M4" s="107" t="s">
        <v>10</v>
      </c>
      <c r="AT4" s="16" t="s">
        <v>4</v>
      </c>
    </row>
    <row r="5" spans="1:46" s="1" customFormat="1" ht="6.95" customHeight="1">
      <c r="B5" s="19"/>
      <c r="I5" s="102"/>
      <c r="L5" s="19"/>
    </row>
    <row r="6" spans="1:46" s="2" customFormat="1" ht="12" customHeight="1">
      <c r="A6" s="33"/>
      <c r="B6" s="38"/>
      <c r="C6" s="33"/>
      <c r="D6" s="108" t="s">
        <v>16</v>
      </c>
      <c r="E6" s="33"/>
      <c r="F6" s="33"/>
      <c r="G6" s="33"/>
      <c r="H6" s="33"/>
      <c r="I6" s="109"/>
      <c r="J6" s="33"/>
      <c r="K6" s="33"/>
      <c r="L6" s="50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27" customHeight="1">
      <c r="A7" s="33"/>
      <c r="B7" s="38"/>
      <c r="C7" s="33"/>
      <c r="D7" s="33"/>
      <c r="E7" s="278" t="s">
        <v>17</v>
      </c>
      <c r="F7" s="279"/>
      <c r="G7" s="279"/>
      <c r="H7" s="279"/>
      <c r="I7" s="109"/>
      <c r="J7" s="33"/>
      <c r="K7" s="33"/>
      <c r="L7" s="50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109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8" t="s">
        <v>19</v>
      </c>
      <c r="E9" s="33"/>
      <c r="F9" s="110" t="s">
        <v>1</v>
      </c>
      <c r="G9" s="33"/>
      <c r="H9" s="33"/>
      <c r="I9" s="111" t="s">
        <v>20</v>
      </c>
      <c r="J9" s="110" t="s">
        <v>1</v>
      </c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8" t="s">
        <v>22</v>
      </c>
      <c r="E10" s="33"/>
      <c r="F10" s="110" t="s">
        <v>23</v>
      </c>
      <c r="G10" s="33"/>
      <c r="H10" s="33"/>
      <c r="I10" s="111" t="s">
        <v>24</v>
      </c>
      <c r="J10" s="112">
        <f>'Rekapitulace stavby'!AN8</f>
        <v>43475</v>
      </c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109"/>
      <c r="J11" s="33"/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8" t="s">
        <v>27</v>
      </c>
      <c r="E12" s="33"/>
      <c r="F12" s="33"/>
      <c r="G12" s="33"/>
      <c r="H12" s="33"/>
      <c r="I12" s="111" t="s">
        <v>28</v>
      </c>
      <c r="J12" s="110" t="s">
        <v>1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10" t="s">
        <v>29</v>
      </c>
      <c r="F13" s="33"/>
      <c r="G13" s="33"/>
      <c r="H13" s="33"/>
      <c r="I13" s="111" t="s">
        <v>30</v>
      </c>
      <c r="J13" s="110" t="s">
        <v>1</v>
      </c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109"/>
      <c r="J14" s="33"/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8" t="s">
        <v>31</v>
      </c>
      <c r="E15" s="33"/>
      <c r="F15" s="33"/>
      <c r="G15" s="33"/>
      <c r="H15" s="33"/>
      <c r="I15" s="111" t="s">
        <v>28</v>
      </c>
      <c r="J15" s="29" t="str">
        <f>'Rekapitulace stavby'!AN13</f>
        <v>Vyplň údaj</v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280" t="str">
        <f>'Rekapitulace stavby'!E14</f>
        <v>Vyplň údaj</v>
      </c>
      <c r="F16" s="281"/>
      <c r="G16" s="281"/>
      <c r="H16" s="281"/>
      <c r="I16" s="111" t="s">
        <v>30</v>
      </c>
      <c r="J16" s="29" t="str">
        <f>'Rekapitulace stavby'!AN14</f>
        <v>Vyplň údaj</v>
      </c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109"/>
      <c r="J17" s="33"/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8" t="s">
        <v>33</v>
      </c>
      <c r="E18" s="33"/>
      <c r="F18" s="33"/>
      <c r="G18" s="33"/>
      <c r="H18" s="33"/>
      <c r="I18" s="111" t="s">
        <v>28</v>
      </c>
      <c r="J18" s="110" t="s">
        <v>1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10" t="s">
        <v>34</v>
      </c>
      <c r="F19" s="33"/>
      <c r="G19" s="33"/>
      <c r="H19" s="33"/>
      <c r="I19" s="111" t="s">
        <v>30</v>
      </c>
      <c r="J19" s="110" t="s">
        <v>1</v>
      </c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109"/>
      <c r="J20" s="33"/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8" t="s">
        <v>36</v>
      </c>
      <c r="E21" s="33"/>
      <c r="F21" s="33"/>
      <c r="G21" s="33"/>
      <c r="H21" s="33"/>
      <c r="I21" s="111" t="s">
        <v>28</v>
      </c>
      <c r="J21" s="110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10" t="s">
        <v>34</v>
      </c>
      <c r="F22" s="33"/>
      <c r="G22" s="33"/>
      <c r="H22" s="33"/>
      <c r="I22" s="111" t="s">
        <v>30</v>
      </c>
      <c r="J22" s="110" t="s">
        <v>1</v>
      </c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109"/>
      <c r="J23" s="33"/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8" t="s">
        <v>37</v>
      </c>
      <c r="E24" s="33"/>
      <c r="F24" s="33"/>
      <c r="G24" s="33"/>
      <c r="H24" s="33"/>
      <c r="I24" s="109"/>
      <c r="J24" s="33"/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16.5" customHeight="1">
      <c r="A25" s="113"/>
      <c r="B25" s="114"/>
      <c r="C25" s="113"/>
      <c r="D25" s="113"/>
      <c r="E25" s="282" t="s">
        <v>1</v>
      </c>
      <c r="F25" s="282"/>
      <c r="G25" s="282"/>
      <c r="H25" s="282"/>
      <c r="I25" s="115"/>
      <c r="J25" s="113"/>
      <c r="K25" s="113"/>
      <c r="L25" s="116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109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17"/>
      <c r="E27" s="117"/>
      <c r="F27" s="117"/>
      <c r="G27" s="117"/>
      <c r="H27" s="117"/>
      <c r="I27" s="118"/>
      <c r="J27" s="117"/>
      <c r="K27" s="117"/>
      <c r="L27" s="50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25.35" customHeight="1">
      <c r="A28" s="33"/>
      <c r="B28" s="38"/>
      <c r="C28" s="33"/>
      <c r="D28" s="119" t="s">
        <v>38</v>
      </c>
      <c r="E28" s="33"/>
      <c r="F28" s="33"/>
      <c r="G28" s="33"/>
      <c r="H28" s="33"/>
      <c r="I28" s="109"/>
      <c r="J28" s="120">
        <f>ROUND(J118, 2)</f>
        <v>0</v>
      </c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8"/>
      <c r="C29" s="33"/>
      <c r="D29" s="117"/>
      <c r="E29" s="117"/>
      <c r="F29" s="117"/>
      <c r="G29" s="117"/>
      <c r="H29" s="117"/>
      <c r="I29" s="118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8"/>
      <c r="C30" s="33"/>
      <c r="D30" s="33"/>
      <c r="E30" s="33"/>
      <c r="F30" s="121" t="s">
        <v>40</v>
      </c>
      <c r="G30" s="33"/>
      <c r="H30" s="33"/>
      <c r="I30" s="122" t="s">
        <v>39</v>
      </c>
      <c r="J30" s="121" t="s">
        <v>41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8"/>
      <c r="C31" s="33"/>
      <c r="D31" s="123" t="s">
        <v>42</v>
      </c>
      <c r="E31" s="108" t="s">
        <v>43</v>
      </c>
      <c r="F31" s="124">
        <f>ROUND((SUM(BE118:BE171)),  2)</f>
        <v>0</v>
      </c>
      <c r="G31" s="33"/>
      <c r="H31" s="33"/>
      <c r="I31" s="125">
        <v>0.21</v>
      </c>
      <c r="J31" s="124">
        <f>ROUND(((SUM(BE118:BE171))*I31),  2)</f>
        <v>0</v>
      </c>
      <c r="K31" s="33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108" t="s">
        <v>44</v>
      </c>
      <c r="F32" s="124">
        <f>ROUND((SUM(BF118:BF171)),  2)</f>
        <v>0</v>
      </c>
      <c r="G32" s="33"/>
      <c r="H32" s="33"/>
      <c r="I32" s="125">
        <v>0.15</v>
      </c>
      <c r="J32" s="124">
        <f>ROUND(((SUM(BF118:BF171))*I32),  2)</f>
        <v>0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33"/>
      <c r="E33" s="108" t="s">
        <v>45</v>
      </c>
      <c r="F33" s="124">
        <f>ROUND((SUM(BG118:BG171)),  2)</f>
        <v>0</v>
      </c>
      <c r="G33" s="33"/>
      <c r="H33" s="33"/>
      <c r="I33" s="125">
        <v>0.21</v>
      </c>
      <c r="J33" s="124">
        <f>0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08" t="s">
        <v>46</v>
      </c>
      <c r="F34" s="124">
        <f>ROUND((SUM(BH118:BH171)),  2)</f>
        <v>0</v>
      </c>
      <c r="G34" s="33"/>
      <c r="H34" s="33"/>
      <c r="I34" s="125">
        <v>0.15</v>
      </c>
      <c r="J34" s="124">
        <f>0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8" t="s">
        <v>47</v>
      </c>
      <c r="F35" s="124">
        <f>ROUND((SUM(BI118:BI171)),  2)</f>
        <v>0</v>
      </c>
      <c r="G35" s="33"/>
      <c r="H35" s="33"/>
      <c r="I35" s="125">
        <v>0</v>
      </c>
      <c r="J35" s="124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6.95" customHeight="1">
      <c r="A36" s="33"/>
      <c r="B36" s="38"/>
      <c r="C36" s="33"/>
      <c r="D36" s="33"/>
      <c r="E36" s="33"/>
      <c r="F36" s="33"/>
      <c r="G36" s="33"/>
      <c r="H36" s="33"/>
      <c r="I36" s="109"/>
      <c r="J36" s="33"/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25.35" customHeight="1">
      <c r="A37" s="33"/>
      <c r="B37" s="38"/>
      <c r="C37" s="126"/>
      <c r="D37" s="127" t="s">
        <v>48</v>
      </c>
      <c r="E37" s="128"/>
      <c r="F37" s="128"/>
      <c r="G37" s="129" t="s">
        <v>49</v>
      </c>
      <c r="H37" s="130" t="s">
        <v>50</v>
      </c>
      <c r="I37" s="131"/>
      <c r="J37" s="132">
        <f>SUM(J28:J35)</f>
        <v>0</v>
      </c>
      <c r="K37" s="1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customHeight="1">
      <c r="A38" s="33"/>
      <c r="B38" s="38"/>
      <c r="C38" s="33"/>
      <c r="D38" s="33"/>
      <c r="E38" s="33"/>
      <c r="F38" s="33"/>
      <c r="G38" s="33"/>
      <c r="H38" s="33"/>
      <c r="I38" s="109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1" customFormat="1" ht="14.45" customHeight="1">
      <c r="B39" s="19"/>
      <c r="I39" s="102"/>
      <c r="L39" s="19"/>
    </row>
    <row r="40" spans="1:31" s="1" customFormat="1" ht="14.45" customHeight="1">
      <c r="B40" s="19"/>
      <c r="I40" s="102"/>
      <c r="L40" s="19"/>
    </row>
    <row r="41" spans="1:31" s="1" customFormat="1" ht="14.45" customHeight="1">
      <c r="B41" s="19"/>
      <c r="I41" s="102"/>
      <c r="L41" s="19"/>
    </row>
    <row r="42" spans="1:31" s="1" customFormat="1" ht="14.45" customHeight="1">
      <c r="B42" s="19"/>
      <c r="I42" s="102"/>
      <c r="L42" s="19"/>
    </row>
    <row r="43" spans="1:31" s="1" customFormat="1" ht="14.45" customHeight="1">
      <c r="B43" s="19"/>
      <c r="I43" s="102"/>
      <c r="L43" s="19"/>
    </row>
    <row r="44" spans="1:31" s="1" customFormat="1" ht="14.45" customHeight="1">
      <c r="B44" s="19"/>
      <c r="I44" s="102"/>
      <c r="L44" s="19"/>
    </row>
    <row r="45" spans="1:31" s="1" customFormat="1" ht="14.45" customHeight="1">
      <c r="B45" s="19"/>
      <c r="I45" s="102"/>
      <c r="L45" s="19"/>
    </row>
    <row r="46" spans="1:31" s="1" customFormat="1" ht="14.45" customHeight="1">
      <c r="B46" s="19"/>
      <c r="I46" s="102"/>
      <c r="L46" s="19"/>
    </row>
    <row r="47" spans="1:31" s="1" customFormat="1" ht="14.45" customHeight="1">
      <c r="B47" s="19"/>
      <c r="I47" s="102"/>
      <c r="L47" s="19"/>
    </row>
    <row r="48" spans="1:31" s="1" customFormat="1" ht="14.45" customHeight="1">
      <c r="B48" s="19"/>
      <c r="I48" s="102"/>
      <c r="L48" s="19"/>
    </row>
    <row r="49" spans="1:31" s="1" customFormat="1" ht="14.45" customHeight="1">
      <c r="B49" s="19"/>
      <c r="I49" s="102"/>
      <c r="L49" s="19"/>
    </row>
    <row r="50" spans="1:31" s="2" customFormat="1" ht="14.45" customHeight="1">
      <c r="B50" s="50"/>
      <c r="D50" s="134" t="s">
        <v>51</v>
      </c>
      <c r="E50" s="135"/>
      <c r="F50" s="135"/>
      <c r="G50" s="134" t="s">
        <v>52</v>
      </c>
      <c r="H50" s="135"/>
      <c r="I50" s="136"/>
      <c r="J50" s="135"/>
      <c r="K50" s="135"/>
      <c r="L50" s="50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ht="11.25">
      <c r="B60" s="19"/>
      <c r="L60" s="19"/>
    </row>
    <row r="61" spans="1:31" s="2" customFormat="1" ht="12.75">
      <c r="A61" s="33"/>
      <c r="B61" s="38"/>
      <c r="C61" s="33"/>
      <c r="D61" s="137" t="s">
        <v>53</v>
      </c>
      <c r="E61" s="138"/>
      <c r="F61" s="139" t="s">
        <v>54</v>
      </c>
      <c r="G61" s="137" t="s">
        <v>53</v>
      </c>
      <c r="H61" s="138"/>
      <c r="I61" s="140"/>
      <c r="J61" s="141" t="s">
        <v>54</v>
      </c>
      <c r="K61" s="138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19"/>
      <c r="L62" s="19"/>
    </row>
    <row r="63" spans="1:31" ht="11.25">
      <c r="B63" s="19"/>
      <c r="L63" s="19"/>
    </row>
    <row r="64" spans="1:31" ht="11.25">
      <c r="B64" s="19"/>
      <c r="L64" s="19"/>
    </row>
    <row r="65" spans="1:31" s="2" customFormat="1" ht="12.75">
      <c r="A65" s="33"/>
      <c r="B65" s="38"/>
      <c r="C65" s="33"/>
      <c r="D65" s="134" t="s">
        <v>55</v>
      </c>
      <c r="E65" s="142"/>
      <c r="F65" s="142"/>
      <c r="G65" s="134" t="s">
        <v>56</v>
      </c>
      <c r="H65" s="142"/>
      <c r="I65" s="143"/>
      <c r="J65" s="142"/>
      <c r="K65" s="142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ht="11.25">
      <c r="B75" s="19"/>
      <c r="L75" s="19"/>
    </row>
    <row r="76" spans="1:31" s="2" customFormat="1" ht="12.75">
      <c r="A76" s="33"/>
      <c r="B76" s="38"/>
      <c r="C76" s="33"/>
      <c r="D76" s="137" t="s">
        <v>53</v>
      </c>
      <c r="E76" s="138"/>
      <c r="F76" s="139" t="s">
        <v>54</v>
      </c>
      <c r="G76" s="137" t="s">
        <v>53</v>
      </c>
      <c r="H76" s="138"/>
      <c r="I76" s="140"/>
      <c r="J76" s="141" t="s">
        <v>54</v>
      </c>
      <c r="K76" s="138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144"/>
      <c r="C77" s="145"/>
      <c r="D77" s="145"/>
      <c r="E77" s="145"/>
      <c r="F77" s="145"/>
      <c r="G77" s="145"/>
      <c r="H77" s="145"/>
      <c r="I77" s="146"/>
      <c r="J77" s="145"/>
      <c r="K77" s="145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147"/>
      <c r="C81" s="148"/>
      <c r="D81" s="148"/>
      <c r="E81" s="148"/>
      <c r="F81" s="148"/>
      <c r="G81" s="148"/>
      <c r="H81" s="148"/>
      <c r="I81" s="149"/>
      <c r="J81" s="148"/>
      <c r="K81" s="148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86</v>
      </c>
      <c r="D82" s="35"/>
      <c r="E82" s="35"/>
      <c r="F82" s="35"/>
      <c r="G82" s="35"/>
      <c r="H82" s="35"/>
      <c r="I82" s="109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109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109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7" customHeight="1">
      <c r="A85" s="33"/>
      <c r="B85" s="34"/>
      <c r="C85" s="35"/>
      <c r="D85" s="35"/>
      <c r="E85" s="251" t="str">
        <f>E7</f>
        <v>OPRAVA MK PASECKÁ SPOJUJÍCÍ MÍSTNÍ ČÁSTI OBCE ÚLEHLA - REVÍR</v>
      </c>
      <c r="F85" s="283"/>
      <c r="G85" s="283"/>
      <c r="H85" s="283"/>
      <c r="I85" s="109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109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2" customHeight="1">
      <c r="A87" s="33"/>
      <c r="B87" s="34"/>
      <c r="C87" s="28" t="s">
        <v>22</v>
      </c>
      <c r="D87" s="35"/>
      <c r="E87" s="35"/>
      <c r="F87" s="26" t="str">
        <f>F10</f>
        <v xml:space="preserve"> </v>
      </c>
      <c r="G87" s="35"/>
      <c r="H87" s="35"/>
      <c r="I87" s="111" t="s">
        <v>24</v>
      </c>
      <c r="J87" s="65">
        <f>IF(J10="","",J10)</f>
        <v>43475</v>
      </c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109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5.2" customHeight="1">
      <c r="A89" s="33"/>
      <c r="B89" s="34"/>
      <c r="C89" s="28" t="s">
        <v>27</v>
      </c>
      <c r="D89" s="35"/>
      <c r="E89" s="35"/>
      <c r="F89" s="26" t="str">
        <f>E13</f>
        <v>OBEC POLIČNÁ</v>
      </c>
      <c r="G89" s="35"/>
      <c r="H89" s="35"/>
      <c r="I89" s="111" t="s">
        <v>33</v>
      </c>
      <c r="J89" s="31" t="str">
        <f>E19</f>
        <v>Ing. Dybal Jaromír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15.2" customHeight="1">
      <c r="A90" s="33"/>
      <c r="B90" s="34"/>
      <c r="C90" s="28" t="s">
        <v>31</v>
      </c>
      <c r="D90" s="35"/>
      <c r="E90" s="35"/>
      <c r="F90" s="26" t="str">
        <f>IF(E16="","",E16)</f>
        <v>Vyplň údaj</v>
      </c>
      <c r="G90" s="35"/>
      <c r="H90" s="35"/>
      <c r="I90" s="111" t="s">
        <v>36</v>
      </c>
      <c r="J90" s="31" t="str">
        <f>E22</f>
        <v>Ing. Dybal Jaromír</v>
      </c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109"/>
      <c r="J91" s="35"/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29.25" customHeight="1">
      <c r="A92" s="33"/>
      <c r="B92" s="34"/>
      <c r="C92" s="150" t="s">
        <v>87</v>
      </c>
      <c r="D92" s="151"/>
      <c r="E92" s="151"/>
      <c r="F92" s="151"/>
      <c r="G92" s="151"/>
      <c r="H92" s="151"/>
      <c r="I92" s="152"/>
      <c r="J92" s="153" t="s">
        <v>88</v>
      </c>
      <c r="K92" s="151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5"/>
      <c r="D93" s="35"/>
      <c r="E93" s="35"/>
      <c r="F93" s="35"/>
      <c r="G93" s="35"/>
      <c r="H93" s="35"/>
      <c r="I93" s="109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2.9" customHeight="1">
      <c r="A94" s="33"/>
      <c r="B94" s="34"/>
      <c r="C94" s="154" t="s">
        <v>89</v>
      </c>
      <c r="D94" s="35"/>
      <c r="E94" s="35"/>
      <c r="F94" s="35"/>
      <c r="G94" s="35"/>
      <c r="H94" s="35"/>
      <c r="I94" s="109"/>
      <c r="J94" s="83">
        <f>J118</f>
        <v>0</v>
      </c>
      <c r="K94" s="35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U94" s="16" t="s">
        <v>90</v>
      </c>
    </row>
    <row r="95" spans="1:47" s="9" customFormat="1" ht="24.95" customHeight="1">
      <c r="B95" s="155"/>
      <c r="C95" s="156"/>
      <c r="D95" s="157" t="s">
        <v>91</v>
      </c>
      <c r="E95" s="158"/>
      <c r="F95" s="158"/>
      <c r="G95" s="158"/>
      <c r="H95" s="158"/>
      <c r="I95" s="159"/>
      <c r="J95" s="160">
        <f>J119</f>
        <v>0</v>
      </c>
      <c r="K95" s="156"/>
      <c r="L95" s="161"/>
    </row>
    <row r="96" spans="1:47" s="10" customFormat="1" ht="19.899999999999999" customHeight="1">
      <c r="B96" s="162"/>
      <c r="C96" s="163"/>
      <c r="D96" s="164" t="s">
        <v>92</v>
      </c>
      <c r="E96" s="165"/>
      <c r="F96" s="165"/>
      <c r="G96" s="165"/>
      <c r="H96" s="165"/>
      <c r="I96" s="166"/>
      <c r="J96" s="167">
        <f>J120</f>
        <v>0</v>
      </c>
      <c r="K96" s="163"/>
      <c r="L96" s="168"/>
    </row>
    <row r="97" spans="1:31" s="10" customFormat="1" ht="19.899999999999999" customHeight="1">
      <c r="B97" s="162"/>
      <c r="C97" s="163"/>
      <c r="D97" s="164" t="s">
        <v>93</v>
      </c>
      <c r="E97" s="165"/>
      <c r="F97" s="165"/>
      <c r="G97" s="165"/>
      <c r="H97" s="165"/>
      <c r="I97" s="166"/>
      <c r="J97" s="167">
        <f>J152</f>
        <v>0</v>
      </c>
      <c r="K97" s="163"/>
      <c r="L97" s="168"/>
    </row>
    <row r="98" spans="1:31" s="10" customFormat="1" ht="19.899999999999999" customHeight="1">
      <c r="B98" s="162"/>
      <c r="C98" s="163"/>
      <c r="D98" s="164" t="s">
        <v>94</v>
      </c>
      <c r="E98" s="165"/>
      <c r="F98" s="165"/>
      <c r="G98" s="165"/>
      <c r="H98" s="165"/>
      <c r="I98" s="166"/>
      <c r="J98" s="167">
        <f>J166</f>
        <v>0</v>
      </c>
      <c r="K98" s="163"/>
      <c r="L98" s="168"/>
    </row>
    <row r="99" spans="1:31" s="9" customFormat="1" ht="24.95" customHeight="1">
      <c r="B99" s="155"/>
      <c r="C99" s="156"/>
      <c r="D99" s="157" t="s">
        <v>95</v>
      </c>
      <c r="E99" s="158"/>
      <c r="F99" s="158"/>
      <c r="G99" s="158"/>
      <c r="H99" s="158"/>
      <c r="I99" s="159"/>
      <c r="J99" s="160">
        <f>J168</f>
        <v>0</v>
      </c>
      <c r="K99" s="156"/>
      <c r="L99" s="161"/>
    </row>
    <row r="100" spans="1:31" s="10" customFormat="1" ht="19.899999999999999" customHeight="1">
      <c r="B100" s="162"/>
      <c r="C100" s="163"/>
      <c r="D100" s="164" t="s">
        <v>96</v>
      </c>
      <c r="E100" s="165"/>
      <c r="F100" s="165"/>
      <c r="G100" s="165"/>
      <c r="H100" s="165"/>
      <c r="I100" s="166"/>
      <c r="J100" s="167">
        <f>J169</f>
        <v>0</v>
      </c>
      <c r="K100" s="163"/>
      <c r="L100" s="168"/>
    </row>
    <row r="101" spans="1:31" s="2" customFormat="1" ht="21.75" customHeight="1">
      <c r="A101" s="33"/>
      <c r="B101" s="34"/>
      <c r="C101" s="35"/>
      <c r="D101" s="35"/>
      <c r="E101" s="35"/>
      <c r="F101" s="35"/>
      <c r="G101" s="35"/>
      <c r="H101" s="35"/>
      <c r="I101" s="109"/>
      <c r="J101" s="35"/>
      <c r="K101" s="35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>
      <c r="A102" s="33"/>
      <c r="B102" s="53"/>
      <c r="C102" s="54"/>
      <c r="D102" s="54"/>
      <c r="E102" s="54"/>
      <c r="F102" s="54"/>
      <c r="G102" s="54"/>
      <c r="H102" s="54"/>
      <c r="I102" s="146"/>
      <c r="J102" s="54"/>
      <c r="K102" s="54"/>
      <c r="L102" s="50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>
      <c r="A106" s="33"/>
      <c r="B106" s="55"/>
      <c r="C106" s="56"/>
      <c r="D106" s="56"/>
      <c r="E106" s="56"/>
      <c r="F106" s="56"/>
      <c r="G106" s="56"/>
      <c r="H106" s="56"/>
      <c r="I106" s="149"/>
      <c r="J106" s="56"/>
      <c r="K106" s="56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>
      <c r="A107" s="33"/>
      <c r="B107" s="34"/>
      <c r="C107" s="22" t="s">
        <v>97</v>
      </c>
      <c r="D107" s="35"/>
      <c r="E107" s="35"/>
      <c r="F107" s="35"/>
      <c r="G107" s="35"/>
      <c r="H107" s="35"/>
      <c r="I107" s="109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>
      <c r="A108" s="33"/>
      <c r="B108" s="34"/>
      <c r="C108" s="35"/>
      <c r="D108" s="35"/>
      <c r="E108" s="35"/>
      <c r="F108" s="35"/>
      <c r="G108" s="35"/>
      <c r="H108" s="35"/>
      <c r="I108" s="109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>
      <c r="A109" s="33"/>
      <c r="B109" s="34"/>
      <c r="C109" s="28" t="s">
        <v>16</v>
      </c>
      <c r="D109" s="35"/>
      <c r="E109" s="35"/>
      <c r="F109" s="35"/>
      <c r="G109" s="35"/>
      <c r="H109" s="35"/>
      <c r="I109" s="109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7" customHeight="1">
      <c r="A110" s="33"/>
      <c r="B110" s="34"/>
      <c r="C110" s="35"/>
      <c r="D110" s="35"/>
      <c r="E110" s="251" t="str">
        <f>E7</f>
        <v>OPRAVA MK PASECKÁ SPOJUJÍCÍ MÍSTNÍ ČÁSTI OBCE ÚLEHLA - REVÍR</v>
      </c>
      <c r="F110" s="283"/>
      <c r="G110" s="283"/>
      <c r="H110" s="283"/>
      <c r="I110" s="109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5"/>
      <c r="D111" s="35"/>
      <c r="E111" s="35"/>
      <c r="F111" s="35"/>
      <c r="G111" s="35"/>
      <c r="H111" s="35"/>
      <c r="I111" s="109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22</v>
      </c>
      <c r="D112" s="35"/>
      <c r="E112" s="35"/>
      <c r="F112" s="26" t="str">
        <f>F10</f>
        <v xml:space="preserve"> </v>
      </c>
      <c r="G112" s="35"/>
      <c r="H112" s="35"/>
      <c r="I112" s="111" t="s">
        <v>24</v>
      </c>
      <c r="J112" s="65">
        <f>IF(J10="","",J10)</f>
        <v>43475</v>
      </c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5"/>
      <c r="D113" s="35"/>
      <c r="E113" s="35"/>
      <c r="F113" s="35"/>
      <c r="G113" s="35"/>
      <c r="H113" s="35"/>
      <c r="I113" s="109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5.2" customHeight="1">
      <c r="A114" s="33"/>
      <c r="B114" s="34"/>
      <c r="C114" s="28" t="s">
        <v>27</v>
      </c>
      <c r="D114" s="35"/>
      <c r="E114" s="35"/>
      <c r="F114" s="26" t="str">
        <f>E13</f>
        <v>OBEC POLIČNÁ</v>
      </c>
      <c r="G114" s="35"/>
      <c r="H114" s="35"/>
      <c r="I114" s="111" t="s">
        <v>33</v>
      </c>
      <c r="J114" s="31" t="str">
        <f>E19</f>
        <v>Ing. Dybal Jaromír</v>
      </c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31</v>
      </c>
      <c r="D115" s="35"/>
      <c r="E115" s="35"/>
      <c r="F115" s="26" t="str">
        <f>IF(E16="","",E16)</f>
        <v>Vyplň údaj</v>
      </c>
      <c r="G115" s="35"/>
      <c r="H115" s="35"/>
      <c r="I115" s="111" t="s">
        <v>36</v>
      </c>
      <c r="J115" s="31" t="str">
        <f>E22</f>
        <v>Ing. Dybal Jaromír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0.35" customHeight="1">
      <c r="A116" s="33"/>
      <c r="B116" s="34"/>
      <c r="C116" s="35"/>
      <c r="D116" s="35"/>
      <c r="E116" s="35"/>
      <c r="F116" s="35"/>
      <c r="G116" s="35"/>
      <c r="H116" s="35"/>
      <c r="I116" s="109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11" customFormat="1" ht="29.25" customHeight="1">
      <c r="A117" s="169"/>
      <c r="B117" s="170"/>
      <c r="C117" s="171" t="s">
        <v>98</v>
      </c>
      <c r="D117" s="172" t="s">
        <v>63</v>
      </c>
      <c r="E117" s="172" t="s">
        <v>59</v>
      </c>
      <c r="F117" s="172" t="s">
        <v>60</v>
      </c>
      <c r="G117" s="172" t="s">
        <v>99</v>
      </c>
      <c r="H117" s="172" t="s">
        <v>100</v>
      </c>
      <c r="I117" s="173" t="s">
        <v>101</v>
      </c>
      <c r="J117" s="172" t="s">
        <v>88</v>
      </c>
      <c r="K117" s="174" t="s">
        <v>102</v>
      </c>
      <c r="L117" s="175"/>
      <c r="M117" s="74" t="s">
        <v>1</v>
      </c>
      <c r="N117" s="75" t="s">
        <v>42</v>
      </c>
      <c r="O117" s="75" t="s">
        <v>103</v>
      </c>
      <c r="P117" s="75" t="s">
        <v>104</v>
      </c>
      <c r="Q117" s="75" t="s">
        <v>105</v>
      </c>
      <c r="R117" s="75" t="s">
        <v>106</v>
      </c>
      <c r="S117" s="75" t="s">
        <v>107</v>
      </c>
      <c r="T117" s="76" t="s">
        <v>108</v>
      </c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</row>
    <row r="118" spans="1:65" s="2" customFormat="1" ht="22.9" customHeight="1">
      <c r="A118" s="33"/>
      <c r="B118" s="34"/>
      <c r="C118" s="81" t="s">
        <v>109</v>
      </c>
      <c r="D118" s="35"/>
      <c r="E118" s="35"/>
      <c r="F118" s="35"/>
      <c r="G118" s="35"/>
      <c r="H118" s="35"/>
      <c r="I118" s="109"/>
      <c r="J118" s="176">
        <f>BK118</f>
        <v>0</v>
      </c>
      <c r="K118" s="35"/>
      <c r="L118" s="38"/>
      <c r="M118" s="77"/>
      <c r="N118" s="177"/>
      <c r="O118" s="78"/>
      <c r="P118" s="178">
        <f>P119+P168</f>
        <v>0</v>
      </c>
      <c r="Q118" s="78"/>
      <c r="R118" s="178">
        <f>R119+R168</f>
        <v>134.36799999999999</v>
      </c>
      <c r="S118" s="78"/>
      <c r="T118" s="179">
        <f>T119+T168</f>
        <v>117.1534</v>
      </c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T118" s="16" t="s">
        <v>77</v>
      </c>
      <c r="AU118" s="16" t="s">
        <v>90</v>
      </c>
      <c r="BK118" s="180">
        <f>BK119+BK168</f>
        <v>0</v>
      </c>
    </row>
    <row r="119" spans="1:65" s="12" customFormat="1" ht="25.9" customHeight="1">
      <c r="B119" s="181"/>
      <c r="C119" s="182"/>
      <c r="D119" s="183" t="s">
        <v>77</v>
      </c>
      <c r="E119" s="184" t="s">
        <v>110</v>
      </c>
      <c r="F119" s="184" t="s">
        <v>110</v>
      </c>
      <c r="G119" s="182"/>
      <c r="H119" s="182"/>
      <c r="I119" s="185"/>
      <c r="J119" s="186">
        <f>BK119</f>
        <v>0</v>
      </c>
      <c r="K119" s="182"/>
      <c r="L119" s="187"/>
      <c r="M119" s="188"/>
      <c r="N119" s="189"/>
      <c r="O119" s="189"/>
      <c r="P119" s="190">
        <f>P120+P152+P166</f>
        <v>0</v>
      </c>
      <c r="Q119" s="189"/>
      <c r="R119" s="190">
        <f>R120+R152+R166</f>
        <v>134.36799999999999</v>
      </c>
      <c r="S119" s="189"/>
      <c r="T119" s="191">
        <f>T120+T152+T166</f>
        <v>117.1534</v>
      </c>
      <c r="AR119" s="192" t="s">
        <v>21</v>
      </c>
      <c r="AT119" s="193" t="s">
        <v>77</v>
      </c>
      <c r="AU119" s="193" t="s">
        <v>78</v>
      </c>
      <c r="AY119" s="192" t="s">
        <v>111</v>
      </c>
      <c r="BK119" s="194">
        <f>BK120+BK152+BK166</f>
        <v>0</v>
      </c>
    </row>
    <row r="120" spans="1:65" s="12" customFormat="1" ht="22.9" customHeight="1">
      <c r="B120" s="181"/>
      <c r="C120" s="182"/>
      <c r="D120" s="183" t="s">
        <v>77</v>
      </c>
      <c r="E120" s="195" t="s">
        <v>112</v>
      </c>
      <c r="F120" s="195" t="s">
        <v>113</v>
      </c>
      <c r="G120" s="182"/>
      <c r="H120" s="182"/>
      <c r="I120" s="185"/>
      <c r="J120" s="196">
        <f>BK120</f>
        <v>0</v>
      </c>
      <c r="K120" s="182"/>
      <c r="L120" s="187"/>
      <c r="M120" s="188"/>
      <c r="N120" s="189"/>
      <c r="O120" s="189"/>
      <c r="P120" s="190">
        <f>SUM(P121:P151)</f>
        <v>0</v>
      </c>
      <c r="Q120" s="189"/>
      <c r="R120" s="190">
        <f>SUM(R121:R151)</f>
        <v>0</v>
      </c>
      <c r="S120" s="189"/>
      <c r="T120" s="191">
        <f>SUM(T121:T151)</f>
        <v>117.1534</v>
      </c>
      <c r="AR120" s="192" t="s">
        <v>21</v>
      </c>
      <c r="AT120" s="193" t="s">
        <v>77</v>
      </c>
      <c r="AU120" s="193" t="s">
        <v>21</v>
      </c>
      <c r="AY120" s="192" t="s">
        <v>111</v>
      </c>
      <c r="BK120" s="194">
        <f>SUM(BK121:BK151)</f>
        <v>0</v>
      </c>
    </row>
    <row r="121" spans="1:65" s="2" customFormat="1" ht="16.5" customHeight="1">
      <c r="A121" s="33"/>
      <c r="B121" s="34"/>
      <c r="C121" s="197" t="s">
        <v>21</v>
      </c>
      <c r="D121" s="197" t="s">
        <v>114</v>
      </c>
      <c r="E121" s="198" t="s">
        <v>115</v>
      </c>
      <c r="F121" s="199" t="s">
        <v>116</v>
      </c>
      <c r="G121" s="200" t="s">
        <v>117</v>
      </c>
      <c r="H121" s="201">
        <v>536.4</v>
      </c>
      <c r="I121" s="202"/>
      <c r="J121" s="203">
        <f>ROUND(I121*H121,2)</f>
        <v>0</v>
      </c>
      <c r="K121" s="199" t="s">
        <v>118</v>
      </c>
      <c r="L121" s="38"/>
      <c r="M121" s="204" t="s">
        <v>1</v>
      </c>
      <c r="N121" s="205" t="s">
        <v>43</v>
      </c>
      <c r="O121" s="70"/>
      <c r="P121" s="206">
        <f>O121*H121</f>
        <v>0</v>
      </c>
      <c r="Q121" s="206">
        <v>0</v>
      </c>
      <c r="R121" s="206">
        <f>Q121*H121</f>
        <v>0</v>
      </c>
      <c r="S121" s="206">
        <v>0.126</v>
      </c>
      <c r="T121" s="207">
        <f>S121*H121</f>
        <v>67.586399999999998</v>
      </c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R121" s="208" t="s">
        <v>119</v>
      </c>
      <c r="AT121" s="208" t="s">
        <v>114</v>
      </c>
      <c r="AU121" s="208" t="s">
        <v>84</v>
      </c>
      <c r="AY121" s="16" t="s">
        <v>111</v>
      </c>
      <c r="BE121" s="209">
        <f>IF(N121="základní",J121,0)</f>
        <v>0</v>
      </c>
      <c r="BF121" s="209">
        <f>IF(N121="snížená",J121,0)</f>
        <v>0</v>
      </c>
      <c r="BG121" s="209">
        <f>IF(N121="zákl. přenesená",J121,0)</f>
        <v>0</v>
      </c>
      <c r="BH121" s="209">
        <f>IF(N121="sníž. přenesená",J121,0)</f>
        <v>0</v>
      </c>
      <c r="BI121" s="209">
        <f>IF(N121="nulová",J121,0)</f>
        <v>0</v>
      </c>
      <c r="BJ121" s="16" t="s">
        <v>21</v>
      </c>
      <c r="BK121" s="209">
        <f>ROUND(I121*H121,2)</f>
        <v>0</v>
      </c>
      <c r="BL121" s="16" t="s">
        <v>119</v>
      </c>
      <c r="BM121" s="208" t="s">
        <v>120</v>
      </c>
    </row>
    <row r="122" spans="1:65" s="13" customFormat="1" ht="11.25">
      <c r="B122" s="210"/>
      <c r="C122" s="211"/>
      <c r="D122" s="212" t="s">
        <v>121</v>
      </c>
      <c r="E122" s="213" t="s">
        <v>1</v>
      </c>
      <c r="F122" s="214" t="s">
        <v>122</v>
      </c>
      <c r="G122" s="211"/>
      <c r="H122" s="215">
        <v>536.4</v>
      </c>
      <c r="I122" s="216"/>
      <c r="J122" s="211"/>
      <c r="K122" s="211"/>
      <c r="L122" s="217"/>
      <c r="M122" s="218"/>
      <c r="N122" s="219"/>
      <c r="O122" s="219"/>
      <c r="P122" s="219"/>
      <c r="Q122" s="219"/>
      <c r="R122" s="219"/>
      <c r="S122" s="219"/>
      <c r="T122" s="220"/>
      <c r="AT122" s="221" t="s">
        <v>121</v>
      </c>
      <c r="AU122" s="221" t="s">
        <v>84</v>
      </c>
      <c r="AV122" s="13" t="s">
        <v>84</v>
      </c>
      <c r="AW122" s="13" t="s">
        <v>35</v>
      </c>
      <c r="AX122" s="13" t="s">
        <v>21</v>
      </c>
      <c r="AY122" s="221" t="s">
        <v>111</v>
      </c>
    </row>
    <row r="123" spans="1:65" s="2" customFormat="1" ht="24" customHeight="1">
      <c r="A123" s="33"/>
      <c r="B123" s="34"/>
      <c r="C123" s="197" t="s">
        <v>119</v>
      </c>
      <c r="D123" s="197" t="s">
        <v>114</v>
      </c>
      <c r="E123" s="198" t="s">
        <v>123</v>
      </c>
      <c r="F123" s="199" t="s">
        <v>124</v>
      </c>
      <c r="G123" s="200" t="s">
        <v>125</v>
      </c>
      <c r="H123" s="201">
        <v>511</v>
      </c>
      <c r="I123" s="202"/>
      <c r="J123" s="203">
        <f>ROUND(I123*H123,2)</f>
        <v>0</v>
      </c>
      <c r="K123" s="199" t="s">
        <v>118</v>
      </c>
      <c r="L123" s="38"/>
      <c r="M123" s="204" t="s">
        <v>1</v>
      </c>
      <c r="N123" s="205" t="s">
        <v>43</v>
      </c>
      <c r="O123" s="70"/>
      <c r="P123" s="206">
        <f>O123*H123</f>
        <v>0</v>
      </c>
      <c r="Q123" s="206">
        <v>0</v>
      </c>
      <c r="R123" s="206">
        <f>Q123*H123</f>
        <v>0</v>
      </c>
      <c r="S123" s="206">
        <v>9.7000000000000003E-2</v>
      </c>
      <c r="T123" s="207">
        <f>S123*H123</f>
        <v>49.567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208" t="s">
        <v>119</v>
      </c>
      <c r="AT123" s="208" t="s">
        <v>114</v>
      </c>
      <c r="AU123" s="208" t="s">
        <v>84</v>
      </c>
      <c r="AY123" s="16" t="s">
        <v>111</v>
      </c>
      <c r="BE123" s="209">
        <f>IF(N123="základní",J123,0)</f>
        <v>0</v>
      </c>
      <c r="BF123" s="209">
        <f>IF(N123="snížená",J123,0)</f>
        <v>0</v>
      </c>
      <c r="BG123" s="209">
        <f>IF(N123="zákl. přenesená",J123,0)</f>
        <v>0</v>
      </c>
      <c r="BH123" s="209">
        <f>IF(N123="sníž. přenesená",J123,0)</f>
        <v>0</v>
      </c>
      <c r="BI123" s="209">
        <f>IF(N123="nulová",J123,0)</f>
        <v>0</v>
      </c>
      <c r="BJ123" s="16" t="s">
        <v>21</v>
      </c>
      <c r="BK123" s="209">
        <f>ROUND(I123*H123,2)</f>
        <v>0</v>
      </c>
      <c r="BL123" s="16" t="s">
        <v>119</v>
      </c>
      <c r="BM123" s="208" t="s">
        <v>126</v>
      </c>
    </row>
    <row r="124" spans="1:65" s="2" customFormat="1" ht="24" customHeight="1">
      <c r="A124" s="33"/>
      <c r="B124" s="34"/>
      <c r="C124" s="197" t="s">
        <v>84</v>
      </c>
      <c r="D124" s="197" t="s">
        <v>114</v>
      </c>
      <c r="E124" s="198" t="s">
        <v>127</v>
      </c>
      <c r="F124" s="199" t="s">
        <v>128</v>
      </c>
      <c r="G124" s="200" t="s">
        <v>129</v>
      </c>
      <c r="H124" s="201">
        <v>163.19999999999999</v>
      </c>
      <c r="I124" s="202"/>
      <c r="J124" s="203">
        <f>ROUND(I124*H124,2)</f>
        <v>0</v>
      </c>
      <c r="K124" s="199" t="s">
        <v>118</v>
      </c>
      <c r="L124" s="38"/>
      <c r="M124" s="204" t="s">
        <v>1</v>
      </c>
      <c r="N124" s="205" t="s">
        <v>43</v>
      </c>
      <c r="O124" s="70"/>
      <c r="P124" s="206">
        <f>O124*H124</f>
        <v>0</v>
      </c>
      <c r="Q124" s="206">
        <v>0</v>
      </c>
      <c r="R124" s="206">
        <f>Q124*H124</f>
        <v>0</v>
      </c>
      <c r="S124" s="206">
        <v>0</v>
      </c>
      <c r="T124" s="207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208" t="s">
        <v>119</v>
      </c>
      <c r="AT124" s="208" t="s">
        <v>114</v>
      </c>
      <c r="AU124" s="208" t="s">
        <v>84</v>
      </c>
      <c r="AY124" s="16" t="s">
        <v>111</v>
      </c>
      <c r="BE124" s="209">
        <f>IF(N124="základní",J124,0)</f>
        <v>0</v>
      </c>
      <c r="BF124" s="209">
        <f>IF(N124="snížená",J124,0)</f>
        <v>0</v>
      </c>
      <c r="BG124" s="209">
        <f>IF(N124="zákl. přenesená",J124,0)</f>
        <v>0</v>
      </c>
      <c r="BH124" s="209">
        <f>IF(N124="sníž. přenesená",J124,0)</f>
        <v>0</v>
      </c>
      <c r="BI124" s="209">
        <f>IF(N124="nulová",J124,0)</f>
        <v>0</v>
      </c>
      <c r="BJ124" s="16" t="s">
        <v>21</v>
      </c>
      <c r="BK124" s="209">
        <f>ROUND(I124*H124,2)</f>
        <v>0</v>
      </c>
      <c r="BL124" s="16" t="s">
        <v>119</v>
      </c>
      <c r="BM124" s="208" t="s">
        <v>130</v>
      </c>
    </row>
    <row r="125" spans="1:65" s="14" customFormat="1" ht="11.25">
      <c r="B125" s="222"/>
      <c r="C125" s="223"/>
      <c r="D125" s="212" t="s">
        <v>121</v>
      </c>
      <c r="E125" s="224" t="s">
        <v>1</v>
      </c>
      <c r="F125" s="225" t="s">
        <v>131</v>
      </c>
      <c r="G125" s="223"/>
      <c r="H125" s="224" t="s">
        <v>1</v>
      </c>
      <c r="I125" s="226"/>
      <c r="J125" s="223"/>
      <c r="K125" s="223"/>
      <c r="L125" s="227"/>
      <c r="M125" s="228"/>
      <c r="N125" s="229"/>
      <c r="O125" s="229"/>
      <c r="P125" s="229"/>
      <c r="Q125" s="229"/>
      <c r="R125" s="229"/>
      <c r="S125" s="229"/>
      <c r="T125" s="230"/>
      <c r="AT125" s="231" t="s">
        <v>121</v>
      </c>
      <c r="AU125" s="231" t="s">
        <v>84</v>
      </c>
      <c r="AV125" s="14" t="s">
        <v>21</v>
      </c>
      <c r="AW125" s="14" t="s">
        <v>35</v>
      </c>
      <c r="AX125" s="14" t="s">
        <v>78</v>
      </c>
      <c r="AY125" s="231" t="s">
        <v>111</v>
      </c>
    </row>
    <row r="126" spans="1:65" s="13" customFormat="1" ht="11.25">
      <c r="B126" s="210"/>
      <c r="C126" s="211"/>
      <c r="D126" s="212" t="s">
        <v>121</v>
      </c>
      <c r="E126" s="213" t="s">
        <v>1</v>
      </c>
      <c r="F126" s="214" t="s">
        <v>132</v>
      </c>
      <c r="G126" s="211"/>
      <c r="H126" s="215">
        <v>94.8</v>
      </c>
      <c r="I126" s="216"/>
      <c r="J126" s="211"/>
      <c r="K126" s="211"/>
      <c r="L126" s="217"/>
      <c r="M126" s="218"/>
      <c r="N126" s="219"/>
      <c r="O126" s="219"/>
      <c r="P126" s="219"/>
      <c r="Q126" s="219"/>
      <c r="R126" s="219"/>
      <c r="S126" s="219"/>
      <c r="T126" s="220"/>
      <c r="AT126" s="221" t="s">
        <v>121</v>
      </c>
      <c r="AU126" s="221" t="s">
        <v>84</v>
      </c>
      <c r="AV126" s="13" t="s">
        <v>84</v>
      </c>
      <c r="AW126" s="13" t="s">
        <v>35</v>
      </c>
      <c r="AX126" s="13" t="s">
        <v>78</v>
      </c>
      <c r="AY126" s="221" t="s">
        <v>111</v>
      </c>
    </row>
    <row r="127" spans="1:65" s="14" customFormat="1" ht="11.25">
      <c r="B127" s="222"/>
      <c r="C127" s="223"/>
      <c r="D127" s="212" t="s">
        <v>121</v>
      </c>
      <c r="E127" s="224" t="s">
        <v>1</v>
      </c>
      <c r="F127" s="225" t="s">
        <v>133</v>
      </c>
      <c r="G127" s="223"/>
      <c r="H127" s="224" t="s">
        <v>1</v>
      </c>
      <c r="I127" s="226"/>
      <c r="J127" s="223"/>
      <c r="K127" s="223"/>
      <c r="L127" s="227"/>
      <c r="M127" s="228"/>
      <c r="N127" s="229"/>
      <c r="O127" s="229"/>
      <c r="P127" s="229"/>
      <c r="Q127" s="229"/>
      <c r="R127" s="229"/>
      <c r="S127" s="229"/>
      <c r="T127" s="230"/>
      <c r="AT127" s="231" t="s">
        <v>121</v>
      </c>
      <c r="AU127" s="231" t="s">
        <v>84</v>
      </c>
      <c r="AV127" s="14" t="s">
        <v>21</v>
      </c>
      <c r="AW127" s="14" t="s">
        <v>35</v>
      </c>
      <c r="AX127" s="14" t="s">
        <v>78</v>
      </c>
      <c r="AY127" s="231" t="s">
        <v>111</v>
      </c>
    </row>
    <row r="128" spans="1:65" s="13" customFormat="1" ht="11.25">
      <c r="B128" s="210"/>
      <c r="C128" s="211"/>
      <c r="D128" s="212" t="s">
        <v>121</v>
      </c>
      <c r="E128" s="213" t="s">
        <v>1</v>
      </c>
      <c r="F128" s="214" t="s">
        <v>134</v>
      </c>
      <c r="G128" s="211"/>
      <c r="H128" s="215">
        <v>68.400000000000006</v>
      </c>
      <c r="I128" s="216"/>
      <c r="J128" s="211"/>
      <c r="K128" s="211"/>
      <c r="L128" s="217"/>
      <c r="M128" s="218"/>
      <c r="N128" s="219"/>
      <c r="O128" s="219"/>
      <c r="P128" s="219"/>
      <c r="Q128" s="219"/>
      <c r="R128" s="219"/>
      <c r="S128" s="219"/>
      <c r="T128" s="220"/>
      <c r="AT128" s="221" t="s">
        <v>121</v>
      </c>
      <c r="AU128" s="221" t="s">
        <v>84</v>
      </c>
      <c r="AV128" s="13" t="s">
        <v>84</v>
      </c>
      <c r="AW128" s="13" t="s">
        <v>35</v>
      </c>
      <c r="AX128" s="13" t="s">
        <v>78</v>
      </c>
      <c r="AY128" s="221" t="s">
        <v>111</v>
      </c>
    </row>
    <row r="129" spans="1:65" s="2" customFormat="1" ht="16.5" customHeight="1">
      <c r="A129" s="33"/>
      <c r="B129" s="34"/>
      <c r="C129" s="197" t="s">
        <v>135</v>
      </c>
      <c r="D129" s="197" t="s">
        <v>114</v>
      </c>
      <c r="E129" s="198" t="s">
        <v>136</v>
      </c>
      <c r="F129" s="199" t="s">
        <v>137</v>
      </c>
      <c r="G129" s="200" t="s">
        <v>129</v>
      </c>
      <c r="H129" s="201">
        <v>48.96</v>
      </c>
      <c r="I129" s="202"/>
      <c r="J129" s="203">
        <f>ROUND(I129*H129,2)</f>
        <v>0</v>
      </c>
      <c r="K129" s="199" t="s">
        <v>118</v>
      </c>
      <c r="L129" s="38"/>
      <c r="M129" s="204" t="s">
        <v>1</v>
      </c>
      <c r="N129" s="205" t="s">
        <v>43</v>
      </c>
      <c r="O129" s="70"/>
      <c r="P129" s="206">
        <f>O129*H129</f>
        <v>0</v>
      </c>
      <c r="Q129" s="206">
        <v>0</v>
      </c>
      <c r="R129" s="206">
        <f>Q129*H129</f>
        <v>0</v>
      </c>
      <c r="S129" s="206">
        <v>0</v>
      </c>
      <c r="T129" s="207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208" t="s">
        <v>119</v>
      </c>
      <c r="AT129" s="208" t="s">
        <v>114</v>
      </c>
      <c r="AU129" s="208" t="s">
        <v>84</v>
      </c>
      <c r="AY129" s="16" t="s">
        <v>111</v>
      </c>
      <c r="BE129" s="209">
        <f>IF(N129="základní",J129,0)</f>
        <v>0</v>
      </c>
      <c r="BF129" s="209">
        <f>IF(N129="snížená",J129,0)</f>
        <v>0</v>
      </c>
      <c r="BG129" s="209">
        <f>IF(N129="zákl. přenesená",J129,0)</f>
        <v>0</v>
      </c>
      <c r="BH129" s="209">
        <f>IF(N129="sníž. přenesená",J129,0)</f>
        <v>0</v>
      </c>
      <c r="BI129" s="209">
        <f>IF(N129="nulová",J129,0)</f>
        <v>0</v>
      </c>
      <c r="BJ129" s="16" t="s">
        <v>21</v>
      </c>
      <c r="BK129" s="209">
        <f>ROUND(I129*H129,2)</f>
        <v>0</v>
      </c>
      <c r="BL129" s="16" t="s">
        <v>119</v>
      </c>
      <c r="BM129" s="208" t="s">
        <v>138</v>
      </c>
    </row>
    <row r="130" spans="1:65" s="13" customFormat="1" ht="11.25">
      <c r="B130" s="210"/>
      <c r="C130" s="211"/>
      <c r="D130" s="212" t="s">
        <v>121</v>
      </c>
      <c r="E130" s="213" t="s">
        <v>1</v>
      </c>
      <c r="F130" s="214" t="s">
        <v>139</v>
      </c>
      <c r="G130" s="211"/>
      <c r="H130" s="215">
        <v>48.96</v>
      </c>
      <c r="I130" s="216"/>
      <c r="J130" s="211"/>
      <c r="K130" s="211"/>
      <c r="L130" s="217"/>
      <c r="M130" s="218"/>
      <c r="N130" s="219"/>
      <c r="O130" s="219"/>
      <c r="P130" s="219"/>
      <c r="Q130" s="219"/>
      <c r="R130" s="219"/>
      <c r="S130" s="219"/>
      <c r="T130" s="220"/>
      <c r="AT130" s="221" t="s">
        <v>121</v>
      </c>
      <c r="AU130" s="221" t="s">
        <v>84</v>
      </c>
      <c r="AV130" s="13" t="s">
        <v>84</v>
      </c>
      <c r="AW130" s="13" t="s">
        <v>35</v>
      </c>
      <c r="AX130" s="13" t="s">
        <v>21</v>
      </c>
      <c r="AY130" s="221" t="s">
        <v>111</v>
      </c>
    </row>
    <row r="131" spans="1:65" s="2" customFormat="1" ht="24" customHeight="1">
      <c r="A131" s="33"/>
      <c r="B131" s="34"/>
      <c r="C131" s="197" t="s">
        <v>140</v>
      </c>
      <c r="D131" s="197" t="s">
        <v>114</v>
      </c>
      <c r="E131" s="198" t="s">
        <v>141</v>
      </c>
      <c r="F131" s="199" t="s">
        <v>142</v>
      </c>
      <c r="G131" s="200" t="s">
        <v>125</v>
      </c>
      <c r="H131" s="201">
        <v>12</v>
      </c>
      <c r="I131" s="202"/>
      <c r="J131" s="203">
        <f>ROUND(I131*H131,2)</f>
        <v>0</v>
      </c>
      <c r="K131" s="199" t="s">
        <v>118</v>
      </c>
      <c r="L131" s="38"/>
      <c r="M131" s="204" t="s">
        <v>1</v>
      </c>
      <c r="N131" s="205" t="s">
        <v>43</v>
      </c>
      <c r="O131" s="70"/>
      <c r="P131" s="206">
        <f>O131*H131</f>
        <v>0</v>
      </c>
      <c r="Q131" s="206">
        <v>0</v>
      </c>
      <c r="R131" s="206">
        <f>Q131*H131</f>
        <v>0</v>
      </c>
      <c r="S131" s="206">
        <v>0</v>
      </c>
      <c r="T131" s="20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208" t="s">
        <v>119</v>
      </c>
      <c r="AT131" s="208" t="s">
        <v>114</v>
      </c>
      <c r="AU131" s="208" t="s">
        <v>84</v>
      </c>
      <c r="AY131" s="16" t="s">
        <v>111</v>
      </c>
      <c r="BE131" s="209">
        <f>IF(N131="základní",J131,0)</f>
        <v>0</v>
      </c>
      <c r="BF131" s="209">
        <f>IF(N131="snížená",J131,0)</f>
        <v>0</v>
      </c>
      <c r="BG131" s="209">
        <f>IF(N131="zákl. přenesená",J131,0)</f>
        <v>0</v>
      </c>
      <c r="BH131" s="209">
        <f>IF(N131="sníž. přenesená",J131,0)</f>
        <v>0</v>
      </c>
      <c r="BI131" s="209">
        <f>IF(N131="nulová",J131,0)</f>
        <v>0</v>
      </c>
      <c r="BJ131" s="16" t="s">
        <v>21</v>
      </c>
      <c r="BK131" s="209">
        <f>ROUND(I131*H131,2)</f>
        <v>0</v>
      </c>
      <c r="BL131" s="16" t="s">
        <v>119</v>
      </c>
      <c r="BM131" s="208" t="s">
        <v>143</v>
      </c>
    </row>
    <row r="132" spans="1:65" s="2" customFormat="1" ht="24" customHeight="1">
      <c r="A132" s="33"/>
      <c r="B132" s="34"/>
      <c r="C132" s="197" t="s">
        <v>144</v>
      </c>
      <c r="D132" s="197" t="s">
        <v>114</v>
      </c>
      <c r="E132" s="198" t="s">
        <v>145</v>
      </c>
      <c r="F132" s="199" t="s">
        <v>146</v>
      </c>
      <c r="G132" s="200" t="s">
        <v>147</v>
      </c>
      <c r="H132" s="201">
        <v>189.6</v>
      </c>
      <c r="I132" s="202"/>
      <c r="J132" s="203">
        <f>ROUND(I132*H132,2)</f>
        <v>0</v>
      </c>
      <c r="K132" s="199" t="s">
        <v>118</v>
      </c>
      <c r="L132" s="38"/>
      <c r="M132" s="204" t="s">
        <v>1</v>
      </c>
      <c r="N132" s="205" t="s">
        <v>43</v>
      </c>
      <c r="O132" s="70"/>
      <c r="P132" s="206">
        <f>O132*H132</f>
        <v>0</v>
      </c>
      <c r="Q132" s="206">
        <v>0</v>
      </c>
      <c r="R132" s="206">
        <f>Q132*H132</f>
        <v>0</v>
      </c>
      <c r="S132" s="206">
        <v>0</v>
      </c>
      <c r="T132" s="20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208" t="s">
        <v>119</v>
      </c>
      <c r="AT132" s="208" t="s">
        <v>114</v>
      </c>
      <c r="AU132" s="208" t="s">
        <v>84</v>
      </c>
      <c r="AY132" s="16" t="s">
        <v>111</v>
      </c>
      <c r="BE132" s="209">
        <f>IF(N132="základní",J132,0)</f>
        <v>0</v>
      </c>
      <c r="BF132" s="209">
        <f>IF(N132="snížená",J132,0)</f>
        <v>0</v>
      </c>
      <c r="BG132" s="209">
        <f>IF(N132="zákl. přenesená",J132,0)</f>
        <v>0</v>
      </c>
      <c r="BH132" s="209">
        <f>IF(N132="sníž. přenesená",J132,0)</f>
        <v>0</v>
      </c>
      <c r="BI132" s="209">
        <f>IF(N132="nulová",J132,0)</f>
        <v>0</v>
      </c>
      <c r="BJ132" s="16" t="s">
        <v>21</v>
      </c>
      <c r="BK132" s="209">
        <f>ROUND(I132*H132,2)</f>
        <v>0</v>
      </c>
      <c r="BL132" s="16" t="s">
        <v>119</v>
      </c>
      <c r="BM132" s="208" t="s">
        <v>148</v>
      </c>
    </row>
    <row r="133" spans="1:65" s="13" customFormat="1" ht="11.25">
      <c r="B133" s="210"/>
      <c r="C133" s="211"/>
      <c r="D133" s="212" t="s">
        <v>121</v>
      </c>
      <c r="E133" s="213" t="s">
        <v>1</v>
      </c>
      <c r="F133" s="214" t="s">
        <v>149</v>
      </c>
      <c r="G133" s="211"/>
      <c r="H133" s="215">
        <v>189.6</v>
      </c>
      <c r="I133" s="216"/>
      <c r="J133" s="211"/>
      <c r="K133" s="211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121</v>
      </c>
      <c r="AU133" s="221" t="s">
        <v>84</v>
      </c>
      <c r="AV133" s="13" t="s">
        <v>84</v>
      </c>
      <c r="AW133" s="13" t="s">
        <v>35</v>
      </c>
      <c r="AX133" s="13" t="s">
        <v>21</v>
      </c>
      <c r="AY133" s="221" t="s">
        <v>111</v>
      </c>
    </row>
    <row r="134" spans="1:65" s="2" customFormat="1" ht="16.5" customHeight="1">
      <c r="A134" s="33"/>
      <c r="B134" s="34"/>
      <c r="C134" s="197" t="s">
        <v>150</v>
      </c>
      <c r="D134" s="197" t="s">
        <v>114</v>
      </c>
      <c r="E134" s="198" t="s">
        <v>151</v>
      </c>
      <c r="F134" s="199" t="s">
        <v>152</v>
      </c>
      <c r="G134" s="200" t="s">
        <v>147</v>
      </c>
      <c r="H134" s="201">
        <v>189.6</v>
      </c>
      <c r="I134" s="202"/>
      <c r="J134" s="203">
        <f>ROUND(I134*H134,2)</f>
        <v>0</v>
      </c>
      <c r="K134" s="199" t="s">
        <v>118</v>
      </c>
      <c r="L134" s="38"/>
      <c r="M134" s="204" t="s">
        <v>1</v>
      </c>
      <c r="N134" s="205" t="s">
        <v>43</v>
      </c>
      <c r="O134" s="70"/>
      <c r="P134" s="206">
        <f>O134*H134</f>
        <v>0</v>
      </c>
      <c r="Q134" s="206">
        <v>0</v>
      </c>
      <c r="R134" s="206">
        <f>Q134*H134</f>
        <v>0</v>
      </c>
      <c r="S134" s="206">
        <v>0</v>
      </c>
      <c r="T134" s="207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208" t="s">
        <v>119</v>
      </c>
      <c r="AT134" s="208" t="s">
        <v>114</v>
      </c>
      <c r="AU134" s="208" t="s">
        <v>84</v>
      </c>
      <c r="AY134" s="16" t="s">
        <v>111</v>
      </c>
      <c r="BE134" s="209">
        <f>IF(N134="základní",J134,0)</f>
        <v>0</v>
      </c>
      <c r="BF134" s="209">
        <f>IF(N134="snížená",J134,0)</f>
        <v>0</v>
      </c>
      <c r="BG134" s="209">
        <f>IF(N134="zákl. přenesená",J134,0)</f>
        <v>0</v>
      </c>
      <c r="BH134" s="209">
        <f>IF(N134="sníž. přenesená",J134,0)</f>
        <v>0</v>
      </c>
      <c r="BI134" s="209">
        <f>IF(N134="nulová",J134,0)</f>
        <v>0</v>
      </c>
      <c r="BJ134" s="16" t="s">
        <v>21</v>
      </c>
      <c r="BK134" s="209">
        <f>ROUND(I134*H134,2)</f>
        <v>0</v>
      </c>
      <c r="BL134" s="16" t="s">
        <v>119</v>
      </c>
      <c r="BM134" s="208" t="s">
        <v>153</v>
      </c>
    </row>
    <row r="135" spans="1:65" s="2" customFormat="1" ht="24" customHeight="1">
      <c r="A135" s="33"/>
      <c r="B135" s="34"/>
      <c r="C135" s="197" t="s">
        <v>154</v>
      </c>
      <c r="D135" s="197" t="s">
        <v>114</v>
      </c>
      <c r="E135" s="198" t="s">
        <v>155</v>
      </c>
      <c r="F135" s="199" t="s">
        <v>156</v>
      </c>
      <c r="G135" s="200" t="s">
        <v>147</v>
      </c>
      <c r="H135" s="201">
        <v>1327.2</v>
      </c>
      <c r="I135" s="202"/>
      <c r="J135" s="203">
        <f>ROUND(I135*H135,2)</f>
        <v>0</v>
      </c>
      <c r="K135" s="199" t="s">
        <v>118</v>
      </c>
      <c r="L135" s="38"/>
      <c r="M135" s="204" t="s">
        <v>1</v>
      </c>
      <c r="N135" s="205" t="s">
        <v>43</v>
      </c>
      <c r="O135" s="70"/>
      <c r="P135" s="206">
        <f>O135*H135</f>
        <v>0</v>
      </c>
      <c r="Q135" s="206">
        <v>0</v>
      </c>
      <c r="R135" s="206">
        <f>Q135*H135</f>
        <v>0</v>
      </c>
      <c r="S135" s="206">
        <v>0</v>
      </c>
      <c r="T135" s="20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208" t="s">
        <v>119</v>
      </c>
      <c r="AT135" s="208" t="s">
        <v>114</v>
      </c>
      <c r="AU135" s="208" t="s">
        <v>84</v>
      </c>
      <c r="AY135" s="16" t="s">
        <v>111</v>
      </c>
      <c r="BE135" s="209">
        <f>IF(N135="základní",J135,0)</f>
        <v>0</v>
      </c>
      <c r="BF135" s="209">
        <f>IF(N135="snížená",J135,0)</f>
        <v>0</v>
      </c>
      <c r="BG135" s="209">
        <f>IF(N135="zákl. přenesená",J135,0)</f>
        <v>0</v>
      </c>
      <c r="BH135" s="209">
        <f>IF(N135="sníž. přenesená",J135,0)</f>
        <v>0</v>
      </c>
      <c r="BI135" s="209">
        <f>IF(N135="nulová",J135,0)</f>
        <v>0</v>
      </c>
      <c r="BJ135" s="16" t="s">
        <v>21</v>
      </c>
      <c r="BK135" s="209">
        <f>ROUND(I135*H135,2)</f>
        <v>0</v>
      </c>
      <c r="BL135" s="16" t="s">
        <v>119</v>
      </c>
      <c r="BM135" s="208" t="s">
        <v>157</v>
      </c>
    </row>
    <row r="136" spans="1:65" s="13" customFormat="1" ht="11.25">
      <c r="B136" s="210"/>
      <c r="C136" s="211"/>
      <c r="D136" s="212" t="s">
        <v>121</v>
      </c>
      <c r="E136" s="213" t="s">
        <v>1</v>
      </c>
      <c r="F136" s="214" t="s">
        <v>158</v>
      </c>
      <c r="G136" s="211"/>
      <c r="H136" s="215">
        <v>1327.2</v>
      </c>
      <c r="I136" s="216"/>
      <c r="J136" s="211"/>
      <c r="K136" s="211"/>
      <c r="L136" s="217"/>
      <c r="M136" s="218"/>
      <c r="N136" s="219"/>
      <c r="O136" s="219"/>
      <c r="P136" s="219"/>
      <c r="Q136" s="219"/>
      <c r="R136" s="219"/>
      <c r="S136" s="219"/>
      <c r="T136" s="220"/>
      <c r="AT136" s="221" t="s">
        <v>121</v>
      </c>
      <c r="AU136" s="221" t="s">
        <v>84</v>
      </c>
      <c r="AV136" s="13" t="s">
        <v>84</v>
      </c>
      <c r="AW136" s="13" t="s">
        <v>35</v>
      </c>
      <c r="AX136" s="13" t="s">
        <v>21</v>
      </c>
      <c r="AY136" s="221" t="s">
        <v>111</v>
      </c>
    </row>
    <row r="137" spans="1:65" s="2" customFormat="1" ht="16.5" customHeight="1">
      <c r="A137" s="33"/>
      <c r="B137" s="34"/>
      <c r="C137" s="197" t="s">
        <v>159</v>
      </c>
      <c r="D137" s="197" t="s">
        <v>114</v>
      </c>
      <c r="E137" s="198" t="s">
        <v>160</v>
      </c>
      <c r="F137" s="199" t="s">
        <v>161</v>
      </c>
      <c r="G137" s="200" t="s">
        <v>129</v>
      </c>
      <c r="H137" s="201">
        <v>199.41</v>
      </c>
      <c r="I137" s="202"/>
      <c r="J137" s="203">
        <f>ROUND(I137*H137,2)</f>
        <v>0</v>
      </c>
      <c r="K137" s="199" t="s">
        <v>118</v>
      </c>
      <c r="L137" s="38"/>
      <c r="M137" s="204" t="s">
        <v>1</v>
      </c>
      <c r="N137" s="205" t="s">
        <v>43</v>
      </c>
      <c r="O137" s="70"/>
      <c r="P137" s="206">
        <f>O137*H137</f>
        <v>0</v>
      </c>
      <c r="Q137" s="206">
        <v>0</v>
      </c>
      <c r="R137" s="206">
        <f>Q137*H137</f>
        <v>0</v>
      </c>
      <c r="S137" s="206">
        <v>0</v>
      </c>
      <c r="T137" s="20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208" t="s">
        <v>119</v>
      </c>
      <c r="AT137" s="208" t="s">
        <v>114</v>
      </c>
      <c r="AU137" s="208" t="s">
        <v>84</v>
      </c>
      <c r="AY137" s="16" t="s">
        <v>111</v>
      </c>
      <c r="BE137" s="209">
        <f>IF(N137="základní",J137,0)</f>
        <v>0</v>
      </c>
      <c r="BF137" s="209">
        <f>IF(N137="snížená",J137,0)</f>
        <v>0</v>
      </c>
      <c r="BG137" s="209">
        <f>IF(N137="zákl. přenesená",J137,0)</f>
        <v>0</v>
      </c>
      <c r="BH137" s="209">
        <f>IF(N137="sníž. přenesená",J137,0)</f>
        <v>0</v>
      </c>
      <c r="BI137" s="209">
        <f>IF(N137="nulová",J137,0)</f>
        <v>0</v>
      </c>
      <c r="BJ137" s="16" t="s">
        <v>21</v>
      </c>
      <c r="BK137" s="209">
        <f>ROUND(I137*H137,2)</f>
        <v>0</v>
      </c>
      <c r="BL137" s="16" t="s">
        <v>119</v>
      </c>
      <c r="BM137" s="208" t="s">
        <v>162</v>
      </c>
    </row>
    <row r="138" spans="1:65" s="13" customFormat="1" ht="11.25">
      <c r="B138" s="210"/>
      <c r="C138" s="211"/>
      <c r="D138" s="212" t="s">
        <v>121</v>
      </c>
      <c r="E138" s="213" t="s">
        <v>1</v>
      </c>
      <c r="F138" s="214" t="s">
        <v>163</v>
      </c>
      <c r="G138" s="211"/>
      <c r="H138" s="215">
        <v>53.64</v>
      </c>
      <c r="I138" s="216"/>
      <c r="J138" s="211"/>
      <c r="K138" s="211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121</v>
      </c>
      <c r="AU138" s="221" t="s">
        <v>84</v>
      </c>
      <c r="AV138" s="13" t="s">
        <v>84</v>
      </c>
      <c r="AW138" s="13" t="s">
        <v>35</v>
      </c>
      <c r="AX138" s="13" t="s">
        <v>78</v>
      </c>
      <c r="AY138" s="221" t="s">
        <v>111</v>
      </c>
    </row>
    <row r="139" spans="1:65" s="13" customFormat="1" ht="11.25">
      <c r="B139" s="210"/>
      <c r="C139" s="211"/>
      <c r="D139" s="212" t="s">
        <v>121</v>
      </c>
      <c r="E139" s="213" t="s">
        <v>1</v>
      </c>
      <c r="F139" s="214" t="s">
        <v>164</v>
      </c>
      <c r="G139" s="211"/>
      <c r="H139" s="215">
        <v>76.650000000000006</v>
      </c>
      <c r="I139" s="216"/>
      <c r="J139" s="211"/>
      <c r="K139" s="211"/>
      <c r="L139" s="217"/>
      <c r="M139" s="218"/>
      <c r="N139" s="219"/>
      <c r="O139" s="219"/>
      <c r="P139" s="219"/>
      <c r="Q139" s="219"/>
      <c r="R139" s="219"/>
      <c r="S139" s="219"/>
      <c r="T139" s="220"/>
      <c r="AT139" s="221" t="s">
        <v>121</v>
      </c>
      <c r="AU139" s="221" t="s">
        <v>84</v>
      </c>
      <c r="AV139" s="13" t="s">
        <v>84</v>
      </c>
      <c r="AW139" s="13" t="s">
        <v>35</v>
      </c>
      <c r="AX139" s="13" t="s">
        <v>78</v>
      </c>
      <c r="AY139" s="221" t="s">
        <v>111</v>
      </c>
    </row>
    <row r="140" spans="1:65" s="13" customFormat="1" ht="11.25">
      <c r="B140" s="210"/>
      <c r="C140" s="211"/>
      <c r="D140" s="212" t="s">
        <v>121</v>
      </c>
      <c r="E140" s="213" t="s">
        <v>1</v>
      </c>
      <c r="F140" s="214" t="s">
        <v>134</v>
      </c>
      <c r="G140" s="211"/>
      <c r="H140" s="215">
        <v>68.400000000000006</v>
      </c>
      <c r="I140" s="216"/>
      <c r="J140" s="211"/>
      <c r="K140" s="211"/>
      <c r="L140" s="217"/>
      <c r="M140" s="218"/>
      <c r="N140" s="219"/>
      <c r="O140" s="219"/>
      <c r="P140" s="219"/>
      <c r="Q140" s="219"/>
      <c r="R140" s="219"/>
      <c r="S140" s="219"/>
      <c r="T140" s="220"/>
      <c r="AT140" s="221" t="s">
        <v>121</v>
      </c>
      <c r="AU140" s="221" t="s">
        <v>84</v>
      </c>
      <c r="AV140" s="13" t="s">
        <v>84</v>
      </c>
      <c r="AW140" s="13" t="s">
        <v>35</v>
      </c>
      <c r="AX140" s="13" t="s">
        <v>78</v>
      </c>
      <c r="AY140" s="221" t="s">
        <v>111</v>
      </c>
    </row>
    <row r="141" spans="1:65" s="13" customFormat="1" ht="11.25">
      <c r="B141" s="210"/>
      <c r="C141" s="211"/>
      <c r="D141" s="212" t="s">
        <v>121</v>
      </c>
      <c r="E141" s="213" t="s">
        <v>1</v>
      </c>
      <c r="F141" s="214" t="s">
        <v>165</v>
      </c>
      <c r="G141" s="211"/>
      <c r="H141" s="215">
        <v>0.72</v>
      </c>
      <c r="I141" s="216"/>
      <c r="J141" s="211"/>
      <c r="K141" s="211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121</v>
      </c>
      <c r="AU141" s="221" t="s">
        <v>84</v>
      </c>
      <c r="AV141" s="13" t="s">
        <v>84</v>
      </c>
      <c r="AW141" s="13" t="s">
        <v>35</v>
      </c>
      <c r="AX141" s="13" t="s">
        <v>78</v>
      </c>
      <c r="AY141" s="221" t="s">
        <v>111</v>
      </c>
    </row>
    <row r="142" spans="1:65" s="2" customFormat="1" ht="24" customHeight="1">
      <c r="A142" s="33"/>
      <c r="B142" s="34"/>
      <c r="C142" s="197" t="s">
        <v>25</v>
      </c>
      <c r="D142" s="197" t="s">
        <v>114</v>
      </c>
      <c r="E142" s="198" t="s">
        <v>166</v>
      </c>
      <c r="F142" s="199" t="s">
        <v>167</v>
      </c>
      <c r="G142" s="200" t="s">
        <v>129</v>
      </c>
      <c r="H142" s="201">
        <v>199.41</v>
      </c>
      <c r="I142" s="202"/>
      <c r="J142" s="203">
        <f>ROUND(I142*H142,2)</f>
        <v>0</v>
      </c>
      <c r="K142" s="199" t="s">
        <v>118</v>
      </c>
      <c r="L142" s="38"/>
      <c r="M142" s="204" t="s">
        <v>1</v>
      </c>
      <c r="N142" s="205" t="s">
        <v>43</v>
      </c>
      <c r="O142" s="70"/>
      <c r="P142" s="206">
        <f>O142*H142</f>
        <v>0</v>
      </c>
      <c r="Q142" s="206">
        <v>0</v>
      </c>
      <c r="R142" s="206">
        <f>Q142*H142</f>
        <v>0</v>
      </c>
      <c r="S142" s="206">
        <v>0</v>
      </c>
      <c r="T142" s="20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208" t="s">
        <v>119</v>
      </c>
      <c r="AT142" s="208" t="s">
        <v>114</v>
      </c>
      <c r="AU142" s="208" t="s">
        <v>84</v>
      </c>
      <c r="AY142" s="16" t="s">
        <v>111</v>
      </c>
      <c r="BE142" s="209">
        <f>IF(N142="základní",J142,0)</f>
        <v>0</v>
      </c>
      <c r="BF142" s="209">
        <f>IF(N142="snížená",J142,0)</f>
        <v>0</v>
      </c>
      <c r="BG142" s="209">
        <f>IF(N142="zákl. přenesená",J142,0)</f>
        <v>0</v>
      </c>
      <c r="BH142" s="209">
        <f>IF(N142="sníž. přenesená",J142,0)</f>
        <v>0</v>
      </c>
      <c r="BI142" s="209">
        <f>IF(N142="nulová",J142,0)</f>
        <v>0</v>
      </c>
      <c r="BJ142" s="16" t="s">
        <v>21</v>
      </c>
      <c r="BK142" s="209">
        <f>ROUND(I142*H142,2)</f>
        <v>0</v>
      </c>
      <c r="BL142" s="16" t="s">
        <v>119</v>
      </c>
      <c r="BM142" s="208" t="s">
        <v>168</v>
      </c>
    </row>
    <row r="143" spans="1:65" s="2" customFormat="1" ht="24" customHeight="1">
      <c r="A143" s="33"/>
      <c r="B143" s="34"/>
      <c r="C143" s="197" t="s">
        <v>169</v>
      </c>
      <c r="D143" s="197" t="s">
        <v>114</v>
      </c>
      <c r="E143" s="198" t="s">
        <v>170</v>
      </c>
      <c r="F143" s="199" t="s">
        <v>171</v>
      </c>
      <c r="G143" s="200" t="s">
        <v>129</v>
      </c>
      <c r="H143" s="201">
        <v>1395.87</v>
      </c>
      <c r="I143" s="202"/>
      <c r="J143" s="203">
        <f>ROUND(I143*H143,2)</f>
        <v>0</v>
      </c>
      <c r="K143" s="199" t="s">
        <v>118</v>
      </c>
      <c r="L143" s="38"/>
      <c r="M143" s="204" t="s">
        <v>1</v>
      </c>
      <c r="N143" s="205" t="s">
        <v>43</v>
      </c>
      <c r="O143" s="70"/>
      <c r="P143" s="206">
        <f>O143*H143</f>
        <v>0</v>
      </c>
      <c r="Q143" s="206">
        <v>0</v>
      </c>
      <c r="R143" s="206">
        <f>Q143*H143</f>
        <v>0</v>
      </c>
      <c r="S143" s="206">
        <v>0</v>
      </c>
      <c r="T143" s="20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208" t="s">
        <v>119</v>
      </c>
      <c r="AT143" s="208" t="s">
        <v>114</v>
      </c>
      <c r="AU143" s="208" t="s">
        <v>84</v>
      </c>
      <c r="AY143" s="16" t="s">
        <v>111</v>
      </c>
      <c r="BE143" s="209">
        <f>IF(N143="základní",J143,0)</f>
        <v>0</v>
      </c>
      <c r="BF143" s="209">
        <f>IF(N143="snížená",J143,0)</f>
        <v>0</v>
      </c>
      <c r="BG143" s="209">
        <f>IF(N143="zákl. přenesená",J143,0)</f>
        <v>0</v>
      </c>
      <c r="BH143" s="209">
        <f>IF(N143="sníž. přenesená",J143,0)</f>
        <v>0</v>
      </c>
      <c r="BI143" s="209">
        <f>IF(N143="nulová",J143,0)</f>
        <v>0</v>
      </c>
      <c r="BJ143" s="16" t="s">
        <v>21</v>
      </c>
      <c r="BK143" s="209">
        <f>ROUND(I143*H143,2)</f>
        <v>0</v>
      </c>
      <c r="BL143" s="16" t="s">
        <v>119</v>
      </c>
      <c r="BM143" s="208" t="s">
        <v>172</v>
      </c>
    </row>
    <row r="144" spans="1:65" s="13" customFormat="1" ht="11.25">
      <c r="B144" s="210"/>
      <c r="C144" s="211"/>
      <c r="D144" s="212" t="s">
        <v>121</v>
      </c>
      <c r="E144" s="213" t="s">
        <v>1</v>
      </c>
      <c r="F144" s="214" t="s">
        <v>173</v>
      </c>
      <c r="G144" s="211"/>
      <c r="H144" s="215">
        <v>1395.87</v>
      </c>
      <c r="I144" s="216"/>
      <c r="J144" s="211"/>
      <c r="K144" s="211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121</v>
      </c>
      <c r="AU144" s="221" t="s">
        <v>84</v>
      </c>
      <c r="AV144" s="13" t="s">
        <v>84</v>
      </c>
      <c r="AW144" s="13" t="s">
        <v>35</v>
      </c>
      <c r="AX144" s="13" t="s">
        <v>21</v>
      </c>
      <c r="AY144" s="221" t="s">
        <v>111</v>
      </c>
    </row>
    <row r="145" spans="1:65" s="2" customFormat="1" ht="24" customHeight="1">
      <c r="A145" s="33"/>
      <c r="B145" s="34"/>
      <c r="C145" s="197" t="s">
        <v>174</v>
      </c>
      <c r="D145" s="197" t="s">
        <v>114</v>
      </c>
      <c r="E145" s="198" t="s">
        <v>175</v>
      </c>
      <c r="F145" s="199" t="s">
        <v>176</v>
      </c>
      <c r="G145" s="200" t="s">
        <v>147</v>
      </c>
      <c r="H145" s="201">
        <v>189.6</v>
      </c>
      <c r="I145" s="202"/>
      <c r="J145" s="203">
        <f>ROUND(I145*H145,2)</f>
        <v>0</v>
      </c>
      <c r="K145" s="199" t="s">
        <v>177</v>
      </c>
      <c r="L145" s="38"/>
      <c r="M145" s="204" t="s">
        <v>1</v>
      </c>
      <c r="N145" s="205" t="s">
        <v>43</v>
      </c>
      <c r="O145" s="70"/>
      <c r="P145" s="206">
        <f>O145*H145</f>
        <v>0</v>
      </c>
      <c r="Q145" s="206">
        <v>0</v>
      </c>
      <c r="R145" s="206">
        <f>Q145*H145</f>
        <v>0</v>
      </c>
      <c r="S145" s="206">
        <v>0</v>
      </c>
      <c r="T145" s="207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208" t="s">
        <v>119</v>
      </c>
      <c r="AT145" s="208" t="s">
        <v>114</v>
      </c>
      <c r="AU145" s="208" t="s">
        <v>84</v>
      </c>
      <c r="AY145" s="16" t="s">
        <v>111</v>
      </c>
      <c r="BE145" s="209">
        <f>IF(N145="základní",J145,0)</f>
        <v>0</v>
      </c>
      <c r="BF145" s="209">
        <f>IF(N145="snížená",J145,0)</f>
        <v>0</v>
      </c>
      <c r="BG145" s="209">
        <f>IF(N145="zákl. přenesená",J145,0)</f>
        <v>0</v>
      </c>
      <c r="BH145" s="209">
        <f>IF(N145="sníž. přenesená",J145,0)</f>
        <v>0</v>
      </c>
      <c r="BI145" s="209">
        <f>IF(N145="nulová",J145,0)</f>
        <v>0</v>
      </c>
      <c r="BJ145" s="16" t="s">
        <v>21</v>
      </c>
      <c r="BK145" s="209">
        <f>ROUND(I145*H145,2)</f>
        <v>0</v>
      </c>
      <c r="BL145" s="16" t="s">
        <v>119</v>
      </c>
      <c r="BM145" s="208" t="s">
        <v>178</v>
      </c>
    </row>
    <row r="146" spans="1:65" s="13" customFormat="1" ht="11.25">
      <c r="B146" s="210"/>
      <c r="C146" s="211"/>
      <c r="D146" s="212" t="s">
        <v>121</v>
      </c>
      <c r="E146" s="213" t="s">
        <v>1</v>
      </c>
      <c r="F146" s="214" t="s">
        <v>149</v>
      </c>
      <c r="G146" s="211"/>
      <c r="H146" s="215">
        <v>189.6</v>
      </c>
      <c r="I146" s="216"/>
      <c r="J146" s="211"/>
      <c r="K146" s="211"/>
      <c r="L146" s="217"/>
      <c r="M146" s="218"/>
      <c r="N146" s="219"/>
      <c r="O146" s="219"/>
      <c r="P146" s="219"/>
      <c r="Q146" s="219"/>
      <c r="R146" s="219"/>
      <c r="S146" s="219"/>
      <c r="T146" s="220"/>
      <c r="AT146" s="221" t="s">
        <v>121</v>
      </c>
      <c r="AU146" s="221" t="s">
        <v>84</v>
      </c>
      <c r="AV146" s="13" t="s">
        <v>84</v>
      </c>
      <c r="AW146" s="13" t="s">
        <v>35</v>
      </c>
      <c r="AX146" s="13" t="s">
        <v>78</v>
      </c>
      <c r="AY146" s="221" t="s">
        <v>111</v>
      </c>
    </row>
    <row r="147" spans="1:65" s="2" customFormat="1" ht="24" customHeight="1">
      <c r="A147" s="33"/>
      <c r="B147" s="34"/>
      <c r="C147" s="197" t="s">
        <v>179</v>
      </c>
      <c r="D147" s="197" t="s">
        <v>114</v>
      </c>
      <c r="E147" s="198" t="s">
        <v>180</v>
      </c>
      <c r="F147" s="199" t="s">
        <v>181</v>
      </c>
      <c r="G147" s="200" t="s">
        <v>147</v>
      </c>
      <c r="H147" s="201">
        <v>358.93799999999999</v>
      </c>
      <c r="I147" s="202"/>
      <c r="J147" s="203">
        <f>ROUND(I147*H147,2)</f>
        <v>0</v>
      </c>
      <c r="K147" s="199" t="s">
        <v>177</v>
      </c>
      <c r="L147" s="38"/>
      <c r="M147" s="204" t="s">
        <v>1</v>
      </c>
      <c r="N147" s="205" t="s">
        <v>43</v>
      </c>
      <c r="O147" s="70"/>
      <c r="P147" s="206">
        <f>O147*H147</f>
        <v>0</v>
      </c>
      <c r="Q147" s="206">
        <v>0</v>
      </c>
      <c r="R147" s="206">
        <f>Q147*H147</f>
        <v>0</v>
      </c>
      <c r="S147" s="206">
        <v>0</v>
      </c>
      <c r="T147" s="207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208" t="s">
        <v>119</v>
      </c>
      <c r="AT147" s="208" t="s">
        <v>114</v>
      </c>
      <c r="AU147" s="208" t="s">
        <v>84</v>
      </c>
      <c r="AY147" s="16" t="s">
        <v>111</v>
      </c>
      <c r="BE147" s="209">
        <f>IF(N147="základní",J147,0)</f>
        <v>0</v>
      </c>
      <c r="BF147" s="209">
        <f>IF(N147="snížená",J147,0)</f>
        <v>0</v>
      </c>
      <c r="BG147" s="209">
        <f>IF(N147="zákl. přenesená",J147,0)</f>
        <v>0</v>
      </c>
      <c r="BH147" s="209">
        <f>IF(N147="sníž. přenesená",J147,0)</f>
        <v>0</v>
      </c>
      <c r="BI147" s="209">
        <f>IF(N147="nulová",J147,0)</f>
        <v>0</v>
      </c>
      <c r="BJ147" s="16" t="s">
        <v>21</v>
      </c>
      <c r="BK147" s="209">
        <f>ROUND(I147*H147,2)</f>
        <v>0</v>
      </c>
      <c r="BL147" s="16" t="s">
        <v>119</v>
      </c>
      <c r="BM147" s="208" t="s">
        <v>182</v>
      </c>
    </row>
    <row r="148" spans="1:65" s="13" customFormat="1" ht="11.25">
      <c r="B148" s="210"/>
      <c r="C148" s="211"/>
      <c r="D148" s="212" t="s">
        <v>121</v>
      </c>
      <c r="E148" s="213" t="s">
        <v>1</v>
      </c>
      <c r="F148" s="214" t="s">
        <v>183</v>
      </c>
      <c r="G148" s="211"/>
      <c r="H148" s="215">
        <v>96.552000000000007</v>
      </c>
      <c r="I148" s="216"/>
      <c r="J148" s="211"/>
      <c r="K148" s="211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121</v>
      </c>
      <c r="AU148" s="221" t="s">
        <v>84</v>
      </c>
      <c r="AV148" s="13" t="s">
        <v>84</v>
      </c>
      <c r="AW148" s="13" t="s">
        <v>35</v>
      </c>
      <c r="AX148" s="13" t="s">
        <v>78</v>
      </c>
      <c r="AY148" s="221" t="s">
        <v>111</v>
      </c>
    </row>
    <row r="149" spans="1:65" s="13" customFormat="1" ht="11.25">
      <c r="B149" s="210"/>
      <c r="C149" s="211"/>
      <c r="D149" s="212" t="s">
        <v>121</v>
      </c>
      <c r="E149" s="213" t="s">
        <v>1</v>
      </c>
      <c r="F149" s="214" t="s">
        <v>184</v>
      </c>
      <c r="G149" s="211"/>
      <c r="H149" s="215">
        <v>137.97</v>
      </c>
      <c r="I149" s="216"/>
      <c r="J149" s="211"/>
      <c r="K149" s="211"/>
      <c r="L149" s="217"/>
      <c r="M149" s="218"/>
      <c r="N149" s="219"/>
      <c r="O149" s="219"/>
      <c r="P149" s="219"/>
      <c r="Q149" s="219"/>
      <c r="R149" s="219"/>
      <c r="S149" s="219"/>
      <c r="T149" s="220"/>
      <c r="AT149" s="221" t="s">
        <v>121</v>
      </c>
      <c r="AU149" s="221" t="s">
        <v>84</v>
      </c>
      <c r="AV149" s="13" t="s">
        <v>84</v>
      </c>
      <c r="AW149" s="13" t="s">
        <v>35</v>
      </c>
      <c r="AX149" s="13" t="s">
        <v>78</v>
      </c>
      <c r="AY149" s="221" t="s">
        <v>111</v>
      </c>
    </row>
    <row r="150" spans="1:65" s="13" customFormat="1" ht="11.25">
      <c r="B150" s="210"/>
      <c r="C150" s="211"/>
      <c r="D150" s="212" t="s">
        <v>121</v>
      </c>
      <c r="E150" s="213" t="s">
        <v>1</v>
      </c>
      <c r="F150" s="214" t="s">
        <v>185</v>
      </c>
      <c r="G150" s="211"/>
      <c r="H150" s="215">
        <v>123.12</v>
      </c>
      <c r="I150" s="216"/>
      <c r="J150" s="211"/>
      <c r="K150" s="211"/>
      <c r="L150" s="217"/>
      <c r="M150" s="218"/>
      <c r="N150" s="219"/>
      <c r="O150" s="219"/>
      <c r="P150" s="219"/>
      <c r="Q150" s="219"/>
      <c r="R150" s="219"/>
      <c r="S150" s="219"/>
      <c r="T150" s="220"/>
      <c r="AT150" s="221" t="s">
        <v>121</v>
      </c>
      <c r="AU150" s="221" t="s">
        <v>84</v>
      </c>
      <c r="AV150" s="13" t="s">
        <v>84</v>
      </c>
      <c r="AW150" s="13" t="s">
        <v>35</v>
      </c>
      <c r="AX150" s="13" t="s">
        <v>78</v>
      </c>
      <c r="AY150" s="221" t="s">
        <v>111</v>
      </c>
    </row>
    <row r="151" spans="1:65" s="13" customFormat="1" ht="11.25">
      <c r="B151" s="210"/>
      <c r="C151" s="211"/>
      <c r="D151" s="212" t="s">
        <v>121</v>
      </c>
      <c r="E151" s="213" t="s">
        <v>1</v>
      </c>
      <c r="F151" s="214" t="s">
        <v>186</v>
      </c>
      <c r="G151" s="211"/>
      <c r="H151" s="215">
        <v>1.296</v>
      </c>
      <c r="I151" s="216"/>
      <c r="J151" s="211"/>
      <c r="K151" s="211"/>
      <c r="L151" s="217"/>
      <c r="M151" s="218"/>
      <c r="N151" s="219"/>
      <c r="O151" s="219"/>
      <c r="P151" s="219"/>
      <c r="Q151" s="219"/>
      <c r="R151" s="219"/>
      <c r="S151" s="219"/>
      <c r="T151" s="220"/>
      <c r="AT151" s="221" t="s">
        <v>121</v>
      </c>
      <c r="AU151" s="221" t="s">
        <v>84</v>
      </c>
      <c r="AV151" s="13" t="s">
        <v>84</v>
      </c>
      <c r="AW151" s="13" t="s">
        <v>35</v>
      </c>
      <c r="AX151" s="13" t="s">
        <v>78</v>
      </c>
      <c r="AY151" s="221" t="s">
        <v>111</v>
      </c>
    </row>
    <row r="152" spans="1:65" s="12" customFormat="1" ht="22.9" customHeight="1">
      <c r="B152" s="181"/>
      <c r="C152" s="182"/>
      <c r="D152" s="183" t="s">
        <v>77</v>
      </c>
      <c r="E152" s="195" t="s">
        <v>187</v>
      </c>
      <c r="F152" s="195" t="s">
        <v>188</v>
      </c>
      <c r="G152" s="182"/>
      <c r="H152" s="182"/>
      <c r="I152" s="185"/>
      <c r="J152" s="196">
        <f>BK152</f>
        <v>0</v>
      </c>
      <c r="K152" s="182"/>
      <c r="L152" s="187"/>
      <c r="M152" s="188"/>
      <c r="N152" s="189"/>
      <c r="O152" s="189"/>
      <c r="P152" s="190">
        <f>SUM(P153:P165)</f>
        <v>0</v>
      </c>
      <c r="Q152" s="189"/>
      <c r="R152" s="190">
        <f>SUM(R153:R165)</f>
        <v>134.36799999999999</v>
      </c>
      <c r="S152" s="189"/>
      <c r="T152" s="191">
        <f>SUM(T153:T165)</f>
        <v>0</v>
      </c>
      <c r="AR152" s="192" t="s">
        <v>21</v>
      </c>
      <c r="AT152" s="193" t="s">
        <v>77</v>
      </c>
      <c r="AU152" s="193" t="s">
        <v>21</v>
      </c>
      <c r="AY152" s="192" t="s">
        <v>111</v>
      </c>
      <c r="BK152" s="194">
        <f>SUM(BK153:BK165)</f>
        <v>0</v>
      </c>
    </row>
    <row r="153" spans="1:65" s="2" customFormat="1" ht="24" customHeight="1">
      <c r="A153" s="33"/>
      <c r="B153" s="34"/>
      <c r="C153" s="197" t="s">
        <v>8</v>
      </c>
      <c r="D153" s="197" t="s">
        <v>114</v>
      </c>
      <c r="E153" s="198" t="s">
        <v>189</v>
      </c>
      <c r="F153" s="199" t="s">
        <v>190</v>
      </c>
      <c r="G153" s="200" t="s">
        <v>129</v>
      </c>
      <c r="H153" s="201">
        <v>0.72</v>
      </c>
      <c r="I153" s="202"/>
      <c r="J153" s="203">
        <f>ROUND(I153*H153,2)</f>
        <v>0</v>
      </c>
      <c r="K153" s="199" t="s">
        <v>1</v>
      </c>
      <c r="L153" s="38"/>
      <c r="M153" s="204" t="s">
        <v>1</v>
      </c>
      <c r="N153" s="205" t="s">
        <v>43</v>
      </c>
      <c r="O153" s="70"/>
      <c r="P153" s="206">
        <f>O153*H153</f>
        <v>0</v>
      </c>
      <c r="Q153" s="206">
        <v>0</v>
      </c>
      <c r="R153" s="206">
        <f>Q153*H153</f>
        <v>0</v>
      </c>
      <c r="S153" s="206">
        <v>0</v>
      </c>
      <c r="T153" s="207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208" t="s">
        <v>119</v>
      </c>
      <c r="AT153" s="208" t="s">
        <v>114</v>
      </c>
      <c r="AU153" s="208" t="s">
        <v>84</v>
      </c>
      <c r="AY153" s="16" t="s">
        <v>111</v>
      </c>
      <c r="BE153" s="209">
        <f>IF(N153="základní",J153,0)</f>
        <v>0</v>
      </c>
      <c r="BF153" s="209">
        <f>IF(N153="snížená",J153,0)</f>
        <v>0</v>
      </c>
      <c r="BG153" s="209">
        <f>IF(N153="zákl. přenesená",J153,0)</f>
        <v>0</v>
      </c>
      <c r="BH153" s="209">
        <f>IF(N153="sníž. přenesená",J153,0)</f>
        <v>0</v>
      </c>
      <c r="BI153" s="209">
        <f>IF(N153="nulová",J153,0)</f>
        <v>0</v>
      </c>
      <c r="BJ153" s="16" t="s">
        <v>21</v>
      </c>
      <c r="BK153" s="209">
        <f>ROUND(I153*H153,2)</f>
        <v>0</v>
      </c>
      <c r="BL153" s="16" t="s">
        <v>119</v>
      </c>
      <c r="BM153" s="208" t="s">
        <v>191</v>
      </c>
    </row>
    <row r="154" spans="1:65" s="13" customFormat="1" ht="11.25">
      <c r="B154" s="210"/>
      <c r="C154" s="211"/>
      <c r="D154" s="212" t="s">
        <v>121</v>
      </c>
      <c r="E154" s="213" t="s">
        <v>1</v>
      </c>
      <c r="F154" s="214" t="s">
        <v>192</v>
      </c>
      <c r="G154" s="211"/>
      <c r="H154" s="215">
        <v>0.72</v>
      </c>
      <c r="I154" s="216"/>
      <c r="J154" s="211"/>
      <c r="K154" s="211"/>
      <c r="L154" s="217"/>
      <c r="M154" s="218"/>
      <c r="N154" s="219"/>
      <c r="O154" s="219"/>
      <c r="P154" s="219"/>
      <c r="Q154" s="219"/>
      <c r="R154" s="219"/>
      <c r="S154" s="219"/>
      <c r="T154" s="220"/>
      <c r="AT154" s="221" t="s">
        <v>121</v>
      </c>
      <c r="AU154" s="221" t="s">
        <v>84</v>
      </c>
      <c r="AV154" s="13" t="s">
        <v>84</v>
      </c>
      <c r="AW154" s="13" t="s">
        <v>35</v>
      </c>
      <c r="AX154" s="13" t="s">
        <v>78</v>
      </c>
      <c r="AY154" s="221" t="s">
        <v>111</v>
      </c>
    </row>
    <row r="155" spans="1:65" s="2" customFormat="1" ht="16.5" customHeight="1">
      <c r="A155" s="33"/>
      <c r="B155" s="34"/>
      <c r="C155" s="197" t="s">
        <v>193</v>
      </c>
      <c r="D155" s="197" t="s">
        <v>114</v>
      </c>
      <c r="E155" s="198" t="s">
        <v>194</v>
      </c>
      <c r="F155" s="199" t="s">
        <v>195</v>
      </c>
      <c r="G155" s="200" t="s">
        <v>117</v>
      </c>
      <c r="H155" s="201">
        <v>2370</v>
      </c>
      <c r="I155" s="202"/>
      <c r="J155" s="203">
        <f>ROUND(I155*H155,2)</f>
        <v>0</v>
      </c>
      <c r="K155" s="199" t="s">
        <v>118</v>
      </c>
      <c r="L155" s="38"/>
      <c r="M155" s="204" t="s">
        <v>1</v>
      </c>
      <c r="N155" s="205" t="s">
        <v>43</v>
      </c>
      <c r="O155" s="70"/>
      <c r="P155" s="206">
        <f>O155*H155</f>
        <v>0</v>
      </c>
      <c r="Q155" s="206">
        <v>0</v>
      </c>
      <c r="R155" s="206">
        <f>Q155*H155</f>
        <v>0</v>
      </c>
      <c r="S155" s="206">
        <v>0</v>
      </c>
      <c r="T155" s="207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208" t="s">
        <v>119</v>
      </c>
      <c r="AT155" s="208" t="s">
        <v>114</v>
      </c>
      <c r="AU155" s="208" t="s">
        <v>84</v>
      </c>
      <c r="AY155" s="16" t="s">
        <v>111</v>
      </c>
      <c r="BE155" s="209">
        <f>IF(N155="základní",J155,0)</f>
        <v>0</v>
      </c>
      <c r="BF155" s="209">
        <f>IF(N155="snížená",J155,0)</f>
        <v>0</v>
      </c>
      <c r="BG155" s="209">
        <f>IF(N155="zákl. přenesená",J155,0)</f>
        <v>0</v>
      </c>
      <c r="BH155" s="209">
        <f>IF(N155="sníž. přenesená",J155,0)</f>
        <v>0</v>
      </c>
      <c r="BI155" s="209">
        <f>IF(N155="nulová",J155,0)</f>
        <v>0</v>
      </c>
      <c r="BJ155" s="16" t="s">
        <v>21</v>
      </c>
      <c r="BK155" s="209">
        <f>ROUND(I155*H155,2)</f>
        <v>0</v>
      </c>
      <c r="BL155" s="16" t="s">
        <v>119</v>
      </c>
      <c r="BM155" s="208" t="s">
        <v>196</v>
      </c>
    </row>
    <row r="156" spans="1:65" s="13" customFormat="1" ht="11.25">
      <c r="B156" s="210"/>
      <c r="C156" s="211"/>
      <c r="D156" s="212" t="s">
        <v>121</v>
      </c>
      <c r="E156" s="213" t="s">
        <v>1</v>
      </c>
      <c r="F156" s="214" t="s">
        <v>197</v>
      </c>
      <c r="G156" s="211"/>
      <c r="H156" s="215">
        <v>2370</v>
      </c>
      <c r="I156" s="216"/>
      <c r="J156" s="211"/>
      <c r="K156" s="211"/>
      <c r="L156" s="217"/>
      <c r="M156" s="218"/>
      <c r="N156" s="219"/>
      <c r="O156" s="219"/>
      <c r="P156" s="219"/>
      <c r="Q156" s="219"/>
      <c r="R156" s="219"/>
      <c r="S156" s="219"/>
      <c r="T156" s="220"/>
      <c r="AT156" s="221" t="s">
        <v>121</v>
      </c>
      <c r="AU156" s="221" t="s">
        <v>84</v>
      </c>
      <c r="AV156" s="13" t="s">
        <v>84</v>
      </c>
      <c r="AW156" s="13" t="s">
        <v>35</v>
      </c>
      <c r="AX156" s="13" t="s">
        <v>21</v>
      </c>
      <c r="AY156" s="221" t="s">
        <v>111</v>
      </c>
    </row>
    <row r="157" spans="1:65" s="2" customFormat="1" ht="24" customHeight="1">
      <c r="A157" s="33"/>
      <c r="B157" s="34"/>
      <c r="C157" s="197" t="s">
        <v>198</v>
      </c>
      <c r="D157" s="197" t="s">
        <v>114</v>
      </c>
      <c r="E157" s="198" t="s">
        <v>199</v>
      </c>
      <c r="F157" s="199" t="s">
        <v>200</v>
      </c>
      <c r="G157" s="200" t="s">
        <v>129</v>
      </c>
      <c r="H157" s="201">
        <v>60.8</v>
      </c>
      <c r="I157" s="202"/>
      <c r="J157" s="203">
        <f>ROUND(I157*H157,2)</f>
        <v>0</v>
      </c>
      <c r="K157" s="199" t="s">
        <v>118</v>
      </c>
      <c r="L157" s="38"/>
      <c r="M157" s="204" t="s">
        <v>1</v>
      </c>
      <c r="N157" s="205" t="s">
        <v>43</v>
      </c>
      <c r="O157" s="70"/>
      <c r="P157" s="206">
        <f>O157*H157</f>
        <v>0</v>
      </c>
      <c r="Q157" s="206">
        <v>2.21</v>
      </c>
      <c r="R157" s="206">
        <f>Q157*H157</f>
        <v>134.36799999999999</v>
      </c>
      <c r="S157" s="206">
        <v>0</v>
      </c>
      <c r="T157" s="207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208" t="s">
        <v>119</v>
      </c>
      <c r="AT157" s="208" t="s">
        <v>114</v>
      </c>
      <c r="AU157" s="208" t="s">
        <v>84</v>
      </c>
      <c r="AY157" s="16" t="s">
        <v>111</v>
      </c>
      <c r="BE157" s="209">
        <f>IF(N157="základní",J157,0)</f>
        <v>0</v>
      </c>
      <c r="BF157" s="209">
        <f>IF(N157="snížená",J157,0)</f>
        <v>0</v>
      </c>
      <c r="BG157" s="209">
        <f>IF(N157="zákl. přenesená",J157,0)</f>
        <v>0</v>
      </c>
      <c r="BH157" s="209">
        <f>IF(N157="sníž. přenesená",J157,0)</f>
        <v>0</v>
      </c>
      <c r="BI157" s="209">
        <f>IF(N157="nulová",J157,0)</f>
        <v>0</v>
      </c>
      <c r="BJ157" s="16" t="s">
        <v>21</v>
      </c>
      <c r="BK157" s="209">
        <f>ROUND(I157*H157,2)</f>
        <v>0</v>
      </c>
      <c r="BL157" s="16" t="s">
        <v>119</v>
      </c>
      <c r="BM157" s="208" t="s">
        <v>201</v>
      </c>
    </row>
    <row r="158" spans="1:65" s="13" customFormat="1" ht="11.25">
      <c r="B158" s="210"/>
      <c r="C158" s="211"/>
      <c r="D158" s="212" t="s">
        <v>121</v>
      </c>
      <c r="E158" s="213" t="s">
        <v>1</v>
      </c>
      <c r="F158" s="214" t="s">
        <v>202</v>
      </c>
      <c r="G158" s="211"/>
      <c r="H158" s="215">
        <v>60.8</v>
      </c>
      <c r="I158" s="216"/>
      <c r="J158" s="211"/>
      <c r="K158" s="211"/>
      <c r="L158" s="217"/>
      <c r="M158" s="218"/>
      <c r="N158" s="219"/>
      <c r="O158" s="219"/>
      <c r="P158" s="219"/>
      <c r="Q158" s="219"/>
      <c r="R158" s="219"/>
      <c r="S158" s="219"/>
      <c r="T158" s="220"/>
      <c r="AT158" s="221" t="s">
        <v>121</v>
      </c>
      <c r="AU158" s="221" t="s">
        <v>84</v>
      </c>
      <c r="AV158" s="13" t="s">
        <v>84</v>
      </c>
      <c r="AW158" s="13" t="s">
        <v>35</v>
      </c>
      <c r="AX158" s="13" t="s">
        <v>21</v>
      </c>
      <c r="AY158" s="221" t="s">
        <v>111</v>
      </c>
    </row>
    <row r="159" spans="1:65" s="2" customFormat="1" ht="24" customHeight="1">
      <c r="A159" s="33"/>
      <c r="B159" s="34"/>
      <c r="C159" s="197" t="s">
        <v>203</v>
      </c>
      <c r="D159" s="197" t="s">
        <v>114</v>
      </c>
      <c r="E159" s="198" t="s">
        <v>204</v>
      </c>
      <c r="F159" s="199" t="s">
        <v>205</v>
      </c>
      <c r="G159" s="200" t="s">
        <v>125</v>
      </c>
      <c r="H159" s="201">
        <v>24.5</v>
      </c>
      <c r="I159" s="202"/>
      <c r="J159" s="203">
        <f>ROUND(I159*H159,2)</f>
        <v>0</v>
      </c>
      <c r="K159" s="199" t="s">
        <v>1</v>
      </c>
      <c r="L159" s="38"/>
      <c r="M159" s="204" t="s">
        <v>1</v>
      </c>
      <c r="N159" s="205" t="s">
        <v>43</v>
      </c>
      <c r="O159" s="70"/>
      <c r="P159" s="206">
        <f>O159*H159</f>
        <v>0</v>
      </c>
      <c r="Q159" s="206">
        <v>0</v>
      </c>
      <c r="R159" s="206">
        <f>Q159*H159</f>
        <v>0</v>
      </c>
      <c r="S159" s="206">
        <v>0</v>
      </c>
      <c r="T159" s="207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208" t="s">
        <v>119</v>
      </c>
      <c r="AT159" s="208" t="s">
        <v>114</v>
      </c>
      <c r="AU159" s="208" t="s">
        <v>84</v>
      </c>
      <c r="AY159" s="16" t="s">
        <v>111</v>
      </c>
      <c r="BE159" s="209">
        <f>IF(N159="základní",J159,0)</f>
        <v>0</v>
      </c>
      <c r="BF159" s="209">
        <f>IF(N159="snížená",J159,0)</f>
        <v>0</v>
      </c>
      <c r="BG159" s="209">
        <f>IF(N159="zákl. přenesená",J159,0)</f>
        <v>0</v>
      </c>
      <c r="BH159" s="209">
        <f>IF(N159="sníž. přenesená",J159,0)</f>
        <v>0</v>
      </c>
      <c r="BI159" s="209">
        <f>IF(N159="nulová",J159,0)</f>
        <v>0</v>
      </c>
      <c r="BJ159" s="16" t="s">
        <v>21</v>
      </c>
      <c r="BK159" s="209">
        <f>ROUND(I159*H159,2)</f>
        <v>0</v>
      </c>
      <c r="BL159" s="16" t="s">
        <v>119</v>
      </c>
      <c r="BM159" s="208" t="s">
        <v>206</v>
      </c>
    </row>
    <row r="160" spans="1:65" s="13" customFormat="1" ht="11.25">
      <c r="B160" s="210"/>
      <c r="C160" s="211"/>
      <c r="D160" s="212" t="s">
        <v>121</v>
      </c>
      <c r="E160" s="213" t="s">
        <v>1</v>
      </c>
      <c r="F160" s="214" t="s">
        <v>207</v>
      </c>
      <c r="G160" s="211"/>
      <c r="H160" s="215">
        <v>24.5</v>
      </c>
      <c r="I160" s="216"/>
      <c r="J160" s="211"/>
      <c r="K160" s="211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121</v>
      </c>
      <c r="AU160" s="221" t="s">
        <v>84</v>
      </c>
      <c r="AV160" s="13" t="s">
        <v>84</v>
      </c>
      <c r="AW160" s="13" t="s">
        <v>35</v>
      </c>
      <c r="AX160" s="13" t="s">
        <v>21</v>
      </c>
      <c r="AY160" s="221" t="s">
        <v>111</v>
      </c>
    </row>
    <row r="161" spans="1:65" s="2" customFormat="1" ht="24" customHeight="1">
      <c r="A161" s="33"/>
      <c r="B161" s="34"/>
      <c r="C161" s="197" t="s">
        <v>208</v>
      </c>
      <c r="D161" s="197" t="s">
        <v>114</v>
      </c>
      <c r="E161" s="198" t="s">
        <v>209</v>
      </c>
      <c r="F161" s="199" t="s">
        <v>210</v>
      </c>
      <c r="G161" s="200" t="s">
        <v>125</v>
      </c>
      <c r="H161" s="201">
        <v>4</v>
      </c>
      <c r="I161" s="202"/>
      <c r="J161" s="203">
        <f>ROUND(I161*H161,2)</f>
        <v>0</v>
      </c>
      <c r="K161" s="199" t="s">
        <v>1</v>
      </c>
      <c r="L161" s="38"/>
      <c r="M161" s="204" t="s">
        <v>1</v>
      </c>
      <c r="N161" s="205" t="s">
        <v>43</v>
      </c>
      <c r="O161" s="70"/>
      <c r="P161" s="206">
        <f>O161*H161</f>
        <v>0</v>
      </c>
      <c r="Q161" s="206">
        <v>0</v>
      </c>
      <c r="R161" s="206">
        <f>Q161*H161</f>
        <v>0</v>
      </c>
      <c r="S161" s="206">
        <v>0</v>
      </c>
      <c r="T161" s="20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208" t="s">
        <v>119</v>
      </c>
      <c r="AT161" s="208" t="s">
        <v>114</v>
      </c>
      <c r="AU161" s="208" t="s">
        <v>84</v>
      </c>
      <c r="AY161" s="16" t="s">
        <v>111</v>
      </c>
      <c r="BE161" s="209">
        <f>IF(N161="základní",J161,0)</f>
        <v>0</v>
      </c>
      <c r="BF161" s="209">
        <f>IF(N161="snížená",J161,0)</f>
        <v>0</v>
      </c>
      <c r="BG161" s="209">
        <f>IF(N161="zákl. přenesená",J161,0)</f>
        <v>0</v>
      </c>
      <c r="BH161" s="209">
        <f>IF(N161="sníž. přenesená",J161,0)</f>
        <v>0</v>
      </c>
      <c r="BI161" s="209">
        <f>IF(N161="nulová",J161,0)</f>
        <v>0</v>
      </c>
      <c r="BJ161" s="16" t="s">
        <v>21</v>
      </c>
      <c r="BK161" s="209">
        <f>ROUND(I161*H161,2)</f>
        <v>0</v>
      </c>
      <c r="BL161" s="16" t="s">
        <v>119</v>
      </c>
      <c r="BM161" s="208" t="s">
        <v>211</v>
      </c>
    </row>
    <row r="162" spans="1:65" s="2" customFormat="1" ht="16.5" customHeight="1">
      <c r="A162" s="33"/>
      <c r="B162" s="34"/>
      <c r="C162" s="197" t="s">
        <v>212</v>
      </c>
      <c r="D162" s="197" t="s">
        <v>114</v>
      </c>
      <c r="E162" s="198" t="s">
        <v>213</v>
      </c>
      <c r="F162" s="199" t="s">
        <v>214</v>
      </c>
      <c r="G162" s="200" t="s">
        <v>117</v>
      </c>
      <c r="H162" s="201">
        <v>2370</v>
      </c>
      <c r="I162" s="202"/>
      <c r="J162" s="203">
        <f>ROUND(I162*H162,2)</f>
        <v>0</v>
      </c>
      <c r="K162" s="199" t="s">
        <v>118</v>
      </c>
      <c r="L162" s="38"/>
      <c r="M162" s="204" t="s">
        <v>1</v>
      </c>
      <c r="N162" s="205" t="s">
        <v>43</v>
      </c>
      <c r="O162" s="70"/>
      <c r="P162" s="206">
        <f>O162*H162</f>
        <v>0</v>
      </c>
      <c r="Q162" s="206">
        <v>0</v>
      </c>
      <c r="R162" s="206">
        <f>Q162*H162</f>
        <v>0</v>
      </c>
      <c r="S162" s="206">
        <v>0</v>
      </c>
      <c r="T162" s="207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208" t="s">
        <v>119</v>
      </c>
      <c r="AT162" s="208" t="s">
        <v>114</v>
      </c>
      <c r="AU162" s="208" t="s">
        <v>84</v>
      </c>
      <c r="AY162" s="16" t="s">
        <v>111</v>
      </c>
      <c r="BE162" s="209">
        <f>IF(N162="základní",J162,0)</f>
        <v>0</v>
      </c>
      <c r="BF162" s="209">
        <f>IF(N162="snížená",J162,0)</f>
        <v>0</v>
      </c>
      <c r="BG162" s="209">
        <f>IF(N162="zákl. přenesená",J162,0)</f>
        <v>0</v>
      </c>
      <c r="BH162" s="209">
        <f>IF(N162="sníž. přenesená",J162,0)</f>
        <v>0</v>
      </c>
      <c r="BI162" s="209">
        <f>IF(N162="nulová",J162,0)</f>
        <v>0</v>
      </c>
      <c r="BJ162" s="16" t="s">
        <v>21</v>
      </c>
      <c r="BK162" s="209">
        <f>ROUND(I162*H162,2)</f>
        <v>0</v>
      </c>
      <c r="BL162" s="16" t="s">
        <v>119</v>
      </c>
      <c r="BM162" s="208" t="s">
        <v>215</v>
      </c>
    </row>
    <row r="163" spans="1:65" s="13" customFormat="1" ht="11.25">
      <c r="B163" s="210"/>
      <c r="C163" s="211"/>
      <c r="D163" s="212" t="s">
        <v>121</v>
      </c>
      <c r="E163" s="213" t="s">
        <v>1</v>
      </c>
      <c r="F163" s="214" t="s">
        <v>197</v>
      </c>
      <c r="G163" s="211"/>
      <c r="H163" s="215">
        <v>2370</v>
      </c>
      <c r="I163" s="216"/>
      <c r="J163" s="211"/>
      <c r="K163" s="211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121</v>
      </c>
      <c r="AU163" s="221" t="s">
        <v>84</v>
      </c>
      <c r="AV163" s="13" t="s">
        <v>84</v>
      </c>
      <c r="AW163" s="13" t="s">
        <v>35</v>
      </c>
      <c r="AX163" s="13" t="s">
        <v>21</v>
      </c>
      <c r="AY163" s="221" t="s">
        <v>111</v>
      </c>
    </row>
    <row r="164" spans="1:65" s="2" customFormat="1" ht="24" customHeight="1">
      <c r="A164" s="33"/>
      <c r="B164" s="34"/>
      <c r="C164" s="197" t="s">
        <v>216</v>
      </c>
      <c r="D164" s="197" t="s">
        <v>114</v>
      </c>
      <c r="E164" s="198" t="s">
        <v>217</v>
      </c>
      <c r="F164" s="199" t="s">
        <v>218</v>
      </c>
      <c r="G164" s="200" t="s">
        <v>117</v>
      </c>
      <c r="H164" s="201">
        <v>4740</v>
      </c>
      <c r="I164" s="202"/>
      <c r="J164" s="203">
        <f>ROUND(I164*H164,2)</f>
        <v>0</v>
      </c>
      <c r="K164" s="199" t="s">
        <v>1</v>
      </c>
      <c r="L164" s="38"/>
      <c r="M164" s="204" t="s">
        <v>1</v>
      </c>
      <c r="N164" s="205" t="s">
        <v>43</v>
      </c>
      <c r="O164" s="70"/>
      <c r="P164" s="206">
        <f>O164*H164</f>
        <v>0</v>
      </c>
      <c r="Q164" s="206">
        <v>0</v>
      </c>
      <c r="R164" s="206">
        <f>Q164*H164</f>
        <v>0</v>
      </c>
      <c r="S164" s="206">
        <v>0</v>
      </c>
      <c r="T164" s="207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208" t="s">
        <v>119</v>
      </c>
      <c r="AT164" s="208" t="s">
        <v>114</v>
      </c>
      <c r="AU164" s="208" t="s">
        <v>84</v>
      </c>
      <c r="AY164" s="16" t="s">
        <v>111</v>
      </c>
      <c r="BE164" s="209">
        <f>IF(N164="základní",J164,0)</f>
        <v>0</v>
      </c>
      <c r="BF164" s="209">
        <f>IF(N164="snížená",J164,0)</f>
        <v>0</v>
      </c>
      <c r="BG164" s="209">
        <f>IF(N164="zákl. přenesená",J164,0)</f>
        <v>0</v>
      </c>
      <c r="BH164" s="209">
        <f>IF(N164="sníž. přenesená",J164,0)</f>
        <v>0</v>
      </c>
      <c r="BI164" s="209">
        <f>IF(N164="nulová",J164,0)</f>
        <v>0</v>
      </c>
      <c r="BJ164" s="16" t="s">
        <v>21</v>
      </c>
      <c r="BK164" s="209">
        <f>ROUND(I164*H164,2)</f>
        <v>0</v>
      </c>
      <c r="BL164" s="16" t="s">
        <v>119</v>
      </c>
      <c r="BM164" s="208" t="s">
        <v>219</v>
      </c>
    </row>
    <row r="165" spans="1:65" s="13" customFormat="1" ht="11.25">
      <c r="B165" s="210"/>
      <c r="C165" s="211"/>
      <c r="D165" s="212" t="s">
        <v>121</v>
      </c>
      <c r="E165" s="213" t="s">
        <v>1</v>
      </c>
      <c r="F165" s="214" t="s">
        <v>220</v>
      </c>
      <c r="G165" s="211"/>
      <c r="H165" s="215">
        <v>4740</v>
      </c>
      <c r="I165" s="216"/>
      <c r="J165" s="211"/>
      <c r="K165" s="211"/>
      <c r="L165" s="217"/>
      <c r="M165" s="218"/>
      <c r="N165" s="219"/>
      <c r="O165" s="219"/>
      <c r="P165" s="219"/>
      <c r="Q165" s="219"/>
      <c r="R165" s="219"/>
      <c r="S165" s="219"/>
      <c r="T165" s="220"/>
      <c r="AT165" s="221" t="s">
        <v>121</v>
      </c>
      <c r="AU165" s="221" t="s">
        <v>84</v>
      </c>
      <c r="AV165" s="13" t="s">
        <v>84</v>
      </c>
      <c r="AW165" s="13" t="s">
        <v>35</v>
      </c>
      <c r="AX165" s="13" t="s">
        <v>21</v>
      </c>
      <c r="AY165" s="221" t="s">
        <v>111</v>
      </c>
    </row>
    <row r="166" spans="1:65" s="12" customFormat="1" ht="22.9" customHeight="1">
      <c r="B166" s="181"/>
      <c r="C166" s="182"/>
      <c r="D166" s="183" t="s">
        <v>77</v>
      </c>
      <c r="E166" s="195" t="s">
        <v>221</v>
      </c>
      <c r="F166" s="195" t="s">
        <v>222</v>
      </c>
      <c r="G166" s="182"/>
      <c r="H166" s="182"/>
      <c r="I166" s="185"/>
      <c r="J166" s="196">
        <f>BK166</f>
        <v>0</v>
      </c>
      <c r="K166" s="182"/>
      <c r="L166" s="187"/>
      <c r="M166" s="188"/>
      <c r="N166" s="189"/>
      <c r="O166" s="189"/>
      <c r="P166" s="190">
        <f>P167</f>
        <v>0</v>
      </c>
      <c r="Q166" s="189"/>
      <c r="R166" s="190">
        <f>R167</f>
        <v>0</v>
      </c>
      <c r="S166" s="189"/>
      <c r="T166" s="191">
        <f>T167</f>
        <v>0</v>
      </c>
      <c r="AR166" s="192" t="s">
        <v>21</v>
      </c>
      <c r="AT166" s="193" t="s">
        <v>77</v>
      </c>
      <c r="AU166" s="193" t="s">
        <v>21</v>
      </c>
      <c r="AY166" s="192" t="s">
        <v>111</v>
      </c>
      <c r="BK166" s="194">
        <f>BK167</f>
        <v>0</v>
      </c>
    </row>
    <row r="167" spans="1:65" s="2" customFormat="1" ht="24" customHeight="1">
      <c r="A167" s="33"/>
      <c r="B167" s="34"/>
      <c r="C167" s="197" t="s">
        <v>223</v>
      </c>
      <c r="D167" s="197" t="s">
        <v>114</v>
      </c>
      <c r="E167" s="198" t="s">
        <v>224</v>
      </c>
      <c r="F167" s="199" t="s">
        <v>225</v>
      </c>
      <c r="G167" s="200" t="s">
        <v>147</v>
      </c>
      <c r="H167" s="201">
        <v>798.81</v>
      </c>
      <c r="I167" s="202"/>
      <c r="J167" s="203">
        <f>ROUND(I167*H167,2)</f>
        <v>0</v>
      </c>
      <c r="K167" s="199" t="s">
        <v>118</v>
      </c>
      <c r="L167" s="38"/>
      <c r="M167" s="204" t="s">
        <v>1</v>
      </c>
      <c r="N167" s="205" t="s">
        <v>43</v>
      </c>
      <c r="O167" s="70"/>
      <c r="P167" s="206">
        <f>O167*H167</f>
        <v>0</v>
      </c>
      <c r="Q167" s="206">
        <v>0</v>
      </c>
      <c r="R167" s="206">
        <f>Q167*H167</f>
        <v>0</v>
      </c>
      <c r="S167" s="206">
        <v>0</v>
      </c>
      <c r="T167" s="20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208" t="s">
        <v>119</v>
      </c>
      <c r="AT167" s="208" t="s">
        <v>114</v>
      </c>
      <c r="AU167" s="208" t="s">
        <v>84</v>
      </c>
      <c r="AY167" s="16" t="s">
        <v>111</v>
      </c>
      <c r="BE167" s="209">
        <f>IF(N167="základní",J167,0)</f>
        <v>0</v>
      </c>
      <c r="BF167" s="209">
        <f>IF(N167="snížená",J167,0)</f>
        <v>0</v>
      </c>
      <c r="BG167" s="209">
        <f>IF(N167="zákl. přenesená",J167,0)</f>
        <v>0</v>
      </c>
      <c r="BH167" s="209">
        <f>IF(N167="sníž. přenesená",J167,0)</f>
        <v>0</v>
      </c>
      <c r="BI167" s="209">
        <f>IF(N167="nulová",J167,0)</f>
        <v>0</v>
      </c>
      <c r="BJ167" s="16" t="s">
        <v>21</v>
      </c>
      <c r="BK167" s="209">
        <f>ROUND(I167*H167,2)</f>
        <v>0</v>
      </c>
      <c r="BL167" s="16" t="s">
        <v>119</v>
      </c>
      <c r="BM167" s="208" t="s">
        <v>226</v>
      </c>
    </row>
    <row r="168" spans="1:65" s="12" customFormat="1" ht="25.9" customHeight="1">
      <c r="B168" s="181"/>
      <c r="C168" s="182"/>
      <c r="D168" s="183" t="s">
        <v>77</v>
      </c>
      <c r="E168" s="184" t="s">
        <v>227</v>
      </c>
      <c r="F168" s="184" t="s">
        <v>228</v>
      </c>
      <c r="G168" s="182"/>
      <c r="H168" s="182"/>
      <c r="I168" s="185"/>
      <c r="J168" s="186">
        <f>BK168</f>
        <v>0</v>
      </c>
      <c r="K168" s="182"/>
      <c r="L168" s="187"/>
      <c r="M168" s="188"/>
      <c r="N168" s="189"/>
      <c r="O168" s="189"/>
      <c r="P168" s="190">
        <f>P169</f>
        <v>0</v>
      </c>
      <c r="Q168" s="189"/>
      <c r="R168" s="190">
        <f>R169</f>
        <v>0</v>
      </c>
      <c r="S168" s="189"/>
      <c r="T168" s="191">
        <f>T169</f>
        <v>0</v>
      </c>
      <c r="AR168" s="192" t="s">
        <v>140</v>
      </c>
      <c r="AT168" s="193" t="s">
        <v>77</v>
      </c>
      <c r="AU168" s="193" t="s">
        <v>78</v>
      </c>
      <c r="AY168" s="192" t="s">
        <v>111</v>
      </c>
      <c r="BK168" s="194">
        <f>BK169</f>
        <v>0</v>
      </c>
    </row>
    <row r="169" spans="1:65" s="12" customFormat="1" ht="22.9" customHeight="1">
      <c r="B169" s="181"/>
      <c r="C169" s="182"/>
      <c r="D169" s="183" t="s">
        <v>77</v>
      </c>
      <c r="E169" s="195" t="s">
        <v>229</v>
      </c>
      <c r="F169" s="195" t="s">
        <v>230</v>
      </c>
      <c r="G169" s="182"/>
      <c r="H169" s="182"/>
      <c r="I169" s="185"/>
      <c r="J169" s="196">
        <f>BK169</f>
        <v>0</v>
      </c>
      <c r="K169" s="182"/>
      <c r="L169" s="187"/>
      <c r="M169" s="188"/>
      <c r="N169" s="189"/>
      <c r="O169" s="189"/>
      <c r="P169" s="190">
        <f>SUM(P170:P171)</f>
        <v>0</v>
      </c>
      <c r="Q169" s="189"/>
      <c r="R169" s="190">
        <f>SUM(R170:R171)</f>
        <v>0</v>
      </c>
      <c r="S169" s="189"/>
      <c r="T169" s="191">
        <f>SUM(T170:T171)</f>
        <v>0</v>
      </c>
      <c r="AR169" s="192" t="s">
        <v>140</v>
      </c>
      <c r="AT169" s="193" t="s">
        <v>77</v>
      </c>
      <c r="AU169" s="193" t="s">
        <v>21</v>
      </c>
      <c r="AY169" s="192" t="s">
        <v>111</v>
      </c>
      <c r="BK169" s="194">
        <f>SUM(BK170:BK171)</f>
        <v>0</v>
      </c>
    </row>
    <row r="170" spans="1:65" s="2" customFormat="1" ht="16.5" customHeight="1">
      <c r="A170" s="33"/>
      <c r="B170" s="34"/>
      <c r="C170" s="197" t="s">
        <v>7</v>
      </c>
      <c r="D170" s="197" t="s">
        <v>114</v>
      </c>
      <c r="E170" s="198" t="s">
        <v>231</v>
      </c>
      <c r="F170" s="199" t="s">
        <v>230</v>
      </c>
      <c r="G170" s="200" t="s">
        <v>232</v>
      </c>
      <c r="H170" s="201">
        <v>1</v>
      </c>
      <c r="I170" s="202"/>
      <c r="J170" s="203">
        <f>ROUND(I170*H170,2)</f>
        <v>0</v>
      </c>
      <c r="K170" s="199" t="s">
        <v>118</v>
      </c>
      <c r="L170" s="38"/>
      <c r="M170" s="204" t="s">
        <v>1</v>
      </c>
      <c r="N170" s="205" t="s">
        <v>43</v>
      </c>
      <c r="O170" s="70"/>
      <c r="P170" s="206">
        <f>O170*H170</f>
        <v>0</v>
      </c>
      <c r="Q170" s="206">
        <v>0</v>
      </c>
      <c r="R170" s="206">
        <f>Q170*H170</f>
        <v>0</v>
      </c>
      <c r="S170" s="206">
        <v>0</v>
      </c>
      <c r="T170" s="20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208" t="s">
        <v>233</v>
      </c>
      <c r="AT170" s="208" t="s">
        <v>114</v>
      </c>
      <c r="AU170" s="208" t="s">
        <v>84</v>
      </c>
      <c r="AY170" s="16" t="s">
        <v>111</v>
      </c>
      <c r="BE170" s="209">
        <f>IF(N170="základní",J170,0)</f>
        <v>0</v>
      </c>
      <c r="BF170" s="209">
        <f>IF(N170="snížená",J170,0)</f>
        <v>0</v>
      </c>
      <c r="BG170" s="209">
        <f>IF(N170="zákl. přenesená",J170,0)</f>
        <v>0</v>
      </c>
      <c r="BH170" s="209">
        <f>IF(N170="sníž. přenesená",J170,0)</f>
        <v>0</v>
      </c>
      <c r="BI170" s="209">
        <f>IF(N170="nulová",J170,0)</f>
        <v>0</v>
      </c>
      <c r="BJ170" s="16" t="s">
        <v>21</v>
      </c>
      <c r="BK170" s="209">
        <f>ROUND(I170*H170,2)</f>
        <v>0</v>
      </c>
      <c r="BL170" s="16" t="s">
        <v>233</v>
      </c>
      <c r="BM170" s="208" t="s">
        <v>234</v>
      </c>
    </row>
    <row r="171" spans="1:65" s="2" customFormat="1" ht="16.5" customHeight="1">
      <c r="A171" s="33"/>
      <c r="B171" s="34"/>
      <c r="C171" s="197" t="s">
        <v>235</v>
      </c>
      <c r="D171" s="197" t="s">
        <v>114</v>
      </c>
      <c r="E171" s="198" t="s">
        <v>236</v>
      </c>
      <c r="F171" s="199" t="s">
        <v>237</v>
      </c>
      <c r="G171" s="200" t="s">
        <v>232</v>
      </c>
      <c r="H171" s="201">
        <v>1</v>
      </c>
      <c r="I171" s="202"/>
      <c r="J171" s="203">
        <f>ROUND(I171*H171,2)</f>
        <v>0</v>
      </c>
      <c r="K171" s="199" t="s">
        <v>177</v>
      </c>
      <c r="L171" s="38"/>
      <c r="M171" s="232" t="s">
        <v>1</v>
      </c>
      <c r="N171" s="233" t="s">
        <v>43</v>
      </c>
      <c r="O171" s="234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208" t="s">
        <v>233</v>
      </c>
      <c r="AT171" s="208" t="s">
        <v>114</v>
      </c>
      <c r="AU171" s="208" t="s">
        <v>84</v>
      </c>
      <c r="AY171" s="16" t="s">
        <v>111</v>
      </c>
      <c r="BE171" s="209">
        <f>IF(N171="základní",J171,0)</f>
        <v>0</v>
      </c>
      <c r="BF171" s="209">
        <f>IF(N171="snížená",J171,0)</f>
        <v>0</v>
      </c>
      <c r="BG171" s="209">
        <f>IF(N171="zákl. přenesená",J171,0)</f>
        <v>0</v>
      </c>
      <c r="BH171" s="209">
        <f>IF(N171="sníž. přenesená",J171,0)</f>
        <v>0</v>
      </c>
      <c r="BI171" s="209">
        <f>IF(N171="nulová",J171,0)</f>
        <v>0</v>
      </c>
      <c r="BJ171" s="16" t="s">
        <v>21</v>
      </c>
      <c r="BK171" s="209">
        <f>ROUND(I171*H171,2)</f>
        <v>0</v>
      </c>
      <c r="BL171" s="16" t="s">
        <v>233</v>
      </c>
      <c r="BM171" s="208" t="s">
        <v>238</v>
      </c>
    </row>
    <row r="172" spans="1:65" s="2" customFormat="1" ht="6.95" customHeight="1">
      <c r="A172" s="33"/>
      <c r="B172" s="53"/>
      <c r="C172" s="54"/>
      <c r="D172" s="54"/>
      <c r="E172" s="54"/>
      <c r="F172" s="54"/>
      <c r="G172" s="54"/>
      <c r="H172" s="54"/>
      <c r="I172" s="146"/>
      <c r="J172" s="54"/>
      <c r="K172" s="54"/>
      <c r="L172" s="38"/>
      <c r="M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</row>
  </sheetData>
  <sheetProtection algorithmName="SHA-512" hashValue="3i9MWjpqwLlY4Ierx1tmfHB2iG35wuEACzuAJQr+vMgocRUJEW/ZTDQMje+UfL8WeqZUz5W5JexY5lewnT0GXw==" saltValue="KeNE1zsjlo658mNMHXWgVMzDhV9lXxS+M2gdqgztjBvIXC1/q6VaGQvnEa6ZunC+CyT0Oj6aP0kV+DVcZO485w==" spinCount="100000" sheet="1" objects="1" scenarios="1" formatColumns="0" formatRows="0" autoFilter="0"/>
  <autoFilter ref="C117:K171"/>
  <mergeCells count="6">
    <mergeCell ref="L2:V2"/>
    <mergeCell ref="E7:H7"/>
    <mergeCell ref="E16:H16"/>
    <mergeCell ref="E25:H25"/>
    <mergeCell ref="E85:H85"/>
    <mergeCell ref="E110:H11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72 - OPRAVA MK PASECKÁ SP...</vt:lpstr>
      <vt:lpstr>'72 - OPRAVA MK PASECKÁ SP...'!Názvy_tisku</vt:lpstr>
      <vt:lpstr>'Rekapitulace stavby'!Názvy_tisku</vt:lpstr>
      <vt:lpstr>'72 - OPRAVA MK PASECKÁ SP...'!Oblast_tisku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STAVCA-PC\STAVCA</dc:creator>
  <cp:lastModifiedBy>rebound_e</cp:lastModifiedBy>
  <dcterms:created xsi:type="dcterms:W3CDTF">2019-07-12T07:15:41Z</dcterms:created>
  <dcterms:modified xsi:type="dcterms:W3CDTF">2019-07-12T07:23:59Z</dcterms:modified>
</cp:coreProperties>
</file>