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comments16.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9220" yWindow="-105" windowWidth="20730" windowHeight="11760" firstSheet="5" activeTab="10"/>
  </bookViews>
  <sheets>
    <sheet name="Pokyny pro vyplnění" sheetId="11" r:id="rId1"/>
    <sheet name="Stavba" sheetId="1" r:id="rId2"/>
    <sheet name="VzorPolozky" sheetId="10" state="hidden" r:id="rId3"/>
    <sheet name="SO 00 0 Pol" sheetId="12" r:id="rId4"/>
    <sheet name="SO 01 1.1 Pol" sheetId="13" r:id="rId5"/>
    <sheet name="SO 01 1.2 Pol" sheetId="14" r:id="rId6"/>
    <sheet name="SO 01 1.3 Pol" sheetId="15" r:id="rId7"/>
    <sheet name="SO 01 1.4 Pol" sheetId="16" r:id="rId8"/>
    <sheet name="SO 02 2.1 Pol" sheetId="17" r:id="rId9"/>
    <sheet name="SO 02 2.2 Pol" sheetId="18" r:id="rId10"/>
    <sheet name="SO 02 2.3 Pol" sheetId="19" r:id="rId11"/>
    <sheet name="SO 02 2.4 Pol" sheetId="20" r:id="rId12"/>
    <sheet name="SO 02 2.5 Pol" sheetId="21" r:id="rId13"/>
    <sheet name="SO 02 2.6 Pol" sheetId="22" r:id="rId14"/>
    <sheet name="SO 03 3.1 Pol" sheetId="23" r:id="rId15"/>
    <sheet name="SO 03 3.2 Pol" sheetId="24" r:id="rId16"/>
    <sheet name="SO 03 3.3 Pol" sheetId="25" r:id="rId17"/>
    <sheet name="SO 04 4.1 Pol" sheetId="26" r:id="rId18"/>
  </sheets>
  <externalReferences>
    <externalReference r:id="rId19"/>
  </externalReferences>
  <definedNames>
    <definedName name="CelkemDPHVypocet" localSheetId="1">Stavba!$H$61</definedName>
    <definedName name="CenaCelkem">Stavba!$G$29</definedName>
    <definedName name="CenaCelkemBezDPH">Stavba!$G$28</definedName>
    <definedName name="CenaCelkemVypocet" localSheetId="1">Stavba!$I$61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 00 0 Pol'!$1:$7</definedName>
    <definedName name="_xlnm.Print_Titles" localSheetId="4">'SO 01 1.1 Pol'!$1:$7</definedName>
    <definedName name="_xlnm.Print_Titles" localSheetId="5">'SO 01 1.2 Pol'!$1:$7</definedName>
    <definedName name="_xlnm.Print_Titles" localSheetId="6">'SO 01 1.3 Pol'!$1:$7</definedName>
    <definedName name="_xlnm.Print_Titles" localSheetId="7">'SO 01 1.4 Pol'!$1:$7</definedName>
    <definedName name="_xlnm.Print_Titles" localSheetId="8">'SO 02 2.1 Pol'!$1:$7</definedName>
    <definedName name="_xlnm.Print_Titles" localSheetId="9">'SO 02 2.2 Pol'!$1:$7</definedName>
    <definedName name="_xlnm.Print_Titles" localSheetId="10">'SO 02 2.3 Pol'!$1:$7</definedName>
    <definedName name="_xlnm.Print_Titles" localSheetId="11">'SO 02 2.4 Pol'!$1:$7</definedName>
    <definedName name="_xlnm.Print_Titles" localSheetId="12">'SO 02 2.5 Pol'!$1:$7</definedName>
    <definedName name="_xlnm.Print_Titles" localSheetId="13">'SO 02 2.6 Pol'!$1:$7</definedName>
    <definedName name="_xlnm.Print_Titles" localSheetId="14">'SO 03 3.1 Pol'!$1:$7</definedName>
    <definedName name="_xlnm.Print_Titles" localSheetId="15">'SO 03 3.2 Pol'!$1:$7</definedName>
    <definedName name="_xlnm.Print_Titles" localSheetId="16">'SO 03 3.3 Pol'!$1:$7</definedName>
    <definedName name="_xlnm.Print_Titles" localSheetId="17">'SO 04 4.1 Pol'!$1:$7</definedName>
    <definedName name="oadresa">Stavba!$D$6</definedName>
    <definedName name="Objednatel" localSheetId="1">Stavba!$D$5</definedName>
    <definedName name="Objekt" localSheetId="1">Stavba!$B$38</definedName>
    <definedName name="_xlnm.Print_Area" localSheetId="3">'SO 00 0 Pol'!$A$1:$X$26</definedName>
    <definedName name="_xlnm.Print_Area" localSheetId="4">'SO 01 1.1 Pol'!$A$1:$X$292</definedName>
    <definedName name="_xlnm.Print_Area" localSheetId="5">'SO 01 1.2 Pol'!$A$1:$X$102</definedName>
    <definedName name="_xlnm.Print_Area" localSheetId="6">'SO 01 1.3 Pol'!$A$1:$X$31</definedName>
    <definedName name="_xlnm.Print_Area" localSheetId="7">'SO 01 1.4 Pol'!$A$1:$X$122</definedName>
    <definedName name="_xlnm.Print_Area" localSheetId="8">'SO 02 2.1 Pol'!$A$1:$X$199</definedName>
    <definedName name="_xlnm.Print_Area" localSheetId="9">'SO 02 2.2 Pol'!$A$1:$X$36</definedName>
    <definedName name="_xlnm.Print_Area" localSheetId="10">'SO 02 2.3 Pol'!$A$1:$X$222</definedName>
    <definedName name="_xlnm.Print_Area" localSheetId="11">'SO 02 2.4 Pol'!$A$1:$X$64</definedName>
    <definedName name="_xlnm.Print_Area" localSheetId="12">'SO 02 2.5 Pol'!$A$1:$X$92</definedName>
    <definedName name="_xlnm.Print_Area" localSheetId="13">'SO 02 2.6 Pol'!$A$1:$X$81</definedName>
    <definedName name="_xlnm.Print_Area" localSheetId="14">'SO 03 3.1 Pol'!$A$1:$X$135</definedName>
    <definedName name="_xlnm.Print_Area" localSheetId="15">'SO 03 3.2 Pol'!$A$1:$X$60</definedName>
    <definedName name="_xlnm.Print_Area" localSheetId="16">'SO 03 3.3 Pol'!$A$1:$X$47</definedName>
    <definedName name="_xlnm.Print_Area" localSheetId="17">'SO 04 4.1 Pol'!$A$1:$X$33</definedName>
    <definedName name="_xlnm.Print_Area" localSheetId="1">Stavba!$A$1:$J$112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Stavba!$F$61</definedName>
    <definedName name="ZakladDPHZakl">Stavba!$G$25</definedName>
    <definedName name="ZakladDPHZaklVypocet" localSheetId="1">Stavba!$G$61</definedName>
    <definedName name="ZaObjednatele">Stavba!$G$34</definedName>
    <definedName name="Zaokrouhleni">Stavba!$G$27</definedName>
    <definedName name="ZaZhotovitele">Stavba!$D$34</definedName>
    <definedName name="Zhotovitel">Stavba!$D$11:$G$11</definedName>
  </definedNames>
  <calcPr calcId="125725"/>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16" i="26"/>
  <c r="G8"/>
  <c r="G32" s="1"/>
  <c r="G9"/>
  <c r="M9" s="1"/>
  <c r="M8" s="1"/>
  <c r="I9"/>
  <c r="K9"/>
  <c r="O9"/>
  <c r="Q9"/>
  <c r="Q8" s="1"/>
  <c r="V9"/>
  <c r="G11"/>
  <c r="I11"/>
  <c r="K11"/>
  <c r="M11"/>
  <c r="O11"/>
  <c r="O8" s="1"/>
  <c r="Q11"/>
  <c r="V11"/>
  <c r="G14"/>
  <c r="I14"/>
  <c r="K14"/>
  <c r="M14"/>
  <c r="O14"/>
  <c r="Q14"/>
  <c r="V14"/>
  <c r="G15"/>
  <c r="M15" s="1"/>
  <c r="I15"/>
  <c r="K15"/>
  <c r="O15"/>
  <c r="Q15"/>
  <c r="V15"/>
  <c r="G17"/>
  <c r="I17"/>
  <c r="K17"/>
  <c r="M17"/>
  <c r="O17"/>
  <c r="Q17"/>
  <c r="V17"/>
  <c r="G19"/>
  <c r="I71" i="1" s="1"/>
  <c r="K19" i="26"/>
  <c r="V19"/>
  <c r="G20"/>
  <c r="M20" s="1"/>
  <c r="M19" s="1"/>
  <c r="I20"/>
  <c r="I19" s="1"/>
  <c r="K20"/>
  <c r="O20"/>
  <c r="O19" s="1"/>
  <c r="Q20"/>
  <c r="Q19" s="1"/>
  <c r="V20"/>
  <c r="G21"/>
  <c r="G22"/>
  <c r="M22" s="1"/>
  <c r="I22"/>
  <c r="I21" s="1"/>
  <c r="K22"/>
  <c r="O22"/>
  <c r="Q22"/>
  <c r="V22"/>
  <c r="G24"/>
  <c r="I24"/>
  <c r="K24"/>
  <c r="M24"/>
  <c r="O24"/>
  <c r="O21" s="1"/>
  <c r="Q24"/>
  <c r="V24"/>
  <c r="G25"/>
  <c r="M25" s="1"/>
  <c r="I25"/>
  <c r="K25"/>
  <c r="O25"/>
  <c r="Q25"/>
  <c r="V25"/>
  <c r="G28"/>
  <c r="V28"/>
  <c r="G29"/>
  <c r="M29" s="1"/>
  <c r="M28" s="1"/>
  <c r="I29"/>
  <c r="I28" s="1"/>
  <c r="K29"/>
  <c r="K28" s="1"/>
  <c r="O29"/>
  <c r="O28" s="1"/>
  <c r="Q29"/>
  <c r="Q28" s="1"/>
  <c r="V29"/>
  <c r="AE32"/>
  <c r="F60" i="1" s="1"/>
  <c r="AF32" i="26"/>
  <c r="G60" i="1" s="1"/>
  <c r="G8" i="25"/>
  <c r="G9"/>
  <c r="I9"/>
  <c r="K9"/>
  <c r="M9"/>
  <c r="M8" s="1"/>
  <c r="O9"/>
  <c r="Q9"/>
  <c r="V9"/>
  <c r="G10"/>
  <c r="I10"/>
  <c r="K10"/>
  <c r="K8" s="1"/>
  <c r="M10"/>
  <c r="O10"/>
  <c r="Q10"/>
  <c r="V10"/>
  <c r="G12"/>
  <c r="M12" s="1"/>
  <c r="I12"/>
  <c r="K12"/>
  <c r="O12"/>
  <c r="Q12"/>
  <c r="V12"/>
  <c r="V11" s="1"/>
  <c r="G13"/>
  <c r="M13" s="1"/>
  <c r="I13"/>
  <c r="K13"/>
  <c r="K11" s="1"/>
  <c r="O13"/>
  <c r="Q13"/>
  <c r="V13"/>
  <c r="G14"/>
  <c r="M14" s="1"/>
  <c r="I14"/>
  <c r="K14"/>
  <c r="O14"/>
  <c r="Q14"/>
  <c r="V14"/>
  <c r="G15"/>
  <c r="I15"/>
  <c r="K15"/>
  <c r="M15"/>
  <c r="O15"/>
  <c r="Q15"/>
  <c r="V15"/>
  <c r="G16"/>
  <c r="I16"/>
  <c r="K16"/>
  <c r="M16"/>
  <c r="O16"/>
  <c r="Q16"/>
  <c r="V16"/>
  <c r="G19"/>
  <c r="M19" s="1"/>
  <c r="I19"/>
  <c r="K19"/>
  <c r="K18" s="1"/>
  <c r="O19"/>
  <c r="Q19"/>
  <c r="V19"/>
  <c r="V18" s="1"/>
  <c r="G20"/>
  <c r="I20"/>
  <c r="K20"/>
  <c r="O20"/>
  <c r="Q20"/>
  <c r="V20"/>
  <c r="G21"/>
  <c r="M21" s="1"/>
  <c r="I21"/>
  <c r="K21"/>
  <c r="O21"/>
  <c r="Q21"/>
  <c r="V21"/>
  <c r="G22"/>
  <c r="K22"/>
  <c r="Q22"/>
  <c r="G23"/>
  <c r="I23"/>
  <c r="I22" s="1"/>
  <c r="K23"/>
  <c r="M23"/>
  <c r="M22" s="1"/>
  <c r="O23"/>
  <c r="O22" s="1"/>
  <c r="Q23"/>
  <c r="V23"/>
  <c r="V22" s="1"/>
  <c r="G25"/>
  <c r="G24" s="1"/>
  <c r="I25"/>
  <c r="K25"/>
  <c r="M25"/>
  <c r="O25"/>
  <c r="Q25"/>
  <c r="V25"/>
  <c r="G26"/>
  <c r="M26" s="1"/>
  <c r="I26"/>
  <c r="K26"/>
  <c r="O26"/>
  <c r="Q26"/>
  <c r="V26"/>
  <c r="V24" s="1"/>
  <c r="G27"/>
  <c r="M27" s="1"/>
  <c r="I27"/>
  <c r="K27"/>
  <c r="O27"/>
  <c r="Q27"/>
  <c r="V27"/>
  <c r="G28"/>
  <c r="M28" s="1"/>
  <c r="I28"/>
  <c r="K28"/>
  <c r="O28"/>
  <c r="Q28"/>
  <c r="V28"/>
  <c r="G29"/>
  <c r="M29" s="1"/>
  <c r="I29"/>
  <c r="K29"/>
  <c r="O29"/>
  <c r="Q29"/>
  <c r="V29"/>
  <c r="G30"/>
  <c r="M30" s="1"/>
  <c r="I30"/>
  <c r="K30"/>
  <c r="O30"/>
  <c r="Q30"/>
  <c r="V30"/>
  <c r="G31"/>
  <c r="I31"/>
  <c r="K31"/>
  <c r="M31"/>
  <c r="O31"/>
  <c r="Q31"/>
  <c r="V31"/>
  <c r="G32"/>
  <c r="I32"/>
  <c r="K32"/>
  <c r="M32"/>
  <c r="O32"/>
  <c r="Q32"/>
  <c r="V32"/>
  <c r="G33"/>
  <c r="I33"/>
  <c r="K33"/>
  <c r="M33"/>
  <c r="O33"/>
  <c r="Q33"/>
  <c r="V33"/>
  <c r="G34"/>
  <c r="M34" s="1"/>
  <c r="I34"/>
  <c r="K34"/>
  <c r="O34"/>
  <c r="Q34"/>
  <c r="V34"/>
  <c r="G35"/>
  <c r="M35" s="1"/>
  <c r="I35"/>
  <c r="K35"/>
  <c r="O35"/>
  <c r="Q35"/>
  <c r="V35"/>
  <c r="G36"/>
  <c r="G37"/>
  <c r="M37" s="1"/>
  <c r="I37"/>
  <c r="K37"/>
  <c r="O37"/>
  <c r="Q37"/>
  <c r="Q36" s="1"/>
  <c r="V37"/>
  <c r="G38"/>
  <c r="M38" s="1"/>
  <c r="I38"/>
  <c r="K38"/>
  <c r="K36" s="1"/>
  <c r="O38"/>
  <c r="Q38"/>
  <c r="V38"/>
  <c r="V36" s="1"/>
  <c r="G39"/>
  <c r="I39"/>
  <c r="K39"/>
  <c r="M39"/>
  <c r="O39"/>
  <c r="Q39"/>
  <c r="V39"/>
  <c r="I40"/>
  <c r="K40"/>
  <c r="G41"/>
  <c r="G40" s="1"/>
  <c r="I41"/>
  <c r="K41"/>
  <c r="M41"/>
  <c r="O41"/>
  <c r="Q41"/>
  <c r="V41"/>
  <c r="G42"/>
  <c r="I42"/>
  <c r="K42"/>
  <c r="M42"/>
  <c r="O42"/>
  <c r="O40" s="1"/>
  <c r="Q42"/>
  <c r="V42"/>
  <c r="V40" s="1"/>
  <c r="G43"/>
  <c r="I43"/>
  <c r="K43"/>
  <c r="M43"/>
  <c r="O43"/>
  <c r="Q43"/>
  <c r="V43"/>
  <c r="AF46"/>
  <c r="G58" i="1" s="1"/>
  <c r="G9" i="24"/>
  <c r="I9"/>
  <c r="K9"/>
  <c r="M9"/>
  <c r="O9"/>
  <c r="Q9"/>
  <c r="V9"/>
  <c r="G11"/>
  <c r="G8" s="1"/>
  <c r="I11"/>
  <c r="K11"/>
  <c r="K8" s="1"/>
  <c r="O11"/>
  <c r="O8" s="1"/>
  <c r="Q11"/>
  <c r="V11"/>
  <c r="G14"/>
  <c r="M14" s="1"/>
  <c r="I14"/>
  <c r="K14"/>
  <c r="O14"/>
  <c r="Q14"/>
  <c r="V14"/>
  <c r="G16"/>
  <c r="M16" s="1"/>
  <c r="I16"/>
  <c r="K16"/>
  <c r="O16"/>
  <c r="Q16"/>
  <c r="V16"/>
  <c r="G17"/>
  <c r="M17" s="1"/>
  <c r="I17"/>
  <c r="K17"/>
  <c r="O17"/>
  <c r="Q17"/>
  <c r="V17"/>
  <c r="G20"/>
  <c r="M20" s="1"/>
  <c r="I20"/>
  <c r="K20"/>
  <c r="O20"/>
  <c r="Q20"/>
  <c r="V20"/>
  <c r="G21"/>
  <c r="M21" s="1"/>
  <c r="I21"/>
  <c r="K21"/>
  <c r="O21"/>
  <c r="Q21"/>
  <c r="V21"/>
  <c r="G25"/>
  <c r="I25"/>
  <c r="K25"/>
  <c r="M25"/>
  <c r="O25"/>
  <c r="Q25"/>
  <c r="V25"/>
  <c r="G27"/>
  <c r="I27"/>
  <c r="K27"/>
  <c r="M27"/>
  <c r="O27"/>
  <c r="Q27"/>
  <c r="V27"/>
  <c r="G28"/>
  <c r="I28"/>
  <c r="K28"/>
  <c r="M28"/>
  <c r="O28"/>
  <c r="Q28"/>
  <c r="V28"/>
  <c r="G29"/>
  <c r="M29" s="1"/>
  <c r="I29"/>
  <c r="K29"/>
  <c r="O29"/>
  <c r="Q29"/>
  <c r="V29"/>
  <c r="G31"/>
  <c r="M31" s="1"/>
  <c r="I31"/>
  <c r="K31"/>
  <c r="O31"/>
  <c r="Q31"/>
  <c r="V31"/>
  <c r="G33"/>
  <c r="I33"/>
  <c r="K33"/>
  <c r="O33"/>
  <c r="Q33"/>
  <c r="V33"/>
  <c r="G35"/>
  <c r="M35" s="1"/>
  <c r="I35"/>
  <c r="K35"/>
  <c r="O35"/>
  <c r="Q35"/>
  <c r="V35"/>
  <c r="G37"/>
  <c r="M37" s="1"/>
  <c r="I37"/>
  <c r="K37"/>
  <c r="O37"/>
  <c r="Q37"/>
  <c r="V37"/>
  <c r="G40"/>
  <c r="M40" s="1"/>
  <c r="I40"/>
  <c r="K40"/>
  <c r="O40"/>
  <c r="Q40"/>
  <c r="V40"/>
  <c r="V39" s="1"/>
  <c r="G41"/>
  <c r="I41"/>
  <c r="K41"/>
  <c r="O41"/>
  <c r="Q41"/>
  <c r="V41"/>
  <c r="G43"/>
  <c r="M43" s="1"/>
  <c r="I43"/>
  <c r="K43"/>
  <c r="O43"/>
  <c r="Q43"/>
  <c r="V43"/>
  <c r="G44"/>
  <c r="M44" s="1"/>
  <c r="I44"/>
  <c r="K44"/>
  <c r="O44"/>
  <c r="Q44"/>
  <c r="V44"/>
  <c r="G45"/>
  <c r="M45" s="1"/>
  <c r="I45"/>
  <c r="K45"/>
  <c r="O45"/>
  <c r="Q45"/>
  <c r="V45"/>
  <c r="G46"/>
  <c r="I46"/>
  <c r="K46"/>
  <c r="M46"/>
  <c r="O46"/>
  <c r="Q46"/>
  <c r="V46"/>
  <c r="G48"/>
  <c r="M48" s="1"/>
  <c r="I48"/>
  <c r="K48"/>
  <c r="O48"/>
  <c r="Q48"/>
  <c r="V48"/>
  <c r="G49"/>
  <c r="M49" s="1"/>
  <c r="I49"/>
  <c r="K49"/>
  <c r="O49"/>
  <c r="Q49"/>
  <c r="V49"/>
  <c r="G50"/>
  <c r="I50"/>
  <c r="K50"/>
  <c r="M50"/>
  <c r="O50"/>
  <c r="Q50"/>
  <c r="V50"/>
  <c r="G51"/>
  <c r="M51" s="1"/>
  <c r="I51"/>
  <c r="K51"/>
  <c r="O51"/>
  <c r="Q51"/>
  <c r="V51"/>
  <c r="G52"/>
  <c r="M52" s="1"/>
  <c r="I52"/>
  <c r="K52"/>
  <c r="O52"/>
  <c r="Q52"/>
  <c r="V52"/>
  <c r="G53"/>
  <c r="M53" s="1"/>
  <c r="I53"/>
  <c r="K53"/>
  <c r="O53"/>
  <c r="Q53"/>
  <c r="V53"/>
  <c r="G55"/>
  <c r="K55"/>
  <c r="Q55"/>
  <c r="V55"/>
  <c r="G56"/>
  <c r="I56"/>
  <c r="I55" s="1"/>
  <c r="K56"/>
  <c r="M56"/>
  <c r="M55" s="1"/>
  <c r="O56"/>
  <c r="O55" s="1"/>
  <c r="Q56"/>
  <c r="V56"/>
  <c r="AF59"/>
  <c r="G57" i="1" s="1"/>
  <c r="BA44" i="23"/>
  <c r="BA41"/>
  <c r="BA31"/>
  <c r="BA21"/>
  <c r="BA14"/>
  <c r="BA11"/>
  <c r="G8"/>
  <c r="G9"/>
  <c r="I9"/>
  <c r="K9"/>
  <c r="M9"/>
  <c r="O9"/>
  <c r="O8" s="1"/>
  <c r="Q9"/>
  <c r="V9"/>
  <c r="V8" s="1"/>
  <c r="G10"/>
  <c r="M10" s="1"/>
  <c r="I10"/>
  <c r="K10"/>
  <c r="O10"/>
  <c r="Q10"/>
  <c r="V10"/>
  <c r="G13"/>
  <c r="I13"/>
  <c r="K13"/>
  <c r="M13"/>
  <c r="O13"/>
  <c r="Q13"/>
  <c r="V13"/>
  <c r="G17"/>
  <c r="M17" s="1"/>
  <c r="I17"/>
  <c r="K17"/>
  <c r="O17"/>
  <c r="Q17"/>
  <c r="V17"/>
  <c r="G20"/>
  <c r="M20" s="1"/>
  <c r="I20"/>
  <c r="K20"/>
  <c r="K16" s="1"/>
  <c r="O20"/>
  <c r="Q20"/>
  <c r="V20"/>
  <c r="G30"/>
  <c r="M30" s="1"/>
  <c r="I30"/>
  <c r="K30"/>
  <c r="O30"/>
  <c r="Q30"/>
  <c r="V30"/>
  <c r="G36"/>
  <c r="M36" s="1"/>
  <c r="I36"/>
  <c r="K36"/>
  <c r="O36"/>
  <c r="Q36"/>
  <c r="V36"/>
  <c r="G40"/>
  <c r="M40" s="1"/>
  <c r="I40"/>
  <c r="K40"/>
  <c r="O40"/>
  <c r="Q40"/>
  <c r="V40"/>
  <c r="V39" s="1"/>
  <c r="G43"/>
  <c r="M43" s="1"/>
  <c r="I43"/>
  <c r="K43"/>
  <c r="O43"/>
  <c r="Q43"/>
  <c r="V43"/>
  <c r="G46"/>
  <c r="I46"/>
  <c r="K46"/>
  <c r="O46"/>
  <c r="Q46"/>
  <c r="V46"/>
  <c r="G48"/>
  <c r="I48"/>
  <c r="K48"/>
  <c r="M48"/>
  <c r="O48"/>
  <c r="Q48"/>
  <c r="V48"/>
  <c r="K50"/>
  <c r="O50"/>
  <c r="Q50"/>
  <c r="V50"/>
  <c r="G51"/>
  <c r="G50" s="1"/>
  <c r="I51"/>
  <c r="I50" s="1"/>
  <c r="K51"/>
  <c r="M51"/>
  <c r="M50" s="1"/>
  <c r="O51"/>
  <c r="Q51"/>
  <c r="V51"/>
  <c r="O52"/>
  <c r="V52"/>
  <c r="G53"/>
  <c r="M53" s="1"/>
  <c r="M52" s="1"/>
  <c r="I53"/>
  <c r="I52" s="1"/>
  <c r="K53"/>
  <c r="K52" s="1"/>
  <c r="O53"/>
  <c r="Q53"/>
  <c r="Q52" s="1"/>
  <c r="V53"/>
  <c r="V54"/>
  <c r="G55"/>
  <c r="I55"/>
  <c r="I54" s="1"/>
  <c r="K55"/>
  <c r="K54" s="1"/>
  <c r="M55"/>
  <c r="O55"/>
  <c r="Q55"/>
  <c r="Q54" s="1"/>
  <c r="V55"/>
  <c r="G58"/>
  <c r="G54" s="1"/>
  <c r="I58"/>
  <c r="K58"/>
  <c r="O58"/>
  <c r="Q58"/>
  <c r="V58"/>
  <c r="I59"/>
  <c r="Q59"/>
  <c r="G60"/>
  <c r="G59" s="1"/>
  <c r="I60"/>
  <c r="K60"/>
  <c r="K59" s="1"/>
  <c r="O60"/>
  <c r="O59" s="1"/>
  <c r="Q60"/>
  <c r="V60"/>
  <c r="V59" s="1"/>
  <c r="G63"/>
  <c r="M63" s="1"/>
  <c r="I63"/>
  <c r="K63"/>
  <c r="O63"/>
  <c r="Q63"/>
  <c r="V63"/>
  <c r="V62" s="1"/>
  <c r="G64"/>
  <c r="M64" s="1"/>
  <c r="I64"/>
  <c r="K64"/>
  <c r="O64"/>
  <c r="Q64"/>
  <c r="V64"/>
  <c r="G67"/>
  <c r="I67"/>
  <c r="K67"/>
  <c r="M67"/>
  <c r="O67"/>
  <c r="Q67"/>
  <c r="V67"/>
  <c r="G69"/>
  <c r="M69" s="1"/>
  <c r="I69"/>
  <c r="K69"/>
  <c r="O69"/>
  <c r="Q69"/>
  <c r="V69"/>
  <c r="G72"/>
  <c r="G71" s="1"/>
  <c r="I72"/>
  <c r="I71" s="1"/>
  <c r="K72"/>
  <c r="O72"/>
  <c r="Q72"/>
  <c r="V72"/>
  <c r="G74"/>
  <c r="M74" s="1"/>
  <c r="I74"/>
  <c r="K74"/>
  <c r="O74"/>
  <c r="Q74"/>
  <c r="V74"/>
  <c r="G76"/>
  <c r="M76" s="1"/>
  <c r="I76"/>
  <c r="K76"/>
  <c r="O76"/>
  <c r="Q76"/>
  <c r="V76"/>
  <c r="G78"/>
  <c r="M78" s="1"/>
  <c r="I78"/>
  <c r="K78"/>
  <c r="O78"/>
  <c r="Q78"/>
  <c r="V78"/>
  <c r="G81"/>
  <c r="M81" s="1"/>
  <c r="I81"/>
  <c r="K81"/>
  <c r="O81"/>
  <c r="Q81"/>
  <c r="V81"/>
  <c r="G83"/>
  <c r="I83"/>
  <c r="K83"/>
  <c r="M83"/>
  <c r="O83"/>
  <c r="Q83"/>
  <c r="V83"/>
  <c r="G85"/>
  <c r="M85" s="1"/>
  <c r="I85"/>
  <c r="K85"/>
  <c r="O85"/>
  <c r="Q85"/>
  <c r="V85"/>
  <c r="G88"/>
  <c r="I88"/>
  <c r="I87" s="1"/>
  <c r="K88"/>
  <c r="O88"/>
  <c r="Q88"/>
  <c r="V88"/>
  <c r="G91"/>
  <c r="M91" s="1"/>
  <c r="I91"/>
  <c r="K91"/>
  <c r="O91"/>
  <c r="Q91"/>
  <c r="V91"/>
  <c r="G92"/>
  <c r="M92" s="1"/>
  <c r="I92"/>
  <c r="K92"/>
  <c r="O92"/>
  <c r="Q92"/>
  <c r="V92"/>
  <c r="G93"/>
  <c r="M93" s="1"/>
  <c r="I93"/>
  <c r="K93"/>
  <c r="O93"/>
  <c r="Q93"/>
  <c r="V93"/>
  <c r="G95"/>
  <c r="M95" s="1"/>
  <c r="I95"/>
  <c r="K95"/>
  <c r="O95"/>
  <c r="Q95"/>
  <c r="V95"/>
  <c r="V97"/>
  <c r="G98"/>
  <c r="I98"/>
  <c r="I97" s="1"/>
  <c r="K98"/>
  <c r="K97" s="1"/>
  <c r="M98"/>
  <c r="O98"/>
  <c r="O97" s="1"/>
  <c r="Q98"/>
  <c r="Q97" s="1"/>
  <c r="V98"/>
  <c r="G100"/>
  <c r="G97" s="1"/>
  <c r="I100"/>
  <c r="K100"/>
  <c r="O100"/>
  <c r="Q100"/>
  <c r="V100"/>
  <c r="I102"/>
  <c r="G103"/>
  <c r="G102" s="1"/>
  <c r="I103"/>
  <c r="K103"/>
  <c r="K102" s="1"/>
  <c r="O103"/>
  <c r="Q103"/>
  <c r="V103"/>
  <c r="G107"/>
  <c r="I107"/>
  <c r="K107"/>
  <c r="M107"/>
  <c r="O107"/>
  <c r="Q107"/>
  <c r="V107"/>
  <c r="G108"/>
  <c r="M108" s="1"/>
  <c r="I108"/>
  <c r="K108"/>
  <c r="O108"/>
  <c r="Q108"/>
  <c r="V108"/>
  <c r="G109"/>
  <c r="M109" s="1"/>
  <c r="I109"/>
  <c r="K109"/>
  <c r="O109"/>
  <c r="Q109"/>
  <c r="Q102" s="1"/>
  <c r="V109"/>
  <c r="G111"/>
  <c r="M111" s="1"/>
  <c r="I111"/>
  <c r="K111"/>
  <c r="O111"/>
  <c r="Q111"/>
  <c r="V111"/>
  <c r="G113"/>
  <c r="I113"/>
  <c r="K113"/>
  <c r="M113"/>
  <c r="O113"/>
  <c r="Q113"/>
  <c r="V113"/>
  <c r="G114"/>
  <c r="O114"/>
  <c r="G115"/>
  <c r="I115"/>
  <c r="I114" s="1"/>
  <c r="K115"/>
  <c r="K114" s="1"/>
  <c r="M115"/>
  <c r="M114" s="1"/>
  <c r="O115"/>
  <c r="Q115"/>
  <c r="Q114" s="1"/>
  <c r="V115"/>
  <c r="V114" s="1"/>
  <c r="V118"/>
  <c r="G119"/>
  <c r="G118" s="1"/>
  <c r="I119"/>
  <c r="K119"/>
  <c r="O119"/>
  <c r="Q119"/>
  <c r="V119"/>
  <c r="G125"/>
  <c r="M125" s="1"/>
  <c r="I125"/>
  <c r="K125"/>
  <c r="K118" s="1"/>
  <c r="O125"/>
  <c r="O118" s="1"/>
  <c r="Q125"/>
  <c r="V125"/>
  <c r="G127"/>
  <c r="I127"/>
  <c r="K127"/>
  <c r="O127"/>
  <c r="Q127"/>
  <c r="Q126" s="1"/>
  <c r="V127"/>
  <c r="G128"/>
  <c r="M128" s="1"/>
  <c r="I128"/>
  <c r="K128"/>
  <c r="O128"/>
  <c r="Q128"/>
  <c r="V128"/>
  <c r="G129"/>
  <c r="M129" s="1"/>
  <c r="I129"/>
  <c r="K129"/>
  <c r="O129"/>
  <c r="Q129"/>
  <c r="V129"/>
  <c r="G130"/>
  <c r="M130" s="1"/>
  <c r="I130"/>
  <c r="K130"/>
  <c r="O130"/>
  <c r="Q130"/>
  <c r="V130"/>
  <c r="G131"/>
  <c r="M131" s="1"/>
  <c r="I131"/>
  <c r="K131"/>
  <c r="O131"/>
  <c r="Q131"/>
  <c r="V131"/>
  <c r="G132"/>
  <c r="M132" s="1"/>
  <c r="I132"/>
  <c r="K132"/>
  <c r="O132"/>
  <c r="Q132"/>
  <c r="V132"/>
  <c r="AF134"/>
  <c r="G56" i="1" s="1"/>
  <c r="BA73" i="22"/>
  <c r="G9"/>
  <c r="I9"/>
  <c r="I8" s="1"/>
  <c r="K9"/>
  <c r="K8" s="1"/>
  <c r="O9"/>
  <c r="Q9"/>
  <c r="V9"/>
  <c r="G11"/>
  <c r="M11" s="1"/>
  <c r="I11"/>
  <c r="K11"/>
  <c r="O11"/>
  <c r="Q11"/>
  <c r="V11"/>
  <c r="G13"/>
  <c r="I13"/>
  <c r="K13"/>
  <c r="M13"/>
  <c r="O13"/>
  <c r="Q13"/>
  <c r="V13"/>
  <c r="G16"/>
  <c r="M16" s="1"/>
  <c r="I16"/>
  <c r="K16"/>
  <c r="O16"/>
  <c r="O15" s="1"/>
  <c r="Q16"/>
  <c r="Q15" s="1"/>
  <c r="V16"/>
  <c r="G17"/>
  <c r="M17" s="1"/>
  <c r="I17"/>
  <c r="K17"/>
  <c r="O17"/>
  <c r="Q17"/>
  <c r="V17"/>
  <c r="G36"/>
  <c r="M36" s="1"/>
  <c r="I36"/>
  <c r="K36"/>
  <c r="O36"/>
  <c r="Q36"/>
  <c r="V36"/>
  <c r="G39"/>
  <c r="M39" s="1"/>
  <c r="I39"/>
  <c r="K39"/>
  <c r="O39"/>
  <c r="O38" s="1"/>
  <c r="Q39"/>
  <c r="Q38" s="1"/>
  <c r="V39"/>
  <c r="V38" s="1"/>
  <c r="G40"/>
  <c r="I40"/>
  <c r="K40"/>
  <c r="M40"/>
  <c r="O40"/>
  <c r="Q40"/>
  <c r="V40"/>
  <c r="G41"/>
  <c r="I41"/>
  <c r="K41"/>
  <c r="M41"/>
  <c r="O41"/>
  <c r="Q41"/>
  <c r="V41"/>
  <c r="G42"/>
  <c r="M42" s="1"/>
  <c r="I42"/>
  <c r="K42"/>
  <c r="O42"/>
  <c r="Q42"/>
  <c r="V42"/>
  <c r="G44"/>
  <c r="I44"/>
  <c r="K44"/>
  <c r="O44"/>
  <c r="Q44"/>
  <c r="V44"/>
  <c r="G45"/>
  <c r="I45"/>
  <c r="K45"/>
  <c r="M45"/>
  <c r="O45"/>
  <c r="Q45"/>
  <c r="V45"/>
  <c r="G48"/>
  <c r="M48" s="1"/>
  <c r="I48"/>
  <c r="K48"/>
  <c r="O48"/>
  <c r="Q48"/>
  <c r="V48"/>
  <c r="G51"/>
  <c r="I51"/>
  <c r="K51"/>
  <c r="M51"/>
  <c r="O51"/>
  <c r="Q51"/>
  <c r="V51"/>
  <c r="G53"/>
  <c r="M53" s="1"/>
  <c r="I53"/>
  <c r="K53"/>
  <c r="O53"/>
  <c r="Q53"/>
  <c r="V53"/>
  <c r="G54"/>
  <c r="I54"/>
  <c r="I43" s="1"/>
  <c r="K54"/>
  <c r="M54"/>
  <c r="O54"/>
  <c r="Q54"/>
  <c r="V54"/>
  <c r="G56"/>
  <c r="M56" s="1"/>
  <c r="I56"/>
  <c r="K56"/>
  <c r="O56"/>
  <c r="Q56"/>
  <c r="V56"/>
  <c r="G57"/>
  <c r="M57" s="1"/>
  <c r="I57"/>
  <c r="K57"/>
  <c r="O57"/>
  <c r="Q57"/>
  <c r="V57"/>
  <c r="G58"/>
  <c r="M58" s="1"/>
  <c r="I58"/>
  <c r="K58"/>
  <c r="O58"/>
  <c r="Q58"/>
  <c r="V58"/>
  <c r="G59"/>
  <c r="M59" s="1"/>
  <c r="I59"/>
  <c r="K59"/>
  <c r="O59"/>
  <c r="Q59"/>
  <c r="V59"/>
  <c r="G60"/>
  <c r="M60" s="1"/>
  <c r="I60"/>
  <c r="K60"/>
  <c r="O60"/>
  <c r="Q60"/>
  <c r="V60"/>
  <c r="G61"/>
  <c r="I61"/>
  <c r="K61"/>
  <c r="M61"/>
  <c r="O61"/>
  <c r="Q61"/>
  <c r="V61"/>
  <c r="G62"/>
  <c r="I62"/>
  <c r="K62"/>
  <c r="M62"/>
  <c r="O62"/>
  <c r="Q62"/>
  <c r="V62"/>
  <c r="G63"/>
  <c r="M63" s="1"/>
  <c r="I63"/>
  <c r="K63"/>
  <c r="O63"/>
  <c r="Q63"/>
  <c r="V63"/>
  <c r="G64"/>
  <c r="M64" s="1"/>
  <c r="I64"/>
  <c r="K64"/>
  <c r="O64"/>
  <c r="Q64"/>
  <c r="V64"/>
  <c r="G65"/>
  <c r="M65" s="1"/>
  <c r="I65"/>
  <c r="K65"/>
  <c r="O65"/>
  <c r="Q65"/>
  <c r="V65"/>
  <c r="G66"/>
  <c r="I66"/>
  <c r="K66"/>
  <c r="M66"/>
  <c r="O66"/>
  <c r="Q66"/>
  <c r="V66"/>
  <c r="G67"/>
  <c r="G68"/>
  <c r="I68"/>
  <c r="K68"/>
  <c r="M68"/>
  <c r="M67" s="1"/>
  <c r="O68"/>
  <c r="O67" s="1"/>
  <c r="Q68"/>
  <c r="Q67" s="1"/>
  <c r="V68"/>
  <c r="V67" s="1"/>
  <c r="G69"/>
  <c r="M69" s="1"/>
  <c r="I69"/>
  <c r="K69"/>
  <c r="O69"/>
  <c r="Q69"/>
  <c r="V69"/>
  <c r="G70"/>
  <c r="I70"/>
  <c r="K70"/>
  <c r="M70"/>
  <c r="O70"/>
  <c r="Q70"/>
  <c r="V70"/>
  <c r="G71"/>
  <c r="I93" i="1" s="1"/>
  <c r="O71" i="22"/>
  <c r="G72"/>
  <c r="M72" s="1"/>
  <c r="I72"/>
  <c r="K72"/>
  <c r="O72"/>
  <c r="Q72"/>
  <c r="Q71" s="1"/>
  <c r="V72"/>
  <c r="V71" s="1"/>
  <c r="G74"/>
  <c r="M74" s="1"/>
  <c r="I74"/>
  <c r="K74"/>
  <c r="O74"/>
  <c r="Q74"/>
  <c r="V74"/>
  <c r="G76"/>
  <c r="I76"/>
  <c r="I75" s="1"/>
  <c r="K76"/>
  <c r="K75" s="1"/>
  <c r="M76"/>
  <c r="O76"/>
  <c r="O75" s="1"/>
  <c r="Q76"/>
  <c r="Q75" s="1"/>
  <c r="V76"/>
  <c r="G78"/>
  <c r="M78" s="1"/>
  <c r="I78"/>
  <c r="K78"/>
  <c r="O78"/>
  <c r="Q78"/>
  <c r="V78"/>
  <c r="V75" s="1"/>
  <c r="AF80"/>
  <c r="G54" i="1" s="1"/>
  <c r="G9" i="21"/>
  <c r="I9"/>
  <c r="K9"/>
  <c r="M9"/>
  <c r="O9"/>
  <c r="Q9"/>
  <c r="V9"/>
  <c r="G11"/>
  <c r="I11"/>
  <c r="K11"/>
  <c r="O11"/>
  <c r="Q11"/>
  <c r="V11"/>
  <c r="G12"/>
  <c r="M12" s="1"/>
  <c r="I12"/>
  <c r="K12"/>
  <c r="O12"/>
  <c r="Q12"/>
  <c r="V12"/>
  <c r="G13"/>
  <c r="I13"/>
  <c r="K13"/>
  <c r="M13"/>
  <c r="O13"/>
  <c r="Q13"/>
  <c r="V13"/>
  <c r="G15"/>
  <c r="M15" s="1"/>
  <c r="I15"/>
  <c r="K15"/>
  <c r="O15"/>
  <c r="Q15"/>
  <c r="V15"/>
  <c r="G16"/>
  <c r="M16" s="1"/>
  <c r="I16"/>
  <c r="K16"/>
  <c r="O16"/>
  <c r="Q16"/>
  <c r="V16"/>
  <c r="G19"/>
  <c r="M19" s="1"/>
  <c r="I19"/>
  <c r="K19"/>
  <c r="O19"/>
  <c r="Q19"/>
  <c r="V19"/>
  <c r="G21"/>
  <c r="I21"/>
  <c r="K21"/>
  <c r="M21"/>
  <c r="O21"/>
  <c r="Q21"/>
  <c r="V21"/>
  <c r="G23"/>
  <c r="M23" s="1"/>
  <c r="I23"/>
  <c r="K23"/>
  <c r="O23"/>
  <c r="Q23"/>
  <c r="V23"/>
  <c r="G25"/>
  <c r="M25" s="1"/>
  <c r="I25"/>
  <c r="K25"/>
  <c r="O25"/>
  <c r="Q25"/>
  <c r="V25"/>
  <c r="G26"/>
  <c r="M26" s="1"/>
  <c r="I26"/>
  <c r="K26"/>
  <c r="O26"/>
  <c r="Q26"/>
  <c r="V26"/>
  <c r="G27"/>
  <c r="M27" s="1"/>
  <c r="I27"/>
  <c r="K27"/>
  <c r="O27"/>
  <c r="Q27"/>
  <c r="V27"/>
  <c r="G28"/>
  <c r="M28" s="1"/>
  <c r="I28"/>
  <c r="K28"/>
  <c r="O28"/>
  <c r="Q28"/>
  <c r="V28"/>
  <c r="G31"/>
  <c r="M31" s="1"/>
  <c r="I31"/>
  <c r="K31"/>
  <c r="O31"/>
  <c r="Q31"/>
  <c r="V31"/>
  <c r="G32"/>
  <c r="I32"/>
  <c r="K32"/>
  <c r="O32"/>
  <c r="Q32"/>
  <c r="V32"/>
  <c r="G35"/>
  <c r="I35"/>
  <c r="K35"/>
  <c r="M35"/>
  <c r="O35"/>
  <c r="Q35"/>
  <c r="V35"/>
  <c r="G38"/>
  <c r="M38" s="1"/>
  <c r="I38"/>
  <c r="K38"/>
  <c r="O38"/>
  <c r="Q38"/>
  <c r="V38"/>
  <c r="G40"/>
  <c r="M40" s="1"/>
  <c r="I40"/>
  <c r="K40"/>
  <c r="O40"/>
  <c r="Q40"/>
  <c r="V40"/>
  <c r="G42"/>
  <c r="I42"/>
  <c r="K42"/>
  <c r="M42"/>
  <c r="O42"/>
  <c r="Q42"/>
  <c r="V42"/>
  <c r="G43"/>
  <c r="M43" s="1"/>
  <c r="I43"/>
  <c r="K43"/>
  <c r="O43"/>
  <c r="Q43"/>
  <c r="V43"/>
  <c r="G44"/>
  <c r="M44" s="1"/>
  <c r="I44"/>
  <c r="K44"/>
  <c r="O44"/>
  <c r="Q44"/>
  <c r="V44"/>
  <c r="G45"/>
  <c r="M45" s="1"/>
  <c r="I45"/>
  <c r="K45"/>
  <c r="O45"/>
  <c r="Q45"/>
  <c r="V45"/>
  <c r="G46"/>
  <c r="M46" s="1"/>
  <c r="I46"/>
  <c r="K46"/>
  <c r="O46"/>
  <c r="Q46"/>
  <c r="V46"/>
  <c r="G47"/>
  <c r="M47" s="1"/>
  <c r="I47"/>
  <c r="K47"/>
  <c r="O47"/>
  <c r="Q47"/>
  <c r="V47"/>
  <c r="G48"/>
  <c r="M48" s="1"/>
  <c r="I48"/>
  <c r="K48"/>
  <c r="O48"/>
  <c r="Q48"/>
  <c r="V48"/>
  <c r="G49"/>
  <c r="I49"/>
  <c r="K49"/>
  <c r="M49"/>
  <c r="O49"/>
  <c r="Q49"/>
  <c r="V49"/>
  <c r="G51"/>
  <c r="M51" s="1"/>
  <c r="I51"/>
  <c r="K51"/>
  <c r="O51"/>
  <c r="Q51"/>
  <c r="V51"/>
  <c r="G54"/>
  <c r="I54"/>
  <c r="K54"/>
  <c r="O54"/>
  <c r="Q54"/>
  <c r="V54"/>
  <c r="G57"/>
  <c r="M57" s="1"/>
  <c r="I57"/>
  <c r="K57"/>
  <c r="O57"/>
  <c r="Q57"/>
  <c r="V57"/>
  <c r="G60"/>
  <c r="M60" s="1"/>
  <c r="I60"/>
  <c r="K60"/>
  <c r="O60"/>
  <c r="Q60"/>
  <c r="V60"/>
  <c r="G61"/>
  <c r="I61"/>
  <c r="K61"/>
  <c r="M61"/>
  <c r="O61"/>
  <c r="Q61"/>
  <c r="V61"/>
  <c r="G62"/>
  <c r="M62" s="1"/>
  <c r="I62"/>
  <c r="K62"/>
  <c r="O62"/>
  <c r="Q62"/>
  <c r="V62"/>
  <c r="G63"/>
  <c r="M63" s="1"/>
  <c r="I63"/>
  <c r="K63"/>
  <c r="O63"/>
  <c r="Q63"/>
  <c r="V63"/>
  <c r="G64"/>
  <c r="I64"/>
  <c r="K64"/>
  <c r="M64"/>
  <c r="O64"/>
  <c r="Q64"/>
  <c r="V64"/>
  <c r="G65"/>
  <c r="M65" s="1"/>
  <c r="I65"/>
  <c r="K65"/>
  <c r="O65"/>
  <c r="Q65"/>
  <c r="V65"/>
  <c r="G66"/>
  <c r="M66" s="1"/>
  <c r="I66"/>
  <c r="K66"/>
  <c r="O66"/>
  <c r="Q66"/>
  <c r="V66"/>
  <c r="G67"/>
  <c r="M67" s="1"/>
  <c r="I67"/>
  <c r="K67"/>
  <c r="O67"/>
  <c r="Q67"/>
  <c r="V67"/>
  <c r="G68"/>
  <c r="M68" s="1"/>
  <c r="I68"/>
  <c r="K68"/>
  <c r="O68"/>
  <c r="Q68"/>
  <c r="V68"/>
  <c r="I70"/>
  <c r="G71"/>
  <c r="M71" s="1"/>
  <c r="I71"/>
  <c r="K71"/>
  <c r="K70" s="1"/>
  <c r="O71"/>
  <c r="Q71"/>
  <c r="V71"/>
  <c r="G72"/>
  <c r="M72" s="1"/>
  <c r="I72"/>
  <c r="K72"/>
  <c r="O72"/>
  <c r="Q72"/>
  <c r="V72"/>
  <c r="G74"/>
  <c r="M74" s="1"/>
  <c r="I74"/>
  <c r="K74"/>
  <c r="O74"/>
  <c r="Q74"/>
  <c r="V74"/>
  <c r="G75"/>
  <c r="M75" s="1"/>
  <c r="I75"/>
  <c r="K75"/>
  <c r="O75"/>
  <c r="Q75"/>
  <c r="V75"/>
  <c r="G76"/>
  <c r="M76" s="1"/>
  <c r="I76"/>
  <c r="K76"/>
  <c r="O76"/>
  <c r="Q76"/>
  <c r="V76"/>
  <c r="G77"/>
  <c r="M77" s="1"/>
  <c r="I77"/>
  <c r="K77"/>
  <c r="O77"/>
  <c r="Q77"/>
  <c r="V77"/>
  <c r="G79"/>
  <c r="I86" i="1" s="1"/>
  <c r="G80" i="21"/>
  <c r="I80"/>
  <c r="K80"/>
  <c r="M80"/>
  <c r="M79" s="1"/>
  <c r="O80"/>
  <c r="O79" s="1"/>
  <c r="Q80"/>
  <c r="V80"/>
  <c r="V79" s="1"/>
  <c r="G82"/>
  <c r="M82" s="1"/>
  <c r="I82"/>
  <c r="K82"/>
  <c r="O82"/>
  <c r="Q82"/>
  <c r="Q79" s="1"/>
  <c r="V82"/>
  <c r="M84"/>
  <c r="Q84"/>
  <c r="G85"/>
  <c r="M85" s="1"/>
  <c r="I85"/>
  <c r="I84" s="1"/>
  <c r="K85"/>
  <c r="K84" s="1"/>
  <c r="O85"/>
  <c r="O84" s="1"/>
  <c r="Q85"/>
  <c r="V85"/>
  <c r="V84" s="1"/>
  <c r="G88"/>
  <c r="G87" s="1"/>
  <c r="I88"/>
  <c r="I87" s="1"/>
  <c r="K88"/>
  <c r="K87" s="1"/>
  <c r="O88"/>
  <c r="O87" s="1"/>
  <c r="Q88"/>
  <c r="Q87" s="1"/>
  <c r="V88"/>
  <c r="V87" s="1"/>
  <c r="AF91"/>
  <c r="G53" i="1" s="1"/>
  <c r="G9" i="20"/>
  <c r="I9"/>
  <c r="K9"/>
  <c r="M9"/>
  <c r="O9"/>
  <c r="Q9"/>
  <c r="V9"/>
  <c r="G10"/>
  <c r="M10" s="1"/>
  <c r="I10"/>
  <c r="K10"/>
  <c r="O10"/>
  <c r="Q10"/>
  <c r="V10"/>
  <c r="G11"/>
  <c r="M11" s="1"/>
  <c r="I11"/>
  <c r="K11"/>
  <c r="O11"/>
  <c r="Q11"/>
  <c r="V11"/>
  <c r="G12"/>
  <c r="M12" s="1"/>
  <c r="I12"/>
  <c r="K12"/>
  <c r="O12"/>
  <c r="Q12"/>
  <c r="V12"/>
  <c r="G13"/>
  <c r="I13"/>
  <c r="K13"/>
  <c r="M13"/>
  <c r="O13"/>
  <c r="Q13"/>
  <c r="V13"/>
  <c r="G14"/>
  <c r="M14" s="1"/>
  <c r="I14"/>
  <c r="K14"/>
  <c r="O14"/>
  <c r="Q14"/>
  <c r="V14"/>
  <c r="G15"/>
  <c r="M15" s="1"/>
  <c r="I15"/>
  <c r="K15"/>
  <c r="O15"/>
  <c r="Q15"/>
  <c r="V15"/>
  <c r="G16"/>
  <c r="M16" s="1"/>
  <c r="I16"/>
  <c r="K16"/>
  <c r="O16"/>
  <c r="Q16"/>
  <c r="V16"/>
  <c r="G17"/>
  <c r="M17" s="1"/>
  <c r="I17"/>
  <c r="K17"/>
  <c r="O17"/>
  <c r="Q17"/>
  <c r="V17"/>
  <c r="G18"/>
  <c r="M18" s="1"/>
  <c r="I18"/>
  <c r="K18"/>
  <c r="O18"/>
  <c r="Q18"/>
  <c r="V18"/>
  <c r="G19"/>
  <c r="M19" s="1"/>
  <c r="I19"/>
  <c r="K19"/>
  <c r="O19"/>
  <c r="Q19"/>
  <c r="V19"/>
  <c r="G20"/>
  <c r="I20"/>
  <c r="K20"/>
  <c r="M20"/>
  <c r="O20"/>
  <c r="Q20"/>
  <c r="V20"/>
  <c r="G21"/>
  <c r="M21" s="1"/>
  <c r="I21"/>
  <c r="K21"/>
  <c r="O21"/>
  <c r="Q21"/>
  <c r="V21"/>
  <c r="G22"/>
  <c r="I22"/>
  <c r="K22"/>
  <c r="M22"/>
  <c r="O22"/>
  <c r="Q22"/>
  <c r="V22"/>
  <c r="G23"/>
  <c r="M23" s="1"/>
  <c r="I23"/>
  <c r="K23"/>
  <c r="O23"/>
  <c r="Q23"/>
  <c r="V23"/>
  <c r="G24"/>
  <c r="I24"/>
  <c r="K24"/>
  <c r="M24"/>
  <c r="O24"/>
  <c r="Q24"/>
  <c r="V24"/>
  <c r="G25"/>
  <c r="M25" s="1"/>
  <c r="I25"/>
  <c r="K25"/>
  <c r="O25"/>
  <c r="Q25"/>
  <c r="V25"/>
  <c r="G26"/>
  <c r="M26" s="1"/>
  <c r="I26"/>
  <c r="K26"/>
  <c r="O26"/>
  <c r="Q26"/>
  <c r="V26"/>
  <c r="G27"/>
  <c r="M27" s="1"/>
  <c r="I27"/>
  <c r="K27"/>
  <c r="O27"/>
  <c r="Q27"/>
  <c r="V27"/>
  <c r="G28"/>
  <c r="M28" s="1"/>
  <c r="I28"/>
  <c r="K28"/>
  <c r="O28"/>
  <c r="Q28"/>
  <c r="V28"/>
  <c r="G29"/>
  <c r="I29"/>
  <c r="K29"/>
  <c r="M29"/>
  <c r="O29"/>
  <c r="Q29"/>
  <c r="V29"/>
  <c r="G30"/>
  <c r="M30" s="1"/>
  <c r="I30"/>
  <c r="K30"/>
  <c r="O30"/>
  <c r="Q30"/>
  <c r="V30"/>
  <c r="G31"/>
  <c r="M31" s="1"/>
  <c r="I31"/>
  <c r="K31"/>
  <c r="O31"/>
  <c r="Q31"/>
  <c r="V31"/>
  <c r="G32"/>
  <c r="I32"/>
  <c r="K32"/>
  <c r="M32"/>
  <c r="O32"/>
  <c r="Q32"/>
  <c r="V32"/>
  <c r="G33"/>
  <c r="I33"/>
  <c r="K33"/>
  <c r="M33"/>
  <c r="O33"/>
  <c r="Q33"/>
  <c r="V33"/>
  <c r="G34"/>
  <c r="M34" s="1"/>
  <c r="I34"/>
  <c r="K34"/>
  <c r="O34"/>
  <c r="Q34"/>
  <c r="V34"/>
  <c r="G35"/>
  <c r="M35" s="1"/>
  <c r="I35"/>
  <c r="K35"/>
  <c r="O35"/>
  <c r="Q35"/>
  <c r="V35"/>
  <c r="G36"/>
  <c r="M36" s="1"/>
  <c r="I36"/>
  <c r="K36"/>
  <c r="O36"/>
  <c r="Q36"/>
  <c r="V36"/>
  <c r="G37"/>
  <c r="M37" s="1"/>
  <c r="I37"/>
  <c r="K37"/>
  <c r="O37"/>
  <c r="Q37"/>
  <c r="V37"/>
  <c r="G38"/>
  <c r="I38"/>
  <c r="K38"/>
  <c r="M38"/>
  <c r="O38"/>
  <c r="Q38"/>
  <c r="V38"/>
  <c r="G39"/>
  <c r="M39" s="1"/>
  <c r="I39"/>
  <c r="K39"/>
  <c r="O39"/>
  <c r="Q39"/>
  <c r="V39"/>
  <c r="G40"/>
  <c r="M40" s="1"/>
  <c r="I40"/>
  <c r="K40"/>
  <c r="O40"/>
  <c r="Q40"/>
  <c r="V40"/>
  <c r="G41"/>
  <c r="I41"/>
  <c r="K41"/>
  <c r="M41"/>
  <c r="O41"/>
  <c r="Q41"/>
  <c r="V41"/>
  <c r="G42"/>
  <c r="M42" s="1"/>
  <c r="I42"/>
  <c r="K42"/>
  <c r="O42"/>
  <c r="Q42"/>
  <c r="V42"/>
  <c r="G43"/>
  <c r="M43" s="1"/>
  <c r="I43"/>
  <c r="K43"/>
  <c r="O43"/>
  <c r="Q43"/>
  <c r="V43"/>
  <c r="G44"/>
  <c r="I44"/>
  <c r="K44"/>
  <c r="M44"/>
  <c r="O44"/>
  <c r="Q44"/>
  <c r="V44"/>
  <c r="G45"/>
  <c r="M45" s="1"/>
  <c r="I45"/>
  <c r="K45"/>
  <c r="O45"/>
  <c r="Q45"/>
  <c r="V45"/>
  <c r="G46"/>
  <c r="M46" s="1"/>
  <c r="I46"/>
  <c r="K46"/>
  <c r="O46"/>
  <c r="Q46"/>
  <c r="V46"/>
  <c r="G47"/>
  <c r="M47" s="1"/>
  <c r="I47"/>
  <c r="K47"/>
  <c r="O47"/>
  <c r="Q47"/>
  <c r="V47"/>
  <c r="G48"/>
  <c r="M48" s="1"/>
  <c r="I48"/>
  <c r="K48"/>
  <c r="O48"/>
  <c r="Q48"/>
  <c r="V48"/>
  <c r="G49"/>
  <c r="I49"/>
  <c r="K49"/>
  <c r="M49"/>
  <c r="O49"/>
  <c r="Q49"/>
  <c r="V49"/>
  <c r="G50"/>
  <c r="M50" s="1"/>
  <c r="I50"/>
  <c r="K50"/>
  <c r="O50"/>
  <c r="Q50"/>
  <c r="V50"/>
  <c r="G51"/>
  <c r="M51" s="1"/>
  <c r="I51"/>
  <c r="K51"/>
  <c r="O51"/>
  <c r="Q51"/>
  <c r="V51"/>
  <c r="G52"/>
  <c r="I52"/>
  <c r="K52"/>
  <c r="M52"/>
  <c r="O52"/>
  <c r="Q52"/>
  <c r="V52"/>
  <c r="G53"/>
  <c r="I53"/>
  <c r="K53"/>
  <c r="M53"/>
  <c r="O53"/>
  <c r="Q53"/>
  <c r="V53"/>
  <c r="G54"/>
  <c r="M54" s="1"/>
  <c r="I54"/>
  <c r="K54"/>
  <c r="O54"/>
  <c r="Q54"/>
  <c r="V54"/>
  <c r="G55"/>
  <c r="M55" s="1"/>
  <c r="I55"/>
  <c r="K55"/>
  <c r="O55"/>
  <c r="Q55"/>
  <c r="V55"/>
  <c r="G56"/>
  <c r="M56" s="1"/>
  <c r="I56"/>
  <c r="K56"/>
  <c r="O56"/>
  <c r="Q56"/>
  <c r="V56"/>
  <c r="G57"/>
  <c r="M57" s="1"/>
  <c r="I57"/>
  <c r="K57"/>
  <c r="O57"/>
  <c r="Q57"/>
  <c r="V57"/>
  <c r="G58"/>
  <c r="M58" s="1"/>
  <c r="I58"/>
  <c r="K58"/>
  <c r="O58"/>
  <c r="Q58"/>
  <c r="V58"/>
  <c r="G59"/>
  <c r="M59" s="1"/>
  <c r="I59"/>
  <c r="K59"/>
  <c r="O59"/>
  <c r="Q59"/>
  <c r="V59"/>
  <c r="G60"/>
  <c r="I60"/>
  <c r="K60"/>
  <c r="M60"/>
  <c r="O60"/>
  <c r="Q60"/>
  <c r="V60"/>
  <c r="G61"/>
  <c r="I61"/>
  <c r="K61"/>
  <c r="M61"/>
  <c r="O61"/>
  <c r="Q61"/>
  <c r="V61"/>
  <c r="AF63"/>
  <c r="G52" i="1" s="1"/>
  <c r="BA64" i="19"/>
  <c r="BA61"/>
  <c r="BA57"/>
  <c r="BA52"/>
  <c r="BA23"/>
  <c r="BA20"/>
  <c r="BA16"/>
  <c r="BA13"/>
  <c r="BA10"/>
  <c r="G9"/>
  <c r="I9"/>
  <c r="K9"/>
  <c r="M9"/>
  <c r="O9"/>
  <c r="O8" s="1"/>
  <c r="Q9"/>
  <c r="V9"/>
  <c r="G12"/>
  <c r="M12" s="1"/>
  <c r="I12"/>
  <c r="K12"/>
  <c r="O12"/>
  <c r="Q12"/>
  <c r="V12"/>
  <c r="G15"/>
  <c r="I15"/>
  <c r="K15"/>
  <c r="M15"/>
  <c r="O15"/>
  <c r="Q15"/>
  <c r="V15"/>
  <c r="G19"/>
  <c r="M19" s="1"/>
  <c r="I19"/>
  <c r="K19"/>
  <c r="O19"/>
  <c r="Q19"/>
  <c r="V19"/>
  <c r="G22"/>
  <c r="M22" s="1"/>
  <c r="I22"/>
  <c r="K22"/>
  <c r="O22"/>
  <c r="Q22"/>
  <c r="V22"/>
  <c r="G25"/>
  <c r="M25" s="1"/>
  <c r="I25"/>
  <c r="K25"/>
  <c r="O25"/>
  <c r="Q25"/>
  <c r="V25"/>
  <c r="G28"/>
  <c r="M28" s="1"/>
  <c r="I28"/>
  <c r="K28"/>
  <c r="O28"/>
  <c r="Q28"/>
  <c r="V28"/>
  <c r="G31"/>
  <c r="I31"/>
  <c r="K31"/>
  <c r="O31"/>
  <c r="Q31"/>
  <c r="V31"/>
  <c r="G34"/>
  <c r="M34" s="1"/>
  <c r="I34"/>
  <c r="K34"/>
  <c r="O34"/>
  <c r="Q34"/>
  <c r="V34"/>
  <c r="G37"/>
  <c r="I37"/>
  <c r="K37"/>
  <c r="M37"/>
  <c r="O37"/>
  <c r="Q37"/>
  <c r="V37"/>
  <c r="G40"/>
  <c r="M40" s="1"/>
  <c r="I40"/>
  <c r="K40"/>
  <c r="O40"/>
  <c r="Q40"/>
  <c r="V40"/>
  <c r="G43"/>
  <c r="M43" s="1"/>
  <c r="I43"/>
  <c r="K43"/>
  <c r="O43"/>
  <c r="Q43"/>
  <c r="V43"/>
  <c r="G46"/>
  <c r="M46" s="1"/>
  <c r="I46"/>
  <c r="K46"/>
  <c r="O46"/>
  <c r="Q46"/>
  <c r="V46"/>
  <c r="G49"/>
  <c r="M49" s="1"/>
  <c r="I49"/>
  <c r="K49"/>
  <c r="O49"/>
  <c r="Q49"/>
  <c r="V49"/>
  <c r="G51"/>
  <c r="G50" s="1"/>
  <c r="I51"/>
  <c r="I50" s="1"/>
  <c r="K51"/>
  <c r="K50" s="1"/>
  <c r="O51"/>
  <c r="O50" s="1"/>
  <c r="Q51"/>
  <c r="Q50" s="1"/>
  <c r="V51"/>
  <c r="V50" s="1"/>
  <c r="G56"/>
  <c r="I56"/>
  <c r="I55" s="1"/>
  <c r="K56"/>
  <c r="K55" s="1"/>
  <c r="O56"/>
  <c r="O55" s="1"/>
  <c r="Q56"/>
  <c r="Q55" s="1"/>
  <c r="V56"/>
  <c r="V55" s="1"/>
  <c r="G60"/>
  <c r="M60" s="1"/>
  <c r="I60"/>
  <c r="K60"/>
  <c r="O60"/>
  <c r="Q60"/>
  <c r="V60"/>
  <c r="G63"/>
  <c r="M63" s="1"/>
  <c r="I63"/>
  <c r="K63"/>
  <c r="O63"/>
  <c r="Q63"/>
  <c r="V63"/>
  <c r="G66"/>
  <c r="M66" s="1"/>
  <c r="I66"/>
  <c r="K66"/>
  <c r="O66"/>
  <c r="Q66"/>
  <c r="V66"/>
  <c r="G68"/>
  <c r="M68" s="1"/>
  <c r="I68"/>
  <c r="K68"/>
  <c r="O68"/>
  <c r="Q68"/>
  <c r="V68"/>
  <c r="G70"/>
  <c r="M70" s="1"/>
  <c r="I70"/>
  <c r="K70"/>
  <c r="O70"/>
  <c r="Q70"/>
  <c r="V70"/>
  <c r="G72"/>
  <c r="M72" s="1"/>
  <c r="I72"/>
  <c r="K72"/>
  <c r="O72"/>
  <c r="Q72"/>
  <c r="V72"/>
  <c r="G75"/>
  <c r="G74" s="1"/>
  <c r="I75"/>
  <c r="I74" s="1"/>
  <c r="K75"/>
  <c r="K74" s="1"/>
  <c r="M75"/>
  <c r="M74" s="1"/>
  <c r="O75"/>
  <c r="O74" s="1"/>
  <c r="Q75"/>
  <c r="Q74" s="1"/>
  <c r="V75"/>
  <c r="V74" s="1"/>
  <c r="G76"/>
  <c r="O76"/>
  <c r="G77"/>
  <c r="M77" s="1"/>
  <c r="M76" s="1"/>
  <c r="I77"/>
  <c r="I76" s="1"/>
  <c r="K77"/>
  <c r="K76" s="1"/>
  <c r="O77"/>
  <c r="Q77"/>
  <c r="Q76" s="1"/>
  <c r="V77"/>
  <c r="V76" s="1"/>
  <c r="K78"/>
  <c r="Q78"/>
  <c r="V78"/>
  <c r="G79"/>
  <c r="G78" s="1"/>
  <c r="I79"/>
  <c r="I78" s="1"/>
  <c r="K79"/>
  <c r="O79"/>
  <c r="O78" s="1"/>
  <c r="Q79"/>
  <c r="V79"/>
  <c r="O81"/>
  <c r="G82"/>
  <c r="I82"/>
  <c r="I81" s="1"/>
  <c r="K82"/>
  <c r="K81" s="1"/>
  <c r="O82"/>
  <c r="Q82"/>
  <c r="Q81" s="1"/>
  <c r="V82"/>
  <c r="V81" s="1"/>
  <c r="G85"/>
  <c r="G84" s="1"/>
  <c r="I85"/>
  <c r="K85"/>
  <c r="K84" s="1"/>
  <c r="M85"/>
  <c r="O85"/>
  <c r="Q85"/>
  <c r="V85"/>
  <c r="G88"/>
  <c r="M88" s="1"/>
  <c r="I88"/>
  <c r="K88"/>
  <c r="O88"/>
  <c r="Q88"/>
  <c r="V88"/>
  <c r="G90"/>
  <c r="M90" s="1"/>
  <c r="I90"/>
  <c r="K90"/>
  <c r="O90"/>
  <c r="Q90"/>
  <c r="V90"/>
  <c r="G92"/>
  <c r="M92" s="1"/>
  <c r="I92"/>
  <c r="K92"/>
  <c r="O92"/>
  <c r="Q92"/>
  <c r="V92"/>
  <c r="G95"/>
  <c r="I95"/>
  <c r="K95"/>
  <c r="O95"/>
  <c r="O94" s="1"/>
  <c r="Q95"/>
  <c r="V95"/>
  <c r="G97"/>
  <c r="M97" s="1"/>
  <c r="I97"/>
  <c r="K97"/>
  <c r="O97"/>
  <c r="Q97"/>
  <c r="V97"/>
  <c r="G99"/>
  <c r="I99"/>
  <c r="K99"/>
  <c r="M99"/>
  <c r="O99"/>
  <c r="Q99"/>
  <c r="V99"/>
  <c r="G103"/>
  <c r="M103" s="1"/>
  <c r="I103"/>
  <c r="K103"/>
  <c r="O103"/>
  <c r="Q103"/>
  <c r="V103"/>
  <c r="G105"/>
  <c r="M105" s="1"/>
  <c r="I105"/>
  <c r="K105"/>
  <c r="O105"/>
  <c r="Q105"/>
  <c r="V105"/>
  <c r="G107"/>
  <c r="M107" s="1"/>
  <c r="I107"/>
  <c r="K107"/>
  <c r="O107"/>
  <c r="Q107"/>
  <c r="V107"/>
  <c r="G110"/>
  <c r="M110" s="1"/>
  <c r="I110"/>
  <c r="K110"/>
  <c r="O110"/>
  <c r="Q110"/>
  <c r="V110"/>
  <c r="G113"/>
  <c r="I113"/>
  <c r="K113"/>
  <c r="O113"/>
  <c r="Q113"/>
  <c r="V113"/>
  <c r="G117"/>
  <c r="M117" s="1"/>
  <c r="I117"/>
  <c r="K117"/>
  <c r="O117"/>
  <c r="Q117"/>
  <c r="V117"/>
  <c r="G119"/>
  <c r="I119"/>
  <c r="K119"/>
  <c r="M119"/>
  <c r="O119"/>
  <c r="Q119"/>
  <c r="V119"/>
  <c r="G121"/>
  <c r="I121"/>
  <c r="K121"/>
  <c r="M121"/>
  <c r="O121"/>
  <c r="Q121"/>
  <c r="V121"/>
  <c r="G123"/>
  <c r="M123" s="1"/>
  <c r="I123"/>
  <c r="K123"/>
  <c r="O123"/>
  <c r="Q123"/>
  <c r="V123"/>
  <c r="G126"/>
  <c r="I126"/>
  <c r="K126"/>
  <c r="O126"/>
  <c r="Q126"/>
  <c r="Q125" s="1"/>
  <c r="V126"/>
  <c r="G129"/>
  <c r="M129" s="1"/>
  <c r="I129"/>
  <c r="K129"/>
  <c r="O129"/>
  <c r="Q129"/>
  <c r="V129"/>
  <c r="G131"/>
  <c r="M131" s="1"/>
  <c r="I131"/>
  <c r="K131"/>
  <c r="O131"/>
  <c r="Q131"/>
  <c r="V131"/>
  <c r="G134"/>
  <c r="I134"/>
  <c r="K134"/>
  <c r="M134"/>
  <c r="O134"/>
  <c r="Q134"/>
  <c r="V134"/>
  <c r="G136"/>
  <c r="I136"/>
  <c r="K136"/>
  <c r="M136"/>
  <c r="O136"/>
  <c r="Q136"/>
  <c r="V136"/>
  <c r="G138"/>
  <c r="I138"/>
  <c r="K138"/>
  <c r="O138"/>
  <c r="Q138"/>
  <c r="V138"/>
  <c r="G140"/>
  <c r="M140" s="1"/>
  <c r="I140"/>
  <c r="K140"/>
  <c r="O140"/>
  <c r="Q140"/>
  <c r="V140"/>
  <c r="G143"/>
  <c r="M143" s="1"/>
  <c r="I143"/>
  <c r="K143"/>
  <c r="O143"/>
  <c r="Q143"/>
  <c r="V143"/>
  <c r="G145"/>
  <c r="M145" s="1"/>
  <c r="I145"/>
  <c r="K145"/>
  <c r="O145"/>
  <c r="Q145"/>
  <c r="V145"/>
  <c r="G146"/>
  <c r="M146" s="1"/>
  <c r="I146"/>
  <c r="K146"/>
  <c r="O146"/>
  <c r="Q146"/>
  <c r="V146"/>
  <c r="G149"/>
  <c r="I149"/>
  <c r="K149"/>
  <c r="M149"/>
  <c r="O149"/>
  <c r="Q149"/>
  <c r="V149"/>
  <c r="G150"/>
  <c r="M150" s="1"/>
  <c r="I150"/>
  <c r="K150"/>
  <c r="O150"/>
  <c r="Q150"/>
  <c r="V150"/>
  <c r="G152"/>
  <c r="I152"/>
  <c r="K152"/>
  <c r="M152"/>
  <c r="O152"/>
  <c r="Q152"/>
  <c r="V152"/>
  <c r="G154"/>
  <c r="M154" s="1"/>
  <c r="I154"/>
  <c r="K154"/>
  <c r="O154"/>
  <c r="Q154"/>
  <c r="V154"/>
  <c r="G156"/>
  <c r="M156" s="1"/>
  <c r="I156"/>
  <c r="K156"/>
  <c r="O156"/>
  <c r="Q156"/>
  <c r="V156"/>
  <c r="G158"/>
  <c r="M158" s="1"/>
  <c r="I158"/>
  <c r="K158"/>
  <c r="O158"/>
  <c r="Q158"/>
  <c r="V158"/>
  <c r="G161"/>
  <c r="G160" s="1"/>
  <c r="I161"/>
  <c r="I160" s="1"/>
  <c r="K161"/>
  <c r="K160" s="1"/>
  <c r="O161"/>
  <c r="O160" s="1"/>
  <c r="Q161"/>
  <c r="Q160" s="1"/>
  <c r="V161"/>
  <c r="V160" s="1"/>
  <c r="G163"/>
  <c r="M163" s="1"/>
  <c r="I163"/>
  <c r="K163"/>
  <c r="O163"/>
  <c r="O162" s="1"/>
  <c r="Q163"/>
  <c r="V163"/>
  <c r="G164"/>
  <c r="M164" s="1"/>
  <c r="I164"/>
  <c r="K164"/>
  <c r="O164"/>
  <c r="Q164"/>
  <c r="V164"/>
  <c r="G167"/>
  <c r="I167"/>
  <c r="K167"/>
  <c r="O167"/>
  <c r="Q167"/>
  <c r="V167"/>
  <c r="G168"/>
  <c r="M168" s="1"/>
  <c r="I168"/>
  <c r="K168"/>
  <c r="O168"/>
  <c r="Q168"/>
  <c r="V168"/>
  <c r="G173"/>
  <c r="M173" s="1"/>
  <c r="I173"/>
  <c r="K173"/>
  <c r="O173"/>
  <c r="Q173"/>
  <c r="V173"/>
  <c r="G174"/>
  <c r="M174" s="1"/>
  <c r="I174"/>
  <c r="K174"/>
  <c r="O174"/>
  <c r="Q174"/>
  <c r="V174"/>
  <c r="G177"/>
  <c r="M177" s="1"/>
  <c r="I177"/>
  <c r="K177"/>
  <c r="O177"/>
  <c r="Q177"/>
  <c r="V177"/>
  <c r="G179"/>
  <c r="G180"/>
  <c r="M180" s="1"/>
  <c r="I180"/>
  <c r="K180"/>
  <c r="O180"/>
  <c r="Q180"/>
  <c r="V180"/>
  <c r="G181"/>
  <c r="I181"/>
  <c r="K181"/>
  <c r="M181"/>
  <c r="O181"/>
  <c r="Q181"/>
  <c r="V181"/>
  <c r="G187"/>
  <c r="M187" s="1"/>
  <c r="I187"/>
  <c r="K187"/>
  <c r="O187"/>
  <c r="Q187"/>
  <c r="V187"/>
  <c r="G189"/>
  <c r="M189" s="1"/>
  <c r="I189"/>
  <c r="K189"/>
  <c r="O189"/>
  <c r="Q189"/>
  <c r="V189"/>
  <c r="G192"/>
  <c r="I192"/>
  <c r="K192"/>
  <c r="O192"/>
  <c r="O191" s="1"/>
  <c r="Q192"/>
  <c r="Q191" s="1"/>
  <c r="V192"/>
  <c r="G194"/>
  <c r="M194" s="1"/>
  <c r="I194"/>
  <c r="K194"/>
  <c r="K191" s="1"/>
  <c r="O194"/>
  <c r="Q194"/>
  <c r="V194"/>
  <c r="G197"/>
  <c r="I197"/>
  <c r="K197"/>
  <c r="M197"/>
  <c r="O197"/>
  <c r="Q197"/>
  <c r="V197"/>
  <c r="V196" s="1"/>
  <c r="G199"/>
  <c r="M199" s="1"/>
  <c r="I199"/>
  <c r="K199"/>
  <c r="O199"/>
  <c r="Q199"/>
  <c r="V199"/>
  <c r="G203"/>
  <c r="G196" s="1"/>
  <c r="I103" i="1" s="1"/>
  <c r="I203" i="19"/>
  <c r="K203"/>
  <c r="M203"/>
  <c r="O203"/>
  <c r="Q203"/>
  <c r="V203"/>
  <c r="G204"/>
  <c r="M204" s="1"/>
  <c r="I204"/>
  <c r="K204"/>
  <c r="O204"/>
  <c r="Q204"/>
  <c r="V204"/>
  <c r="G208"/>
  <c r="M208" s="1"/>
  <c r="I208"/>
  <c r="K208"/>
  <c r="O208"/>
  <c r="Q208"/>
  <c r="V208"/>
  <c r="G210"/>
  <c r="M210" s="1"/>
  <c r="I210"/>
  <c r="K210"/>
  <c r="O210"/>
  <c r="Q210"/>
  <c r="V210"/>
  <c r="G212"/>
  <c r="G211" s="1"/>
  <c r="I104" i="1" s="1"/>
  <c r="I212" i="19"/>
  <c r="I211" s="1"/>
  <c r="K212"/>
  <c r="K211" s="1"/>
  <c r="O212"/>
  <c r="O211" s="1"/>
  <c r="Q212"/>
  <c r="Q211" s="1"/>
  <c r="V212"/>
  <c r="V211" s="1"/>
  <c r="G216"/>
  <c r="M216" s="1"/>
  <c r="I216"/>
  <c r="I215" s="1"/>
  <c r="K216"/>
  <c r="O216"/>
  <c r="O215" s="1"/>
  <c r="Q216"/>
  <c r="Q215" s="1"/>
  <c r="V216"/>
  <c r="G219"/>
  <c r="I219"/>
  <c r="K219"/>
  <c r="O219"/>
  <c r="Q219"/>
  <c r="V219"/>
  <c r="AF221"/>
  <c r="G51" i="1" s="1"/>
  <c r="G9" i="18"/>
  <c r="I9"/>
  <c r="I8" s="1"/>
  <c r="K9"/>
  <c r="M9"/>
  <c r="O9"/>
  <c r="Q9"/>
  <c r="Q8" s="1"/>
  <c r="V9"/>
  <c r="G10"/>
  <c r="G8" s="1"/>
  <c r="I10"/>
  <c r="K10"/>
  <c r="M10"/>
  <c r="O10"/>
  <c r="Q10"/>
  <c r="V10"/>
  <c r="G12"/>
  <c r="Q12"/>
  <c r="G13"/>
  <c r="M13" s="1"/>
  <c r="M12" s="1"/>
  <c r="I13"/>
  <c r="I12" s="1"/>
  <c r="K13"/>
  <c r="K12" s="1"/>
  <c r="O13"/>
  <c r="O12" s="1"/>
  <c r="Q13"/>
  <c r="V13"/>
  <c r="V12" s="1"/>
  <c r="G16"/>
  <c r="I16"/>
  <c r="K16"/>
  <c r="M16"/>
  <c r="O16"/>
  <c r="Q16"/>
  <c r="V16"/>
  <c r="G17"/>
  <c r="M17" s="1"/>
  <c r="I17"/>
  <c r="K17"/>
  <c r="O17"/>
  <c r="Q17"/>
  <c r="V17"/>
  <c r="G18"/>
  <c r="I18"/>
  <c r="K18"/>
  <c r="O18"/>
  <c r="Q18"/>
  <c r="V18"/>
  <c r="G19"/>
  <c r="I19"/>
  <c r="K19"/>
  <c r="M19"/>
  <c r="O19"/>
  <c r="Q19"/>
  <c r="V19"/>
  <c r="G20"/>
  <c r="M20" s="1"/>
  <c r="I20"/>
  <c r="K20"/>
  <c r="O20"/>
  <c r="Q20"/>
  <c r="V20"/>
  <c r="G21"/>
  <c r="I21"/>
  <c r="K21"/>
  <c r="M21"/>
  <c r="O21"/>
  <c r="Q21"/>
  <c r="V21"/>
  <c r="G22"/>
  <c r="M22" s="1"/>
  <c r="I22"/>
  <c r="K22"/>
  <c r="O22"/>
  <c r="Q22"/>
  <c r="V22"/>
  <c r="G23"/>
  <c r="M23" s="1"/>
  <c r="I23"/>
  <c r="K23"/>
  <c r="O23"/>
  <c r="Q23"/>
  <c r="Q15" s="1"/>
  <c r="V23"/>
  <c r="G24"/>
  <c r="M24" s="1"/>
  <c r="I24"/>
  <c r="K24"/>
  <c r="O24"/>
  <c r="Q24"/>
  <c r="V24"/>
  <c r="G25"/>
  <c r="I25"/>
  <c r="K25"/>
  <c r="M25"/>
  <c r="O25"/>
  <c r="Q25"/>
  <c r="V25"/>
  <c r="G26"/>
  <c r="I26"/>
  <c r="K26"/>
  <c r="O26"/>
  <c r="Q26"/>
  <c r="V26"/>
  <c r="G27"/>
  <c r="I27"/>
  <c r="K27"/>
  <c r="M27"/>
  <c r="O27"/>
  <c r="Q27"/>
  <c r="V27"/>
  <c r="G28"/>
  <c r="I28"/>
  <c r="K28"/>
  <c r="M28"/>
  <c r="O28"/>
  <c r="Q28"/>
  <c r="V28"/>
  <c r="G30"/>
  <c r="G31"/>
  <c r="M31" s="1"/>
  <c r="I31"/>
  <c r="K31"/>
  <c r="O31"/>
  <c r="O30" s="1"/>
  <c r="Q31"/>
  <c r="V31"/>
  <c r="G32"/>
  <c r="M32" s="1"/>
  <c r="I32"/>
  <c r="K32"/>
  <c r="O32"/>
  <c r="Q32"/>
  <c r="Q30" s="1"/>
  <c r="V32"/>
  <c r="V30" s="1"/>
  <c r="AF35"/>
  <c r="G50" i="1" s="1"/>
  <c r="BA174" i="17"/>
  <c r="BA152"/>
  <c r="BA151"/>
  <c r="BA33"/>
  <c r="BA27"/>
  <c r="BA22"/>
  <c r="BA19"/>
  <c r="BA18"/>
  <c r="BA14"/>
  <c r="G8"/>
  <c r="I8"/>
  <c r="G9"/>
  <c r="I9"/>
  <c r="K9"/>
  <c r="K8" s="1"/>
  <c r="M9"/>
  <c r="M8" s="1"/>
  <c r="O9"/>
  <c r="O8" s="1"/>
  <c r="Q9"/>
  <c r="Q8" s="1"/>
  <c r="V9"/>
  <c r="V8" s="1"/>
  <c r="G13"/>
  <c r="I13"/>
  <c r="I12" s="1"/>
  <c r="K13"/>
  <c r="K12" s="1"/>
  <c r="O13"/>
  <c r="O12" s="1"/>
  <c r="Q13"/>
  <c r="Q12" s="1"/>
  <c r="V13"/>
  <c r="V12" s="1"/>
  <c r="G17"/>
  <c r="I17"/>
  <c r="K17"/>
  <c r="O17"/>
  <c r="Q17"/>
  <c r="V17"/>
  <c r="G21"/>
  <c r="M21" s="1"/>
  <c r="I21"/>
  <c r="K21"/>
  <c r="O21"/>
  <c r="Q21"/>
  <c r="V21"/>
  <c r="G26"/>
  <c r="M26" s="1"/>
  <c r="I26"/>
  <c r="K26"/>
  <c r="O26"/>
  <c r="Q26"/>
  <c r="V26"/>
  <c r="G32"/>
  <c r="I32"/>
  <c r="K32"/>
  <c r="M32"/>
  <c r="O32"/>
  <c r="Q32"/>
  <c r="V32"/>
  <c r="G35"/>
  <c r="I35"/>
  <c r="K35"/>
  <c r="M35"/>
  <c r="O35"/>
  <c r="Q35"/>
  <c r="V35"/>
  <c r="G37"/>
  <c r="I37"/>
  <c r="K37"/>
  <c r="M37"/>
  <c r="O37"/>
  <c r="Q37"/>
  <c r="V37"/>
  <c r="G39"/>
  <c r="M39" s="1"/>
  <c r="I39"/>
  <c r="K39"/>
  <c r="O39"/>
  <c r="Q39"/>
  <c r="V39"/>
  <c r="G44"/>
  <c r="M44" s="1"/>
  <c r="I44"/>
  <c r="K44"/>
  <c r="O44"/>
  <c r="Q44"/>
  <c r="V44"/>
  <c r="G46"/>
  <c r="M46" s="1"/>
  <c r="I46"/>
  <c r="K46"/>
  <c r="O46"/>
  <c r="Q46"/>
  <c r="V46"/>
  <c r="G49"/>
  <c r="M49" s="1"/>
  <c r="I49"/>
  <c r="K49"/>
  <c r="O49"/>
  <c r="Q49"/>
  <c r="V49"/>
  <c r="G51"/>
  <c r="M51" s="1"/>
  <c r="I51"/>
  <c r="K51"/>
  <c r="O51"/>
  <c r="Q51"/>
  <c r="V51"/>
  <c r="G53"/>
  <c r="M53" s="1"/>
  <c r="I53"/>
  <c r="K53"/>
  <c r="O53"/>
  <c r="Q53"/>
  <c r="V53"/>
  <c r="G56"/>
  <c r="I56"/>
  <c r="K56"/>
  <c r="M56"/>
  <c r="O56"/>
  <c r="Q56"/>
  <c r="V56"/>
  <c r="G59"/>
  <c r="I59"/>
  <c r="K59"/>
  <c r="M59"/>
  <c r="O59"/>
  <c r="Q59"/>
  <c r="V59"/>
  <c r="G63"/>
  <c r="I63"/>
  <c r="K63"/>
  <c r="M63"/>
  <c r="O63"/>
  <c r="Q63"/>
  <c r="V63"/>
  <c r="G67"/>
  <c r="M67" s="1"/>
  <c r="I67"/>
  <c r="K67"/>
  <c r="O67"/>
  <c r="Q67"/>
  <c r="V67"/>
  <c r="G70"/>
  <c r="M70" s="1"/>
  <c r="I70"/>
  <c r="K70"/>
  <c r="O70"/>
  <c r="Q70"/>
  <c r="V70"/>
  <c r="G73"/>
  <c r="M73" s="1"/>
  <c r="I73"/>
  <c r="K73"/>
  <c r="O73"/>
  <c r="Q73"/>
  <c r="V73"/>
  <c r="G85"/>
  <c r="I85"/>
  <c r="K85"/>
  <c r="M85"/>
  <c r="O85"/>
  <c r="Q85"/>
  <c r="V85"/>
  <c r="G87"/>
  <c r="M87" s="1"/>
  <c r="I87"/>
  <c r="K87"/>
  <c r="O87"/>
  <c r="Q87"/>
  <c r="V87"/>
  <c r="G96"/>
  <c r="M96" s="1"/>
  <c r="I96"/>
  <c r="K96"/>
  <c r="O96"/>
  <c r="Q96"/>
  <c r="V96"/>
  <c r="G100"/>
  <c r="I100"/>
  <c r="K100"/>
  <c r="M100"/>
  <c r="O100"/>
  <c r="Q100"/>
  <c r="V100"/>
  <c r="G105"/>
  <c r="I105"/>
  <c r="K105"/>
  <c r="M105"/>
  <c r="O105"/>
  <c r="Q105"/>
  <c r="V105"/>
  <c r="G107"/>
  <c r="M107" s="1"/>
  <c r="I107"/>
  <c r="K107"/>
  <c r="O107"/>
  <c r="Q107"/>
  <c r="V107"/>
  <c r="G109"/>
  <c r="M109" s="1"/>
  <c r="I109"/>
  <c r="K109"/>
  <c r="O109"/>
  <c r="Q109"/>
  <c r="V109"/>
  <c r="G111"/>
  <c r="M111" s="1"/>
  <c r="I111"/>
  <c r="K111"/>
  <c r="O111"/>
  <c r="Q111"/>
  <c r="V111"/>
  <c r="G113"/>
  <c r="I113"/>
  <c r="K113"/>
  <c r="M113"/>
  <c r="O113"/>
  <c r="Q113"/>
  <c r="V113"/>
  <c r="G115"/>
  <c r="I115"/>
  <c r="K115"/>
  <c r="M115"/>
  <c r="O115"/>
  <c r="Q115"/>
  <c r="V115"/>
  <c r="G118"/>
  <c r="M118" s="1"/>
  <c r="I118"/>
  <c r="K118"/>
  <c r="O118"/>
  <c r="Q118"/>
  <c r="V118"/>
  <c r="G121"/>
  <c r="M121" s="1"/>
  <c r="I121"/>
  <c r="K121"/>
  <c r="O121"/>
  <c r="Q121"/>
  <c r="V121"/>
  <c r="G124"/>
  <c r="I124"/>
  <c r="K124"/>
  <c r="M124"/>
  <c r="O124"/>
  <c r="Q124"/>
  <c r="V124"/>
  <c r="G125"/>
  <c r="M125" s="1"/>
  <c r="I125"/>
  <c r="K125"/>
  <c r="O125"/>
  <c r="Q125"/>
  <c r="V125"/>
  <c r="G126"/>
  <c r="M126" s="1"/>
  <c r="I126"/>
  <c r="K126"/>
  <c r="O126"/>
  <c r="Q126"/>
  <c r="V126"/>
  <c r="G128"/>
  <c r="I128"/>
  <c r="I127" s="1"/>
  <c r="K128"/>
  <c r="O128"/>
  <c r="Q128"/>
  <c r="V128"/>
  <c r="G130"/>
  <c r="I130"/>
  <c r="K130"/>
  <c r="M130"/>
  <c r="O130"/>
  <c r="Q130"/>
  <c r="V130"/>
  <c r="V127" s="1"/>
  <c r="G133"/>
  <c r="I133"/>
  <c r="K133"/>
  <c r="M133"/>
  <c r="O133"/>
  <c r="O132" s="1"/>
  <c r="Q133"/>
  <c r="Q132" s="1"/>
  <c r="V133"/>
  <c r="G135"/>
  <c r="M135" s="1"/>
  <c r="I135"/>
  <c r="I132" s="1"/>
  <c r="K135"/>
  <c r="K132" s="1"/>
  <c r="O135"/>
  <c r="Q135"/>
  <c r="V135"/>
  <c r="Q137"/>
  <c r="V137"/>
  <c r="G138"/>
  <c r="G137" s="1"/>
  <c r="I92" i="1" s="1"/>
  <c r="I138" i="17"/>
  <c r="I137" s="1"/>
  <c r="K138"/>
  <c r="K137" s="1"/>
  <c r="O138"/>
  <c r="O137" s="1"/>
  <c r="Q138"/>
  <c r="V138"/>
  <c r="G141"/>
  <c r="I141"/>
  <c r="K141"/>
  <c r="M141"/>
  <c r="O141"/>
  <c r="Q141"/>
  <c r="Q140" s="1"/>
  <c r="V141"/>
  <c r="G143"/>
  <c r="G140" s="1"/>
  <c r="I143"/>
  <c r="K143"/>
  <c r="O143"/>
  <c r="Q143"/>
  <c r="V143"/>
  <c r="G145"/>
  <c r="I145"/>
  <c r="K145"/>
  <c r="M145"/>
  <c r="O145"/>
  <c r="Q145"/>
  <c r="V145"/>
  <c r="G147"/>
  <c r="M147" s="1"/>
  <c r="I147"/>
  <c r="K147"/>
  <c r="O147"/>
  <c r="Q147"/>
  <c r="V147"/>
  <c r="G150"/>
  <c r="I150"/>
  <c r="I140" s="1"/>
  <c r="K150"/>
  <c r="M150"/>
  <c r="O150"/>
  <c r="Q150"/>
  <c r="V150"/>
  <c r="G155"/>
  <c r="I155"/>
  <c r="K155"/>
  <c r="O155"/>
  <c r="Q155"/>
  <c r="V155"/>
  <c r="G157"/>
  <c r="M157" s="1"/>
  <c r="I157"/>
  <c r="K157"/>
  <c r="O157"/>
  <c r="Q157"/>
  <c r="V157"/>
  <c r="G159"/>
  <c r="I159"/>
  <c r="K159"/>
  <c r="M159"/>
  <c r="O159"/>
  <c r="Q159"/>
  <c r="V159"/>
  <c r="G160"/>
  <c r="M160" s="1"/>
  <c r="I160"/>
  <c r="K160"/>
  <c r="O160"/>
  <c r="Q160"/>
  <c r="V160"/>
  <c r="G167"/>
  <c r="M167" s="1"/>
  <c r="I167"/>
  <c r="K167"/>
  <c r="O167"/>
  <c r="Q167"/>
  <c r="Q154" s="1"/>
  <c r="V167"/>
  <c r="G169"/>
  <c r="I169"/>
  <c r="K169"/>
  <c r="M169"/>
  <c r="O169"/>
  <c r="Q169"/>
  <c r="V169"/>
  <c r="G171"/>
  <c r="I171"/>
  <c r="K171"/>
  <c r="M171"/>
  <c r="O171"/>
  <c r="Q171"/>
  <c r="V171"/>
  <c r="K172"/>
  <c r="G173"/>
  <c r="G172" s="1"/>
  <c r="I173"/>
  <c r="I172" s="1"/>
  <c r="K173"/>
  <c r="O173"/>
  <c r="O172" s="1"/>
  <c r="Q173"/>
  <c r="Q172" s="1"/>
  <c r="V173"/>
  <c r="V172" s="1"/>
  <c r="G176"/>
  <c r="I176"/>
  <c r="K176"/>
  <c r="M176"/>
  <c r="O176"/>
  <c r="Q176"/>
  <c r="V176"/>
  <c r="G179"/>
  <c r="I179"/>
  <c r="K179"/>
  <c r="O179"/>
  <c r="Q179"/>
  <c r="V179"/>
  <c r="G181"/>
  <c r="I181"/>
  <c r="K181"/>
  <c r="M181"/>
  <c r="O181"/>
  <c r="Q181"/>
  <c r="V181"/>
  <c r="G183"/>
  <c r="I101" i="1" s="1"/>
  <c r="O183" i="17"/>
  <c r="G184"/>
  <c r="I184"/>
  <c r="I183" s="1"/>
  <c r="K184"/>
  <c r="K183" s="1"/>
  <c r="M184"/>
  <c r="M183" s="1"/>
  <c r="O184"/>
  <c r="Q184"/>
  <c r="Q183" s="1"/>
  <c r="V184"/>
  <c r="V183" s="1"/>
  <c r="G188"/>
  <c r="I188"/>
  <c r="K188"/>
  <c r="O188"/>
  <c r="Q188"/>
  <c r="V188"/>
  <c r="G192"/>
  <c r="M192" s="1"/>
  <c r="I192"/>
  <c r="K192"/>
  <c r="O192"/>
  <c r="Q192"/>
  <c r="V192"/>
  <c r="G193"/>
  <c r="M193" s="1"/>
  <c r="I193"/>
  <c r="K193"/>
  <c r="O193"/>
  <c r="Q193"/>
  <c r="V193"/>
  <c r="G194"/>
  <c r="I194"/>
  <c r="K194"/>
  <c r="M194"/>
  <c r="O194"/>
  <c r="Q194"/>
  <c r="V194"/>
  <c r="G195"/>
  <c r="M195" s="1"/>
  <c r="I195"/>
  <c r="K195"/>
  <c r="O195"/>
  <c r="Q195"/>
  <c r="V195"/>
  <c r="G196"/>
  <c r="I196"/>
  <c r="K196"/>
  <c r="M196"/>
  <c r="O196"/>
  <c r="Q196"/>
  <c r="V196"/>
  <c r="AF198"/>
  <c r="G49" i="1" s="1"/>
  <c r="BA118" i="16"/>
  <c r="G9"/>
  <c r="AE121" s="1"/>
  <c r="F47" i="1" s="1"/>
  <c r="H47" s="1"/>
  <c r="I47" s="1"/>
  <c r="I9" i="16"/>
  <c r="K9"/>
  <c r="M9"/>
  <c r="O9"/>
  <c r="Q9"/>
  <c r="V9"/>
  <c r="G10"/>
  <c r="M10" s="1"/>
  <c r="I10"/>
  <c r="K10"/>
  <c r="O10"/>
  <c r="Q10"/>
  <c r="V10"/>
  <c r="G12"/>
  <c r="I12"/>
  <c r="K12"/>
  <c r="M12"/>
  <c r="O12"/>
  <c r="Q12"/>
  <c r="V12"/>
  <c r="G14"/>
  <c r="M14" s="1"/>
  <c r="I14"/>
  <c r="K14"/>
  <c r="O14"/>
  <c r="Q14"/>
  <c r="V14"/>
  <c r="G19"/>
  <c r="M19" s="1"/>
  <c r="I19"/>
  <c r="K19"/>
  <c r="O19"/>
  <c r="Q19"/>
  <c r="V19"/>
  <c r="G23"/>
  <c r="M23" s="1"/>
  <c r="I23"/>
  <c r="K23"/>
  <c r="O23"/>
  <c r="Q23"/>
  <c r="V23"/>
  <c r="G44"/>
  <c r="M44" s="1"/>
  <c r="I44"/>
  <c r="K44"/>
  <c r="O44"/>
  <c r="Q44"/>
  <c r="V44"/>
  <c r="G49"/>
  <c r="I49"/>
  <c r="K49"/>
  <c r="M49"/>
  <c r="O49"/>
  <c r="Q49"/>
  <c r="V49"/>
  <c r="G53"/>
  <c r="M53" s="1"/>
  <c r="I53"/>
  <c r="K53"/>
  <c r="O53"/>
  <c r="Q53"/>
  <c r="V53"/>
  <c r="G56"/>
  <c r="I56"/>
  <c r="K56"/>
  <c r="M56"/>
  <c r="O56"/>
  <c r="Q56"/>
  <c r="V56"/>
  <c r="G59"/>
  <c r="M59" s="1"/>
  <c r="I59"/>
  <c r="K59"/>
  <c r="O59"/>
  <c r="Q59"/>
  <c r="V59"/>
  <c r="G61"/>
  <c r="M61" s="1"/>
  <c r="I61"/>
  <c r="K61"/>
  <c r="O61"/>
  <c r="Q61"/>
  <c r="V61"/>
  <c r="G62"/>
  <c r="M62" s="1"/>
  <c r="I62"/>
  <c r="K62"/>
  <c r="O62"/>
  <c r="Q62"/>
  <c r="V62"/>
  <c r="V64"/>
  <c r="G65"/>
  <c r="I65"/>
  <c r="K65"/>
  <c r="O65"/>
  <c r="Q65"/>
  <c r="V65"/>
  <c r="G67"/>
  <c r="M67" s="1"/>
  <c r="I67"/>
  <c r="K67"/>
  <c r="O67"/>
  <c r="Q67"/>
  <c r="V67"/>
  <c r="G69"/>
  <c r="I69"/>
  <c r="K69"/>
  <c r="M69"/>
  <c r="O69"/>
  <c r="Q69"/>
  <c r="V69"/>
  <c r="G72"/>
  <c r="I72"/>
  <c r="K72"/>
  <c r="M72"/>
  <c r="O72"/>
  <c r="Q72"/>
  <c r="V72"/>
  <c r="G78"/>
  <c r="M78" s="1"/>
  <c r="I78"/>
  <c r="K78"/>
  <c r="O78"/>
  <c r="Q78"/>
  <c r="V78"/>
  <c r="G80"/>
  <c r="M80" s="1"/>
  <c r="I80"/>
  <c r="K80"/>
  <c r="O80"/>
  <c r="Q80"/>
  <c r="V80"/>
  <c r="G82"/>
  <c r="M82" s="1"/>
  <c r="I82"/>
  <c r="K82"/>
  <c r="O82"/>
  <c r="Q82"/>
  <c r="V82"/>
  <c r="G88"/>
  <c r="I88"/>
  <c r="K88"/>
  <c r="M88"/>
  <c r="O88"/>
  <c r="Q88"/>
  <c r="V88"/>
  <c r="G95"/>
  <c r="M95" s="1"/>
  <c r="I95"/>
  <c r="K95"/>
  <c r="O95"/>
  <c r="Q95"/>
  <c r="V95"/>
  <c r="G98"/>
  <c r="M98" s="1"/>
  <c r="I98"/>
  <c r="K98"/>
  <c r="O98"/>
  <c r="Q98"/>
  <c r="V98"/>
  <c r="G101"/>
  <c r="M101" s="1"/>
  <c r="I101"/>
  <c r="K101"/>
  <c r="O101"/>
  <c r="Q101"/>
  <c r="V101"/>
  <c r="G102"/>
  <c r="I102"/>
  <c r="K102"/>
  <c r="M102"/>
  <c r="O102"/>
  <c r="Q102"/>
  <c r="V102"/>
  <c r="G103"/>
  <c r="M103" s="1"/>
  <c r="I103"/>
  <c r="K103"/>
  <c r="O103"/>
  <c r="Q103"/>
  <c r="V103"/>
  <c r="G105"/>
  <c r="M105" s="1"/>
  <c r="I105"/>
  <c r="K105"/>
  <c r="O105"/>
  <c r="Q105"/>
  <c r="V105"/>
  <c r="G106"/>
  <c r="M106" s="1"/>
  <c r="I106"/>
  <c r="K106"/>
  <c r="O106"/>
  <c r="Q106"/>
  <c r="V106"/>
  <c r="G108"/>
  <c r="M108" s="1"/>
  <c r="I108"/>
  <c r="K108"/>
  <c r="O108"/>
  <c r="Q108"/>
  <c r="V108"/>
  <c r="G109"/>
  <c r="I109"/>
  <c r="K109"/>
  <c r="M109"/>
  <c r="O109"/>
  <c r="Q109"/>
  <c r="V109"/>
  <c r="G112"/>
  <c r="G111" s="1"/>
  <c r="I97" i="1" s="1"/>
  <c r="I112" i="16"/>
  <c r="K112"/>
  <c r="M112"/>
  <c r="O112"/>
  <c r="O111" s="1"/>
  <c r="Q112"/>
  <c r="V112"/>
  <c r="G114"/>
  <c r="M114" s="1"/>
  <c r="I114"/>
  <c r="K114"/>
  <c r="K111" s="1"/>
  <c r="O114"/>
  <c r="Q114"/>
  <c r="V114"/>
  <c r="K116"/>
  <c r="O116"/>
  <c r="Q116"/>
  <c r="G117"/>
  <c r="M117" s="1"/>
  <c r="M116" s="1"/>
  <c r="I117"/>
  <c r="I116" s="1"/>
  <c r="K117"/>
  <c r="O117"/>
  <c r="Q117"/>
  <c r="V117"/>
  <c r="V116" s="1"/>
  <c r="AF121"/>
  <c r="G47" i="1" s="1"/>
  <c r="G9" i="15"/>
  <c r="M9" s="1"/>
  <c r="I9"/>
  <c r="K9"/>
  <c r="O9"/>
  <c r="Q9"/>
  <c r="V9"/>
  <c r="G12"/>
  <c r="M12" s="1"/>
  <c r="I12"/>
  <c r="K12"/>
  <c r="O12"/>
  <c r="Q12"/>
  <c r="V12"/>
  <c r="V8" s="1"/>
  <c r="G15"/>
  <c r="I15"/>
  <c r="K15"/>
  <c r="M15"/>
  <c r="O15"/>
  <c r="Q15"/>
  <c r="V15"/>
  <c r="G18"/>
  <c r="I18"/>
  <c r="K18"/>
  <c r="M18"/>
  <c r="O18"/>
  <c r="Q18"/>
  <c r="V18"/>
  <c r="G21"/>
  <c r="M21" s="1"/>
  <c r="I21"/>
  <c r="K21"/>
  <c r="O21"/>
  <c r="Q21"/>
  <c r="V21"/>
  <c r="G24"/>
  <c r="M24" s="1"/>
  <c r="I24"/>
  <c r="K24"/>
  <c r="O24"/>
  <c r="Q24"/>
  <c r="V24"/>
  <c r="G27"/>
  <c r="M27" s="1"/>
  <c r="I27"/>
  <c r="K27"/>
  <c r="O27"/>
  <c r="Q27"/>
  <c r="V27"/>
  <c r="AE30"/>
  <c r="F46" i="1" s="1"/>
  <c r="AF30" i="15"/>
  <c r="G46" i="1" s="1"/>
  <c r="BA57" i="14"/>
  <c r="BA10"/>
  <c r="O8"/>
  <c r="G9"/>
  <c r="M9" s="1"/>
  <c r="I9"/>
  <c r="I8" s="1"/>
  <c r="K9"/>
  <c r="O9"/>
  <c r="Q9"/>
  <c r="V9"/>
  <c r="G19"/>
  <c r="M19" s="1"/>
  <c r="I19"/>
  <c r="K19"/>
  <c r="O19"/>
  <c r="Q19"/>
  <c r="V19"/>
  <c r="G22"/>
  <c r="I22"/>
  <c r="K22"/>
  <c r="O22"/>
  <c r="Q22"/>
  <c r="V22"/>
  <c r="G28"/>
  <c r="M28" s="1"/>
  <c r="I28"/>
  <c r="K28"/>
  <c r="O28"/>
  <c r="Q28"/>
  <c r="V28"/>
  <c r="G30"/>
  <c r="M30" s="1"/>
  <c r="I30"/>
  <c r="K30"/>
  <c r="O30"/>
  <c r="Q30"/>
  <c r="V30"/>
  <c r="G32"/>
  <c r="M32"/>
  <c r="G33"/>
  <c r="I33"/>
  <c r="I32" s="1"/>
  <c r="K33"/>
  <c r="K32" s="1"/>
  <c r="M33"/>
  <c r="O33"/>
  <c r="O32" s="1"/>
  <c r="Q33"/>
  <c r="Q32" s="1"/>
  <c r="V33"/>
  <c r="V32" s="1"/>
  <c r="G36"/>
  <c r="M36" s="1"/>
  <c r="I36"/>
  <c r="K36"/>
  <c r="O36"/>
  <c r="Q36"/>
  <c r="Q35" s="1"/>
  <c r="V36"/>
  <c r="G48"/>
  <c r="M48" s="1"/>
  <c r="I48"/>
  <c r="K48"/>
  <c r="O48"/>
  <c r="O35" s="1"/>
  <c r="Q48"/>
  <c r="V48"/>
  <c r="G51"/>
  <c r="M51" s="1"/>
  <c r="I51"/>
  <c r="K51"/>
  <c r="O51"/>
  <c r="Q51"/>
  <c r="V51"/>
  <c r="G53"/>
  <c r="M53" s="1"/>
  <c r="I53"/>
  <c r="K53"/>
  <c r="O53"/>
  <c r="Q53"/>
  <c r="V53"/>
  <c r="G56"/>
  <c r="I56"/>
  <c r="K56"/>
  <c r="M56"/>
  <c r="O56"/>
  <c r="Q56"/>
  <c r="V56"/>
  <c r="G59"/>
  <c r="M59" s="1"/>
  <c r="I59"/>
  <c r="K59"/>
  <c r="O59"/>
  <c r="Q59"/>
  <c r="V59"/>
  <c r="G62"/>
  <c r="M62" s="1"/>
  <c r="I62"/>
  <c r="K62"/>
  <c r="O62"/>
  <c r="Q62"/>
  <c r="V62"/>
  <c r="G65"/>
  <c r="M65" s="1"/>
  <c r="I65"/>
  <c r="K65"/>
  <c r="O65"/>
  <c r="Q65"/>
  <c r="V65"/>
  <c r="G68"/>
  <c r="M68" s="1"/>
  <c r="I68"/>
  <c r="K68"/>
  <c r="O68"/>
  <c r="Q68"/>
  <c r="V68"/>
  <c r="G71"/>
  <c r="M71" s="1"/>
  <c r="I71"/>
  <c r="K71"/>
  <c r="O71"/>
  <c r="Q71"/>
  <c r="V71"/>
  <c r="G74"/>
  <c r="M74" s="1"/>
  <c r="I74"/>
  <c r="K74"/>
  <c r="O74"/>
  <c r="Q74"/>
  <c r="V74"/>
  <c r="G77"/>
  <c r="M77" s="1"/>
  <c r="I77"/>
  <c r="K77"/>
  <c r="O77"/>
  <c r="Q77"/>
  <c r="V77"/>
  <c r="G80"/>
  <c r="I80"/>
  <c r="K80"/>
  <c r="M80"/>
  <c r="O80"/>
  <c r="Q80"/>
  <c r="V80"/>
  <c r="G83"/>
  <c r="I83"/>
  <c r="K83"/>
  <c r="M83"/>
  <c r="O83"/>
  <c r="Q83"/>
  <c r="V83"/>
  <c r="G86"/>
  <c r="M86" s="1"/>
  <c r="I86"/>
  <c r="K86"/>
  <c r="O86"/>
  <c r="Q86"/>
  <c r="V86"/>
  <c r="G89"/>
  <c r="M89" s="1"/>
  <c r="I89"/>
  <c r="K89"/>
  <c r="O89"/>
  <c r="Q89"/>
  <c r="V89"/>
  <c r="G92"/>
  <c r="M92" s="1"/>
  <c r="I92"/>
  <c r="K92"/>
  <c r="O92"/>
  <c r="Q92"/>
  <c r="V92"/>
  <c r="G95"/>
  <c r="M95" s="1"/>
  <c r="I95"/>
  <c r="K95"/>
  <c r="O95"/>
  <c r="Q95"/>
  <c r="V95"/>
  <c r="G98"/>
  <c r="M98" s="1"/>
  <c r="I98"/>
  <c r="K98"/>
  <c r="O98"/>
  <c r="Q98"/>
  <c r="V98"/>
  <c r="AF101"/>
  <c r="G45" i="1" s="1"/>
  <c r="BA187" i="13"/>
  <c r="BA142"/>
  <c r="BA139"/>
  <c r="BA124"/>
  <c r="BA109"/>
  <c r="BA104"/>
  <c r="BA76"/>
  <c r="BA72"/>
  <c r="BA68"/>
  <c r="BA43"/>
  <c r="BA19"/>
  <c r="G9"/>
  <c r="M9" s="1"/>
  <c r="I9"/>
  <c r="K9"/>
  <c r="O9"/>
  <c r="Q9"/>
  <c r="V9"/>
  <c r="V8" s="1"/>
  <c r="G11"/>
  <c r="I11"/>
  <c r="K11"/>
  <c r="O11"/>
  <c r="Q11"/>
  <c r="V11"/>
  <c r="G14"/>
  <c r="I14"/>
  <c r="K14"/>
  <c r="M14"/>
  <c r="O14"/>
  <c r="Q14"/>
  <c r="Q8" s="1"/>
  <c r="V14"/>
  <c r="G18"/>
  <c r="I18"/>
  <c r="K18"/>
  <c r="M18"/>
  <c r="O18"/>
  <c r="Q18"/>
  <c r="V18"/>
  <c r="G22"/>
  <c r="I22"/>
  <c r="K22"/>
  <c r="M22"/>
  <c r="O22"/>
  <c r="Q22"/>
  <c r="V22"/>
  <c r="G26"/>
  <c r="M26" s="1"/>
  <c r="I26"/>
  <c r="K26"/>
  <c r="O26"/>
  <c r="Q26"/>
  <c r="V26"/>
  <c r="G30"/>
  <c r="M30" s="1"/>
  <c r="I30"/>
  <c r="K30"/>
  <c r="O30"/>
  <c r="Q30"/>
  <c r="V30"/>
  <c r="G33"/>
  <c r="M33" s="1"/>
  <c r="I33"/>
  <c r="K33"/>
  <c r="O33"/>
  <c r="Q33"/>
  <c r="V33"/>
  <c r="G35"/>
  <c r="M35" s="1"/>
  <c r="I35"/>
  <c r="K35"/>
  <c r="O35"/>
  <c r="Q35"/>
  <c r="V35"/>
  <c r="G37"/>
  <c r="I37"/>
  <c r="K37"/>
  <c r="M37"/>
  <c r="O37"/>
  <c r="Q37"/>
  <c r="Q32" s="1"/>
  <c r="V37"/>
  <c r="G38"/>
  <c r="M38" s="1"/>
  <c r="I38"/>
  <c r="K38"/>
  <c r="O38"/>
  <c r="Q38"/>
  <c r="V38"/>
  <c r="G42"/>
  <c r="M42" s="1"/>
  <c r="I42"/>
  <c r="K42"/>
  <c r="O42"/>
  <c r="Q42"/>
  <c r="V42"/>
  <c r="G58"/>
  <c r="M58" s="1"/>
  <c r="I58"/>
  <c r="K58"/>
  <c r="O58"/>
  <c r="Q58"/>
  <c r="V58"/>
  <c r="G66"/>
  <c r="M66" s="1"/>
  <c r="I66"/>
  <c r="K66"/>
  <c r="O66"/>
  <c r="Q66"/>
  <c r="V66"/>
  <c r="G67"/>
  <c r="M67" s="1"/>
  <c r="I67"/>
  <c r="K67"/>
  <c r="O67"/>
  <c r="Q67"/>
  <c r="V67"/>
  <c r="G71"/>
  <c r="I71"/>
  <c r="K71"/>
  <c r="M71"/>
  <c r="O71"/>
  <c r="Q71"/>
  <c r="V71"/>
  <c r="G75"/>
  <c r="M75" s="1"/>
  <c r="I75"/>
  <c r="K75"/>
  <c r="O75"/>
  <c r="Q75"/>
  <c r="V75"/>
  <c r="G103"/>
  <c r="I103"/>
  <c r="K103"/>
  <c r="M103"/>
  <c r="O103"/>
  <c r="Q103"/>
  <c r="V103"/>
  <c r="G108"/>
  <c r="M108" s="1"/>
  <c r="I108"/>
  <c r="K108"/>
  <c r="O108"/>
  <c r="Q108"/>
  <c r="V108"/>
  <c r="G123"/>
  <c r="M123" s="1"/>
  <c r="I123"/>
  <c r="K123"/>
  <c r="O123"/>
  <c r="Q123"/>
  <c r="V123"/>
  <c r="G138"/>
  <c r="M138" s="1"/>
  <c r="I138"/>
  <c r="K138"/>
  <c r="O138"/>
  <c r="Q138"/>
  <c r="V138"/>
  <c r="G141"/>
  <c r="M141" s="1"/>
  <c r="I141"/>
  <c r="K141"/>
  <c r="O141"/>
  <c r="Q141"/>
  <c r="V141"/>
  <c r="G144"/>
  <c r="M144" s="1"/>
  <c r="I144"/>
  <c r="K144"/>
  <c r="O144"/>
  <c r="Q144"/>
  <c r="V144"/>
  <c r="G146"/>
  <c r="M146" s="1"/>
  <c r="I146"/>
  <c r="K146"/>
  <c r="O146"/>
  <c r="Q146"/>
  <c r="V146"/>
  <c r="G150"/>
  <c r="I150"/>
  <c r="K150"/>
  <c r="M150"/>
  <c r="O150"/>
  <c r="Q150"/>
  <c r="V150"/>
  <c r="G156"/>
  <c r="M156" s="1"/>
  <c r="I156"/>
  <c r="K156"/>
  <c r="O156"/>
  <c r="Q156"/>
  <c r="V156"/>
  <c r="G159"/>
  <c r="M159" s="1"/>
  <c r="I159"/>
  <c r="K159"/>
  <c r="O159"/>
  <c r="Q159"/>
  <c r="V159"/>
  <c r="G162"/>
  <c r="M162" s="1"/>
  <c r="I162"/>
  <c r="K162"/>
  <c r="O162"/>
  <c r="Q162"/>
  <c r="V162"/>
  <c r="G165"/>
  <c r="M165" s="1"/>
  <c r="I165"/>
  <c r="K165"/>
  <c r="O165"/>
  <c r="Q165"/>
  <c r="V165"/>
  <c r="G167"/>
  <c r="M167" s="1"/>
  <c r="I167"/>
  <c r="K167"/>
  <c r="O167"/>
  <c r="Q167"/>
  <c r="V167"/>
  <c r="G170"/>
  <c r="M170" s="1"/>
  <c r="I170"/>
  <c r="K170"/>
  <c r="O170"/>
  <c r="Q170"/>
  <c r="V170"/>
  <c r="G173"/>
  <c r="M173" s="1"/>
  <c r="I173"/>
  <c r="K173"/>
  <c r="O173"/>
  <c r="Q173"/>
  <c r="V173"/>
  <c r="G177"/>
  <c r="M177" s="1"/>
  <c r="I177"/>
  <c r="K177"/>
  <c r="K172" s="1"/>
  <c r="O177"/>
  <c r="Q177"/>
  <c r="V177"/>
  <c r="G180"/>
  <c r="I180"/>
  <c r="K180"/>
  <c r="O180"/>
  <c r="Q180"/>
  <c r="V180"/>
  <c r="G181"/>
  <c r="M181" s="1"/>
  <c r="I181"/>
  <c r="K181"/>
  <c r="O181"/>
  <c r="Q181"/>
  <c r="V181"/>
  <c r="G182"/>
  <c r="M182" s="1"/>
  <c r="I182"/>
  <c r="K182"/>
  <c r="O182"/>
  <c r="Q182"/>
  <c r="V182"/>
  <c r="G184"/>
  <c r="M184" s="1"/>
  <c r="I184"/>
  <c r="K184"/>
  <c r="O184"/>
  <c r="Q184"/>
  <c r="V184"/>
  <c r="V185"/>
  <c r="G186"/>
  <c r="M186" s="1"/>
  <c r="M185" s="1"/>
  <c r="I186"/>
  <c r="I185" s="1"/>
  <c r="K186"/>
  <c r="K185" s="1"/>
  <c r="O186"/>
  <c r="O185" s="1"/>
  <c r="Q186"/>
  <c r="Q185" s="1"/>
  <c r="V186"/>
  <c r="K189"/>
  <c r="G190"/>
  <c r="G189" s="1"/>
  <c r="I190"/>
  <c r="I189" s="1"/>
  <c r="K190"/>
  <c r="M190"/>
  <c r="M189" s="1"/>
  <c r="O190"/>
  <c r="O189" s="1"/>
  <c r="Q190"/>
  <c r="Q189" s="1"/>
  <c r="V190"/>
  <c r="V189" s="1"/>
  <c r="G191"/>
  <c r="O191"/>
  <c r="G192"/>
  <c r="M192" s="1"/>
  <c r="M191" s="1"/>
  <c r="I192"/>
  <c r="I191" s="1"/>
  <c r="K192"/>
  <c r="K191" s="1"/>
  <c r="O192"/>
  <c r="Q192"/>
  <c r="Q191" s="1"/>
  <c r="V192"/>
  <c r="V191" s="1"/>
  <c r="G195"/>
  <c r="G194" s="1"/>
  <c r="I195"/>
  <c r="K195"/>
  <c r="O195"/>
  <c r="Q195"/>
  <c r="V195"/>
  <c r="V194" s="1"/>
  <c r="G197"/>
  <c r="M197" s="1"/>
  <c r="I197"/>
  <c r="K197"/>
  <c r="K194" s="1"/>
  <c r="O197"/>
  <c r="O194" s="1"/>
  <c r="Q197"/>
  <c r="Q194" s="1"/>
  <c r="V197"/>
  <c r="G200"/>
  <c r="M200" s="1"/>
  <c r="I200"/>
  <c r="K200"/>
  <c r="O200"/>
  <c r="O199" s="1"/>
  <c r="Q200"/>
  <c r="V200"/>
  <c r="G203"/>
  <c r="M203" s="1"/>
  <c r="I203"/>
  <c r="K203"/>
  <c r="K199" s="1"/>
  <c r="O203"/>
  <c r="Q203"/>
  <c r="V203"/>
  <c r="G217"/>
  <c r="I217"/>
  <c r="K217"/>
  <c r="M217"/>
  <c r="O217"/>
  <c r="Q217"/>
  <c r="V217"/>
  <c r="G219"/>
  <c r="M219" s="1"/>
  <c r="I219"/>
  <c r="K219"/>
  <c r="O219"/>
  <c r="Q219"/>
  <c r="V219"/>
  <c r="G222"/>
  <c r="I222"/>
  <c r="K222"/>
  <c r="O222"/>
  <c r="Q222"/>
  <c r="V222"/>
  <c r="G224"/>
  <c r="I224"/>
  <c r="K224"/>
  <c r="O224"/>
  <c r="Q224"/>
  <c r="V224"/>
  <c r="G227"/>
  <c r="M227" s="1"/>
  <c r="I227"/>
  <c r="K227"/>
  <c r="O227"/>
  <c r="Q227"/>
  <c r="V227"/>
  <c r="G230"/>
  <c r="M230" s="1"/>
  <c r="I230"/>
  <c r="I229" s="1"/>
  <c r="K230"/>
  <c r="O230"/>
  <c r="O229" s="1"/>
  <c r="Q230"/>
  <c r="V230"/>
  <c r="G232"/>
  <c r="I232"/>
  <c r="K232"/>
  <c r="K229" s="1"/>
  <c r="O232"/>
  <c r="Q232"/>
  <c r="V232"/>
  <c r="G233"/>
  <c r="I233"/>
  <c r="K233"/>
  <c r="M233"/>
  <c r="O233"/>
  <c r="Q233"/>
  <c r="V233"/>
  <c r="G238"/>
  <c r="M238" s="1"/>
  <c r="I238"/>
  <c r="K238"/>
  <c r="O238"/>
  <c r="Q238"/>
  <c r="V238"/>
  <c r="G241"/>
  <c r="G240" s="1"/>
  <c r="I241"/>
  <c r="K241"/>
  <c r="O241"/>
  <c r="Q241"/>
  <c r="V241"/>
  <c r="V240" s="1"/>
  <c r="G244"/>
  <c r="M244" s="1"/>
  <c r="I244"/>
  <c r="K244"/>
  <c r="O244"/>
  <c r="Q244"/>
  <c r="V244"/>
  <c r="G246"/>
  <c r="I246"/>
  <c r="K246"/>
  <c r="M246"/>
  <c r="O246"/>
  <c r="Q246"/>
  <c r="V246"/>
  <c r="G248"/>
  <c r="M248" s="1"/>
  <c r="I248"/>
  <c r="K248"/>
  <c r="O248"/>
  <c r="Q248"/>
  <c r="V248"/>
  <c r="G250"/>
  <c r="I250"/>
  <c r="K250"/>
  <c r="M250"/>
  <c r="O250"/>
  <c r="Q250"/>
  <c r="V250"/>
  <c r="G253"/>
  <c r="M253" s="1"/>
  <c r="I253"/>
  <c r="K253"/>
  <c r="O253"/>
  <c r="Q253"/>
  <c r="V253"/>
  <c r="G269"/>
  <c r="G252" s="1"/>
  <c r="I269"/>
  <c r="K269"/>
  <c r="O269"/>
  <c r="Q269"/>
  <c r="V269"/>
  <c r="G272"/>
  <c r="M272" s="1"/>
  <c r="I272"/>
  <c r="K272"/>
  <c r="O272"/>
  <c r="Q272"/>
  <c r="V272"/>
  <c r="G274"/>
  <c r="M274" s="1"/>
  <c r="I274"/>
  <c r="K274"/>
  <c r="O274"/>
  <c r="Q274"/>
  <c r="V274"/>
  <c r="G276"/>
  <c r="I276"/>
  <c r="K276"/>
  <c r="M276"/>
  <c r="O276"/>
  <c r="Q276"/>
  <c r="Q252" s="1"/>
  <c r="V276"/>
  <c r="G279"/>
  <c r="M279" s="1"/>
  <c r="I279"/>
  <c r="K279"/>
  <c r="O279"/>
  <c r="Q279"/>
  <c r="Q278" s="1"/>
  <c r="V279"/>
  <c r="G288"/>
  <c r="M288" s="1"/>
  <c r="I288"/>
  <c r="I278" s="1"/>
  <c r="K288"/>
  <c r="O288"/>
  <c r="Q288"/>
  <c r="V288"/>
  <c r="V278" s="1"/>
  <c r="AF291"/>
  <c r="G44" i="1" s="1"/>
  <c r="BA23" i="12"/>
  <c r="BA21"/>
  <c r="BA14"/>
  <c r="BA12"/>
  <c r="BA10"/>
  <c r="G8"/>
  <c r="G9"/>
  <c r="M9" s="1"/>
  <c r="I9"/>
  <c r="K9"/>
  <c r="O9"/>
  <c r="Q9"/>
  <c r="V9"/>
  <c r="G11"/>
  <c r="I11"/>
  <c r="K11"/>
  <c r="M11"/>
  <c r="O11"/>
  <c r="O8" s="1"/>
  <c r="Q11"/>
  <c r="V11"/>
  <c r="G13"/>
  <c r="I13"/>
  <c r="K13"/>
  <c r="O13"/>
  <c r="Q13"/>
  <c r="V13"/>
  <c r="G15"/>
  <c r="M15" s="1"/>
  <c r="I15"/>
  <c r="K15"/>
  <c r="O15"/>
  <c r="Q15"/>
  <c r="V15"/>
  <c r="G18"/>
  <c r="M18" s="1"/>
  <c r="M17" s="1"/>
  <c r="I18"/>
  <c r="K18"/>
  <c r="O18"/>
  <c r="Q18"/>
  <c r="V18"/>
  <c r="V17" s="1"/>
  <c r="G20"/>
  <c r="M20" s="1"/>
  <c r="I20"/>
  <c r="I17" s="1"/>
  <c r="K20"/>
  <c r="O20"/>
  <c r="Q20"/>
  <c r="V20"/>
  <c r="G22"/>
  <c r="I22"/>
  <c r="K22"/>
  <c r="M22"/>
  <c r="O22"/>
  <c r="Q22"/>
  <c r="Q17" s="1"/>
  <c r="V22"/>
  <c r="AF25"/>
  <c r="H46" i="1"/>
  <c r="I46" s="1"/>
  <c r="H40"/>
  <c r="M132" i="17" l="1"/>
  <c r="O53" i="21"/>
  <c r="G8" i="13"/>
  <c r="M11"/>
  <c r="I68" i="1"/>
  <c r="I72"/>
  <c r="M75" i="22"/>
  <c r="M38"/>
  <c r="M21" i="26"/>
  <c r="V8" i="14"/>
  <c r="O84" i="19"/>
  <c r="I110" i="1"/>
  <c r="I19" s="1"/>
  <c r="Q8" i="14"/>
  <c r="O8" i="16"/>
  <c r="I175" i="17"/>
  <c r="G127"/>
  <c r="M128"/>
  <c r="M127" s="1"/>
  <c r="G12"/>
  <c r="M13"/>
  <c r="M12" s="1"/>
  <c r="K94" i="19"/>
  <c r="M44" i="22"/>
  <c r="M43" s="1"/>
  <c r="G43"/>
  <c r="I90" i="1" s="1"/>
  <c r="M20" i="25"/>
  <c r="M18" s="1"/>
  <c r="AE46"/>
  <c r="F58" i="1" s="1"/>
  <c r="H58" s="1"/>
  <c r="I58" s="1"/>
  <c r="I8" i="16"/>
  <c r="V16" i="17"/>
  <c r="AE221" i="19"/>
  <c r="F51" i="1" s="1"/>
  <c r="H51" s="1"/>
  <c r="I51" s="1"/>
  <c r="I172" i="13"/>
  <c r="K8" i="21"/>
  <c r="G87" i="23"/>
  <c r="M88"/>
  <c r="G81" i="19"/>
  <c r="I79" i="1" s="1"/>
  <c r="M82" i="19"/>
  <c r="M81" s="1"/>
  <c r="G39" i="1"/>
  <c r="G61" s="1"/>
  <c r="G25" s="1"/>
  <c r="A25" s="1"/>
  <c r="G26" s="1"/>
  <c r="K278" i="13"/>
  <c r="G229"/>
  <c r="I87" i="1" s="1"/>
  <c r="M232" i="13"/>
  <c r="M229" s="1"/>
  <c r="M111" i="16"/>
  <c r="G215" i="19"/>
  <c r="I105" i="1" s="1"/>
  <c r="M219" i="19"/>
  <c r="M215" s="1"/>
  <c r="G133"/>
  <c r="K133"/>
  <c r="V30" i="21"/>
  <c r="G8" i="22"/>
  <c r="M9"/>
  <c r="G55" i="19"/>
  <c r="I74" i="1" s="1"/>
  <c r="M56" i="19"/>
  <c r="M55" s="1"/>
  <c r="M16" i="23"/>
  <c r="I80" i="1"/>
  <c r="K35" i="14"/>
  <c r="G64" i="16"/>
  <c r="I95" i="1" s="1"/>
  <c r="M65" i="16"/>
  <c r="M64" s="1"/>
  <c r="V59" i="19"/>
  <c r="G8" i="15"/>
  <c r="G175" i="17"/>
  <c r="M179"/>
  <c r="O15" i="18"/>
  <c r="V252" i="13"/>
  <c r="I78" i="1"/>
  <c r="I15" i="22"/>
  <c r="H60" i="1"/>
  <c r="I60" s="1"/>
  <c r="AE25" i="12"/>
  <c r="O172" i="13"/>
  <c r="K55" i="14"/>
  <c r="O55"/>
  <c r="K8"/>
  <c r="I8" i="15"/>
  <c r="V71" i="16"/>
  <c r="O175" i="17"/>
  <c r="K16"/>
  <c r="K30" i="18"/>
  <c r="AE35"/>
  <c r="F50" i="1" s="1"/>
  <c r="H50" s="1"/>
  <c r="I50" s="1"/>
  <c r="K179" i="19"/>
  <c r="I30" i="21"/>
  <c r="I8"/>
  <c r="O102" i="23"/>
  <c r="I39"/>
  <c r="I39" i="24"/>
  <c r="I24" i="25"/>
  <c r="K21" i="26"/>
  <c r="V8"/>
  <c r="F59" i="1"/>
  <c r="O240" i="13"/>
  <c r="G17" i="12"/>
  <c r="I111" i="1" s="1"/>
  <c r="I20" s="1"/>
  <c r="K8" i="12"/>
  <c r="O252" i="13"/>
  <c r="Q240"/>
  <c r="I8" i="12"/>
  <c r="K252" i="13"/>
  <c r="O41"/>
  <c r="Q8" i="15"/>
  <c r="V111" i="16"/>
  <c r="Q71"/>
  <c r="K64"/>
  <c r="V8"/>
  <c r="I187" i="17"/>
  <c r="O154"/>
  <c r="Q16"/>
  <c r="I30" i="18"/>
  <c r="V15"/>
  <c r="O8"/>
  <c r="I179" i="19"/>
  <c r="O133"/>
  <c r="V84"/>
  <c r="V8"/>
  <c r="K43" i="22"/>
  <c r="M72" i="23"/>
  <c r="M71" s="1"/>
  <c r="I19" i="24"/>
  <c r="M11"/>
  <c r="G41" i="1"/>
  <c r="G59"/>
  <c r="AE291" i="13"/>
  <c r="V41"/>
  <c r="Q111" i="16"/>
  <c r="I64"/>
  <c r="Q8"/>
  <c r="G187" i="17"/>
  <c r="K154"/>
  <c r="K127"/>
  <c r="M8" i="18"/>
  <c r="Q179" i="19"/>
  <c r="I133"/>
  <c r="V112"/>
  <c r="Q94"/>
  <c r="Q84"/>
  <c r="Q8"/>
  <c r="V53" i="21"/>
  <c r="Q8"/>
  <c r="Q43" i="22"/>
  <c r="K15"/>
  <c r="I126" i="23"/>
  <c r="G39" i="24"/>
  <c r="V21" i="26"/>
  <c r="G42" i="1"/>
  <c r="G48"/>
  <c r="Q21" i="26"/>
  <c r="K8" i="23"/>
  <c r="AE59" i="24"/>
  <c r="F57" i="1" s="1"/>
  <c r="H57" s="1"/>
  <c r="I57" s="1"/>
  <c r="M278" i="13"/>
  <c r="V229"/>
  <c r="V199"/>
  <c r="V172"/>
  <c r="V32"/>
  <c r="Q55" i="14"/>
  <c r="V55"/>
  <c r="G116" i="16"/>
  <c r="I71"/>
  <c r="K8"/>
  <c r="O187" i="17"/>
  <c r="V132"/>
  <c r="O127"/>
  <c r="G15" i="18"/>
  <c r="G35" s="1"/>
  <c r="V215" i="19"/>
  <c r="O196"/>
  <c r="V191"/>
  <c r="Q162"/>
  <c r="V162"/>
  <c r="Q112"/>
  <c r="I94"/>
  <c r="Q59"/>
  <c r="K8"/>
  <c r="V8" i="20"/>
  <c r="O8"/>
  <c r="G84" i="21"/>
  <c r="I79"/>
  <c r="Q70"/>
  <c r="G75" i="22"/>
  <c r="I107" i="1" s="1"/>
  <c r="K67" i="22"/>
  <c r="V55"/>
  <c r="V126" i="23"/>
  <c r="O87"/>
  <c r="O71"/>
  <c r="O62"/>
  <c r="O39"/>
  <c r="Q16"/>
  <c r="I8"/>
  <c r="O39" i="24"/>
  <c r="K19"/>
  <c r="V8"/>
  <c r="K24" i="25"/>
  <c r="O24"/>
  <c r="Q18"/>
  <c r="O11"/>
  <c r="V8"/>
  <c r="I8" i="26"/>
  <c r="G43" i="1"/>
  <c r="G55"/>
  <c r="M15" i="22"/>
  <c r="V16" i="23"/>
  <c r="O17" i="12"/>
  <c r="I240" i="13"/>
  <c r="Q172"/>
  <c r="Q41"/>
  <c r="I41"/>
  <c r="O8"/>
  <c r="V35" i="14"/>
  <c r="O71" i="16"/>
  <c r="K187" i="17"/>
  <c r="Q175"/>
  <c r="I15" i="18"/>
  <c r="V125" i="19"/>
  <c r="O112"/>
  <c r="V94"/>
  <c r="G94"/>
  <c r="O59"/>
  <c r="I8"/>
  <c r="O70" i="21"/>
  <c r="Q53"/>
  <c r="I53"/>
  <c r="G8"/>
  <c r="K71" i="22"/>
  <c r="I67"/>
  <c r="Q55"/>
  <c r="K38"/>
  <c r="G15"/>
  <c r="K62" i="23"/>
  <c r="G52"/>
  <c r="K39"/>
  <c r="Q8" i="24"/>
  <c r="O18" i="25"/>
  <c r="Q8"/>
  <c r="M41" i="13"/>
  <c r="Q187" i="17"/>
  <c r="V154"/>
  <c r="K140"/>
  <c r="I16"/>
  <c r="K196" i="19"/>
  <c r="K112"/>
  <c r="K59"/>
  <c r="I8" i="20"/>
  <c r="K8"/>
  <c r="G53" i="21"/>
  <c r="I84" i="1" s="1"/>
  <c r="AE91" i="21"/>
  <c r="F53" i="1" s="1"/>
  <c r="H53" s="1"/>
  <c r="I53" s="1"/>
  <c r="V8" i="21"/>
  <c r="I71" i="22"/>
  <c r="I38"/>
  <c r="O126" i="23"/>
  <c r="Q118"/>
  <c r="K87"/>
  <c r="K71"/>
  <c r="I62"/>
  <c r="O54"/>
  <c r="G39"/>
  <c r="Q8"/>
  <c r="K39" i="24"/>
  <c r="I11" i="25"/>
  <c r="O8"/>
  <c r="I199" i="13"/>
  <c r="K8"/>
  <c r="I55" i="14"/>
  <c r="K17" i="12"/>
  <c r="V8"/>
  <c r="O278" i="13"/>
  <c r="I252"/>
  <c r="G199"/>
  <c r="K32"/>
  <c r="I8"/>
  <c r="G8" i="14"/>
  <c r="M175" i="17"/>
  <c r="V140"/>
  <c r="G16"/>
  <c r="G198" s="1"/>
  <c r="K8" i="18"/>
  <c r="I196" i="19"/>
  <c r="V179"/>
  <c r="I162"/>
  <c r="O125"/>
  <c r="I112"/>
  <c r="I59"/>
  <c r="K55" i="22"/>
  <c r="K126" i="23"/>
  <c r="M62"/>
  <c r="Q39"/>
  <c r="Q40" i="25"/>
  <c r="O36"/>
  <c r="I18"/>
  <c r="M11"/>
  <c r="O32" i="13"/>
  <c r="Q8" i="12"/>
  <c r="G185" i="13"/>
  <c r="I77" i="1" s="1"/>
  <c r="G172" i="13"/>
  <c r="I76" i="1" s="1"/>
  <c r="I32" i="13"/>
  <c r="K71" i="16"/>
  <c r="K175" i="17"/>
  <c r="I154"/>
  <c r="K215" i="19"/>
  <c r="Q196"/>
  <c r="I191"/>
  <c r="G162"/>
  <c r="I100" i="1" s="1"/>
  <c r="K162" i="19"/>
  <c r="K125"/>
  <c r="G112"/>
  <c r="M79"/>
  <c r="M78" s="1"/>
  <c r="G8" i="20"/>
  <c r="K79" i="21"/>
  <c r="V70"/>
  <c r="Q30"/>
  <c r="O8"/>
  <c r="I55" i="22"/>
  <c r="V8"/>
  <c r="M119" i="23"/>
  <c r="Q62"/>
  <c r="I16"/>
  <c r="Q39" i="24"/>
  <c r="Q19"/>
  <c r="G11" i="25"/>
  <c r="G46" s="1"/>
  <c r="K8" i="26"/>
  <c r="M32" i="13"/>
  <c r="O8" i="15"/>
  <c r="Q64" i="16"/>
  <c r="V175" i="17"/>
  <c r="G154"/>
  <c r="O140"/>
  <c r="K15" i="18"/>
  <c r="G191" i="19"/>
  <c r="I102" i="1" s="1"/>
  <c r="O179" i="19"/>
  <c r="I125"/>
  <c r="G8"/>
  <c r="G221" s="1"/>
  <c r="Q8" i="20"/>
  <c r="O30" i="21"/>
  <c r="O43" i="22"/>
  <c r="V43"/>
  <c r="M8"/>
  <c r="Q8"/>
  <c r="G126" i="23"/>
  <c r="V102"/>
  <c r="V87"/>
  <c r="V71"/>
  <c r="O19" i="24"/>
  <c r="I8"/>
  <c r="M40" i="25"/>
  <c r="I36"/>
  <c r="Q11"/>
  <c r="I8"/>
  <c r="K240" i="13"/>
  <c r="Q229"/>
  <c r="Q199"/>
  <c r="I194"/>
  <c r="K41"/>
  <c r="G32"/>
  <c r="I70" i="1" s="1"/>
  <c r="G55" i="14"/>
  <c r="I98" i="1" s="1"/>
  <c r="I35" i="14"/>
  <c r="K8" i="15"/>
  <c r="I111" i="16"/>
  <c r="O64"/>
  <c r="V187" i="17"/>
  <c r="M143"/>
  <c r="M140" s="1"/>
  <c r="G132"/>
  <c r="Q127"/>
  <c r="O16"/>
  <c r="V8" i="18"/>
  <c r="Q133" i="19"/>
  <c r="V133"/>
  <c r="G125"/>
  <c r="I84"/>
  <c r="K53" i="21"/>
  <c r="K30"/>
  <c r="O55" i="22"/>
  <c r="V15"/>
  <c r="O8"/>
  <c r="I118" i="23"/>
  <c r="Q87"/>
  <c r="Q71"/>
  <c r="O16"/>
  <c r="M41" i="24"/>
  <c r="V19"/>
  <c r="Q24" i="25"/>
  <c r="M36"/>
  <c r="M24"/>
  <c r="G18"/>
  <c r="M8" i="24"/>
  <c r="M39"/>
  <c r="M33"/>
  <c r="M19" s="1"/>
  <c r="G19"/>
  <c r="G59" s="1"/>
  <c r="M87" i="23"/>
  <c r="M8"/>
  <c r="M118"/>
  <c r="M97"/>
  <c r="M127"/>
  <c r="M126" s="1"/>
  <c r="G62"/>
  <c r="AE134"/>
  <c r="M100"/>
  <c r="M58"/>
  <c r="M54" s="1"/>
  <c r="M46"/>
  <c r="M39" s="1"/>
  <c r="M103"/>
  <c r="M102" s="1"/>
  <c r="M60"/>
  <c r="M59" s="1"/>
  <c r="G16"/>
  <c r="M71" i="22"/>
  <c r="M55"/>
  <c r="AE80"/>
  <c r="F54" i="1" s="1"/>
  <c r="H54" s="1"/>
  <c r="I54" s="1"/>
  <c r="G55" i="22"/>
  <c r="I91" i="1" s="1"/>
  <c r="G38" i="22"/>
  <c r="I89" i="1" s="1"/>
  <c r="M70" i="21"/>
  <c r="M30"/>
  <c r="G70"/>
  <c r="M88"/>
  <c r="M87" s="1"/>
  <c r="M54"/>
  <c r="M53" s="1"/>
  <c r="M32"/>
  <c r="G30"/>
  <c r="M11"/>
  <c r="M8" s="1"/>
  <c r="M8" i="20"/>
  <c r="AE63"/>
  <c r="F52" i="1" s="1"/>
  <c r="H52" s="1"/>
  <c r="I52" s="1"/>
  <c r="M59" i="19"/>
  <c r="M179"/>
  <c r="M196"/>
  <c r="M84"/>
  <c r="M126"/>
  <c r="M125" s="1"/>
  <c r="G59"/>
  <c r="M192"/>
  <c r="M191" s="1"/>
  <c r="M161"/>
  <c r="M160" s="1"/>
  <c r="M113"/>
  <c r="M112" s="1"/>
  <c r="M95"/>
  <c r="M94" s="1"/>
  <c r="M51"/>
  <c r="M50" s="1"/>
  <c r="M31"/>
  <c r="M8" s="1"/>
  <c r="M212"/>
  <c r="M211" s="1"/>
  <c r="M167"/>
  <c r="M162" s="1"/>
  <c r="M138"/>
  <c r="M133" s="1"/>
  <c r="M30" i="18"/>
  <c r="M26"/>
  <c r="M18"/>
  <c r="M188" i="17"/>
  <c r="M187" s="1"/>
  <c r="M173"/>
  <c r="M172" s="1"/>
  <c r="M155"/>
  <c r="M154" s="1"/>
  <c r="M138"/>
  <c r="M137" s="1"/>
  <c r="M17"/>
  <c r="M16" s="1"/>
  <c r="AE198"/>
  <c r="M8" i="16"/>
  <c r="M71"/>
  <c r="G71"/>
  <c r="G8"/>
  <c r="G121" s="1"/>
  <c r="M8" i="15"/>
  <c r="M55" i="14"/>
  <c r="M35"/>
  <c r="AE101"/>
  <c r="F45" i="1" s="1"/>
  <c r="H45" s="1"/>
  <c r="I45" s="1"/>
  <c r="G35" i="14"/>
  <c r="I96" i="1" s="1"/>
  <c r="M22" i="14"/>
  <c r="M8" s="1"/>
  <c r="M8" i="13"/>
  <c r="G278"/>
  <c r="I99" i="1" s="1"/>
  <c r="M269" i="13"/>
  <c r="M252" s="1"/>
  <c r="M222"/>
  <c r="M241"/>
  <c r="M240" s="1"/>
  <c r="M224"/>
  <c r="M195"/>
  <c r="M194" s="1"/>
  <c r="G41"/>
  <c r="I73" i="1" s="1"/>
  <c r="M180" i="13"/>
  <c r="M172" s="1"/>
  <c r="M13" i="12"/>
  <c r="M8" s="1"/>
  <c r="J28" i="1"/>
  <c r="J26"/>
  <c r="G38"/>
  <c r="F38"/>
  <c r="J23"/>
  <c r="J24"/>
  <c r="J25"/>
  <c r="J27"/>
  <c r="E24"/>
  <c r="E26"/>
  <c r="A26" l="1"/>
  <c r="I85"/>
  <c r="I88"/>
  <c r="H59"/>
  <c r="I59" s="1"/>
  <c r="I83"/>
  <c r="G134" i="23"/>
  <c r="I109" i="1"/>
  <c r="I16"/>
  <c r="I21" s="1"/>
  <c r="M15" i="18"/>
  <c r="I17" i="1"/>
  <c r="I75"/>
  <c r="G101" i="14"/>
  <c r="I82" i="1"/>
  <c r="G91" i="21"/>
  <c r="G291" i="13"/>
  <c r="I69" i="1"/>
  <c r="G63" i="20"/>
  <c r="I108" i="1"/>
  <c r="I18" s="1"/>
  <c r="I106"/>
  <c r="G30" i="15"/>
  <c r="G25" i="12"/>
  <c r="G80" i="22"/>
  <c r="I81" i="1"/>
  <c r="F44"/>
  <c r="H44" s="1"/>
  <c r="I44" s="1"/>
  <c r="F43"/>
  <c r="H43" s="1"/>
  <c r="I43" s="1"/>
  <c r="M199" i="13"/>
  <c r="F56" i="1"/>
  <c r="H56" s="1"/>
  <c r="I56" s="1"/>
  <c r="F55"/>
  <c r="H55" s="1"/>
  <c r="I55" s="1"/>
  <c r="I94"/>
  <c r="F49"/>
  <c r="H49" s="1"/>
  <c r="I49" s="1"/>
  <c r="F48"/>
  <c r="H48" s="1"/>
  <c r="I48" s="1"/>
  <c r="F39"/>
  <c r="F42"/>
  <c r="H42" s="1"/>
  <c r="I42" s="1"/>
  <c r="F41"/>
  <c r="H41" s="1"/>
  <c r="I41" s="1"/>
  <c r="H39" l="1"/>
  <c r="F61"/>
  <c r="I112"/>
  <c r="I39" l="1"/>
  <c r="I61" s="1"/>
  <c r="H61"/>
  <c r="J106"/>
  <c r="J86"/>
  <c r="J68"/>
  <c r="J76"/>
  <c r="J78"/>
  <c r="J96"/>
  <c r="J100"/>
  <c r="J72"/>
  <c r="J109"/>
  <c r="J85"/>
  <c r="J93"/>
  <c r="J92"/>
  <c r="J79"/>
  <c r="J91"/>
  <c r="J83"/>
  <c r="J98"/>
  <c r="J73"/>
  <c r="J84"/>
  <c r="J101"/>
  <c r="J70"/>
  <c r="J104"/>
  <c r="J80"/>
  <c r="J88"/>
  <c r="J71"/>
  <c r="J89"/>
  <c r="J97"/>
  <c r="J69"/>
  <c r="J95"/>
  <c r="J99"/>
  <c r="J107"/>
  <c r="J82"/>
  <c r="J103"/>
  <c r="J94"/>
  <c r="J77"/>
  <c r="J105"/>
  <c r="J110"/>
  <c r="J102"/>
  <c r="J81"/>
  <c r="J90"/>
  <c r="J74"/>
  <c r="J75"/>
  <c r="J87"/>
  <c r="J111"/>
  <c r="J108"/>
  <c r="G28"/>
  <c r="G23"/>
  <c r="A23" s="1"/>
  <c r="A24" l="1"/>
  <c r="G24"/>
  <c r="A27" s="1"/>
  <c r="J112"/>
  <c r="J51"/>
  <c r="J42"/>
  <c r="J43"/>
  <c r="J57"/>
  <c r="J41"/>
  <c r="J47"/>
  <c r="J52"/>
  <c r="J44"/>
  <c r="J54"/>
  <c r="J60"/>
  <c r="J56"/>
  <c r="J58"/>
  <c r="J49"/>
  <c r="J46"/>
  <c r="J55"/>
  <c r="J39"/>
  <c r="J61" s="1"/>
  <c r="J48"/>
  <c r="J53"/>
  <c r="J45"/>
  <c r="J59"/>
  <c r="J50"/>
  <c r="A29" l="1"/>
  <c r="G29"/>
  <c r="G27" s="1"/>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10.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Pavla Orlová</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<sst xmlns="http://schemas.openxmlformats.org/spreadsheetml/2006/main" count="7050" uniqueCount="1717">
  <si>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</si>
  <si>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</si>
  <si>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</si>
  <si>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</si>
  <si>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</si>
  <si>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</si>
  <si>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</si>
  <si>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</si>
  <si>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</si>
  <si>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</si>
  <si>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</si>
  <si>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</si>
  <si>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</si>
  <si>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</si>
  <si>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</si>
  <si>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</si>
  <si>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</si>
  <si>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</si>
  <si>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</si>
  <si>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</si>
  <si>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</si>
  <si>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</si>
  <si>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</si>
  <si>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</si>
  <si>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</si>
  <si>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</si>
  <si>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</si>
  <si>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</si>
  <si>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</si>
  <si>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</si>
  <si>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</si>
  <si>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</si>
  <si>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</si>
  <si>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</si>
  <si>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</si>
  <si>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</si>
  <si>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</si>
  <si>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</si>
  <si>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</si>
  <si>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</si>
  <si>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</si>
  <si>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</si>
  <si>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</si>
  <si>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P876</t>
  </si>
  <si>
    <t>Energetické úspory RD Poličná č.p.157</t>
  </si>
  <si>
    <t>Obec Poličná</t>
  </si>
  <si>
    <t>144</t>
  </si>
  <si>
    <t>Poličná</t>
  </si>
  <si>
    <t>75701</t>
  </si>
  <si>
    <t>01265741</t>
  </si>
  <si>
    <t>CZ01265741</t>
  </si>
  <si>
    <t>Stavba</t>
  </si>
  <si>
    <t>Stavební objekt</t>
  </si>
  <si>
    <t>SO 00</t>
  </si>
  <si>
    <t>Vedlejší a ostatní náklady</t>
  </si>
  <si>
    <t>0</t>
  </si>
  <si>
    <t>Vedlejší rozpočtové náklady</t>
  </si>
  <si>
    <t>SO 01</t>
  </si>
  <si>
    <t>Energetické úspory</t>
  </si>
  <si>
    <t>1.1</t>
  </si>
  <si>
    <t>Zateplovací systém</t>
  </si>
  <si>
    <t>1.2</t>
  </si>
  <si>
    <t>Výplně otvorů</t>
  </si>
  <si>
    <t>1.3</t>
  </si>
  <si>
    <t>Stínící systém</t>
  </si>
  <si>
    <t>1.4</t>
  </si>
  <si>
    <t>Konstrukce střechy</t>
  </si>
  <si>
    <t>SO 02</t>
  </si>
  <si>
    <t>Půdní vestavba</t>
  </si>
  <si>
    <t>2.1</t>
  </si>
  <si>
    <t>Bourací práce</t>
  </si>
  <si>
    <t>2.2</t>
  </si>
  <si>
    <t>Vnitřní vybavení</t>
  </si>
  <si>
    <t>2.3</t>
  </si>
  <si>
    <t>Vnitřní konstrukce</t>
  </si>
  <si>
    <t>2.4</t>
  </si>
  <si>
    <t>Elektroinstalace</t>
  </si>
  <si>
    <t>2.5</t>
  </si>
  <si>
    <t>Zdravotechnika</t>
  </si>
  <si>
    <t>2.6</t>
  </si>
  <si>
    <t>Vytápění</t>
  </si>
  <si>
    <t>SO 03</t>
  </si>
  <si>
    <t>Stavební úpravy v 1.NP a 2.NP</t>
  </si>
  <si>
    <t>3.1</t>
  </si>
  <si>
    <t>Architektonicko - stavební řešení</t>
  </si>
  <si>
    <t>3.2</t>
  </si>
  <si>
    <t>3.3</t>
  </si>
  <si>
    <t>SO 04</t>
  </si>
  <si>
    <t>Zpevněné plochy</t>
  </si>
  <si>
    <t>4.1</t>
  </si>
  <si>
    <t>Celkem za stavbu</t>
  </si>
  <si>
    <t>CZK</t>
  </si>
  <si>
    <t>Rekapitulace dílů</t>
  </si>
  <si>
    <t>Typ dílu</t>
  </si>
  <si>
    <t>1</t>
  </si>
  <si>
    <t>Zemní práce</t>
  </si>
  <si>
    <t>3</t>
  </si>
  <si>
    <t>Svislé a kompletní konstrukce</t>
  </si>
  <si>
    <t>4</t>
  </si>
  <si>
    <t>Vodorovné konstrukce</t>
  </si>
  <si>
    <t>5</t>
  </si>
  <si>
    <t>Komunikace</t>
  </si>
  <si>
    <t>61</t>
  </si>
  <si>
    <t>Úpravy povrchů vnitřní</t>
  </si>
  <si>
    <t>62</t>
  </si>
  <si>
    <t>Úpravy povrchů vnější</t>
  </si>
  <si>
    <t>63</t>
  </si>
  <si>
    <t>Podlahy a podlahové konstrukce</t>
  </si>
  <si>
    <t>64</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</si>
  <si>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</si>
  <si>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</si>
  <si>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</si>
  <si>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</si>
  <si>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</si>
  <si>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</si>
  <si>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</si>
  <si>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</si>
  <si>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</si>
  <si>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</si>
  <si>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</si>
  <si>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</si>
  <si>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721</t>
  </si>
  <si>
    <t>Vnitřní kanalizace</t>
  </si>
  <si>
    <t>722</t>
  </si>
  <si>
    <t>Vnitřní vodovod</t>
  </si>
  <si>
    <t>723</t>
  </si>
  <si>
    <t>Vnitřní plynovod</t>
  </si>
  <si>
    <t>725</t>
  </si>
  <si>
    <t>Zařizovací předměty</t>
  </si>
  <si>
    <t>726</t>
  </si>
  <si>
    <t>Instalační prefabrikáty</t>
  </si>
  <si>
    <t>728</t>
  </si>
  <si>
    <t>Vzduchotechnika</t>
  </si>
  <si>
    <t>731</t>
  </si>
  <si>
    <t>Kotelny</t>
  </si>
  <si>
    <t>732</t>
  </si>
  <si>
    <t>Strojovny</t>
  </si>
  <si>
    <t>733</t>
  </si>
  <si>
    <t>Rozvod potrubí</t>
  </si>
  <si>
    <t>734</t>
  </si>
  <si>
    <t>Armatury</t>
  </si>
  <si>
    <t>735</t>
  </si>
  <si>
    <t>Otopná tělesa</t>
  </si>
  <si>
    <t>736</t>
  </si>
  <si>
    <t>Podlahové vytápění</t>
  </si>
  <si>
    <t>762</t>
  </si>
  <si>
    <t>Konstrukce tesařské</t>
  </si>
  <si>
    <t>763</t>
  </si>
  <si>
    <t>Dřevostavby</t>
  </si>
  <si>
    <t>764</t>
  </si>
  <si>
    <t>Konstrukce klempířské</t>
  </si>
  <si>
    <t>765</t>
  </si>
  <si>
    <t>Krytiny tvrdé</t>
  </si>
  <si>
    <t>766</t>
  </si>
  <si>
    <t>Konstrukce truhlářské</t>
  </si>
  <si>
    <t>767</t>
  </si>
  <si>
    <t>Konstrukce zámečnické</t>
  </si>
  <si>
    <t>771</t>
  </si>
  <si>
    <t>Podlahy z dlaždic a obklady</t>
  </si>
  <si>
    <t>776</t>
  </si>
  <si>
    <t>Podlahy povlakové</t>
  </si>
  <si>
    <t>777</t>
  </si>
  <si>
    <t>Podlahy ze syntetických hmot</t>
  </si>
  <si>
    <t>781</t>
  </si>
  <si>
    <t>Obklady keramické</t>
  </si>
  <si>
    <t>783</t>
  </si>
  <si>
    <t>Nátěry</t>
  </si>
  <si>
    <t>784</t>
  </si>
  <si>
    <t>Malby</t>
  </si>
  <si>
    <t>786</t>
  </si>
  <si>
    <t>Čalounické úpravy</t>
  </si>
  <si>
    <t>799</t>
  </si>
  <si>
    <t>Ostatní</t>
  </si>
  <si>
    <t>M21</t>
  </si>
  <si>
    <t>Elektromontáže</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</si>
  <si>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</si>
  <si>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</si>
  <si>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</si>
  <si>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</si>
  <si>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</si>
  <si>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</si>
  <si>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</si>
  <si>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</si>
  <si>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</si>
  <si>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</si>
  <si>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</si>
  <si>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</si>
  <si>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</si>
  <si>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</si>
  <si>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</si>
  <si>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</si>
  <si>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</si>
  <si>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</si>
  <si>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</si>
  <si>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</si>
  <si>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</si>
  <si>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</si>
  <si>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</si>
  <si>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</si>
  <si>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</si>
  <si>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</si>
  <si>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</si>
  <si>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</si>
  <si>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</si>
  <si>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</si>
  <si>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</si>
  <si>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</si>
  <si>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</si>
  <si>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005121010R</t>
  </si>
  <si>
    <t>Vybudování zařízení staveniště</t>
  </si>
  <si>
    <t>Soubor</t>
  </si>
  <si>
    <t>RTS 20/ I</t>
  </si>
  <si>
    <t>Indiv</t>
  </si>
  <si>
    <t>VRN</t>
  </si>
  <si>
    <t>POL99_8</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</si>
  <si>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</si>
  <si>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POP</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</si>
  <si>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</si>
  <si>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</si>
  <si>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</si>
  <si>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</si>
  <si>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</si>
  <si>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</si>
  <si>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</si>
  <si>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</si>
  <si>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</si>
  <si>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005211010R</t>
  </si>
  <si>
    <t>Předání a převzetí staveniště</t>
  </si>
  <si>
    <t>Náklady spojené s účastí zhotovitele na předání a převzetí staveniště.</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</si>
  <si>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</si>
  <si>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</si>
  <si>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</si>
  <si>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005241010R</t>
  </si>
  <si>
    <t xml:space="preserve">Dokumentace skutečného provedení </t>
  </si>
  <si>
    <t>Náklady na vyhotovení dokumentace skutečného provedení stavby a její předání objednateli v požadované formě a požadovaném počtu.</t>
  </si>
  <si>
    <t>SUM</t>
  </si>
  <si>
    <t>END</t>
  </si>
  <si>
    <t>310238211RT1</t>
  </si>
  <si>
    <t>Zazdívka otvorů o ploše přes 0,25 m2 do 1 m2 ve zdivu nadzákladovém cihlami pálenými pro jakoukoliv maltu vápenocementovou</t>
  </si>
  <si>
    <t>m3</t>
  </si>
  <si>
    <t>801-4</t>
  </si>
  <si>
    <t>RTS 19/ II</t>
  </si>
  <si>
    <t>Práce</t>
  </si>
  <si>
    <t>POL1_</t>
  </si>
  <si>
    <t>včetně pomocného pracovního lešení</t>
  </si>
  <si>
    <t>SPI</t>
  </si>
  <si>
    <t>310239411RT1</t>
  </si>
  <si>
    <t>Zazdívka otvorů o ploše přes 1 m2 do 4 m2 ve zdivu nadzákladovém cihlami pálenými pro jakoukoliv maltu cementovou</t>
  </si>
  <si>
    <t>1,9+1,8</t>
  </si>
  <si>
    <t>VV</t>
  </si>
  <si>
    <t>314233521RT2</t>
  </si>
  <si>
    <t>Zdivo komínové nad střešní rovinou o průřezu průduchu přes 150 x 150 mm_x000D_
 z cihel pálených plných P 25, délky 290 mm</t>
  </si>
  <si>
    <t>komínových nebo ventilačních těles dosavadních objektů  bez pomocného lešení</t>
  </si>
  <si>
    <t>0,6*1,18*1,813</t>
  </si>
  <si>
    <t>1,2*0,55*1,813</t>
  </si>
  <si>
    <t>316381112R00</t>
  </si>
  <si>
    <t>Komínové krycí desky z betonu bez přesahu tloušťky přes 80 - do 100 mm</t>
  </si>
  <si>
    <t>m2</t>
  </si>
  <si>
    <t>801-1</t>
  </si>
  <si>
    <t>C 12/15 až C 16/20 s případnou konstrukční obvodovou výztuží včetně bednění, s potěrem nebo s povrchem vyhlazeným ve spádu k okrajům,</t>
  </si>
  <si>
    <t>0,6*1,18</t>
  </si>
  <si>
    <t>1,2*0,55</t>
  </si>
  <si>
    <t>317167210R00</t>
  </si>
  <si>
    <t>Překlady keramické montáž a dodávka nosné, délky 1000 mm, šířky 70 mm, výšky 238 mm</t>
  </si>
  <si>
    <t>kus</t>
  </si>
  <si>
    <t>Včetně:</t>
  </si>
  <si>
    <t>- podepření plochých překladů v montážním stavu,</t>
  </si>
  <si>
    <t>- dodávky překladů.</t>
  </si>
  <si>
    <t>317167212R00</t>
  </si>
  <si>
    <t>Překlady keramické montáž a dodávka nosné, délky 1500 mm, šířky 70 mm, výšky 238 mm</t>
  </si>
  <si>
    <t>317998113R00</t>
  </si>
  <si>
    <t>Překlady keramické izolace vkládaná mezi překlady tloušťky 80 mm</t>
  </si>
  <si>
    <t>m</t>
  </si>
  <si>
    <t>1,5+1</t>
  </si>
  <si>
    <t>417321414R00</t>
  </si>
  <si>
    <t>Železobeton ztužujících pásů a věnců třídy C 25/30</t>
  </si>
  <si>
    <t>0,25*0,25*(0,5+7,813+8,861+0,95+14,05-0,32+1,5+10,24-0,5)</t>
  </si>
  <si>
    <t>417351111R00</t>
  </si>
  <si>
    <t>Bednění bočnic ztužujících pásů a věnců včetně vzpěr obě strany, zřízení</t>
  </si>
  <si>
    <t>(0,5+7,813+8,861+0,95+14,05-0,32+1,5+10,24)</t>
  </si>
  <si>
    <t>417351113R00</t>
  </si>
  <si>
    <t>Bednění bočnic ztužujících pásů a věnců včetně vzpěr obě strany, odstranění</t>
  </si>
  <si>
    <t>417361821R00</t>
  </si>
  <si>
    <t>Výztuž ztužujících pásů a věnců z betonářské oceli 10 505(R)</t>
  </si>
  <si>
    <t>t</t>
  </si>
  <si>
    <t>Včetně distančních prvků.</t>
  </si>
  <si>
    <t>0,25*0,25*(0,5+7,813+8,861+0,95+14,05-0,32+1,5+10,24-0,5)*0,09</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</si>
  <si>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</si>
  <si>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</si>
  <si>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</si>
  <si>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1,18*2,1*1</t>
  </si>
  <si>
    <t>1,1*1,7*3</t>
  </si>
  <si>
    <t>1,21*1,7*2</t>
  </si>
  <si>
    <t>1,1*1,5*3</t>
  </si>
  <si>
    <t>1,21*1,5*5</t>
  </si>
  <si>
    <t>1,34*1,7*1</t>
  </si>
  <si>
    <t>1,52*1,5*1</t>
  </si>
  <si>
    <t>0,54*0,64*1</t>
  </si>
  <si>
    <t>1,34*0,72*1</t>
  </si>
  <si>
    <t>0,6*0,6*2</t>
  </si>
  <si>
    <t>3*1,2*1</t>
  </si>
  <si>
    <t>1,1*1,5</t>
  </si>
  <si>
    <t>suterén : 0,95*0,5*5</t>
  </si>
  <si>
    <t>622300141R00</t>
  </si>
  <si>
    <t>Příprava podkladu montáž vyrovnávací vrstvy izolantem</t>
  </si>
  <si>
    <t>POL1_1</t>
  </si>
  <si>
    <t>(0,06+6,255)*(10,24+14,05+10,193+8,564+0,24+0,16*2+1,5)</t>
  </si>
  <si>
    <t>0,67*(0,24+8,564+10,193+1,5+14,05+10,24+0,12*2)+1,95+0,95</t>
  </si>
  <si>
    <t>-0,95*0,5*5</t>
  </si>
  <si>
    <t>0,1*(0,24+8,564+10,193+1,5+14,05+10,24+0,12*2)</t>
  </si>
  <si>
    <t>Mezisoučet</t>
  </si>
  <si>
    <t>-320,04649</t>
  </si>
  <si>
    <t>50% : 320,04649*0,5</t>
  </si>
  <si>
    <t>622323041R00</t>
  </si>
  <si>
    <t>Příprava podkladu penetrace</t>
  </si>
  <si>
    <t>622319523RU1</t>
  </si>
  <si>
    <t>Zateplení soklu extrudovaným polystyrénem, tloušťky 120 mm, kontaktní nátěr a mozaiková omítka</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</si>
  <si>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</si>
  <si>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0,67*(0,24+8,564+10,193+1,5+14,05+10,24+0,12*2)</t>
  </si>
  <si>
    <t>622319333RV1</t>
  </si>
  <si>
    <t xml:space="preserve">Zateplení fasády  , šedým expandovaným polystyrenem,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</si>
  <si>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</si>
  <si>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</si>
  <si>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622319335RT3</t>
  </si>
  <si>
    <t>Zateplení fasády  , šedým expandovaným polystyrenem, tloušťky 160 mm, kontaktní nátěr a silikonová omítka, hlazená, zrnitost 2 mm</t>
  </si>
  <si>
    <t>SZ, Z : (1,9*10,27+3,2/2*8,7+0,9*0,9/2)*1,1</t>
  </si>
  <si>
    <t>(1,5*0,6+2,47*0,9/2+0,6*1/2+1,75*0,9/2)*1,1</t>
  </si>
  <si>
    <t>(1,5*0,45+1,5*1,5/2)*1,1</t>
  </si>
  <si>
    <t>SV : (0,9*7,671+2,2*6,447)*1,1</t>
  </si>
  <si>
    <t>JZ : 0,9*4,063*1,1</t>
  </si>
  <si>
    <t>(8,734-6,255)*4,529*1,1</t>
  </si>
  <si>
    <t>JV : (0,24+10,306)*0,75*1,1</t>
  </si>
  <si>
    <t>((0,24+10,306)*4,38/2)*1,1</t>
  </si>
  <si>
    <t>1,9*3,6/2*1,1</t>
  </si>
  <si>
    <t>-1,18*2,1*1</t>
  </si>
  <si>
    <t>-1,1*1,7*3</t>
  </si>
  <si>
    <t>-1,21*1,7*2</t>
  </si>
  <si>
    <t>-1,1*1,5*3</t>
  </si>
  <si>
    <t>-1,21*1,5*5</t>
  </si>
  <si>
    <t>-1,34*1,7*1</t>
  </si>
  <si>
    <t>-1,52*1,5*1</t>
  </si>
  <si>
    <t>-0,54*0,64*1</t>
  </si>
  <si>
    <t>-1,34*0,72*1</t>
  </si>
  <si>
    <t>-0,6*0,6*2</t>
  </si>
  <si>
    <t>-3*1,2*1</t>
  </si>
  <si>
    <t>-1,1*1,5</t>
  </si>
  <si>
    <t>622319730RT1</t>
  </si>
  <si>
    <t>Zateplení fasády  , minerálními deskami s kolmým vláknem, tloušťky 60 mm, kontaktní nátěr a silikonová omítka, hlazená, zrnitost 2 mm</t>
  </si>
  <si>
    <t>komín : (0,6+0,1+1,18+0,1)*2*1,813</t>
  </si>
  <si>
    <t>(1,2+0,1+0,55+0,1)*2*1,813</t>
  </si>
  <si>
    <t>622319353RT3</t>
  </si>
  <si>
    <t>Zateplení ostění  , šedým expandovaným polystyrenem, tloušťky 30 mm, kontaktní nátěr a silikonová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</si>
  <si>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</si>
  <si>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(1,18+2,1*2)*1*0,2</t>
  </si>
  <si>
    <t>(1,1+1,7*2)*0,2*3</t>
  </si>
  <si>
    <t>(1,21+1,7*2)*0,2*2</t>
  </si>
  <si>
    <t>(1,1+1,5*2)*0,2*3</t>
  </si>
  <si>
    <t>(1,21+1,5*2)*0,2*5</t>
  </si>
  <si>
    <t>(1,34+1,7*2)*0,2*1</t>
  </si>
  <si>
    <t>(1,52+1,5*2)*0,2*1</t>
  </si>
  <si>
    <t>(0,54+0,64*2)*0,2*1</t>
  </si>
  <si>
    <t>(1,34+0,72*2)*0,2*1</t>
  </si>
  <si>
    <t>0,6*0,3*0,2*2</t>
  </si>
  <si>
    <t>(3+1,2*2)*0,2*1</t>
  </si>
  <si>
    <t>(1,1+1,5*2)*0,2*1</t>
  </si>
  <si>
    <t>622319353RV1</t>
  </si>
  <si>
    <t>Zateplení ostění  , šedým expandovaným polystyrenem, tloušťky 30 mm, zakončené stěrkou s výztužnou tkaninou</t>
  </si>
  <si>
    <t>1,18*1*0,2</t>
  </si>
  <si>
    <t>1,1*0,2*3</t>
  </si>
  <si>
    <t>1,21*0,2*2</t>
  </si>
  <si>
    <t>1,21*0,2*5</t>
  </si>
  <si>
    <t>1,34*0,2*1</t>
  </si>
  <si>
    <t>1,52*0,2*1</t>
  </si>
  <si>
    <t>0,54*0,2*1</t>
  </si>
  <si>
    <t>0,6*0,2*2</t>
  </si>
  <si>
    <t>3*0,2*1</t>
  </si>
  <si>
    <t>1,1*0,2*1</t>
  </si>
  <si>
    <t>622319553RU1</t>
  </si>
  <si>
    <t>Zateplení ostění extrudovaným polystyrénem, tloušťky 30 mm, kontaktní nátěr a mozaiková omítka</t>
  </si>
  <si>
    <t>(0,95+0,5*2)*0,2*5</t>
  </si>
  <si>
    <t>622319563R00</t>
  </si>
  <si>
    <t>Zateplení parapetu extrudovaným polystyrénem, tloušťky 30 mm</t>
  </si>
  <si>
    <t>nanesení lepicího tmelu na izolační desky, nalepení desek, natažení stěrky, vtlačení výztužné tkaniny a přehlazení stěrky. Včetně parapetních lišt.</t>
  </si>
  <si>
    <t>0,95*0,2*5</t>
  </si>
  <si>
    <t>622319015R00</t>
  </si>
  <si>
    <t>Profily zakládací hliníkové, pro izolaci tl. 160 mm</t>
  </si>
  <si>
    <t>10,193</t>
  </si>
  <si>
    <t>622421121RT2</t>
  </si>
  <si>
    <t xml:space="preserve">Omítky vnější stěn vápenné nebo vápenocementové hrubé zatřené, ze suché maltové směsi,  </t>
  </si>
  <si>
    <t>(1,25+0,95)*3,08</t>
  </si>
  <si>
    <t>(1,25+0,95)*2,6</t>
  </si>
  <si>
    <t>0,34*0,8</t>
  </si>
  <si>
    <t>622422111R00</t>
  </si>
  <si>
    <t>Oprava vnějších omítek vápenných a vápenocementových hladkých, stupeň členitosti 1 a 2, v množství opravované plochy do 10 %, s barvením na 100% opravované plochy, bez nákladů na umělecké dekorace fasád</t>
  </si>
  <si>
    <t>bez otlučení vadných míst</t>
  </si>
  <si>
    <t>622432111R00</t>
  </si>
  <si>
    <t>Omítky vnější stěn z umělého kamene v přírodní barvě drtí dekorativní jemnozrnné, akrylátové</t>
  </si>
  <si>
    <t>D04 : 0,07*(10,24+14,05+8,564+0,4+0,16*2+1,5)</t>
  </si>
  <si>
    <t>-1,34*0,07</t>
  </si>
  <si>
    <t>622461971R00</t>
  </si>
  <si>
    <t>Oprava vnějších omítek šlechtěných postřik vnější omítky šlechtěnou směsí jednobarevný_x000D_
 příplatky za každou další barvu</t>
  </si>
  <si>
    <t>umělých škrábaných,</t>
  </si>
  <si>
    <t>27,79309+365,8675+17,59+5,526+1,95+14,25018</t>
  </si>
  <si>
    <t>622481211RU1</t>
  </si>
  <si>
    <t>Vyztužení povrchových úprav vnějších stěn stěrkou s výztužnou sklotextilní tkaninou, s dodávkou sítě a stěrkového tmelu</t>
  </si>
  <si>
    <t>2,07*(0,24+8,564+10,193+1,5+14,05+10,24+0,12*2)-10,193*0,07</t>
  </si>
  <si>
    <t>D04 : 2,36138</t>
  </si>
  <si>
    <t>622904112R00</t>
  </si>
  <si>
    <t>Očištění fasád tlakovou vodou, složitost fasády 1 - 2</t>
  </si>
  <si>
    <t>27,79309+4,50270+365,8675+17,59+5,526+1,95+0,95+14,25018</t>
  </si>
  <si>
    <t>622421491R0V</t>
  </si>
  <si>
    <t>Doplňky zatepl. systémů, rohová lišta</t>
  </si>
  <si>
    <t>Vlastní</t>
  </si>
  <si>
    <t>(10,24+14,05+8,564+0,4+0,16*2+1,5)</t>
  </si>
  <si>
    <t>-1,34</t>
  </si>
  <si>
    <t>283762401R</t>
  </si>
  <si>
    <t>deska izolační fasádní; pěnový polystyren s grafitem; povrch hladký; rovná hrana; tl. 20,0 mm; součinitel tepelné vodivosti 0,032 W/mK; R = 0,600 m2K/W; obj. hmotnost 15,00 kg/m3</t>
  </si>
  <si>
    <t>SPCM</t>
  </si>
  <si>
    <t>Specifikace</t>
  </si>
  <si>
    <t>POL3_</t>
  </si>
  <si>
    <t>160,02325*1,05</t>
  </si>
  <si>
    <t>941941042R00</t>
  </si>
  <si>
    <t>Montáž lešení lehkého pracovního řadového s podlahami šířky od 1,00 do 1,20 m, výšky přes 10 do 30 m</t>
  </si>
  <si>
    <t>800-3</t>
  </si>
  <si>
    <t>včetně kotvení</t>
  </si>
  <si>
    <t>Včetně kotvení lešení.</t>
  </si>
  <si>
    <t>(0,06+0,67+6,255)*(0,24+8,564+2,4+10,193+2,4+1,5+2,4+14,05+2,4+10,24+2,4)+150</t>
  </si>
  <si>
    <t>941941292R00</t>
  </si>
  <si>
    <t>Montáž lešení lehkého pracovního řadového s podlahami příplatek za každý další i započatý měsíc použití lešení_x000D_
 šířky od 1,00 do 1,20 m a výšky přes 10 do 30 m</t>
  </si>
  <si>
    <t>546,657195*2</t>
  </si>
  <si>
    <t>941941842R00</t>
  </si>
  <si>
    <t>Demontáž lešení lehkého řadového s podlahami šířky přes 1 do 1,2 m, výšky přes 10 do 30 m</t>
  </si>
  <si>
    <t>944944011R00</t>
  </si>
  <si>
    <t xml:space="preserve">Montáž ochranné sítě z umělých vláken </t>
  </si>
  <si>
    <t>944944031R00</t>
  </si>
  <si>
    <t>Montáž ochranné sítě příplatek k ceně za každý další i započatý měsíc použití ochranných sítí_x000D_
 z umělých vláken</t>
  </si>
  <si>
    <t>944944081R00</t>
  </si>
  <si>
    <t xml:space="preserve">Demontáž ochranné sítě z umělých vláken </t>
  </si>
  <si>
    <t>959791114R00</t>
  </si>
  <si>
    <t>Odvětrávací trouby ukládané na sraz vodorovně PVC vnitřní průměr 80 až 140 mm</t>
  </si>
  <si>
    <t>na maltové terče na rovných střechách do izolačních násypů apod., se zakrytím volných konců síťkami (do malty),</t>
  </si>
  <si>
    <t>0,25*4</t>
  </si>
  <si>
    <t>978015221R00</t>
  </si>
  <si>
    <t>Otlučení omítek vápenných nebo vápenocementových vnějších s vyškrabáním spár, s očištěním zdiva_x000D_
 1. až 4. stupni složitosti, v rozsahu do 10 %</t>
  </si>
  <si>
    <t>801-3</t>
  </si>
  <si>
    <t>999281211R00</t>
  </si>
  <si>
    <t>Přesun hmot pro opravy a údržbu objektů pro opravy a údržbu vnějších plášťů dosavadních objektů_x000D_
 výšky do 25 m</t>
  </si>
  <si>
    <t>Přesun hmot</t>
  </si>
  <si>
    <t>POL7_</t>
  </si>
  <si>
    <t>oborů 801, 803, 811 a 812</t>
  </si>
  <si>
    <t>711823121RT3</t>
  </si>
  <si>
    <t>Ochrana konstrukcí nopovou fólií svisle, výška nopu 8 mm, včetně dodávky fólie</t>
  </si>
  <si>
    <t>800-711</t>
  </si>
  <si>
    <t>0,15*(0,24+8,564+10,193+1,5+14,05+10,24+0,12*2)</t>
  </si>
  <si>
    <t>998711202R00</t>
  </si>
  <si>
    <t>Přesun hmot pro izolace proti vodě svisle do 12 m</t>
  </si>
  <si>
    <t>50 m vodorovně měřeno od těžiště půdorysné plochy skládky do těžiště půdorysné plochy objektu</t>
  </si>
  <si>
    <t>713111130R00</t>
  </si>
  <si>
    <t xml:space="preserve">Montáž tepelné izolace stropů vložené mezi krokve,  </t>
  </si>
  <si>
    <t>800-713</t>
  </si>
  <si>
    <t>C : (3,5*(4,063+7,29)+6,447*2,3-2,602*2,3/2)*2</t>
  </si>
  <si>
    <t>E : ((4,242+0,44)*8+(3,6+0,24)*5+3,5*6,317+5,3*5,3/2)*2</t>
  </si>
  <si>
    <t>713131130R00</t>
  </si>
  <si>
    <t>Montáž tepelné izolace stěn vložením do nosné rámové konstrukce</t>
  </si>
  <si>
    <t>Včetně pomocného lešení o výšce podlahy do 1900 mm a pro zatížení do 1,5 kPa.</t>
  </si>
  <si>
    <t>B : (0,9-0,25)*(7,671+6,447+10,27+1,5+4,529+4,063+10,306+0,24-0,32*5)</t>
  </si>
  <si>
    <t>(1,9-0,25)*6,47</t>
  </si>
  <si>
    <t>(2,5-0,25)*4,242</t>
  </si>
  <si>
    <t>1,938*2,4/2</t>
  </si>
  <si>
    <t>1,5*0,65+1,5*1/2</t>
  </si>
  <si>
    <t>2,8*10,27-1,4*1,4/2</t>
  </si>
  <si>
    <t>2,8*(10,306-0,32+0,24)-1,4*1,4</t>
  </si>
  <si>
    <t>-1,21*1,5*3</t>
  </si>
  <si>
    <t>-3*1,2</t>
  </si>
  <si>
    <t>-1,34*0,72</t>
  </si>
  <si>
    <t>-0,6*0,6</t>
  </si>
  <si>
    <t>713135112RS1</t>
  </si>
  <si>
    <t>Montáž difúzní fólie do stěn (dřevostaveb) s přelepením spojů, včetně dodávky fólie a spojovací pásky</t>
  </si>
  <si>
    <t>B : 96,5765</t>
  </si>
  <si>
    <t>631530003R</t>
  </si>
  <si>
    <t>rohož, pas izolační střešní; minerální vlákno, bez formaldehydu; tl. 100,0 mm; součinitel tepelné vodivosti 0,0320 W/mK; R = 3,100 m2K/W; obj. hmotnost 20,00 kg/m3</t>
  </si>
  <si>
    <t>C : (3,5*(4,063+7,29)+6,447*2,3-2,602*2,3/2)*1,02</t>
  </si>
  <si>
    <t>E : ((4,242+0,44)*8+(3,6+0,24)*5+3,5*6,317+5,3*5,3/2)*1,02</t>
  </si>
  <si>
    <t>631530005R</t>
  </si>
  <si>
    <t>rohož, pas izolační střešní; minerální vlákno, bez formaldehydu; tl. 140,0 mm; součinitel tepelné vodivosti 0,0320 W/mK; R = 4,350 m2K/W; obj. hmotnost 20,00 kg/m3</t>
  </si>
  <si>
    <t>B : 96,5765*1,02</t>
  </si>
  <si>
    <t>631530008R</t>
  </si>
  <si>
    <t>rohož, pas izolační střešní; minerální vlákno, bez formaldehydu; tl. 200,0 mm; součinitel tepelné vodivosti 0,032 W/mK; R = 6,250 m2K/W; obj. hmotnost 20,00 kg/m3</t>
  </si>
  <si>
    <t>998713202R00</t>
  </si>
  <si>
    <t>Přesun hmot pro izolace tepelné v objektech výšky do 12 m</t>
  </si>
  <si>
    <t>50 m vodorovně</t>
  </si>
  <si>
    <t>728415112R00</t>
  </si>
  <si>
    <t xml:space="preserve">Mřížky, regulátory montáž čtyřhranné větrací nebo ventilační mřížky, do průřezu 0,10 m2,  </t>
  </si>
  <si>
    <t>800-728</t>
  </si>
  <si>
    <t>P1 : 4</t>
  </si>
  <si>
    <t>728415812R00</t>
  </si>
  <si>
    <t>Demontáž větrací nebo ventilační mřížky do průřezu 0,1 m2</t>
  </si>
  <si>
    <t>P1</t>
  </si>
  <si>
    <t>Plastová větrací mřížka 300x300 mm</t>
  </si>
  <si>
    <t>Barva: upřesní projektant s investorem v</t>
  </si>
  <si>
    <t>průběhu stavby</t>
  </si>
  <si>
    <t>Poznámka: přesnou velikost mřížky nutno zjistit</t>
  </si>
  <si>
    <t>na míst</t>
  </si>
  <si>
    <t>998728202R00</t>
  </si>
  <si>
    <t>Přesun hmot pro vzduchotechniku v objektech výšky do 12 m</t>
  </si>
  <si>
    <t>vodorovně do 50 m</t>
  </si>
  <si>
    <t>762343101R00</t>
  </si>
  <si>
    <t>Bednění a laťování montáž_x000D_
 rošt pro tepelnou izolaci</t>
  </si>
  <si>
    <t>800-762</t>
  </si>
  <si>
    <t>C : (3,5*(4,063+7,29)+6,447*2,3-2,602*2,3/2)*2,5</t>
  </si>
  <si>
    <t>E : ((4,242+0,44)*8+(3,6+0,24)*5+3,5*6,317+5,3*5,3/2)*2,5</t>
  </si>
  <si>
    <t>762395000R00</t>
  </si>
  <si>
    <t>Spojovací a ochranné prostředky svory, prkna, hřebíky, pásová ocel, vruty, impregnace</t>
  </si>
  <si>
    <t>rošt izolace : 0,06*0,1*360,9545</t>
  </si>
  <si>
    <t>762911121R00</t>
  </si>
  <si>
    <t xml:space="preserve">Impregnace řeziva tlakovakuová, ochrana proti dřevokazným houbám, plísním a dřevokaznému hmyzu </t>
  </si>
  <si>
    <t>60596002R</t>
  </si>
  <si>
    <t>hranol</t>
  </si>
  <si>
    <t>POL3_7</t>
  </si>
  <si>
    <t>rošt izolace : 0,06*0,1*360,9545*1,1</t>
  </si>
  <si>
    <t>998762202R00</t>
  </si>
  <si>
    <t>Přesun hmot pro konstrukce tesařské v objektech výšky do 12 m</t>
  </si>
  <si>
    <t>763612132R00</t>
  </si>
  <si>
    <t>Montáž obložení stěn, z desek tl. do 18 mm, na P+D, šroubováním, bez dodávky desky</t>
  </si>
  <si>
    <t>800-763</t>
  </si>
  <si>
    <t>vč. dodávky a montáže spojovacího materiálu</t>
  </si>
  <si>
    <t xml:space="preserve">B : </t>
  </si>
  <si>
    <t>-3*1,2+(3+1,2)*2*0,3</t>
  </si>
  <si>
    <t>-1,34*0,72+(1,34+0,72)*2*0,3</t>
  </si>
  <si>
    <t>-0,6*0,6+0,6*3*0,3</t>
  </si>
  <si>
    <t>-1,21*1,5*3+(1,21+1,5)*2*0,3*3</t>
  </si>
  <si>
    <t>763613232R00</t>
  </si>
  <si>
    <t>Montáž záklop stropů, z desek tl. nad 18 mm, na P+D, šroubováním, bez dodávky desky</t>
  </si>
  <si>
    <t>E : ((4,242+0,44)*8+(3,6+0,24)*5+3,5*6,317+5,3*5,3/2)*0,9</t>
  </si>
  <si>
    <t>60726014.AR</t>
  </si>
  <si>
    <t>deska dřevoštěpková třívrstvá pro prostředí vlhké; strana nebroušená; hrana pero/drážka; tl = 18,0 mm</t>
  </si>
  <si>
    <t>118,8512*1,05</t>
  </si>
  <si>
    <t>60726017.AR</t>
  </si>
  <si>
    <t>deska dřevoštěpková třívrstvá pro prostředí vlhké; strana nebroušená; hrana pero/drážka; tl = 25,0 mm</t>
  </si>
  <si>
    <t>83,52945*1,05</t>
  </si>
  <si>
    <t>998763201R00</t>
  </si>
  <si>
    <t>Přesun hmot dřevostaveb v objektech výšky do 6 m</t>
  </si>
  <si>
    <t>Z1</t>
  </si>
  <si>
    <t>D+M vchodová stříška 4400x1500 mm</t>
  </si>
  <si>
    <t>Provedení: ocelová nosná konstrukce - konzolové prvky</t>
  </si>
  <si>
    <t>kotvené k nosné svislé stěně objektu +</t>
  </si>
  <si>
    <t>+ polykarbonátová transparentní deska</t>
  </si>
  <si>
    <t>Půdorysný rozměr: 4400 x 1500 mm</t>
  </si>
  <si>
    <t>Barva: nátěr - odstín dle barevného řešení</t>
  </si>
  <si>
    <t>Poznámka: vybere se typová vchodová stříška -</t>
  </si>
  <si>
    <t>přesný typ a rozměr vybere</t>
  </si>
  <si>
    <t>investor s projektantem</t>
  </si>
  <si>
    <t>998767202R00</t>
  </si>
  <si>
    <t>Přesun hmot pro kovové stavební doplňk. konstrukce v objektech výšky do 12 m</t>
  </si>
  <si>
    <t>800-767</t>
  </si>
  <si>
    <t>Nařezání izolace na potřebný rouzměr. Vložení izolace do stěny bez dodávky tepelné izolace.</t>
  </si>
  <si>
    <t>648991113R00</t>
  </si>
  <si>
    <t>Osazení parapetních desek z plastických hmot šířky nad 200 mm</t>
  </si>
  <si>
    <t>a poloplastických hmot na montážní pěnu, zapravení omítky pod parapetem, těsnění spáry mezi parapetem a rámem okna, dodávka silikonu.</t>
  </si>
  <si>
    <t>T1 : 7*1,1</t>
  </si>
  <si>
    <t>T2 : 4*1,21</t>
  </si>
  <si>
    <t>T3 : 1*1,34</t>
  </si>
  <si>
    <t>T4 : 1*1,52</t>
  </si>
  <si>
    <t>T5 : 1*0,54</t>
  </si>
  <si>
    <t>T6 : 1*1,34</t>
  </si>
  <si>
    <t>T7 : 1*1,21</t>
  </si>
  <si>
    <t>T8 : 1*3</t>
  </si>
  <si>
    <t>60775314R</t>
  </si>
  <si>
    <t>parapet vnitřní š = 300 mm; materiál - povrch laminátová fólie CPL; materiál - jádro vlhkuodolná DTD; dekor bílý</t>
  </si>
  <si>
    <t>T7 : 1*1,21*1,1</t>
  </si>
  <si>
    <t>T8 : 1*3*1,1</t>
  </si>
  <si>
    <t>60775317R</t>
  </si>
  <si>
    <t>parapet vnitřní š = 500 mm; materiál - povrch laminátová fólie CPL; materiál - jádro vlhkuodolná DTD; dekor bílý</t>
  </si>
  <si>
    <t>T1 : 7*1,1*1,1</t>
  </si>
  <si>
    <t>T2 : 4*1,21*1,1</t>
  </si>
  <si>
    <t>T3 : 1*1,34*1,1</t>
  </si>
  <si>
    <t>T4 : 1*1,52*1,1</t>
  </si>
  <si>
    <t>T5 : 1*0,54*1,1</t>
  </si>
  <si>
    <t>6077531VR</t>
  </si>
  <si>
    <t>Parapet interiér DTD Mšíře 320 mm bílý, s nosem 40 mm</t>
  </si>
  <si>
    <t>T6 : 1*1,34*1,1</t>
  </si>
  <si>
    <t>60775390R</t>
  </si>
  <si>
    <t>krytka parapetu plast; pro parapety s nosem; rozměr 600 mm; barva bílá, šedá, aluminium, buk, dub, pino, třešeň, zlatý dub</t>
  </si>
  <si>
    <t>(7+4+1+1+1+1+3+1)*2</t>
  </si>
  <si>
    <t>999281108R00</t>
  </si>
  <si>
    <t xml:space="preserve">Přesun hmot pro opravy a údržbu objektů pro opravy a údržbu dosavadních objektů včetně vnějších plášťů_x000D_
 výšky do 12 m,  </t>
  </si>
  <si>
    <t>764816127R00</t>
  </si>
  <si>
    <t>Oplechování parapetů včetně rohů, lepené lepidlem, z lakovaného pozinkovaného plechu, rš 270 mm, dodávka a montáž</t>
  </si>
  <si>
    <t>800-764</t>
  </si>
  <si>
    <t>včetně rohů</t>
  </si>
  <si>
    <t>včetně krytek a spojovacích prostředků.</t>
  </si>
  <si>
    <t>K1 : 1,1*7</t>
  </si>
  <si>
    <t>K2 : 1,21*7</t>
  </si>
  <si>
    <t>K3 : 0,95*5</t>
  </si>
  <si>
    <t>K4 : 1,18*1</t>
  </si>
  <si>
    <t>K5 : 1,34*3</t>
  </si>
  <si>
    <t>K6 : 1,52*1</t>
  </si>
  <si>
    <t>K7 : 9,54*1</t>
  </si>
  <si>
    <t>K8 : 0,6*1</t>
  </si>
  <si>
    <t>K9 : 3*1</t>
  </si>
  <si>
    <t>764816144R0V</t>
  </si>
  <si>
    <t>, lakovaný Pz plech, rš 450 mm</t>
  </si>
  <si>
    <t>764816150R0V</t>
  </si>
  <si>
    <t>, lakovaný Pz plech, rš 470 mm</t>
  </si>
  <si>
    <t>998764202R00</t>
  </si>
  <si>
    <t>Přesun hmot pro konstrukce klempířské v objektech výšky do 12 m</t>
  </si>
  <si>
    <t>D1</t>
  </si>
  <si>
    <t>D+M plastové vstupní dveře dvoukřídlové s 1/2 prosklením, s izolačním trojsklem Ud=1,2 Wm2/K, rozměr 1180x2100 mm, izolační čiré trojsklo,max.Ug=0,7 W/m2K,gmin=49%, barva: bílá</t>
  </si>
  <si>
    <t>Plastové vstupní dveře dvoukřídlové s 1/2 prosklením, s izolačním trojsklem Ud=1,2 Wm2/K,platí pro celé dveře.</t>
  </si>
  <si>
    <t>Izolační čiré trojsklo,max.Ug=0,7 W/m2K,gmin=49%</t>
  </si>
  <si>
    <t>O1</t>
  </si>
  <si>
    <t>D+M plastové okno, dvoukřídlové bez sloupku - otevíravé a otevíravé/sklopné +nadsvětlík se sklopným, křídlem, rozměr 1100x1700 mm, barva: bílá</t>
  </si>
  <si>
    <t>s izolačním trojsklem Uw=0,8 Wm2/K, platí pro celé okno</t>
  </si>
  <si>
    <t>Izolační čiré trojsklo,max.Ug=0,7 W/m2K, gmin=49%</t>
  </si>
  <si>
    <t>O10</t>
  </si>
  <si>
    <t>D+M plastové okno, jedkřídlové, otevíravé sklopné, rozměr 600x600 mm, barva: bílá</t>
  </si>
  <si>
    <t>O11a</t>
  </si>
  <si>
    <t>D+M plastové okno,2xdvoukřídlové bez sloupku-otevíravé a otevíravé/sklopné se středovým mezisloupkem, (mezi dvoukřídlými okny), rozměr 3000x1200 mm, barva: bílá, akustická štěrbina</t>
  </si>
  <si>
    <t>O12</t>
  </si>
  <si>
    <t>D+M plastové okno, dvoukřídlové bez sloupku - otevíravé a otevíravé/sklopné +nadsvětlík se sklopným, křídlem, rozměr 1100x1500 mm, barva: bílá</t>
  </si>
  <si>
    <t>O2</t>
  </si>
  <si>
    <t>D+M plastové okno, dvoukřídlové bez sloupku - otevíravé a otevíravé/sklopné +nadsvětlík se sklopným, křídlem, rozměr 1210x1700 mm, barva: bílá</t>
  </si>
  <si>
    <t>O3</t>
  </si>
  <si>
    <t>O4</t>
  </si>
  <si>
    <t>D+M plastové okno, dvoukřídlové bez sloupku - otevíravé a otevíravé/sklopné +nadsvětlík se sklopným, křídlem, rozměr 1210x1500 mm, barva: bílá</t>
  </si>
  <si>
    <t>O4a</t>
  </si>
  <si>
    <t>D+M plastové okno, dvoukřídlové bez sloupku - otevíravé a otevíravé/sklopné +nadsvětlík se sklopným, křídlem, rozměr 1210x1500 mm, barva: bílá, akustická štěrbina</t>
  </si>
  <si>
    <t>kuss</t>
  </si>
  <si>
    <t>O5</t>
  </si>
  <si>
    <t>D+M plastové okno, dvoukřídlové bez sloupku - otevíravé a otevíravé/sklopné +nadsvětlík se sklopným, křídlem, rozměr 1340x1700 mm, barva: bílá</t>
  </si>
  <si>
    <t>O6</t>
  </si>
  <si>
    <t>D+M plastové okno, dvoukřídlové bez sloupku - otevíravé a otevíravé/sklopné +nadsvětlík se sklopným, křídlem, rozměr 1520x1500 mm, barva: bílá</t>
  </si>
  <si>
    <t>O7</t>
  </si>
  <si>
    <t>D+M plastové okno, jedkřídlové, otevíravé sklopné, rozměr 540x640 mm, barva: bílá</t>
  </si>
  <si>
    <t>O8</t>
  </si>
  <si>
    <t>D+M plastové okno, dvoukřídlové bez sloupku - otevíravé a otevíravé/sklopné, rozměr 1340x720 mm, barva: bílá</t>
  </si>
  <si>
    <t>O9</t>
  </si>
  <si>
    <t>D+M plastové okno, jedkřídlové, otevíravé sklopné, rozměr 1340x720 mm, barva: bílá</t>
  </si>
  <si>
    <t>998766202R00</t>
  </si>
  <si>
    <t>Přesun hmot pro konstrukce truhlářské v objektech výšky do 12 m</t>
  </si>
  <si>
    <t>800-766</t>
  </si>
  <si>
    <t>Ž1</t>
  </si>
  <si>
    <t>D+M Inteligentně motoricky řízená venkovní žaluzie osazena v podomítkové schránce, rozměr, 1100x1500 mm, barva tmavě šedá</t>
  </si>
  <si>
    <t>Inteligentně motoricky řízená</t>
  </si>
  <si>
    <t>venkovní žaluzie osazena v podomítkové schránce</t>
  </si>
  <si>
    <t>Ž2</t>
  </si>
  <si>
    <t>D+M Inteligentně motoricky řízená venkovní žaluzie osazena v podomítkové schránce, rozměr, 1100x1700 mm, barva tmavě šedá</t>
  </si>
  <si>
    <t>Ž3</t>
  </si>
  <si>
    <t>D+M Inteligentně motoricky řízená venkovní žaluzie osazena v podomítkové schránce, rozměr, 1210x1500 mm, barva tmavě šedá</t>
  </si>
  <si>
    <t>Ž4</t>
  </si>
  <si>
    <t>D+M Inteligentně motoricky řízená venkovní žaluzie osazena v podomítkové schránce, rozměr, 1210x1700 mm, barva tmavě šedá</t>
  </si>
  <si>
    <t>Ž5</t>
  </si>
  <si>
    <t>D+M Inteligentně motoricky řízená venkovní žaluzie osazena v podomítkové schránce, rozměr, 1520x1500 mm, barva tmavě šedá</t>
  </si>
  <si>
    <t>Ž6</t>
  </si>
  <si>
    <t>D+M Inteligentně motoricky řízená venkovní žaluzie osazena v podomítkové schránce, rozměr, 3000x1200 mm, barva tmavě šedá</t>
  </si>
  <si>
    <t>998786202R00</t>
  </si>
  <si>
    <t>Přesun hmot pro čalounické úpravy v objektech výšky do 12 m</t>
  </si>
  <si>
    <t>800-786</t>
  </si>
  <si>
    <t>762083130R00</t>
  </si>
  <si>
    <t>Zvláštní výkony profilování zhlaví trámů průřezové plochy přes 160 do 320 cm2</t>
  </si>
  <si>
    <t>762085151R00</t>
  </si>
  <si>
    <t>Zvláštní výkony hoblování tesařských konstrukcí strojně na pile</t>
  </si>
  <si>
    <t>32*0,6*0,2*0,12</t>
  </si>
  <si>
    <t>762088116R00</t>
  </si>
  <si>
    <t>Zvláštní výkony zakrývání rozpracovaných tesařských konstrukcí těžkou plachtou na ochranu před srážkovou vodou, včetně odstranění 15 x 20 m</t>
  </si>
  <si>
    <t>Zakrývání rozpracovaných tesařských konstrukcí těžkou plachtou na ochranu před srážkovou vodou.</t>
  </si>
  <si>
    <t>762332110R00</t>
  </si>
  <si>
    <t>Vázané konstrukce krovů montáž_x000D_
 střech pultových, sedlových, valbových, stanových čtvercového nebo obdélníkového půdorysu z řeziva, průřezové plochy do 120 cm2</t>
  </si>
  <si>
    <t>POL1_7</t>
  </si>
  <si>
    <t>L1 : 5,65*3</t>
  </si>
  <si>
    <t>L2 : 7,85*7</t>
  </si>
  <si>
    <t>L3 : 6,15*1</t>
  </si>
  <si>
    <t>L4 : 4,5*1</t>
  </si>
  <si>
    <t>762332120R00</t>
  </si>
  <si>
    <t>Vázané konstrukce krovů montáž_x000D_
 střech pultových, sedlových, valbových, stanových čtvercového nebo obdélníkového půdorysu z řeziva, průřezové plochy přes 120 do 224 cm2</t>
  </si>
  <si>
    <t>P1 : 1,3*2</t>
  </si>
  <si>
    <t>P2 : 1,3*4</t>
  </si>
  <si>
    <t>S2 : 1,45*1</t>
  </si>
  <si>
    <t>762332130R00</t>
  </si>
  <si>
    <t>Vázané konstrukce krovů montáž_x000D_
 střech pultových, sedlových, valbových, stanových čtvercového nebo obdélníkového půdorysu z řeziva, průřezové plochy přes 120 do 288 cm2</t>
  </si>
  <si>
    <t>K1 : 7,7*15</t>
  </si>
  <si>
    <t>K2 : 5,75*4</t>
  </si>
  <si>
    <t>K3 : 5,15*1</t>
  </si>
  <si>
    <t>K4 : 3,2*1</t>
  </si>
  <si>
    <t>K5 : 1,25*1</t>
  </si>
  <si>
    <t>K6 : 5,75*1</t>
  </si>
  <si>
    <t>K7 : 1,3*1</t>
  </si>
  <si>
    <t>K8 : 5,15*1</t>
  </si>
  <si>
    <t>K9 : 6,35*1</t>
  </si>
  <si>
    <t>K10 : 1*1</t>
  </si>
  <si>
    <t>K11 : 4,6*6</t>
  </si>
  <si>
    <t>K12 : 3,95*1</t>
  </si>
  <si>
    <t>K13 : 2,55*1</t>
  </si>
  <si>
    <t>K14 : 1,15*1</t>
  </si>
  <si>
    <t>K15 : 3,05*8</t>
  </si>
  <si>
    <t>K16 : 6,55*1</t>
  </si>
  <si>
    <t>V1 : 1,35*2</t>
  </si>
  <si>
    <t>V2 : 2,3*1</t>
  </si>
  <si>
    <t>V3 : 0,6*1</t>
  </si>
  <si>
    <t>S1 : 4*4</t>
  </si>
  <si>
    <t>762332140R00</t>
  </si>
  <si>
    <t>Vázané konstrukce krovů montáž_x000D_
 střech pultových, sedlových, valbových, stanových čtvercového nebo obdélníkového půdorysu z řeziva, průřezové plochy přes 288 do 450 cm2</t>
  </si>
  <si>
    <t>A1 : 12,45*1</t>
  </si>
  <si>
    <t>A2 : 6,55*1</t>
  </si>
  <si>
    <t>A3 : 2,8*1</t>
  </si>
  <si>
    <t>A4 : 1,75*1</t>
  </si>
  <si>
    <t>762342202RT4</t>
  </si>
  <si>
    <t>Bednění a laťování s dodávkou řeziva_x000D_
 laťování střech o sklonu do 60°_x000D_
 při vzdálenost latí do 220 mm, vodorovné, včetně dodávky latí 40/60 mm</t>
  </si>
  <si>
    <t>7,597*8,739+7,597*3,506/2</t>
  </si>
  <si>
    <t>7,597*14,848-1,5*6,507</t>
  </si>
  <si>
    <t>-4,32*2,602/2</t>
  </si>
  <si>
    <t>8,85</t>
  </si>
  <si>
    <t>177,12716*0,012</t>
  </si>
  <si>
    <t>8,85*1,1</t>
  </si>
  <si>
    <t>pc01</t>
  </si>
  <si>
    <t>Kotevní hák na ukotvení pozednice do věnce á 900 mm z oceli 10 335 O14 mm se závitem délky 60 mm, Celková délka: 400 mm Včetně velkoplošných podložek a matic, nátěr proti</t>
  </si>
  <si>
    <t>R-položka</t>
  </si>
  <si>
    <t>POL12_1</t>
  </si>
  <si>
    <t>763611232R00</t>
  </si>
  <si>
    <t>Montáž bednění střech, z desek tl. nad 18 mm, na P+D, šroubováním</t>
  </si>
  <si>
    <t>177,12716*1,05</t>
  </si>
  <si>
    <t>764773201R00</t>
  </si>
  <si>
    <t xml:space="preserve">Krytina z falcovaných šablon o rozměru 290x290 mm, osazených na bednění, z hliníkového lakovaného plechu, tl. 0,7 mm, dodávka a montáž </t>
  </si>
  <si>
    <t>s úpravou krytiny u okapů, prostupů a výčnělků</t>
  </si>
  <si>
    <t>včetně pomocného lešení.</t>
  </si>
  <si>
    <t>764773311R00</t>
  </si>
  <si>
    <t xml:space="preserve">Krytina z falcovaných šablon o rozměru 290x290 mm, osazených na bednění, z hliníkového lakovaného plechu, příplatek za sklon střechy nad 30°,  </t>
  </si>
  <si>
    <t>764775323R00</t>
  </si>
  <si>
    <t>Lemování komínů osazených v ploše, z lakovaného hliníkového plechu tl. 0,7 mm,  , dodávka a montáž</t>
  </si>
  <si>
    <t>včetně těsnící pásky, příponek a spojovacích prostředků.</t>
  </si>
  <si>
    <t>764819212R00</t>
  </si>
  <si>
    <t>Odpadní trouby kruhové, průměr 100 mm, z lakovaného pozinkovaného plechu,  , dodávka a montáž</t>
  </si>
  <si>
    <t>včetně kolena, objímky, spojovacího materiálu a zednické výpomoci.</t>
  </si>
  <si>
    <t>K18 : 7,7</t>
  </si>
  <si>
    <t>K19 : 2,2</t>
  </si>
  <si>
    <t>K20 : 7,5</t>
  </si>
  <si>
    <t>K21 : 2</t>
  </si>
  <si>
    <t>764815212R00</t>
  </si>
  <si>
    <t>Žlaby podokapní půlkruhové, z lakovaného pozinkovaného plechu, rš 330 mm, dodávka a montáž</t>
  </si>
  <si>
    <t>včetně háků, čel, rohů, rovných hrdel a dilatací</t>
  </si>
  <si>
    <t>včetně háku, čela a spojky.</t>
  </si>
  <si>
    <t>K14 : 8,34</t>
  </si>
  <si>
    <t>K15 : 6,5</t>
  </si>
  <si>
    <t>K16 : 4,06</t>
  </si>
  <si>
    <t>K17 : 4,68</t>
  </si>
  <si>
    <t>764775309R00</t>
  </si>
  <si>
    <t>Závětrná lišta s upevňovacím elementem, z lakovaného hliníkového plechu tl. 0,7 mm,  , dodávka a montáž</t>
  </si>
  <si>
    <t>včetně zavětrovací lišty a spojovacích prostředků.</t>
  </si>
  <si>
    <t>7,681*2+6,531+2,004+4,771*2</t>
  </si>
  <si>
    <t>764719441R00</t>
  </si>
  <si>
    <t>Ostatní prvky ke střechám střešní výlez - poklop pro plochou střechu, z lakovaného hliníkového plechu, tl. 0,6 mm, dodávka a montáž</t>
  </si>
  <si>
    <t>včetně spojovacích prostředků.</t>
  </si>
  <si>
    <t>K22 600x600 : 1</t>
  </si>
  <si>
    <t>764773221R00</t>
  </si>
  <si>
    <t>Ostatní prvky ke střechám okapová šablona, z lakovaného hliníkového plechu,  , dodávka a montáž</t>
  </si>
  <si>
    <t>764773222R00</t>
  </si>
  <si>
    <t>Ostatní prvky ke střechám hřebenová šablona, z lakovaného hliníkového plechu,  , dodávka a montáž</t>
  </si>
  <si>
    <t>764773306R00</t>
  </si>
  <si>
    <t>Ostatní prvky ke střechám podkladní pás pro falcované šablony, z lakovaného hliníkového plechu, tl. 1 mm, dodávka a montáž</t>
  </si>
  <si>
    <t>764773317R00</t>
  </si>
  <si>
    <t>Ostatní prvky ke střechám prostupová taška pro falcované šablony, z lakovaného hliníkového plechu,  , dodávka a montáž</t>
  </si>
  <si>
    <t>764775307R00</t>
  </si>
  <si>
    <t>Ostatní prvky ke střechám ochranná mřížka proti ptákům šířky 125 mm,  ,  , dodávka a montáž</t>
  </si>
  <si>
    <t>764909401R00</t>
  </si>
  <si>
    <t>Ostatní prvky ke střechám hydroizolační difuzní fólie,  ,  , dodávka a montáž</t>
  </si>
  <si>
    <t>765799313RN3</t>
  </si>
  <si>
    <t>Fólie parotěsné, difúzní a vodotěsné Fólie podstřešní difuzní na bednění, s přelepením spojů</t>
  </si>
  <si>
    <t>800-765</t>
  </si>
  <si>
    <t>Dodávka a montáž fólie, spojovací pásky včetně spojovacích prostředků.</t>
  </si>
  <si>
    <t>998765202R00</t>
  </si>
  <si>
    <t>Přesun hmot pro krytiny tvrdé v objektech výšky do 12 m</t>
  </si>
  <si>
    <t>766420010RAA</t>
  </si>
  <si>
    <t>Obklad podhledu palubkami a deskami z aglom. dřeva palubkami SM/JD na pero-drážku, lakování</t>
  </si>
  <si>
    <t>AP-PSV</t>
  </si>
  <si>
    <t>Agregovaná položka</t>
  </si>
  <si>
    <t>POL2_</t>
  </si>
  <si>
    <t>Podkladový rošt, obklad palubkami z měkkého dřeva šířky do 8 cm na pero a drážku, dodávka materiálu, nátěr dvojnásobný syntetickým lakem.</t>
  </si>
  <si>
    <t>23,58*1,1+33,439*0,5</t>
  </si>
  <si>
    <t>113106121R00</t>
  </si>
  <si>
    <t>Rozebrání komunikací pro pěší s jakýmkoliv ložem a výplní spár_x000D_
 z betonových nebo kameninových dlaždic nebo tvarovek</t>
  </si>
  <si>
    <t>822-1</t>
  </si>
  <si>
    <t>s přemístěním hmot na skládku na vzdálenost do 3 m nebo s naložením na dopravní prostředek</t>
  </si>
  <si>
    <t>D1 : 20*0,5</t>
  </si>
  <si>
    <t>411900001RA0</t>
  </si>
  <si>
    <t>Demontáž trámového stropu včetně podhledu a podlahy z palubek</t>
  </si>
  <si>
    <t>AP-HSV</t>
  </si>
  <si>
    <t>demontáž stávajícího trámového stropu tj.: podlahy z palubek s polštáři, násypu v tloušťce 20 cm, záklopu, podhledu a stropních trámů, včetně vybourání zhlaví trámů.</t>
  </si>
  <si>
    <t>B21 : 18</t>
  </si>
  <si>
    <t>960321271R00</t>
  </si>
  <si>
    <t>Bourání konstrukcí vodních staveb konstrukce ze železobetonu</t>
  </si>
  <si>
    <t>832-1</t>
  </si>
  <si>
    <t>s naložením vybouraných hmot a suti na dopravní prostředek nebo s odklizením na hromady do vzdálenosti 20 m</t>
  </si>
  <si>
    <t>Včetně bourání geotextilií, výplně otvorů tvárnic, drenáží, trubek a dilatačních prvků apod. zabudovaných v bouraných konstrukcích.</t>
  </si>
  <si>
    <t>stěny jímky : 3</t>
  </si>
  <si>
    <t>962031116R00</t>
  </si>
  <si>
    <t>Bourání příček z cihel pálených plných, tloušťky 140 mm</t>
  </si>
  <si>
    <t>nebo vybourání otvorů průřezové plochy přes 4 m2 v příčkách, včetně pomocného lešení o výšce podlahy do 1900 mm a pro zatížení do 1,5 kPa  (150 kg/m2),</t>
  </si>
  <si>
    <t>B13 : 25</t>
  </si>
  <si>
    <t>B16 : 17</t>
  </si>
  <si>
    <t>B26 : 2,5</t>
  </si>
  <si>
    <t>962032231R00</t>
  </si>
  <si>
    <t>Bourání zdiva nadzákladového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</si>
  <si>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</si>
  <si>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B2 : 18</t>
  </si>
  <si>
    <t>B12 : 4</t>
  </si>
  <si>
    <t>B14 : 4</t>
  </si>
  <si>
    <t>B15 : 2,5</t>
  </si>
  <si>
    <t>962032631R00</t>
  </si>
  <si>
    <t>Bourání zdiva nadzákladového komínového z jakýchkoliv cihel pálených, šamotových nebo vápenopískových nad střechou, na maltu vápenou nebo vápenocementovou</t>
  </si>
  <si>
    <t>B6 : 0,5*0,5*5,5</t>
  </si>
  <si>
    <t>962036112R00</t>
  </si>
  <si>
    <t>Demontáž sádrokartonových, sádrovláknitých příček a předstěn příčka, sádrokartonová bez minerální izolace, jednoduchá ocelová konstrukce, 1xopláštěná deskou tl. 12,5 mm</t>
  </si>
  <si>
    <t>B10 : 15</t>
  </si>
  <si>
    <t>963042819R00</t>
  </si>
  <si>
    <t>Bourání jakýchkoliv betonových schodišťových stupňů zhotovených na místě</t>
  </si>
  <si>
    <t>65</t>
  </si>
  <si>
    <t>963051113R00</t>
  </si>
  <si>
    <t>Bourání železobetonových stropů deskových_x000D_
 tloušťky přes 80 mm</t>
  </si>
  <si>
    <t>včetně pomocného lešení o výšce podlahy do 1900 mm a pro zatížení do 1,5 kPa  (150 kg/m2),</t>
  </si>
  <si>
    <t>jímka : 9</t>
  </si>
  <si>
    <t>černá kuchyně : 7</t>
  </si>
  <si>
    <t>WC : 0,5</t>
  </si>
  <si>
    <t>965041431R00</t>
  </si>
  <si>
    <t>Bourání podkladů pod dlažby nebo litých celistvých dlažeb a mazanin  lehčených, tloušťky přes 100 mm, plochy do 4 m2</t>
  </si>
  <si>
    <t>B18 : 68*0,125</t>
  </si>
  <si>
    <t>965081713RT1</t>
  </si>
  <si>
    <t>Bourání podlah z keramických dlaždic, tloušťky do 10 mm, plochy přes 1 m2</t>
  </si>
  <si>
    <t>bez podkladního lože, s jakoukoliv výplní spár</t>
  </si>
  <si>
    <t>B25 : 7</t>
  </si>
  <si>
    <t>965082923R00</t>
  </si>
  <si>
    <t>Odstranění násypu pod podlahami a ochranného na střechách tloušťky do 100 mm, plochy přes 2 m2</t>
  </si>
  <si>
    <t>B17 : 20*0,1</t>
  </si>
  <si>
    <t>966031313R00</t>
  </si>
  <si>
    <t>Vybourání částí říms z cihel vyložených do 25 cm tloušťky do 300 mm</t>
  </si>
  <si>
    <t>B23 : 35</t>
  </si>
  <si>
    <t>966032911R00</t>
  </si>
  <si>
    <t>Odsekání říms podokenních nebo nadokenních předsazených přes líc zdiva do 80 mm</t>
  </si>
  <si>
    <t>předsazených před líc zdiva,</t>
  </si>
  <si>
    <t>B22 : 20</t>
  </si>
  <si>
    <t>968061112R00</t>
  </si>
  <si>
    <t>Vyvěšení nebo zavěšení dřevěných křídel oken, plochy do 1,5 m2</t>
  </si>
  <si>
    <t>oken, dveří a vrat, s uložením a opětovným zavěšením po provedení stavebních změn,</t>
  </si>
  <si>
    <t>8*15+4+1+2</t>
  </si>
  <si>
    <t>968061125R00</t>
  </si>
  <si>
    <t>Vyvěšení nebo zavěšení dřevěných křídel dveří, plochy do 2 m2</t>
  </si>
  <si>
    <t>D4 : 4</t>
  </si>
  <si>
    <t>D7 : 2</t>
  </si>
  <si>
    <t>968062354R00</t>
  </si>
  <si>
    <t>Vybourání dřevěných rámů oken dvojitých nebo zdvojených, plochy do 1 m2</t>
  </si>
  <si>
    <t>D6 : 0,25*0,5*1</t>
  </si>
  <si>
    <t>D18 : (1,9*0,8)/2</t>
  </si>
  <si>
    <t>968062455R00</t>
  </si>
  <si>
    <t>Vybourání dřevěných rámů dveřních zárubní, plochy do 2 m2</t>
  </si>
  <si>
    <t>D4 : 0,8*1,97*4</t>
  </si>
  <si>
    <t>968062456R00</t>
  </si>
  <si>
    <t>Vybourání dřevěných rámů dveřních zárubní, plochy přes 2 m2</t>
  </si>
  <si>
    <t>D7 : 1,34*2,24</t>
  </si>
  <si>
    <t>968062991R00</t>
  </si>
  <si>
    <t>Vybourání dřevěných rámů vnitřních deštění výkladů a obkladů stěn, jakýchkoliv ploch</t>
  </si>
  <si>
    <t>D5 : 0,3*(1,05+1,08)*2</t>
  </si>
  <si>
    <t>D9 : 0,3*(1,21+1,7)*2*2</t>
  </si>
  <si>
    <t>D10 : 0,3*(1,21+1,5)*2*2</t>
  </si>
  <si>
    <t>D11 : 0,3*(1,1+1,7)*2*2</t>
  </si>
  <si>
    <t>D12 : 0,3*(1,1+1,5)*2*3</t>
  </si>
  <si>
    <t>D13 : 0,3*(1,34+1,7)*2*1</t>
  </si>
  <si>
    <t>D14 : 0,3*(1,34+0,72)*2*1</t>
  </si>
  <si>
    <t>D15 : 0,3*(1,52+1,5)*2*1</t>
  </si>
  <si>
    <t>D16 : 0,3*(0,54+0,64)*2*1</t>
  </si>
  <si>
    <t>D17 : 0,3*(0,9+1,3)*2*1</t>
  </si>
  <si>
    <t>968083001R00</t>
  </si>
  <si>
    <t>Vybourání plastových výplní otvorů oken, do 1 m2</t>
  </si>
  <si>
    <t>D8 : 1,18*0,8</t>
  </si>
  <si>
    <t>968095001R00</t>
  </si>
  <si>
    <t xml:space="preserve">Vybourání vnitřních parapetů dřevěných, šířky do 25 cm,  </t>
  </si>
  <si>
    <t>D23 : 1,21*4</t>
  </si>
  <si>
    <t>D25 : 1,1*6</t>
  </si>
  <si>
    <t>D27 : 1,34*2</t>
  </si>
  <si>
    <t>D29 : 1,52*1</t>
  </si>
  <si>
    <t>D31 : 0,54*1</t>
  </si>
  <si>
    <t>D33 : 0,9*1</t>
  </si>
  <si>
    <t>D44 : 1,18*1</t>
  </si>
  <si>
    <t>D45 : 1,18*1</t>
  </si>
  <si>
    <t>971035541R00</t>
  </si>
  <si>
    <t>Vybourání otvorů ve zdivu cihelném z jakýchkoliv cihel pálených_x000D_
 na maltu cementovou, plochy do 1 m2, tloušťky do 300 mm</t>
  </si>
  <si>
    <t>základovém nebo nadzákladovém,</t>
  </si>
  <si>
    <t>Včetně pomocného lešení o výšce podlahy do 1900 mm a pro zatížení do 1,5 kPa  (150 kg/m2).</t>
  </si>
  <si>
    <t>B27 : 0,6*0,6*0,3</t>
  </si>
  <si>
    <t>971035641R00</t>
  </si>
  <si>
    <t>Vybourání otvorů ve zdivu cihelném z jakýchkoliv cihel pálených_x000D_
 na maltu cementovou, plochy do 4 m2, tloušťky do 300 mm</t>
  </si>
  <si>
    <t>B8 : 1</t>
  </si>
  <si>
    <t>B28 : 1,52*1,5*0,3</t>
  </si>
  <si>
    <t>974031664R00</t>
  </si>
  <si>
    <t>Vysekání rýh v jakémkoliv zdivu cihelném pro vtahování nosníků do zdí, před vybouráním otvorů_x000D_
 do hloubky 150 mm, při výšce nosníku do 150 mm</t>
  </si>
  <si>
    <t>B8 : 1,4*2</t>
  </si>
  <si>
    <t>976071111R00</t>
  </si>
  <si>
    <t>Vybourání kovových doplňkových konstrukcí madel a zábradlí_x000D_
 v jakémkoliv zdivu</t>
  </si>
  <si>
    <t>B24 : 11</t>
  </si>
  <si>
    <t>978012191R00</t>
  </si>
  <si>
    <t>Otlučení omítek vápenných nebo vápenocementových vnitřních s vyškrabáním spár, s očištěním zdiva stropů rákosovaných, v rozsahu do 100 %</t>
  </si>
  <si>
    <t>978013191R00</t>
  </si>
  <si>
    <t>Otlučení omítek vápenných nebo vápenocementových vnitřních s vyškrabáním spár, s očištěním zdiva stěn, v rozsahu do 100 %</t>
  </si>
  <si>
    <t>B20 : 7*2</t>
  </si>
  <si>
    <t>978015291R00</t>
  </si>
  <si>
    <t>Otlučení omítek vápenných nebo vápenocementových vnějších s vyškrabáním spár, s očištěním zdiva_x000D_
 1. až 4. stupni složitosti, v rozsahu do 100 %</t>
  </si>
  <si>
    <t>B11 : 35*0,6</t>
  </si>
  <si>
    <t>978059531R00</t>
  </si>
  <si>
    <t>Odsekání a odebrání obkladů stěn z obkládaček vnitřních z jakýchkoliv materiálů, plochy přes 2 m2</t>
  </si>
  <si>
    <t>včetně otlučení podkladní omítky až na zdivo,</t>
  </si>
  <si>
    <t>B9 : 20,</t>
  </si>
  <si>
    <t>978059631R00</t>
  </si>
  <si>
    <t>Odsekání a odebrání obkladů stěn z obkladaček vnějších z jakýchkoliv materiálů, plochy přes 2 m2</t>
  </si>
  <si>
    <t>B1 : 25</t>
  </si>
  <si>
    <t>965049000</t>
  </si>
  <si>
    <t>Bourání rabic.pletivo</t>
  </si>
  <si>
    <t>D2</t>
  </si>
  <si>
    <t>Demontáž vchodové stříšky z OK a drátoskla včetně okapu</t>
  </si>
  <si>
    <t>D3</t>
  </si>
  <si>
    <t>Demontáž posuvných dveří z polykarbonátu 3250x1700 mm</t>
  </si>
  <si>
    <t>Vyčerpání kanalizační jímky a likvidace vyčerpaných odpadních vod</t>
  </si>
  <si>
    <t>soubor</t>
  </si>
  <si>
    <t>713101111R00</t>
  </si>
  <si>
    <t>Odstranění tepelné izolace z desek, lamel, rohoží, pásů a foukané izolace stropů a podhledů, volně uložené, z desek z expandovaného polystyrenu, tloušťky do 100 mm</t>
  </si>
  <si>
    <t>D22 : 83</t>
  </si>
  <si>
    <t>713101121R00</t>
  </si>
  <si>
    <t>Odstranění tepelné izolace z desek, lamel, rohoží, pásů a foukané izolace stropů a podhledů, volně uložené, z minerálních desek, lamel, rohoží a pásů, tloušťky do 100 mm</t>
  </si>
  <si>
    <t>725240812R00</t>
  </si>
  <si>
    <t>Demontáž sprchových kabin a mís mís bez výtokových armatur</t>
  </si>
  <si>
    <t>800-721</t>
  </si>
  <si>
    <t>D46 : 1</t>
  </si>
  <si>
    <t>725820801R00</t>
  </si>
  <si>
    <t>Demontáž baterií nástěnných do G 3/4"</t>
  </si>
  <si>
    <t>735151821R00</t>
  </si>
  <si>
    <t>Demontáž otopných těles panelových dvouřadých, stavební délky do 1500 mm</t>
  </si>
  <si>
    <t>800-731</t>
  </si>
  <si>
    <t>D43 : 2</t>
  </si>
  <si>
    <t>762111811R00</t>
  </si>
  <si>
    <t>Demontáž stěn a příček z hranolků, fošen nebo latí</t>
  </si>
  <si>
    <t>B20 : 7</t>
  </si>
  <si>
    <t>762112811R00</t>
  </si>
  <si>
    <t>Demontáž stěn a příček z polohraněného řeziva</t>
  </si>
  <si>
    <t>D20 : 12</t>
  </si>
  <si>
    <t>762522811R00</t>
  </si>
  <si>
    <t>Demontáž podlah s polštáři , z prken, tloušťky do 32 mm</t>
  </si>
  <si>
    <t>B17 : 20</t>
  </si>
  <si>
    <t>762811811R00</t>
  </si>
  <si>
    <t>Demontáž záklopů stropů vrchních, zapuštěných z hrubých prken tloušťky do 32 mm</t>
  </si>
  <si>
    <t>B18 : 68</t>
  </si>
  <si>
    <t>762900030RAB</t>
  </si>
  <si>
    <t>Demontáž krovů s bedněním, s laťováním</t>
  </si>
  <si>
    <t>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t>
  </si>
  <si>
    <t>Svislé přemístění ze 2. NP, nebo 1. PP, vodorovné vnitrostaveništní přemístění do 30 m, odvoz na skládku do 10 km. Bez poplatku za skládku.</t>
  </si>
  <si>
    <t>170</t>
  </si>
  <si>
    <t>764339811R00</t>
  </si>
  <si>
    <t>Demontáž lemování komínů, zděných ventilací a jiných střešních proniků_x000D_
 na vlnité krytině, v ploše, sklonu přes 30 do 45°</t>
  </si>
  <si>
    <t>D37 : 3</t>
  </si>
  <si>
    <t>764352811R00</t>
  </si>
  <si>
    <t>Demontáž žlabů podokapních půlkruhových rovných, rš 330 mm, sklonu přes 30 do 45°</t>
  </si>
  <si>
    <t>D36 : 30</t>
  </si>
  <si>
    <t>764361811R00</t>
  </si>
  <si>
    <t>Demontáž střešních otvorů střešních oken a poklopů, na krytině vlnité a prejzové, sklonu přes 30 do 45°</t>
  </si>
  <si>
    <t>764410850R00</t>
  </si>
  <si>
    <t>Demontáž oplechování parapetů rš od 100 do 330 mm</t>
  </si>
  <si>
    <t>D24 : 3,06*2</t>
  </si>
  <si>
    <t>D26 : 1,35*6</t>
  </si>
  <si>
    <t>D28 : 1,34*2</t>
  </si>
  <si>
    <t>D30 : 1,52*1</t>
  </si>
  <si>
    <t>D32 : 0,54*1</t>
  </si>
  <si>
    <t>D34 : 0,9*1</t>
  </si>
  <si>
    <t>764421870R00</t>
  </si>
  <si>
    <t>Demontáž oplechování říms rš od 400 do 500 mm</t>
  </si>
  <si>
    <t>D37 : 11</t>
  </si>
  <si>
    <t>764454801R00</t>
  </si>
  <si>
    <t>Demontáž odpadních trub nebo součástí trub kruhových , o průměru 75 a 100 mm</t>
  </si>
  <si>
    <t>D38 : 15</t>
  </si>
  <si>
    <t>741Z06OA0</t>
  </si>
  <si>
    <t>DEMONTÁŽ HROMOSVODOVÉHO VEDENÍ</t>
  </si>
  <si>
    <t>M</t>
  </si>
  <si>
    <t>EXP 19</t>
  </si>
  <si>
    <t>765900010RA0</t>
  </si>
  <si>
    <t>Demontáž střešních krytin krytiny pálené, bobrovky</t>
  </si>
  <si>
    <t>766411821R00</t>
  </si>
  <si>
    <t>Demontáž obložení stěn palubkami</t>
  </si>
  <si>
    <t>D20 : 12*2</t>
  </si>
  <si>
    <t>766421821R00</t>
  </si>
  <si>
    <t>Demontáž obložení podhledů palubkami</t>
  </si>
  <si>
    <t>766421822R00</t>
  </si>
  <si>
    <t>Demontáž obložení podhledů podkladových roštů</t>
  </si>
  <si>
    <t>776551830RT2</t>
  </si>
  <si>
    <t>Sejmutí povlakových podlah volně položených , z ploch přes 10 do 20 m2</t>
  </si>
  <si>
    <t>800-775</t>
  </si>
  <si>
    <t>979990107R00</t>
  </si>
  <si>
    <t>Poplatek za skládku suti - směs betonu,cihel,dřeva</t>
  </si>
  <si>
    <t>157,99742</t>
  </si>
  <si>
    <t>krov : 0,054*170</t>
  </si>
  <si>
    <t>krytina : 0,072*170</t>
  </si>
  <si>
    <t>979011111R00</t>
  </si>
  <si>
    <t>Svislá doprava suti a vybouraných hmot za prvé podlaží nad nebo pod základním podlažím</t>
  </si>
  <si>
    <t>Přesun suti</t>
  </si>
  <si>
    <t>POL8_</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</si>
  <si>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</si>
  <si>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</si>
  <si>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</si>
  <si>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</si>
  <si>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</si>
  <si>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</si>
  <si>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</si>
  <si>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</si>
  <si>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953941312R00</t>
  </si>
  <si>
    <t>Osazení předmětů na hmoždinky osazení hasicího přístroje</t>
  </si>
  <si>
    <t>44984114R</t>
  </si>
  <si>
    <t>přístoj hasicí práškový; P6Te; výtlačný prostředek dusík; náplň 6 kg; dostřik 4 m; doba činnosti min 12 s</t>
  </si>
  <si>
    <t>Odkaz na mn. položky pořadí 1 : 1,00000</t>
  </si>
  <si>
    <t>725014161R00</t>
  </si>
  <si>
    <t>Klozetové mísy závěsné, bilé, hluboké splachování, zadní, včetně sedátka, šířka 360 mm, hloubka 510 mm, výška 400 mm</t>
  </si>
  <si>
    <t>725017162R00</t>
  </si>
  <si>
    <t>Umyvadlo na šrouby, bílé, šířka 550 mm, hloubka 450 mm</t>
  </si>
  <si>
    <t>725017352R00</t>
  </si>
  <si>
    <t>Umývátko na šrouby, bílé, šířka 450 mm, hloubka 370 mm</t>
  </si>
  <si>
    <t>725249101R00</t>
  </si>
  <si>
    <t>Sprchové kabiny a mísy montáž_x000D_
 sprchových boxů</t>
  </si>
  <si>
    <t>725249102R00</t>
  </si>
  <si>
    <t>Sprchové kabiny a mísy montáž_x000D_
 sprchových mís a vaniček</t>
  </si>
  <si>
    <t>725823111RT0</t>
  </si>
  <si>
    <t>Baterie umyvadlové a dřezové umyvadlová, stojánková, ruční ovládání bez otvírání odpadu, základní, včetně dodávky materiálu</t>
  </si>
  <si>
    <t>725823114RT0</t>
  </si>
  <si>
    <t>Baterie umyvadlové a dřezové dřezová, stojánková, ruční ovládání bez otvírání odpadu, základní, včetně dodávky materiálu</t>
  </si>
  <si>
    <t>725849200R00</t>
  </si>
  <si>
    <t>Montáž baterie sprchové nastavitelná výška</t>
  </si>
  <si>
    <t>551450090R</t>
  </si>
  <si>
    <t>baterie sprchová nástěnná; rozteč 130 až 170 mm; ovládání pákové; povrch chrom</t>
  </si>
  <si>
    <t>55145352R</t>
  </si>
  <si>
    <t>kombinace sprchová držák pevný; ruční sprcha d 68 mm; hadice 150 cm; povrch chrom</t>
  </si>
  <si>
    <t>55428100.AR</t>
  </si>
  <si>
    <t>kout sprchový v = 1 850 mm; š = 900 mm; l = 900 mm; čtvrtkruhový; R 500 mm; vstup rohový; š. vstupu 630 mm; výplň bezpečnostní sklo; čirá</t>
  </si>
  <si>
    <t>642938000R</t>
  </si>
  <si>
    <t>vanička sprchová čtvercová; l = 900,0 mm; š = 900 mm; hl = 60 mm; průměr odpadu 90 mm; diturvit; bílá; umístění při stěně, v rohu</t>
  </si>
  <si>
    <t>998725202R00</t>
  </si>
  <si>
    <t>Přesun hmot pro zařizovací předměty v objektech výšky do 12 m</t>
  </si>
  <si>
    <t>D+M kuchyňská linka včetně dřezu</t>
  </si>
  <si>
    <t>342261112RS2</t>
  </si>
  <si>
    <t>Příčky z desek sádrokartonových jednoduché opláštění, jednoduchá konstrukce CW 75 tloušťka příčky 100 mm, desky protipožární, tloušťky 12,5 mm, tloušťka izolace 60 mm</t>
  </si>
  <si>
    <t>zřízení nosné konstrukce příčky, vložení tepelné izolace tl. do 5 cm, montáž desek, tmelení spár Q2 a úprava rohů. Včetně dodávek materiálu.</t>
  </si>
  <si>
    <t>2,6*(2,954+0,1+3,263-0,5+0,6+3+1,275+1,1+0,75)-0,7*1,97-0,8*1,97</t>
  </si>
  <si>
    <t>342261112RS4</t>
  </si>
  <si>
    <t>Příčky z desek sádrokartonových jednoduché opláštění, jednoduchá konstrukce CW 75 tloušťka příčky 100 mm, desky protipožární impregnované, tloušťky 12,5 mm, tloušťka izolace 60 mm</t>
  </si>
  <si>
    <t>2,6*(2,628*2+1,723+1,25)-0,7*1,97*3</t>
  </si>
  <si>
    <t>342261213RS2</t>
  </si>
  <si>
    <t>Příčky z desek sádrokartonových dvojité opláštění, jednoduchá konstrukce CW 100 tloušťka příčky 150 mm, desky protipožární, tloušťky 12,5 mm, tloušťka izolace 80 mm, požární odolnost EI 90</t>
  </si>
  <si>
    <t>2,6*3,695-1*2,1</t>
  </si>
  <si>
    <t>2,6*(0,5+0,998+0,4)</t>
  </si>
  <si>
    <t>342261213RS3</t>
  </si>
  <si>
    <t>Příčky z desek sádrokartonových dvojité opláštění, jednoduchá konstrukce CW 100 tloušťka příčky 150 mm, desky impregnované, tloušťky 12,5 mm, tloušťka izolace 80 mm, požární odolnost EI 60</t>
  </si>
  <si>
    <t>2,6*(0,1+2,836+0,1+0,327+1,723)</t>
  </si>
  <si>
    <t>342262112RS2</t>
  </si>
  <si>
    <t>Příčky z desek sádrokartonových dvojité opláštění, dvojitá konstrukce CW 75  tloušťka příčky 205 mm, desky protipožární , tloušťky 12,5 mm, tl. izolace 2 x 60 mm</t>
  </si>
  <si>
    <t>2,6*(2,835+1,2)</t>
  </si>
  <si>
    <t>346244371R00</t>
  </si>
  <si>
    <t>Zazdívka rýh, potrubí, nik (výklenků) nebo kapes tloušťka 140 mm</t>
  </si>
  <si>
    <t>z jakéhokoliv druhu pálených cihel, s pomocným lešením výšky do 1,9 m a pro zatížení do 1,5 kPa.</t>
  </si>
  <si>
    <t>32*0,2*0,2</t>
  </si>
  <si>
    <t>342266111RT2</t>
  </si>
  <si>
    <t>Předstěny opláštěné sádrokartonovými deskami obklad stěn sádrokartonem na ocelovou konstrukci z profilů CW 50 tloušťka desky 12, 5 mm, protipožární, tloušťka izolace 50 mm</t>
  </si>
  <si>
    <t>u komína : 2,6*(1,08*2+0,7)</t>
  </si>
  <si>
    <t>věnec : 0,25*(10,306+0,24+4,063+4,529+10,27+6,447+7,671+1,5-0,417*6)</t>
  </si>
  <si>
    <t>342265112RT6</t>
  </si>
  <si>
    <t>Úprava podkroví sádrokartonem na plochách svislých na ocelový rošt 1x deska, protipožární, bez izolace</t>
  </si>
  <si>
    <t>deskami ze sádrokartonu tl. 12,5 mm, s vloženou tepelnou izolací a parotěsnou zábranou,</t>
  </si>
  <si>
    <t>B : 96,5765-28,1844</t>
  </si>
  <si>
    <t>342265112RT8</t>
  </si>
  <si>
    <t>Úprava podkroví sádrokartonem na plochách svislých na ocelový rošt 1x deska, protipožární impregnovaná, bez izolace</t>
  </si>
  <si>
    <t>1,65*(2,836+1,15)+2,15*(0,65+2,424+1+1,35+3,626+1)</t>
  </si>
  <si>
    <t>342265122RT6</t>
  </si>
  <si>
    <t>Úprava podkroví sádrokartonem na plochách šikmých na ocelový rošt 1x deska, tloušťky 12,5 mm, protipožární, bez izolace</t>
  </si>
  <si>
    <t>C : 51,5713-9,1678</t>
  </si>
  <si>
    <t>342265122RT8</t>
  </si>
  <si>
    <t>Úprava podkroví sádrokartonem na plochách šikmých na ocelový rošt 1x deska, tloušťky 12,5 mm, protipožární impregnovaná, bez izolace</t>
  </si>
  <si>
    <t>2,3*(2,836+1,15)</t>
  </si>
  <si>
    <t>342265132RT6</t>
  </si>
  <si>
    <t>Úprava podkroví sádrokartonem na plochách vodorovných na ocelový rošt 1x deska, tloušťky 12,5 mm, protipožární, bez izolace</t>
  </si>
  <si>
    <t>deskami ze sádrokartonu tl. 12,5 mm, s případně vloženou tepelnou izolací a parotěsnou zábranou,</t>
  </si>
  <si>
    <t>E : 92,8105-7,840058</t>
  </si>
  <si>
    <t>342265132RT8</t>
  </si>
  <si>
    <t>Úprava podkroví sádrokartonem na plochách vodorovných na ocelový rošt 1x deska, tloušťky 12,5 mm, protipožární impregnovaná, bez izolace</t>
  </si>
  <si>
    <t>1,15*1,323+2,836*2,228</t>
  </si>
  <si>
    <t>Vytvoření prostoru pomocí SDK pro úložný prostor v bytě</t>
  </si>
  <si>
    <t>612473182R00</t>
  </si>
  <si>
    <t>Omítky vnitřní zdiva ze suchých směsí štukové, strojně</t>
  </si>
  <si>
    <t>omítka vápenocementová, strojně nebo ručně nanášená v podlaží i ve schodišti na jakýkoliv druh podkladu, kompletní souvrství</t>
  </si>
  <si>
    <t>včetně postřiku a jádrové omítky.</t>
  </si>
  <si>
    <t>podkroví komín : 2,4*(0,25*2+1,35)+2,4*0,5</t>
  </si>
  <si>
    <t>632441016R00</t>
  </si>
  <si>
    <t>Potěr litý anhydritový anhydritový, pevnost v tlaku 20 MPa, pokládaná plocha do 100 m2, tloušťka 55 mm</t>
  </si>
  <si>
    <t>dovoz směsi, doprava pomocí šnekového čerpadla, lití hadicí na plochu, dvojí (křížem vedené) rozvlnění hrazdami</t>
  </si>
  <si>
    <t>F : 77,19322</t>
  </si>
  <si>
    <t>642942212R00</t>
  </si>
  <si>
    <t>Osazení zárubní dveřních ocelových do sádrokartonové příčky_x000D_
 tloušťky 100 mm_x000D_
 šířky 700 mm, bez dodávky zárubně</t>
  </si>
  <si>
    <t>Včetně kotvení rámů do zdiva a platí pro jakýkoliv způsob provádění (např. bodovým přivařením k obnažené výztuži, uklínováním, zalitím pracen apod.).</t>
  </si>
  <si>
    <t>D3, D4 : 2+2+1</t>
  </si>
  <si>
    <t>642942214R00</t>
  </si>
  <si>
    <t>Osazení zárubní dveřních ocelových do sádrokartonové příčky_x000D_
 tloušťky 150 mm šířky 700 mm, bez dodávky zárubně</t>
  </si>
  <si>
    <t>D2 : 1</t>
  </si>
  <si>
    <t>553308110R</t>
  </si>
  <si>
    <t>zárubeň kovová hranatá; pro sádrokarton; š profilu 100 mm; š průchodu 700 mm; h průchodu 1 970 mm; L; závěsy kapsové</t>
  </si>
  <si>
    <t>D3 : 2</t>
  </si>
  <si>
    <t>553308111R</t>
  </si>
  <si>
    <t>zárubeň kovová hranatá; pro sádrokarton; š profilu 100 mm; š průchodu 700 mm; h průchodu 1 970 mm; P; závěsy kapsové</t>
  </si>
  <si>
    <t>553308121R</t>
  </si>
  <si>
    <t>zárubeň kovová hranatá; pro sádrokarton; š profilu 100 mm; š průchodu 800 mm; h průchodu 1 970 mm; P; závěsy kapsové</t>
  </si>
  <si>
    <t>D4 : 1</t>
  </si>
  <si>
    <t>553308331R</t>
  </si>
  <si>
    <t>zárubeň kovová hranatá; pro sádrokarton; š profilu 150 mm; š průchodu 900 mm; h průchodu 1 970 mm; P; závěsy kapsové</t>
  </si>
  <si>
    <t>941955002R00</t>
  </si>
  <si>
    <t>Lešení lehké pracovní pomocné pomocné, o výšce lešeňové podlahy přes 1,2 do 1,9 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</si>
  <si>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</si>
  <si>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</si>
  <si>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973031334R00</t>
  </si>
  <si>
    <t>Vysekání v cihelném zdivu výklenků a kapes kapes na jakoukoliv maltu vápennou nebo vápenocementovou, plochy do 0,16 m2, hloubky do 150 mm</t>
  </si>
  <si>
    <t>711212000RU1</t>
  </si>
  <si>
    <t>Izolace proti vodě nátěr podkladní pod hydroizolační stěrky</t>
  </si>
  <si>
    <t>3.03 : 0,9*2*2,2</t>
  </si>
  <si>
    <t>7,44</t>
  </si>
  <si>
    <t>711212002RT3</t>
  </si>
  <si>
    <t>Izolace proti vodě stěrka hydroizolační  proti vlhkosti</t>
  </si>
  <si>
    <t>jednovrstvá</t>
  </si>
  <si>
    <t>711212601RT2</t>
  </si>
  <si>
    <t>Izolace proti vodě doplňky_x000D_
 těsnicí pás š.100 mm do spoje podlaha-stěna</t>
  </si>
  <si>
    <t>3.03 : (2,628+2,836)*2-0,7</t>
  </si>
  <si>
    <t>713111124R00</t>
  </si>
  <si>
    <t xml:space="preserve">Montáž tepelné izolace stropů rovných, spodem, přistřelením,  </t>
  </si>
  <si>
    <t>92,8105</t>
  </si>
  <si>
    <t>713121111R00</t>
  </si>
  <si>
    <t>Montáž tepelné izolace podlah  jednovrstvá, bez dodávky materiálu</t>
  </si>
  <si>
    <t>51,5713+96,5765</t>
  </si>
  <si>
    <t>713191100RT9</t>
  </si>
  <si>
    <t>Izolace tepelné běžných konstrukcí - doplňky položení separační fólie, včetně dodávky PE fólie</t>
  </si>
  <si>
    <t>28376281R</t>
  </si>
  <si>
    <t>deska izolační pro kročejový útlum; pěnový polystyren; povrch hladký; rovná hrana; tl. 20,0 mm; součinitel tepelné vodivosti 0,044 W/mK; R = 0,450 m2K/W; obj. hmotnost 10,00 kg/m3</t>
  </si>
  <si>
    <t>F : 77,19322*1,02</t>
  </si>
  <si>
    <t>63153000V</t>
  </si>
  <si>
    <t>Rohož ze skelných vláken 032  tl. 40 mm</t>
  </si>
  <si>
    <t>Součinitel tepelné vodivosti: 0,032 W/m . K</t>
  </si>
  <si>
    <t>(92,8105+148,1478)*1,02</t>
  </si>
  <si>
    <t>762822130R00</t>
  </si>
  <si>
    <t>Stropnice montáž_x000D_
 z hraněného a polohraněného řeziva s trámovými výměnami, průřezové plochy přes 288 do 450 cm2</t>
  </si>
  <si>
    <t>9*10,306</t>
  </si>
  <si>
    <t>2*9</t>
  </si>
  <si>
    <t>7*9/2</t>
  </si>
  <si>
    <t>762895000R00</t>
  </si>
  <si>
    <t>Spojovací a ochranné prostředky hřebíky, svory, impregnace</t>
  </si>
  <si>
    <t>0,2*0,16*142,254</t>
  </si>
  <si>
    <t>0,2*0,16*142,254*1,1</t>
  </si>
  <si>
    <t>763614232R00</t>
  </si>
  <si>
    <t>Montáž podlahy, z desek tl. nad 18 mm, na P+D, šroubováním, bez dodávky desky</t>
  </si>
  <si>
    <t>F : 2*(85,01-2,195*(2,52+0,945)+0,55*0,998-1,1*0,2-1,08*0,5)</t>
  </si>
  <si>
    <t>60725035R</t>
  </si>
  <si>
    <t>deska dřevoštěpková třívrstvá pro prostředí vlhké; strana nebroušená; hrana rovná; tl = 22,0 mm</t>
  </si>
  <si>
    <t>77,19322*2*1,05</t>
  </si>
  <si>
    <t>766231111R00</t>
  </si>
  <si>
    <t>Montáž schodů stahovacích půdních schodů</t>
  </si>
  <si>
    <t>T9 : 1</t>
  </si>
  <si>
    <t>766661112R00</t>
  </si>
  <si>
    <t>Montáž dveřních křídel kompletizovaných otevíravých ,  , do ocelové nebo fošnové zárubně, jednokřídlových, šířky do 800 mm</t>
  </si>
  <si>
    <t>766661122R00</t>
  </si>
  <si>
    <t>Montáž dveřních křídel kompletizovaných otevíravých ,  , do ocelové nebo fošnové zárubně, jednokřídlových, šířky přes 800 mm</t>
  </si>
  <si>
    <t>766666112R00</t>
  </si>
  <si>
    <t xml:space="preserve">Montáž dveřních křídel kompletizovaných posuvných,  , do předem osazeného stavebního pouzdra, jednokřídlových,  </t>
  </si>
  <si>
    <t>Bez osazení madla a zámku.</t>
  </si>
  <si>
    <t>D5 : 1</t>
  </si>
  <si>
    <t>766670021R00</t>
  </si>
  <si>
    <t xml:space="preserve">Montáž kliky a štítku </t>
  </si>
  <si>
    <t>1+2+2+1</t>
  </si>
  <si>
    <t>D5</t>
  </si>
  <si>
    <t>D+M posuvné dveře včetně zárubně a kování 1000x2100 mm</t>
  </si>
  <si>
    <t>54914591R</t>
  </si>
  <si>
    <t>kování stavební - prvek: kliky se štíty pro klíč; provedení Cr; pro dveře</t>
  </si>
  <si>
    <t/>
  </si>
  <si>
    <t>549146400R</t>
  </si>
  <si>
    <t>kování bezpečnostní klika - knoflík; povrch Cr; bezpečnostní třída 3</t>
  </si>
  <si>
    <t>611601202R</t>
  </si>
  <si>
    <t>dveře vnitřní š = 700 mm; h = 1 970,0 mm; laminátové; otevíravé; počet křídel 1; plné; dekor dub, buk, olše, javor, třešeň, bílá, šedá, ořech, wenge, kalvados, merano, titan</t>
  </si>
  <si>
    <t>D3 : 2+2</t>
  </si>
  <si>
    <t>611601203R</t>
  </si>
  <si>
    <t>dveře vnitřní š = 800 mm; h = 1 970,0 mm; laminátové; otevíravé; počet křídel 1; plné; dekor dub, buk, olše, javor, třešeň, bílá, šedá, ořech, wenge, kalvados, merano, titan</t>
  </si>
  <si>
    <t>61174002R</t>
  </si>
  <si>
    <t>dveře speciální bezpečnostní; š = 900 mm; h = 1 970,0 mm; laminátové, hladké; EI 30 min; třída bezpečnosti II; otevíravé; počet křídel 1; plné; dub, buk, javor, hruška, ořech, bílá; montáž do stávající ocelové zárubně CgH, CgU</t>
  </si>
  <si>
    <t>61250025R</t>
  </si>
  <si>
    <t>schody skládací dřevěné; počet stupnic 12; požární odolnost 15 min EI; rozměr rámu 120x70 cm; h = do 280,0 cm; skladebná délka 160 cm; půdorysná délka max. 125 cm; bez podstupnic; tepelná izolace</t>
  </si>
  <si>
    <t>T/9 120x600 mm : 1</t>
  </si>
  <si>
    <t>Pozn.B</t>
  </si>
  <si>
    <t>Úprava stávajícího zábradlí s ohledem na nové kce podkroví</t>
  </si>
  <si>
    <t>771101210RT1</t>
  </si>
  <si>
    <t>Příprava podkladu pod dlažby penetrace podkladu pod dlažby</t>
  </si>
  <si>
    <t>800-771</t>
  </si>
  <si>
    <t>771475014R00</t>
  </si>
  <si>
    <t>Montáž soklíků z dlaždic keramických výšky 100 mm, soklíků vodorovných, kladených do flexibilního tmele</t>
  </si>
  <si>
    <t>3.01 : (1,45+2,145+0,15+1,2)*2+0,4*2+0,18+0,5+0,1*2-1-0,7*2-1,2</t>
  </si>
  <si>
    <t>3.04 : (0,327+2,628+1,904+4,2)-0,7</t>
  </si>
  <si>
    <t>771479001R00</t>
  </si>
  <si>
    <t>Montáž soklíků z dlaždic keramických Řezání dlaždic pro soklíky</t>
  </si>
  <si>
    <t>771575113R00</t>
  </si>
  <si>
    <t>Montáž podlah z dlaždic keramických 300 x 600 mm, režných nebo glazovaných, hladkých, kladených do flexibilního tmele</t>
  </si>
  <si>
    <t>3.01 : 3,13</t>
  </si>
  <si>
    <t>3.02 : 1,98</t>
  </si>
  <si>
    <t>3.03 : 7,44</t>
  </si>
  <si>
    <t>3.04 : 2,92</t>
  </si>
  <si>
    <t>771579795R00</t>
  </si>
  <si>
    <t>Příplatky k položkám montáže podlah keramických příplatek za spárování vodotěsnou hmotou - plošně</t>
  </si>
  <si>
    <t>597642060R</t>
  </si>
  <si>
    <t>dlažba keramická š = 300 mm; l = 600 mm; h = 9,0 mm; povrch matný; pro interiér i exteriér</t>
  </si>
  <si>
    <t>15,47*1,1</t>
  </si>
  <si>
    <t>16,329*0,1*1,1</t>
  </si>
  <si>
    <t>998771202R00</t>
  </si>
  <si>
    <t>Přesun hmot pro podlahy z dlaždic v objektech výšky do 12 m</t>
  </si>
  <si>
    <t>776421100RU1</t>
  </si>
  <si>
    <t>Lepení soklíků PVC a napojení krytiny na stěnu lepení podlahových soklíků z PVC a vinylu včetně dodávky soklíku</t>
  </si>
  <si>
    <t>776521200RU6</t>
  </si>
  <si>
    <t>Podlaha lepená z vinylových dílců, tloušťky 2 mm</t>
  </si>
  <si>
    <t>RTS 19/ I</t>
  </si>
  <si>
    <t>včetně dodávky lepidla</t>
  </si>
  <si>
    <t>3.05 : 11,26</t>
  </si>
  <si>
    <t>3.06 : 9,25</t>
  </si>
  <si>
    <t>3.07 : 11,5</t>
  </si>
  <si>
    <t>3.08 : 29,05</t>
  </si>
  <si>
    <t>776981113R00</t>
  </si>
  <si>
    <t>Přechodové, krycí a ukončující podlahové profily přechodová lišta, různá výška podlahoviny, eloxovaný hliník, samolepicí profil, výška profilu 8 mm, šířka profilu 35 mm</t>
  </si>
  <si>
    <t>0,7*5+1+0,9</t>
  </si>
  <si>
    <t>998776202R00</t>
  </si>
  <si>
    <t>Přesun hmot pro podlahy povlakové v objektech výšky do 12 m</t>
  </si>
  <si>
    <t>777531023R00</t>
  </si>
  <si>
    <t xml:space="preserve"> Podlahy ze stěrky akrylátové s disperzí samonivelační hmota, tloušťky 3 mm</t>
  </si>
  <si>
    <t>800-773</t>
  </si>
  <si>
    <t>včetně penetrace podkladu</t>
  </si>
  <si>
    <t>998777202R00</t>
  </si>
  <si>
    <t>Přesun hmot pro podlahy syntetické v objektech výšky do 12 m</t>
  </si>
  <si>
    <t>781101210RT1</t>
  </si>
  <si>
    <t>Příprava podkladu pod obklady penetrace podkladu pod obklady</t>
  </si>
  <si>
    <t>včetně dodávky materiálu.</t>
  </si>
  <si>
    <t>781475120R00</t>
  </si>
  <si>
    <t>Montáž obkladů vnitřních z dlaždic keramických kladených do tmele 300 x 600 mm,  , kladených do flexibilního tmele</t>
  </si>
  <si>
    <t>POL1_0</t>
  </si>
  <si>
    <t>3.02 : 1,5*(1,15+1,723)*2-0,7*1,5</t>
  </si>
  <si>
    <t>3.03 : 2,2*(2,628+2,836)*2-0,7*1,97*2-1,34*0,72+(1,34+0,72)*2*0,3</t>
  </si>
  <si>
    <t>3.08 : (0,6+3,626+1,35+1+2,424+0,65)*0,6</t>
  </si>
  <si>
    <t>781479705R00</t>
  </si>
  <si>
    <t>Montáž obkladů vnitřních z dlaždic keramických Příplatky k položkám montáže obkladů vnitřních stěn z dlaždic keramických příplatek za spárovací hmotu - plošně</t>
  </si>
  <si>
    <t>781497121RS1</t>
  </si>
  <si>
    <t xml:space="preserve">Lišty k obkladům profil rohový eloxovaný hliník, uložení do tmele,  , výška profilu 6 mm,  </t>
  </si>
  <si>
    <t>1,5*5+0,6+0,3*2</t>
  </si>
  <si>
    <t>2,2*4+0,7*2+2*4+(1,34+0,72)*2</t>
  </si>
  <si>
    <t>0,6*8</t>
  </si>
  <si>
    <t>597813752R</t>
  </si>
  <si>
    <t>obklad keramický š = 298 mm; l = 598 mm; h = 10,0 mm; pro interiér; barva béžová; mat</t>
  </si>
  <si>
    <t>34,9138*1,1</t>
  </si>
  <si>
    <t>998781202R00</t>
  </si>
  <si>
    <t>Přesun hmot pro obklady keramické v objektech výšky do 12 m</t>
  </si>
  <si>
    <t>783225100R00</t>
  </si>
  <si>
    <t xml:space="preserve">Nátěry kov.stavebních doplňk.konstrukcí syntetické dvojnásobné + 1x email,  </t>
  </si>
  <si>
    <t>800-783</t>
  </si>
  <si>
    <t>zárubně : 6*1,1</t>
  </si>
  <si>
    <t>784191101R00</t>
  </si>
  <si>
    <t>Příprava povrchu Penetrace (napouštění) podkladu disperzní, jednonásobná</t>
  </si>
  <si>
    <t>800-784</t>
  </si>
  <si>
    <t>29,6542*2+17,2584*2+12,4418*2+13,2236*2+10,491*2</t>
  </si>
  <si>
    <t>18,067+68,3921+28,1844+42,4035+9,1678+84,9744+7,84006+5,64-34,9138</t>
  </si>
  <si>
    <t>784195212R00</t>
  </si>
  <si>
    <t>Malby z malířských směsí otěruvzdorných,  , bělost 82 %, dvojnásobné</t>
  </si>
  <si>
    <t>Pol__0001</t>
  </si>
  <si>
    <t>STROJEK SPÍNAČE</t>
  </si>
  <si>
    <t>Pol__0002</t>
  </si>
  <si>
    <t>3558-A01340 1-pól.vyp.(1)</t>
  </si>
  <si>
    <t>ks</t>
  </si>
  <si>
    <t>Pol__0003</t>
  </si>
  <si>
    <t>3558-A05340 sériov.přep.(5)</t>
  </si>
  <si>
    <t>Pol__0004</t>
  </si>
  <si>
    <t>KRYT SPÍNAČE  BARVA BÍLÁ</t>
  </si>
  <si>
    <t>Pol__0005</t>
  </si>
  <si>
    <t>3558A-A651 B 1 páčka</t>
  </si>
  <si>
    <t>Pol__0006</t>
  </si>
  <si>
    <t>3558A-A652 B 2 páčky</t>
  </si>
  <si>
    <t>Pol__0007</t>
  </si>
  <si>
    <t>RÁMEČEK PRO PŘÍSTROJE  BARVA BÍLÁ</t>
  </si>
  <si>
    <t>Pol__0008</t>
  </si>
  <si>
    <t>3901A-B10 B jednoduchý</t>
  </si>
  <si>
    <t>Pol__0009</t>
  </si>
  <si>
    <t>ZÁSUVKA DOMOVNÍ, BARVA BÍLÁ, KOMPLETNÍ</t>
  </si>
  <si>
    <t>Pol__0010</t>
  </si>
  <si>
    <t>5519A-A02357 B 2p+PE</t>
  </si>
  <si>
    <t>Pol__0011</t>
  </si>
  <si>
    <t>ZÁSUVKA  S VÍČKEM, IP44</t>
  </si>
  <si>
    <t>Pol__0012</t>
  </si>
  <si>
    <t>5518A-2999 B 2p+PE, bílá</t>
  </si>
  <si>
    <t>Pol__0013</t>
  </si>
  <si>
    <t>Pol__0014</t>
  </si>
  <si>
    <t>Pol__0015</t>
  </si>
  <si>
    <t>3901A-B20 B 2x,vodorovný</t>
  </si>
  <si>
    <t>Pol__0016</t>
  </si>
  <si>
    <t>KABEL SILOVÝ,IZOLACE PVC S VODIČEM PE</t>
  </si>
  <si>
    <t>Pol__0017</t>
  </si>
  <si>
    <t>CYKY-J 3x1.5 mm2 , pevně</t>
  </si>
  <si>
    <t>Pol__0018</t>
  </si>
  <si>
    <t>CYKY-J 3x2.5 mm2 , pevně</t>
  </si>
  <si>
    <t>Pol__0019</t>
  </si>
  <si>
    <t>VODIČ JEDNOŽILOVÝ OHEBNÝ (CYA)</t>
  </si>
  <si>
    <t>Pol__0020</t>
  </si>
  <si>
    <t>H07V-K 4   mm2 , pevně</t>
  </si>
  <si>
    <t>Pol__0021</t>
  </si>
  <si>
    <t>H07V-K 10  mm2 , pevně</t>
  </si>
  <si>
    <t>Pol__0022</t>
  </si>
  <si>
    <t>H07V-K 2.5 mm2 , pevně</t>
  </si>
  <si>
    <t>Pol__0023</t>
  </si>
  <si>
    <t>KRABICE ODBOČNÁ POD OMÍTKU BEZ SVORKOVNICE</t>
  </si>
  <si>
    <t>Pol__0024</t>
  </si>
  <si>
    <t>KU68-1902 73x42</t>
  </si>
  <si>
    <t>Pol__0025</t>
  </si>
  <si>
    <t>Pol__0026</t>
  </si>
  <si>
    <t>VH36NE 3x12 modulu</t>
  </si>
  <si>
    <t>Pol__0027</t>
  </si>
  <si>
    <t>JISTIČ 1-PÓLOVÝ,CHARAKT."B"</t>
  </si>
  <si>
    <t>Pol__0028</t>
  </si>
  <si>
    <t>LTN-6B-1 -6A</t>
  </si>
  <si>
    <t>Pol__0029</t>
  </si>
  <si>
    <t>LTN-10B-1 -10A</t>
  </si>
  <si>
    <t>Pol__0030</t>
  </si>
  <si>
    <t>LTN-16B-1 -16A</t>
  </si>
  <si>
    <t>Pol__0031</t>
  </si>
  <si>
    <t>PROUD.CHRÁNIČ 4-PÓLOVÝ</t>
  </si>
  <si>
    <t>Pol__0032</t>
  </si>
  <si>
    <t>LFN-40-4-030A -40A,30mA</t>
  </si>
  <si>
    <t>Pol__0033</t>
  </si>
  <si>
    <t>VYBOURANI OTVORU VE STENE, pro rozvaděč</t>
  </si>
  <si>
    <t>Pol__0034</t>
  </si>
  <si>
    <t>Stena do 300mm</t>
  </si>
  <si>
    <t>Pol__0035</t>
  </si>
  <si>
    <t>VYSEKANI RYH VE ZDIVU</t>
  </si>
  <si>
    <t>Pol__0036</t>
  </si>
  <si>
    <t>CIHELNEM - HLOUBKA 30mm</t>
  </si>
  <si>
    <t>Pol__0037</t>
  </si>
  <si>
    <t>Sire 30 mm</t>
  </si>
  <si>
    <t>Pol__0038</t>
  </si>
  <si>
    <t>VYSEKANI KAPES VE ZDIVU</t>
  </si>
  <si>
    <t>Pol__0039</t>
  </si>
  <si>
    <t>BETONOVEM PRO KRABICE</t>
  </si>
  <si>
    <t>Pol__0040</t>
  </si>
  <si>
    <t>50x50x50 mm</t>
  </si>
  <si>
    <t>Pol__0041</t>
  </si>
  <si>
    <t>HRUBA VYPLN RYH MALTOU</t>
  </si>
  <si>
    <t>Pol__0042</t>
  </si>
  <si>
    <t>Jakekoliv sire</t>
  </si>
  <si>
    <t>Pol__0043</t>
  </si>
  <si>
    <t>HODINOVE ZUCTOVACI SAZBY</t>
  </si>
  <si>
    <t>Pol__0044</t>
  </si>
  <si>
    <t>Vyhledani pripojovaciho mista</t>
  </si>
  <si>
    <t>hod</t>
  </si>
  <si>
    <t>Pol__0045</t>
  </si>
  <si>
    <t>Napojeni na stavajici zarizeni</t>
  </si>
  <si>
    <t>Pol__0046</t>
  </si>
  <si>
    <t>Zabezpeceni pracoviste</t>
  </si>
  <si>
    <t>Pol__0047</t>
  </si>
  <si>
    <t>SPOLUPRACE S DODAVATELEM PRI</t>
  </si>
  <si>
    <t>Pol__0048</t>
  </si>
  <si>
    <t>zapojovani a zkouskach</t>
  </si>
  <si>
    <t>Pol__0049</t>
  </si>
  <si>
    <t>KOORDINACE POSTUPU PRACI</t>
  </si>
  <si>
    <t>Pol__0050</t>
  </si>
  <si>
    <t>S ostatnimi profesemi</t>
  </si>
  <si>
    <t>Pol__0051</t>
  </si>
  <si>
    <t>PROVEDENI REVIZNICH ZKOUSEK DLE CSN 331500</t>
  </si>
  <si>
    <t>Pol__0052</t>
  </si>
  <si>
    <t>Podružný materiál</t>
  </si>
  <si>
    <t>Pol__0053</t>
  </si>
  <si>
    <t>PPV 6,00% z montáže: materiál + práce</t>
  </si>
  <si>
    <t>721170909R00</t>
  </si>
  <si>
    <t>Opravy odpadního potrubí novodurového vsazení odbočky, D 110, D 114</t>
  </si>
  <si>
    <t>721176102R00</t>
  </si>
  <si>
    <t>Potrubí z plastových trub polypropylenové (PP), připojovací, D 40 mm, s 1,8 mm, DN 40</t>
  </si>
  <si>
    <t>721176103R00</t>
  </si>
  <si>
    <t>Potrubí z plastových trub polypropylenové (PP), připojovací, D 50 mm, s 1,8 mm, DN 50</t>
  </si>
  <si>
    <t>721176105R00</t>
  </si>
  <si>
    <t>Potrubí z plastových trub polypropylenové (PP), připojovací, D 110 mm, s 2,7 mm, DN 100</t>
  </si>
  <si>
    <t>Potrubí včetně tvarovek. Bez zednických výpomocí.</t>
  </si>
  <si>
    <t>721176115R00</t>
  </si>
  <si>
    <t>Potrubí z plastových trub polypropylenové (PP), odpadní (svislé), D 110 mm, s 2,7 mm, DN 100</t>
  </si>
  <si>
    <t>721176104R00</t>
  </si>
  <si>
    <t>Potrubí HT připojovací vnější průměr D 75 mm, tloušťka stěny 1,9 mm, DN 70</t>
  </si>
  <si>
    <t>včetně tvarovek, objímek. Bez zednických výpomocí.</t>
  </si>
  <si>
    <t>721194104R00</t>
  </si>
  <si>
    <t>Zřízení přípojek na potrubí D 40 mm, materiál ve specifikaci</t>
  </si>
  <si>
    <t>vyvedení a upevnění odpadních výpustek,</t>
  </si>
  <si>
    <t>721194105R00</t>
  </si>
  <si>
    <t>Zřízení přípojek na potrubí D 50 mm, materiál ve specifikaci</t>
  </si>
  <si>
    <t>721194109R00</t>
  </si>
  <si>
    <t>Zřízení přípojek na potrubí D 110  mm, materiál ve specifikaci</t>
  </si>
  <si>
    <t>721273200RT3</t>
  </si>
  <si>
    <t>Ventilační hlavice D 110 mm, souprava z PP</t>
  </si>
  <si>
    <t>721290111R00</t>
  </si>
  <si>
    <t>Zkouška těsnosti kanalizace v objektech vodou, DN 125</t>
  </si>
  <si>
    <t>28615443.AR</t>
  </si>
  <si>
    <t>kus čisticí DN 100,0 mm</t>
  </si>
  <si>
    <t>998721202R00</t>
  </si>
  <si>
    <t>Přesun hmot pro vnitřní kanalizaci v objektech výšky do 12 m</t>
  </si>
  <si>
    <t>50 m vodorovně, měřeno od těžiště půdorysné plochy skládky do těžiště půdorysné plochy objektu</t>
  </si>
  <si>
    <t>722172963R00</t>
  </si>
  <si>
    <t>Opravy vodovodního potrubí z plastových trubek vsazení odbočky do stávajícího plastového potrubí polyfuzí včetně T-kusu, D 25 mm</t>
  </si>
  <si>
    <t>722172611R00</t>
  </si>
  <si>
    <t>Potrubí z plastických hmot polypropylenové potrubí PP-R, D 20 mm, s 2,8 mm, PN 16, polyfúzně svařované, bez zednických výpomocí</t>
  </si>
  <si>
    <t>Potrubí včetně tvarovek bez zednických výpomocí.</t>
  </si>
  <si>
    <t>722172612R00</t>
  </si>
  <si>
    <t>Potrubí z plastických hmot polypropylenové potrubí PP-R, D 25 mm, s 3,5 mm, PN 16, polyfúzně svařované, bez zednických výpomocí</t>
  </si>
  <si>
    <t>722181212RT7</t>
  </si>
  <si>
    <t>Izolace vodovodního potrubí návleková trubice z pěnového polyetylenu, tloušťka stěny 9 mm, d 22 mm</t>
  </si>
  <si>
    <t>V položce je kalkulována dodávka izolační trubice, spon a lepicí pásky.</t>
  </si>
  <si>
    <t>722181212RT8</t>
  </si>
  <si>
    <t>Izolace vodovodního potrubí návleková trubice z pěnového polyetylenu, tloušťka stěny 9 mm, d 25 mm</t>
  </si>
  <si>
    <t>722190401R00</t>
  </si>
  <si>
    <t>Přípojky ke strojům a zařízením vyvedení a připojení výpustek, DN 15</t>
  </si>
  <si>
    <t>722220111R00</t>
  </si>
  <si>
    <t>Armatury závitové s jedním závitem včetně dodávky materiálu nástěnka nátrubková mosazná pro výtokový ventil, vnitřní závit, DN 15, PN 10, mosaz</t>
  </si>
  <si>
    <t>722220121R00</t>
  </si>
  <si>
    <t>Armatury závitové s jedním závitem včetně dodávky materiálu nástěnka nátrubková mosazná pro baterii, vnitřní závit, DN 15, PN 10, mosaz</t>
  </si>
  <si>
    <t>pár</t>
  </si>
  <si>
    <t>722268131R00</t>
  </si>
  <si>
    <t>Vodoměrná sestava se šroubením, kulovým kohoutem, kulovým kohoutem s vypouštěním a filtrem, včetně držáku, DN 20-20, včetně dodávky materiálu</t>
  </si>
  <si>
    <t>722280106R00</t>
  </si>
  <si>
    <t>Tlakové zkoušky vodovodního potrubí do DN 32</t>
  </si>
  <si>
    <t>722290234R00</t>
  </si>
  <si>
    <t>Proplach a dezinfekce vodovodního potrubí do DN 80</t>
  </si>
  <si>
    <t>734235122R00</t>
  </si>
  <si>
    <t>Ventily a kohouty uzavírací závitové včetně dodávky materiálu kulový kohout, DN 20, vnitřní-vnitřní, PN 42, mosaz</t>
  </si>
  <si>
    <t>734255135R00</t>
  </si>
  <si>
    <t xml:space="preserve">Ventily pojistné závitové včetně dodávky materiálu pojistný ventil, DN 25, 6,0 bar, mosaz, vnitřní-vnitřní závit </t>
  </si>
  <si>
    <t>nízkozdvižné pružinové</t>
  </si>
  <si>
    <t>998722202R00</t>
  </si>
  <si>
    <t>Přesun hmot pro vnitřní vodovod v objektech výšky do 12 m</t>
  </si>
  <si>
    <t>723110203R00</t>
  </si>
  <si>
    <t>Potrubí z trubek černých spojovaných na závit běžných, DN 20</t>
  </si>
  <si>
    <t>Potrubí včetně tvarovek a zednických výpomocí.</t>
  </si>
  <si>
    <t>723160204R00</t>
  </si>
  <si>
    <t>Přípojky k plynoměrům G 1", bez ochozu</t>
  </si>
  <si>
    <t>včetně uzavíracích armatur, tvarovek, upevňovacího a těsnícího materiálu,</t>
  </si>
  <si>
    <t>Včetně potřebného počtu uzavíracích armatur, tvarovek, upevňovacího a těsnícího materiálu.</t>
  </si>
  <si>
    <t>723190251R00</t>
  </si>
  <si>
    <t>Vyvedení a upevnění plynovodních výpustek nástěnka na, DN 15</t>
  </si>
  <si>
    <t>723190901R00</t>
  </si>
  <si>
    <t>Opravy plynovodního potrubí doplňkové práce_x000D_
 uzavření nebo otevření plynového potrubí při opravách</t>
  </si>
  <si>
    <t>723190907R00</t>
  </si>
  <si>
    <t>Opravy plynovodního potrubí doplňkové práce_x000D_
 odvzdušnění a napuštění plynového potrubí</t>
  </si>
  <si>
    <t>723190913R00</t>
  </si>
  <si>
    <t>Opravy plynovodního potrubí navaření odbočky na potrubí_x000D_
 DN 20</t>
  </si>
  <si>
    <t>723235112R00</t>
  </si>
  <si>
    <t>Kohout kulový  , mosazný, závit vnitřní-vnitřní, DN 20, PN 8, včetně dodávky materiálu</t>
  </si>
  <si>
    <t>723261912R00</t>
  </si>
  <si>
    <t>Montáž plynoměrů s odvzdušněním a vyzkoušením PS-2, PS-6</t>
  </si>
  <si>
    <t>905      R01</t>
  </si>
  <si>
    <t>Hzs-revize provoz.souboru a st.obj., Revize</t>
  </si>
  <si>
    <t>h</t>
  </si>
  <si>
    <t>Prav.M</t>
  </si>
  <si>
    <t>HZS</t>
  </si>
  <si>
    <t>POL10_</t>
  </si>
  <si>
    <t>38822272R</t>
  </si>
  <si>
    <t>plynoměr membránový se šroubením; cyklický objem 2,0 dm3; světlost připojení 25 mm; měřicí rozsah 0,060 až 10,000 m3/hod; připojení dvouhrdlový; prac. teplota -20 až 50 °C; max.prac.tlak 0,5 bar</t>
  </si>
  <si>
    <t>998723202R00</t>
  </si>
  <si>
    <t>Přesun hmot pro vnitřní plynovod v objektech výšky do 12 m</t>
  </si>
  <si>
    <t>725314290R00</t>
  </si>
  <si>
    <t>Dřezy jednoduché příslušenství_x000D_
 k dřezu v kuchyňské sestavě</t>
  </si>
  <si>
    <t>725334301RT1</t>
  </si>
  <si>
    <t>Nálevka se sifonem PP DN 32</t>
  </si>
  <si>
    <t>rozměry: 78x55 mm, výška 100 mm</t>
  </si>
  <si>
    <t>725810402R00</t>
  </si>
  <si>
    <t>Ventily ventil uzavírací pro do rozvodu vytápění a sanity; kulový, těleso mosaz.rohový, bez připojovací trubičky, DN 10 mm</t>
  </si>
  <si>
    <t>725860182RT1</t>
  </si>
  <si>
    <t>Zápachová uzávěrka (sifon) pro zařizovací předměty D 40/50 mm; podomítková, pro pračky/myčky; PE; příslušenství přip. koleno, krycí deska nerez, montážní kryt, nástěnka mosaz, montážní deska, včetně...</t>
  </si>
  <si>
    <t>725860188RT1</t>
  </si>
  <si>
    <t>Zápachová uzávěrka (sifon) pro zařizovací předměty pro pračky/myčky; podomítková; PE; D 40 mm; / 50 mm; krycí deska nerez, přip. koleno, včetně dodávky materiálu</t>
  </si>
  <si>
    <t>998725201R00</t>
  </si>
  <si>
    <t>Přesun hmot pro zařizovací předměty v objektech výšky do 6 m</t>
  </si>
  <si>
    <t>726211321R00</t>
  </si>
  <si>
    <t>Klozet montážní prvek pro zavěšené WC s nádržkou, pro instalaci suchým procesem do lehkých sádrokartonových příček nebo k instalaci před masivní stěnu, bez soupravy na tlumení hluku, bez ovladacího tlačitka, ovládání zepředu, stavební výška 112 cm, včetně dodávky materiálu</t>
  </si>
  <si>
    <t>Včetně dodávky a připevnění montážního prvku vč. napojení na kanalizační popř. vodovodní potrubí.</t>
  </si>
  <si>
    <t>998726222R00</t>
  </si>
  <si>
    <t>Přesun hmot pro předstěnové systémy v objektech výšky do 12 m</t>
  </si>
  <si>
    <t>767990010RAA</t>
  </si>
  <si>
    <t>Ostatní atypické kovové prvky do 5 kg/kus</t>
  </si>
  <si>
    <t>kg</t>
  </si>
  <si>
    <t>závěsy potrubí : 12*1,5</t>
  </si>
  <si>
    <t>9        R02</t>
  </si>
  <si>
    <t>hodina, třída 5</t>
  </si>
  <si>
    <t>zednické výpomoci : 10</t>
  </si>
  <si>
    <t>722181214RT5</t>
  </si>
  <si>
    <t>Izolace vodovodního potrubí návleková z trubic z pěnového polyetylenu, tloušťka stěny 20 mm, d 15 mm</t>
  </si>
  <si>
    <t>722181214RT7</t>
  </si>
  <si>
    <t>Izolace vodovodního potrubí návleková z trubic z pěnového polyetylenu, tloušťka stěny 20 mm, d 22 mm</t>
  </si>
  <si>
    <t>731249311R00</t>
  </si>
  <si>
    <t>Montáž ocelových kotlů do 50 kW (100 kW) závěsných  bez TUV, odtah do komína</t>
  </si>
  <si>
    <t>Plynový kondenzační kotel s vestavěným zásobníkem TUV 40 l, 6,3 - 25 kW</t>
  </si>
  <si>
    <t>Plynový kondenzační kotel plní parametry nařízení Komise (EU) č. 813/2013, kterým se</t>
  </si>
  <si>
    <t>provádí směrnice Evropského parlamentu a Rady 2009/125/ES, pokud jde o požadavky na</t>
  </si>
  <si>
    <t>ekodesign ohřívačů pro vytápění vnitřních prostorů a kombinovaných ohřívačů (požadavky od 26.</t>
  </si>
  <si>
    <t>9. 2018).</t>
  </si>
  <si>
    <t>Jmenovitý tepelný výkon kotle při teplotním spádu 80/60°C: 5,5 – 23,6kW</t>
  </si>
  <si>
    <t>Jmenovitý tepelný výkon kotle při teplotním spádu 50/30°C: 6,3 - 25 kW</t>
  </si>
  <si>
    <t>Min. účinnost dle TNI 73 0331 94%</t>
  </si>
  <si>
    <t>Normovaný stupeň využití při teplotě topného systému 70/30 °C 98,3% - 108,7%</t>
  </si>
  <si>
    <t>Přípustná provozní teplota 95 oC</t>
  </si>
  <si>
    <t>Pojistný okruhu vytápění 3 bar (0,3 MPa)</t>
  </si>
  <si>
    <t>Pojistný ventil ohřevu vody 7 bar (0,7 MPa)</t>
  </si>
  <si>
    <t>Emise oxidu dusíku NOx: méně 70 mg/kWh</t>
  </si>
  <si>
    <t>Třida NOx: 5 dle ČSN EN 483</t>
  </si>
  <si>
    <t>Množství spalin při jmenovitém výkonu: 10/47 kg/h</t>
  </si>
  <si>
    <t>Teplota spalin při teplotě vratné vody 60°C: 78 °C</t>
  </si>
  <si>
    <t>Disponibilní tah na spalinovém hrdle: 100 Pa</t>
  </si>
  <si>
    <t>Připojovací tlak plynu 2,1 kPa</t>
  </si>
  <si>
    <t>Maximální hodinová spotřeba ZP: 3,45 m3 /hod</t>
  </si>
  <si>
    <t>998731202R00</t>
  </si>
  <si>
    <t>Přesun hmot pro kotelny umístěné ve výšce (hloubce) do 12 m</t>
  </si>
  <si>
    <t>210140650R00</t>
  </si>
  <si>
    <t xml:space="preserve">Montáž termostatu prostorového,  </t>
  </si>
  <si>
    <t>pc02</t>
  </si>
  <si>
    <t>D+M odkouření od plynového kotle</t>
  </si>
  <si>
    <t>34196376R</t>
  </si>
  <si>
    <t>termostat elektronický s prostorovým čidlem, rámeček hranatý; slouží k měření a regulaci požadované teploty podlahy; 85 mm x 85 mm x 36 mm</t>
  </si>
  <si>
    <t>998732202R00</t>
  </si>
  <si>
    <t>Přesun hmot pro strojovny v objektech výšky do 12 m</t>
  </si>
  <si>
    <t>733113113R00</t>
  </si>
  <si>
    <t>Potrubí z trubek závitových příplatek k ceně za zhotovení přípojky z ocelových trubek závitových,  ,  , DN 15</t>
  </si>
  <si>
    <t>733163102R00</t>
  </si>
  <si>
    <t>Potrubí z měděných trubek měděné potrubí, D 15 mm, s 1,0 mm, pájení pomocí kapilárních pájecích tvarovek</t>
  </si>
  <si>
    <t>včetně tvarovek, bez zednických výpomocí</t>
  </si>
  <si>
    <t>733163104R00</t>
  </si>
  <si>
    <t>Potrubí z měděných trubek měděné potrubí, D 22 mm, s 1,0 mm, pájení pomocí kapilárních pájecích tvarovek</t>
  </si>
  <si>
    <t>733190106R00</t>
  </si>
  <si>
    <t>Tlakové zkoušky potrubí ocelových závitových, plastových, měděných do DN 32</t>
  </si>
  <si>
    <t>Včetně dodávky vody, uzavření a zabezpečení konců potrubí.</t>
  </si>
  <si>
    <t>pc03</t>
  </si>
  <si>
    <t>Uvedení kotle do provozu</t>
  </si>
  <si>
    <t>998733203R00</t>
  </si>
  <si>
    <t>Přesun hmot pro rozvody potrubí v objektech výšky do 24 m</t>
  </si>
  <si>
    <t>734209113R00</t>
  </si>
  <si>
    <t>Montáž závitové armatury se dvěma závity, G 1/2", bez dodávky materiálu</t>
  </si>
  <si>
    <t>734213115R00</t>
  </si>
  <si>
    <t>Ventil automatický, odvzdušňovací, mosazný, PN 10, DN 15, včetně dodávky materiálu</t>
  </si>
  <si>
    <t>734235121R00</t>
  </si>
  <si>
    <t>Kohout kulový, mosazný, DN 15, PN 42, vnitřní-vnitřní, včetně dodávky materiálu</t>
  </si>
  <si>
    <t>Kohout kulový, mosazný, DN 20, PN 42, vnitřní-vnitřní, včetně dodávky materiálu</t>
  </si>
  <si>
    <t>734245122R00</t>
  </si>
  <si>
    <t>Ventil zpětný, mosazný, DN 20, PN 16, vnitřní-vnitřní závit, včetně dodávky materiálu</t>
  </si>
  <si>
    <t>734265313R00</t>
  </si>
  <si>
    <t>Šroubení topenářské, přímé, mosazné, DN 20, PN 16, včetně dodávky materiálu</t>
  </si>
  <si>
    <t>734266772R00</t>
  </si>
  <si>
    <t>Šroubení svěrné pro měděné potrubí, mosazné, D 16 x EK, PN 10, včetně dodávky materiálu</t>
  </si>
  <si>
    <t>734295321R00</t>
  </si>
  <si>
    <t>Kohout kulový, napouštěcí a vypouštěcí, mosazný, DN 15, PN 10, včetně dodávky materiálu</t>
  </si>
  <si>
    <t>734295212R00</t>
  </si>
  <si>
    <t>Filtr mosazný, DN 20, PN 20, vnitřní-vnitřní závit, včetně dodávky materiálu</t>
  </si>
  <si>
    <t>pc04</t>
  </si>
  <si>
    <t>Armatura HM vč. termostatické hlavice</t>
  </si>
  <si>
    <t>998734203R00</t>
  </si>
  <si>
    <t>Přesun hmot pro armatury v objektech výšky do 4 m</t>
  </si>
  <si>
    <t>735179110R00</t>
  </si>
  <si>
    <t>Otopná tělesa koupelnová montáž_x000D_
 topných žebříků, bez dodávky materiálu</t>
  </si>
  <si>
    <t>484518214R</t>
  </si>
  <si>
    <t>těleso otopné trubkové koupelnové; zapojení na teplovodnou otopnou soustavu; mat. ocel.trubky pr.20mm, ocel.profil 40x30 mm; v = 1 820 mm; l = 600 mm; šířka 30 mm; povrch barva bílá; rovné; d trubky 20,0 mm; umístit na zeď</t>
  </si>
  <si>
    <t>998735201R00</t>
  </si>
  <si>
    <t>Přesun hmot pro otopná tělesa v objektech výšky do 6 m</t>
  </si>
  <si>
    <t>736110004R00</t>
  </si>
  <si>
    <t>Podlahové vytápění teplovodní uložení na extrudovaný polystyrén, včetně dodávky materiálu</t>
  </si>
  <si>
    <t>pokládka tepelné izolace, upevnění dilatačního pásku, pokládka systémové desky (vodicích lišt, Kari sítě), pokládka trubek, montáž a dodávka skříně, montáž a dodávka rozdělovače, napojení trubek na rozdělovač, výplach topných okruhů, naplnění, odvzdušnění.</t>
  </si>
  <si>
    <t>998736202R00</t>
  </si>
  <si>
    <t>Přesun hmot pro podlahové vytápění v objektech výšky do 12 m</t>
  </si>
  <si>
    <t>900      R01</t>
  </si>
  <si>
    <t>Hodinové zúčtovací sazby stavební dělník, tarifní třída 4</t>
  </si>
  <si>
    <t>zednické výpomoci : 8</t>
  </si>
  <si>
    <t>904      R02</t>
  </si>
  <si>
    <t>Hzs-zkousky v ramci montaz.praci, Topná zkouška</t>
  </si>
  <si>
    <t>317168132R00</t>
  </si>
  <si>
    <t>342261212RS2</t>
  </si>
  <si>
    <t>Příčky z desek sádrokartonových dvojité opláštění, jednoduchá konstrukce CW 75 tloušťka příčky 125 mm, desky protipožární, tloušťky12,5 mm, tloušťka izolace 40 mm, požární odolnost EI 90</t>
  </si>
  <si>
    <t>3,08*1,78</t>
  </si>
  <si>
    <t>342261212RS4</t>
  </si>
  <si>
    <t>Příčky z desek sádrokartonových dvojité opláštění, jednoduchá konstrukce CW 75 tloušťka příčky 125 mm, desky protipožární impregnované, tloušťky12,5 mm, tloušťka izolace 40 mm, požární odolnost EI 90</t>
  </si>
  <si>
    <t>3,08*(2,135+2,115-0,125*2)-0,7*1,97</t>
  </si>
  <si>
    <t>612423631RT2</t>
  </si>
  <si>
    <t xml:space="preserve">Omítka rýh ve stěnách maltou vápennou štuková, šířky rýhy přes 150 do 300 mm,  </t>
  </si>
  <si>
    <t>z pomocného pracovního lešení o výšce podlahy do 1900 mm a pro zatížení do 1,5 kPa,</t>
  </si>
  <si>
    <t>2,6*0,3*4</t>
  </si>
  <si>
    <t>612425931RT2</t>
  </si>
  <si>
    <t>Omítka vápenná vnitřního ostění omítkou štukovou</t>
  </si>
  <si>
    <t>okenního nebo dveřního, z pomocného pracovního lešení o výšce podlahy do 1900 mm a pro zatížení do 1,5 kPa,</t>
  </si>
  <si>
    <t>(1,1+1,7)*2*0,5*3</t>
  </si>
  <si>
    <t>(1,21+1,7)*2*0,5*2</t>
  </si>
  <si>
    <t>(1,34+2,24*2)*0,5*1</t>
  </si>
  <si>
    <t>0,6*4*0,5*1</t>
  </si>
  <si>
    <t>(1,1+1,5)*2*0,5*4</t>
  </si>
  <si>
    <t>(1,21+1,5)*2*0,5*2</t>
  </si>
  <si>
    <t>(1,52+1,5)*2*0,5*1</t>
  </si>
  <si>
    <t>(1,34+1,7)*2*0,5*1</t>
  </si>
  <si>
    <t>612473181R00</t>
  </si>
  <si>
    <t>Omítky vnitřní zdiva ze suchých směsí hladké, strojně</t>
  </si>
  <si>
    <t>včetně postřiku.</t>
  </si>
  <si>
    <t>pod obklady : 2,2*(2,115+2,135)</t>
  </si>
  <si>
    <t>2,2*0,25*2</t>
  </si>
  <si>
    <t>2,2*(1+1,75)-0,9*1,97</t>
  </si>
  <si>
    <t>613473112R00</t>
  </si>
  <si>
    <t>Omítky vnitřní pilířů a sloupů ze suchých směsí štukové plstí hlazené</t>
  </si>
  <si>
    <t>s plochami rovnými, omítka vápenocementová, strojně nebo ručně nanášená, kompletní souvrství</t>
  </si>
  <si>
    <t>sloup : 0,25*2*3,08</t>
  </si>
  <si>
    <t xml:space="preserve"> D6 : 1</t>
  </si>
  <si>
    <t>642942213R00</t>
  </si>
  <si>
    <t>Osazení zárubní dveřních ocelových do sádrokartonové příčky_x000D_
 tloušťky 125 mm_x000D_
 šířky 700 mm, bez dodávky zárubně</t>
  </si>
  <si>
    <t>D7 : 1</t>
  </si>
  <si>
    <t>553308130R</t>
  </si>
  <si>
    <t>zárubeň kovová hranatá; pro sádrokarton; š profilu 100 mm; š průchodu 900 mm; h průchodu 1 970 mm; L; závěsy kapsové</t>
  </si>
  <si>
    <t>D6 : 1</t>
  </si>
  <si>
    <t>553308211R</t>
  </si>
  <si>
    <t>zárubeň kovová hranatá; pro sádrokarton; š profilu 125 mm; š průchodu 700 mm; h průchodu 1 970 mm; P; závěsy kapsové</t>
  </si>
  <si>
    <t>974031165R00</t>
  </si>
  <si>
    <t>Vysekání rýh v jakémkoliv zdivu cihelném v ploše_x000D_
 do hloubky 150 mm, šířky do 200 mm</t>
  </si>
  <si>
    <t>pro sloupky : 2,6*4</t>
  </si>
  <si>
    <t>974031169R00</t>
  </si>
  <si>
    <t>Vysekání rýh v jakémkoliv zdivu cihelném v ploše_x000D_
 příplatek k ceně_x000D_
 za každých 100 mm šířky rýhy hloubky do 150 mm</t>
  </si>
  <si>
    <t>1*2*2</t>
  </si>
  <si>
    <t>1.06 : (2,115+2,135)*2-0,7</t>
  </si>
  <si>
    <t>1+1</t>
  </si>
  <si>
    <t>2</t>
  </si>
  <si>
    <t xml:space="preserve"> D7 : 1</t>
  </si>
  <si>
    <t>611601204R</t>
  </si>
  <si>
    <t>dveře vnitřní š = 900 mm; h = 1 970,0 mm; laminátové; otevíravé; počet křídel 1; plné; dekor dub, buk, olše, javor, třešeň, bílá, šedá, ořech, wenge, kalvados, merano, titan</t>
  </si>
  <si>
    <t>1.06 : 4,54</t>
  </si>
  <si>
    <t>1.07 : 1,8</t>
  </si>
  <si>
    <t>6,34*1,1</t>
  </si>
  <si>
    <t>1.06 : 2,2*(2,115+2,135)*2-0,7*1,97-0,6*0,6+0,6*4*0,5</t>
  </si>
  <si>
    <t>1.07 : 2,2*(1+1,78)*2-0,9*1,97</t>
  </si>
  <si>
    <t>6*2,2*2+0,9+0,7+0,6*4</t>
  </si>
  <si>
    <t>28,62*1,1</t>
  </si>
  <si>
    <t>zárubně : 1,1*2</t>
  </si>
  <si>
    <t>1.06 : 0,88*(2,115+2,135)*2-0,7*1,97-0,6*0,6+0,6*4*0,5</t>
  </si>
  <si>
    <t>1.07 : 0,88*(1+1,78)*2-0,9*1,97</t>
  </si>
  <si>
    <t>4,54+1,8+1,54+5,4824+10,941</t>
  </si>
  <si>
    <t>0,5*2,6*4</t>
  </si>
  <si>
    <t>40,21+10</t>
  </si>
  <si>
    <t>Poplatek za skládku směs betonu,cihel a dřeva</t>
  </si>
  <si>
    <t>Potrubí HT připojovací vnější průměr D 50 mm, tloušťka stěny 1,8 mm, DN 50</t>
  </si>
  <si>
    <t>722172711R00</t>
  </si>
  <si>
    <t>Izolace vodovodního potrubí návleková z trubic z pěnového polyetylenu, tloušťka stěny 9 mm, d 22 mm</t>
  </si>
  <si>
    <t>Vyvedení a upevnění výpustek DN 15</t>
  </si>
  <si>
    <t>722191134R00</t>
  </si>
  <si>
    <t>Hadice flexibilní sanitární, DN 15, délky 600 mm</t>
  </si>
  <si>
    <t>Nástěnka nátrubková mosazná pro výtokový ventil, vnitřní závit, DN 15, PN 10, včetně dodávky materiálu</t>
  </si>
  <si>
    <t>Včetněi vyvedení a upevnění výpustek.</t>
  </si>
  <si>
    <t>Nástěnka nátrubková mosazná pro baterii, vnitřní závit, DN 15, PN 10, včetně dodávky materiálu</t>
  </si>
  <si>
    <t>Včetně dodání desinfekčního prostředku.</t>
  </si>
  <si>
    <t>725110814R00</t>
  </si>
  <si>
    <t>Demontáž klozetů kombinovaných</t>
  </si>
  <si>
    <t>725119305R00</t>
  </si>
  <si>
    <t>Klozetové mísy montáž  kombinované</t>
  </si>
  <si>
    <t>zpětná montáž : 1</t>
  </si>
  <si>
    <t>Montáž sprchové mísy a vaničky sprchových mís a vaniček</t>
  </si>
  <si>
    <t>725249103R00</t>
  </si>
  <si>
    <t xml:space="preserve">Montáž sprchového koutu  </t>
  </si>
  <si>
    <t>725823121RT0</t>
  </si>
  <si>
    <t>Baterie umyvadlové a dřezové umyvadlová, stojánková, ruční ovládání s otvíráním odpadu, základní, včetně dodávky materiálu</t>
  </si>
  <si>
    <t>725845111RT1</t>
  </si>
  <si>
    <t>Baterie sprchová nástěnná, ruční ovládání bez příslušentsví, standardní, včetně dodávky materiálu</t>
  </si>
  <si>
    <t>Vanička rohová 1000x1000 mm</t>
  </si>
  <si>
    <t>Sprchové dveře k rohové vaničce 1000 mm</t>
  </si>
  <si>
    <t>zednické výpomoci : 4</t>
  </si>
  <si>
    <t>pc07</t>
  </si>
  <si>
    <t>Úprava stávajícího rozvodu plynu pro napojení nového kotle</t>
  </si>
  <si>
    <t>731200823R00</t>
  </si>
  <si>
    <t>Demontáž kotlů ocelových na kapalná a plynná paliva o výkonu do 25 kW</t>
  </si>
  <si>
    <t>731249321R00</t>
  </si>
  <si>
    <t>Montáž ocelových kotlů do 50 kW (100 kW) závěsných s TUV, odtah do komína</t>
  </si>
  <si>
    <t>pc05</t>
  </si>
  <si>
    <t>Plynový kondenzační kotel</t>
  </si>
  <si>
    <t>998731201R00</t>
  </si>
  <si>
    <t>Přesun hmot pro kotelny umístěné ve výšce (hloubce) do 6 m</t>
  </si>
  <si>
    <t>D+M odkouření</t>
  </si>
  <si>
    <t>Napojení do stávajícího komína</t>
  </si>
  <si>
    <t>998732201R00</t>
  </si>
  <si>
    <t>Přesun hmot pro strojovny v objektech výšky do 6 m</t>
  </si>
  <si>
    <t>pc06</t>
  </si>
  <si>
    <t>Napojení otopného žebříku na stávající potrubí ÚT</t>
  </si>
  <si>
    <t>998734201R00</t>
  </si>
  <si>
    <t>Přesun hmot pro armatury v objektech výšky do 6 m</t>
  </si>
  <si>
    <t>pc08</t>
  </si>
  <si>
    <t>Úprava elektroinstalace pro napojení plynového kotle</t>
  </si>
  <si>
    <t>180402111R00</t>
  </si>
  <si>
    <t>Založení trávníku parkový trávník, výsevem, v rovině nebo na svahu do 1:5</t>
  </si>
  <si>
    <t>823-1</t>
  </si>
  <si>
    <t>na půdě předem připravené s pokosením, naložením, odvozem odpadu do 20 km a se složením,</t>
  </si>
  <si>
    <t>181101102R00</t>
  </si>
  <si>
    <t>Úprava pláně v zářezech v hornině 1 až 4, se zhutněním</t>
  </si>
  <si>
    <t>800-1</t>
  </si>
  <si>
    <t>vyrovnáním výškových rozdílů, ploch vodorovných a ploch do sklonu 1 : 5.</t>
  </si>
  <si>
    <t>26,44+10,712+3,39</t>
  </si>
  <si>
    <t>Zásyp stávající jímky</t>
  </si>
  <si>
    <t>181050010RA0</t>
  </si>
  <si>
    <t>Terénní modelace při sejmutí ornice v  tloušťce 150 mm</t>
  </si>
  <si>
    <t>Sejmutí ornice nebo lesní půdy s vodorovným přemístěním na hromady v místě upotřebení nebo na dočasné či trvalé skládky se složením. Úprava pláně v násypech vyrovnáním výškových rozdílů. Úprava pozemku s rozpojením a přehrnutím včetně urovnání. Plošná úprava terénu s urovnáním povrchu, bez doplnění ornice, v hornině 1 až 4. Rozprostření a urovnání ornice v rovině s případným nutným přemístěním hromad nebo dočasných skládek na místo potřeby ze vzdálenosti do 30 m, v rovině nebo ve svahu do 1 : 5.</t>
  </si>
  <si>
    <t>00572400R</t>
  </si>
  <si>
    <t>směs travní parková, pro běžnou zátěž</t>
  </si>
  <si>
    <t>3,39*0,02*1,1</t>
  </si>
  <si>
    <t>564861111R00</t>
  </si>
  <si>
    <t>Podklad ze štěrkodrti s rozprostřením a zhutněním frakce 0-63 mm, tloušťka po zhutnění 200 mm</t>
  </si>
  <si>
    <t>639571210R00</t>
  </si>
  <si>
    <t>Kačírek pro okapový chodník tl. 100 mm</t>
  </si>
  <si>
    <t>0,5*(10,74+9,004)+0,24*3,5</t>
  </si>
  <si>
    <t>639571311R00</t>
  </si>
  <si>
    <t>Textilie proti prorůstání 45 g/m2</t>
  </si>
  <si>
    <t>639561111R00</t>
  </si>
  <si>
    <t>Obrubník pro okapový chodník výšky 200 mm, šedý</t>
  </si>
  <si>
    <t>se zřízením lože z betonu prostého tl. 5 až 10 cm. Včetně dodávky obrubníku.</t>
  </si>
  <si>
    <t>9,004+10,74+0,5*2</t>
  </si>
  <si>
    <t>998222011R00</t>
  </si>
  <si>
    <t>Přesun hmot pozemních komunikací, kryt z kameniva jakékoliv délky objektu</t>
  </si>
  <si>
    <t>vodorovně do 200 m</t>
  </si>
  <si>
    <t>RÁMEČEK PRO PŘÍSTROJE BARVA BÍLÁ</t>
  </si>
  <si>
    <t>PLASTOVÁ ROZVODNICE DO TENKÝCH PŘÍČEK IP30</t>
  </si>
</sst>
</file>

<file path=xl/styles.xml><?xml version="1.0" encoding="utf-8"?>
<styleSheet xmlns="http://schemas.openxmlformats.org/spreadsheetml/2006/main">
  <numFmts count="1">
    <numFmt numFmtId="164" formatCode="#,##0.00000"/>
  </numFmts>
  <fonts count="2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8"/>
      <color rgb="FFDF7000"/>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8"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19" fillId="0" borderId="0" xfId="0" applyNumberFormat="1" applyFont="1" applyBorder="1" applyAlignment="1">
      <alignment horizontal="center" vertical="top" wrapText="1" shrinkToFit="1"/>
    </xf>
    <xf numFmtId="164" fontId="19" fillId="0" borderId="0" xfId="0" applyNumberFormat="1" applyFont="1" applyBorder="1" applyAlignment="1">
      <alignment vertical="top" wrapText="1" shrinkToFit="1"/>
    </xf>
    <xf numFmtId="164" fontId="20" fillId="0" borderId="0" xfId="0" applyNumberFormat="1" applyFont="1" applyBorder="1" applyAlignment="1">
      <alignment horizontal="center" vertical="top" wrapText="1" shrinkToFit="1"/>
    </xf>
    <xf numFmtId="164" fontId="20" fillId="0" borderId="0" xfId="0" applyNumberFormat="1" applyFont="1" applyBorder="1" applyAlignment="1">
      <alignment vertical="top" wrapText="1" shrinkToFi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4"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164" fontId="16" fillId="4" borderId="0" xfId="0" applyNumberFormat="1" applyFont="1" applyFill="1" applyBorder="1" applyAlignment="1" applyProtection="1">
      <alignment vertical="top" shrinkToFit="1"/>
      <protection locked="0"/>
    </xf>
    <xf numFmtId="164" fontId="19"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164" fontId="20" fillId="0" borderId="0" xfId="0" quotePrefix="1" applyNumberFormat="1" applyFont="1" applyBorder="1" applyAlignment="1">
      <alignment horizontal="left" vertical="top" wrapText="1"/>
    </xf>
    <xf numFmtId="49" fontId="16" fillId="0" borderId="0" xfId="0" applyNumberFormat="1" applyFont="1" applyBorder="1" applyAlignment="1">
      <alignment horizontal="left" vertical="top"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sheetPr codeName="List1"/>
  <dimension ref="A1:G2"/>
  <sheetViews>
    <sheetView workbookViewId="0">
      <selection activeCell="A2" sqref="A2:G2"/>
    </sheetView>
  </sheetViews>
  <sheetFormatPr defaultRowHeight="12.75"/>
  <sheetData>
    <row r="1" spans="1:7">
      <c r="A1" s="21" t="s">
        <v>38</v>
      </c>
    </row>
    <row r="2" spans="1:7" ht="57.75" customHeight="1">
      <c r="A2" s="198" t="s">
        <v>39</v>
      </c>
      <c r="B2" s="198"/>
      <c r="C2" s="198"/>
      <c r="D2" s="198"/>
      <c r="E2" s="198"/>
      <c r="F2" s="198"/>
      <c r="G2" s="198"/>
    </row>
  </sheetData>
  <sheetProtection password="ED80"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71</v>
      </c>
      <c r="C4" s="260" t="s">
        <v>72</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111</v>
      </c>
      <c r="C8" s="177" t="s">
        <v>112</v>
      </c>
      <c r="D8" s="164"/>
      <c r="E8" s="165"/>
      <c r="F8" s="166"/>
      <c r="G8" s="166">
        <f>SUMIF(AG9:AG11,"&lt;&gt;NOR",G9:G11)</f>
        <v>0</v>
      </c>
      <c r="H8" s="166"/>
      <c r="I8" s="166">
        <f>SUM(I9:I11)</f>
        <v>0</v>
      </c>
      <c r="J8" s="166"/>
      <c r="K8" s="166">
        <f>SUM(K9:K11)</f>
        <v>0</v>
      </c>
      <c r="L8" s="166"/>
      <c r="M8" s="166">
        <f>SUM(M9:M11)</f>
        <v>0</v>
      </c>
      <c r="N8" s="166"/>
      <c r="O8" s="166">
        <f>SUM(O9:O11)</f>
        <v>0.02</v>
      </c>
      <c r="P8" s="166"/>
      <c r="Q8" s="166">
        <f>SUM(Q9:Q11)</f>
        <v>0</v>
      </c>
      <c r="R8" s="166"/>
      <c r="S8" s="166"/>
      <c r="T8" s="167"/>
      <c r="U8" s="161"/>
      <c r="V8" s="161">
        <f>SUM(V9:V11)</f>
        <v>0.17</v>
      </c>
      <c r="W8" s="161"/>
      <c r="X8" s="161"/>
      <c r="AG8" t="s">
        <v>207</v>
      </c>
    </row>
    <row r="9" spans="1:60" outlineLevel="1">
      <c r="A9" s="186">
        <v>1</v>
      </c>
      <c r="B9" s="187" t="s">
        <v>1007</v>
      </c>
      <c r="C9" s="195" t="s">
        <v>1008</v>
      </c>
      <c r="D9" s="188" t="s">
        <v>264</v>
      </c>
      <c r="E9" s="189">
        <v>1</v>
      </c>
      <c r="F9" s="190"/>
      <c r="G9" s="191">
        <f>ROUND(E9*F9,2)</f>
        <v>0</v>
      </c>
      <c r="H9" s="190"/>
      <c r="I9" s="191">
        <f>ROUND(E9*H9,2)</f>
        <v>0</v>
      </c>
      <c r="J9" s="190"/>
      <c r="K9" s="191">
        <f>ROUND(E9*J9,2)</f>
        <v>0</v>
      </c>
      <c r="L9" s="191">
        <v>15</v>
      </c>
      <c r="M9" s="191">
        <f>G9*(1+L9/100)</f>
        <v>0</v>
      </c>
      <c r="N9" s="191">
        <v>1.0000000000000001E-5</v>
      </c>
      <c r="O9" s="191">
        <f>ROUND(E9*N9,2)</f>
        <v>0</v>
      </c>
      <c r="P9" s="191">
        <v>0</v>
      </c>
      <c r="Q9" s="191">
        <f>ROUND(E9*P9,2)</f>
        <v>0</v>
      </c>
      <c r="R9" s="191" t="s">
        <v>258</v>
      </c>
      <c r="S9" s="191" t="s">
        <v>211</v>
      </c>
      <c r="T9" s="192" t="s">
        <v>241</v>
      </c>
      <c r="U9" s="159">
        <v>0.17</v>
      </c>
      <c r="V9" s="159">
        <f>ROUND(E9*U9,2)</f>
        <v>0.17</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2.5" outlineLevel="1">
      <c r="A10" s="168">
        <v>2</v>
      </c>
      <c r="B10" s="169" t="s">
        <v>1009</v>
      </c>
      <c r="C10" s="178" t="s">
        <v>1010</v>
      </c>
      <c r="D10" s="170" t="s">
        <v>264</v>
      </c>
      <c r="E10" s="171">
        <v>1</v>
      </c>
      <c r="F10" s="172"/>
      <c r="G10" s="173">
        <f>ROUND(E10*F10,2)</f>
        <v>0</v>
      </c>
      <c r="H10" s="172"/>
      <c r="I10" s="173">
        <f>ROUND(E10*H10,2)</f>
        <v>0</v>
      </c>
      <c r="J10" s="172"/>
      <c r="K10" s="173">
        <f>ROUND(E10*J10,2)</f>
        <v>0</v>
      </c>
      <c r="L10" s="173">
        <v>15</v>
      </c>
      <c r="M10" s="173">
        <f>G10*(1+L10/100)</f>
        <v>0</v>
      </c>
      <c r="N10" s="173">
        <v>1.66E-2</v>
      </c>
      <c r="O10" s="173">
        <f>ROUND(E10*N10,2)</f>
        <v>0.02</v>
      </c>
      <c r="P10" s="173">
        <v>0</v>
      </c>
      <c r="Q10" s="173">
        <f>ROUND(E10*P10,2)</f>
        <v>0</v>
      </c>
      <c r="R10" s="173" t="s">
        <v>417</v>
      </c>
      <c r="S10" s="173" t="s">
        <v>211</v>
      </c>
      <c r="T10" s="174" t="s">
        <v>241</v>
      </c>
      <c r="U10" s="159">
        <v>0</v>
      </c>
      <c r="V10" s="159">
        <f>ROUND(E10*U10,2)</f>
        <v>0</v>
      </c>
      <c r="W10" s="159"/>
      <c r="X10" s="159" t="s">
        <v>418</v>
      </c>
      <c r="Y10" s="149"/>
      <c r="Z10" s="149"/>
      <c r="AA10" s="149"/>
      <c r="AB10" s="149"/>
      <c r="AC10" s="149"/>
      <c r="AD10" s="149"/>
      <c r="AE10" s="149"/>
      <c r="AF10" s="149"/>
      <c r="AG10" s="149" t="s">
        <v>419</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56"/>
      <c r="B11" s="157"/>
      <c r="C11" s="194" t="s">
        <v>1011</v>
      </c>
      <c r="D11" s="182"/>
      <c r="E11" s="183">
        <v>1</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249</v>
      </c>
      <c r="AH11" s="149">
        <v>5</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c r="A12" s="162" t="s">
        <v>206</v>
      </c>
      <c r="B12" s="163" t="s">
        <v>115</v>
      </c>
      <c r="C12" s="177" t="s">
        <v>116</v>
      </c>
      <c r="D12" s="164"/>
      <c r="E12" s="165"/>
      <c r="F12" s="166"/>
      <c r="G12" s="166">
        <f>SUMIF(AG13:AG14,"&lt;&gt;NOR",G13:G14)</f>
        <v>0</v>
      </c>
      <c r="H12" s="166"/>
      <c r="I12" s="166">
        <f>SUM(I13:I14)</f>
        <v>0</v>
      </c>
      <c r="J12" s="166"/>
      <c r="K12" s="166">
        <f>SUM(K13:K14)</f>
        <v>0</v>
      </c>
      <c r="L12" s="166"/>
      <c r="M12" s="166">
        <f>SUM(M13:M14)</f>
        <v>0</v>
      </c>
      <c r="N12" s="166"/>
      <c r="O12" s="166">
        <f>SUM(O13:O14)</f>
        <v>0</v>
      </c>
      <c r="P12" s="166"/>
      <c r="Q12" s="166">
        <f>SUM(Q13:Q14)</f>
        <v>0</v>
      </c>
      <c r="R12" s="166"/>
      <c r="S12" s="166"/>
      <c r="T12" s="167"/>
      <c r="U12" s="161"/>
      <c r="V12" s="161">
        <f>SUM(V13:V14)</f>
        <v>0.03</v>
      </c>
      <c r="W12" s="161"/>
      <c r="X12" s="161"/>
      <c r="AG12" t="s">
        <v>207</v>
      </c>
    </row>
    <row r="13" spans="1:60" ht="33.75" outlineLevel="1">
      <c r="A13" s="168">
        <v>3</v>
      </c>
      <c r="B13" s="169" t="s">
        <v>584</v>
      </c>
      <c r="C13" s="178" t="s">
        <v>585</v>
      </c>
      <c r="D13" s="170" t="s">
        <v>284</v>
      </c>
      <c r="E13" s="171">
        <v>1.661E-2</v>
      </c>
      <c r="F13" s="172"/>
      <c r="G13" s="173">
        <f>ROUND(E13*F13,2)</f>
        <v>0</v>
      </c>
      <c r="H13" s="172"/>
      <c r="I13" s="173">
        <f>ROUND(E13*H13,2)</f>
        <v>0</v>
      </c>
      <c r="J13" s="172"/>
      <c r="K13" s="173">
        <f>ROUND(E13*J13,2)</f>
        <v>0</v>
      </c>
      <c r="L13" s="173">
        <v>15</v>
      </c>
      <c r="M13" s="173">
        <f>G13*(1+L13/100)</f>
        <v>0</v>
      </c>
      <c r="N13" s="173">
        <v>0</v>
      </c>
      <c r="O13" s="173">
        <f>ROUND(E13*N13,2)</f>
        <v>0</v>
      </c>
      <c r="P13" s="173">
        <v>0</v>
      </c>
      <c r="Q13" s="173">
        <f>ROUND(E13*P13,2)</f>
        <v>0</v>
      </c>
      <c r="R13" s="173" t="s">
        <v>240</v>
      </c>
      <c r="S13" s="173" t="s">
        <v>211</v>
      </c>
      <c r="T13" s="174" t="s">
        <v>241</v>
      </c>
      <c r="U13" s="159">
        <v>1.8919999999999999</v>
      </c>
      <c r="V13" s="159">
        <f>ROUND(E13*U13,2)</f>
        <v>0.03</v>
      </c>
      <c r="W13" s="159"/>
      <c r="X13" s="159" t="s">
        <v>447</v>
      </c>
      <c r="Y13" s="149"/>
      <c r="Z13" s="149"/>
      <c r="AA13" s="149"/>
      <c r="AB13" s="149"/>
      <c r="AC13" s="149"/>
      <c r="AD13" s="149"/>
      <c r="AE13" s="149"/>
      <c r="AF13" s="149"/>
      <c r="AG13" s="149" t="s">
        <v>448</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56"/>
      <c r="B14" s="157"/>
      <c r="C14" s="263" t="s">
        <v>449</v>
      </c>
      <c r="D14" s="264"/>
      <c r="E14" s="264"/>
      <c r="F14" s="264"/>
      <c r="G14" s="264"/>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245</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c r="A15" s="162" t="s">
        <v>206</v>
      </c>
      <c r="B15" s="163" t="s">
        <v>127</v>
      </c>
      <c r="C15" s="177" t="s">
        <v>128</v>
      </c>
      <c r="D15" s="164"/>
      <c r="E15" s="165"/>
      <c r="F15" s="166"/>
      <c r="G15" s="166">
        <f>SUMIF(AG16:AG29,"&lt;&gt;NOR",G16:G29)</f>
        <v>0</v>
      </c>
      <c r="H15" s="166"/>
      <c r="I15" s="166">
        <f>SUM(I16:I29)</f>
        <v>0</v>
      </c>
      <c r="J15" s="166"/>
      <c r="K15" s="166">
        <f>SUM(K16:K29)</f>
        <v>0</v>
      </c>
      <c r="L15" s="166"/>
      <c r="M15" s="166">
        <f>SUM(M16:M29)</f>
        <v>0</v>
      </c>
      <c r="N15" s="166"/>
      <c r="O15" s="166">
        <f>SUM(O16:O29)</f>
        <v>0.1</v>
      </c>
      <c r="P15" s="166"/>
      <c r="Q15" s="166">
        <f>SUM(Q16:Q29)</f>
        <v>0</v>
      </c>
      <c r="R15" s="166"/>
      <c r="S15" s="166"/>
      <c r="T15" s="167"/>
      <c r="U15" s="161"/>
      <c r="V15" s="161">
        <f>SUM(V16:V29)</f>
        <v>12.95</v>
      </c>
      <c r="W15" s="161"/>
      <c r="X15" s="161"/>
      <c r="AG15" t="s">
        <v>207</v>
      </c>
    </row>
    <row r="16" spans="1:60" ht="22.5" outlineLevel="1">
      <c r="A16" s="186">
        <v>4</v>
      </c>
      <c r="B16" s="187" t="s">
        <v>1012</v>
      </c>
      <c r="C16" s="195" t="s">
        <v>1013</v>
      </c>
      <c r="D16" s="188" t="s">
        <v>919</v>
      </c>
      <c r="E16" s="189">
        <v>1</v>
      </c>
      <c r="F16" s="190"/>
      <c r="G16" s="191">
        <f t="shared" ref="G16:G28" si="0">ROUND(E16*F16,2)</f>
        <v>0</v>
      </c>
      <c r="H16" s="190"/>
      <c r="I16" s="191">
        <f t="shared" ref="I16:I28" si="1">ROUND(E16*H16,2)</f>
        <v>0</v>
      </c>
      <c r="J16" s="190"/>
      <c r="K16" s="191">
        <f t="shared" ref="K16:K28" si="2">ROUND(E16*J16,2)</f>
        <v>0</v>
      </c>
      <c r="L16" s="191">
        <v>15</v>
      </c>
      <c r="M16" s="191">
        <f t="shared" ref="M16:M28" si="3">G16*(1+L16/100)</f>
        <v>0</v>
      </c>
      <c r="N16" s="191">
        <v>1.8890000000000001E-2</v>
      </c>
      <c r="O16" s="191">
        <f t="shared" ref="O16:O28" si="4">ROUND(E16*N16,2)</f>
        <v>0.02</v>
      </c>
      <c r="P16" s="191">
        <v>0</v>
      </c>
      <c r="Q16" s="191">
        <f t="shared" ref="Q16:Q28" si="5">ROUND(E16*P16,2)</f>
        <v>0</v>
      </c>
      <c r="R16" s="191" t="s">
        <v>927</v>
      </c>
      <c r="S16" s="191" t="s">
        <v>211</v>
      </c>
      <c r="T16" s="192" t="s">
        <v>241</v>
      </c>
      <c r="U16" s="159">
        <v>0.97299999999999998</v>
      </c>
      <c r="V16" s="159">
        <f t="shared" ref="V16:V28" si="6">ROUND(E16*U16,2)</f>
        <v>0.97</v>
      </c>
      <c r="W16" s="159"/>
      <c r="X16" s="159" t="s">
        <v>242</v>
      </c>
      <c r="Y16" s="149"/>
      <c r="Z16" s="149"/>
      <c r="AA16" s="149"/>
      <c r="AB16" s="149"/>
      <c r="AC16" s="149"/>
      <c r="AD16" s="149"/>
      <c r="AE16" s="149"/>
      <c r="AF16" s="149"/>
      <c r="AG16" s="149" t="s">
        <v>668</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86">
        <v>5</v>
      </c>
      <c r="B17" s="187" t="s">
        <v>1014</v>
      </c>
      <c r="C17" s="195" t="s">
        <v>1015</v>
      </c>
      <c r="D17" s="188" t="s">
        <v>919</v>
      </c>
      <c r="E17" s="189">
        <v>1</v>
      </c>
      <c r="F17" s="190"/>
      <c r="G17" s="191">
        <f t="shared" si="0"/>
        <v>0</v>
      </c>
      <c r="H17" s="190"/>
      <c r="I17" s="191">
        <f t="shared" si="1"/>
        <v>0</v>
      </c>
      <c r="J17" s="190"/>
      <c r="K17" s="191">
        <f t="shared" si="2"/>
        <v>0</v>
      </c>
      <c r="L17" s="191">
        <v>15</v>
      </c>
      <c r="M17" s="191">
        <f t="shared" si="3"/>
        <v>0</v>
      </c>
      <c r="N17" s="191">
        <v>1.401E-2</v>
      </c>
      <c r="O17" s="191">
        <f t="shared" si="4"/>
        <v>0.01</v>
      </c>
      <c r="P17" s="191">
        <v>0</v>
      </c>
      <c r="Q17" s="191">
        <f t="shared" si="5"/>
        <v>0</v>
      </c>
      <c r="R17" s="191" t="s">
        <v>927</v>
      </c>
      <c r="S17" s="191" t="s">
        <v>211</v>
      </c>
      <c r="T17" s="192" t="s">
        <v>241</v>
      </c>
      <c r="U17" s="159">
        <v>1.1890000000000001</v>
      </c>
      <c r="V17" s="159">
        <f t="shared" si="6"/>
        <v>1.19</v>
      </c>
      <c r="W17" s="159"/>
      <c r="X17" s="159" t="s">
        <v>242</v>
      </c>
      <c r="Y17" s="149"/>
      <c r="Z17" s="149"/>
      <c r="AA17" s="149"/>
      <c r="AB17" s="149"/>
      <c r="AC17" s="149"/>
      <c r="AD17" s="149"/>
      <c r="AE17" s="149"/>
      <c r="AF17" s="149"/>
      <c r="AG17" s="149" t="s">
        <v>668</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86">
        <v>6</v>
      </c>
      <c r="B18" s="187" t="s">
        <v>1016</v>
      </c>
      <c r="C18" s="195" t="s">
        <v>1017</v>
      </c>
      <c r="D18" s="188" t="s">
        <v>919</v>
      </c>
      <c r="E18" s="189">
        <v>1</v>
      </c>
      <c r="F18" s="190"/>
      <c r="G18" s="191">
        <f t="shared" si="0"/>
        <v>0</v>
      </c>
      <c r="H18" s="190"/>
      <c r="I18" s="191">
        <f t="shared" si="1"/>
        <v>0</v>
      </c>
      <c r="J18" s="190"/>
      <c r="K18" s="191">
        <f t="shared" si="2"/>
        <v>0</v>
      </c>
      <c r="L18" s="191">
        <v>15</v>
      </c>
      <c r="M18" s="191">
        <f t="shared" si="3"/>
        <v>0</v>
      </c>
      <c r="N18" s="191">
        <v>8.0000000000000002E-3</v>
      </c>
      <c r="O18" s="191">
        <f t="shared" si="4"/>
        <v>0.01</v>
      </c>
      <c r="P18" s="191">
        <v>0</v>
      </c>
      <c r="Q18" s="191">
        <f t="shared" si="5"/>
        <v>0</v>
      </c>
      <c r="R18" s="191" t="s">
        <v>927</v>
      </c>
      <c r="S18" s="191" t="s">
        <v>211</v>
      </c>
      <c r="T18" s="192" t="s">
        <v>241</v>
      </c>
      <c r="U18" s="159">
        <v>1.1890000000000001</v>
      </c>
      <c r="V18" s="159">
        <f t="shared" si="6"/>
        <v>1.19</v>
      </c>
      <c r="W18" s="159"/>
      <c r="X18" s="159" t="s">
        <v>242</v>
      </c>
      <c r="Y18" s="149"/>
      <c r="Z18" s="149"/>
      <c r="AA18" s="149"/>
      <c r="AB18" s="149"/>
      <c r="AC18" s="149"/>
      <c r="AD18" s="149"/>
      <c r="AE18" s="149"/>
      <c r="AF18" s="149"/>
      <c r="AG18" s="149" t="s">
        <v>668</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2.5" outlineLevel="1">
      <c r="A19" s="186">
        <v>7</v>
      </c>
      <c r="B19" s="187" t="s">
        <v>1018</v>
      </c>
      <c r="C19" s="195" t="s">
        <v>1019</v>
      </c>
      <c r="D19" s="188" t="s">
        <v>919</v>
      </c>
      <c r="E19" s="189">
        <v>1</v>
      </c>
      <c r="F19" s="190"/>
      <c r="G19" s="191">
        <f t="shared" si="0"/>
        <v>0</v>
      </c>
      <c r="H19" s="190"/>
      <c r="I19" s="191">
        <f t="shared" si="1"/>
        <v>0</v>
      </c>
      <c r="J19" s="190"/>
      <c r="K19" s="191">
        <f t="shared" si="2"/>
        <v>0</v>
      </c>
      <c r="L19" s="191">
        <v>15</v>
      </c>
      <c r="M19" s="191">
        <f t="shared" si="3"/>
        <v>0</v>
      </c>
      <c r="N19" s="191">
        <v>3.2000000000000003E-4</v>
      </c>
      <c r="O19" s="191">
        <f t="shared" si="4"/>
        <v>0</v>
      </c>
      <c r="P19" s="191">
        <v>0</v>
      </c>
      <c r="Q19" s="191">
        <f t="shared" si="5"/>
        <v>0</v>
      </c>
      <c r="R19" s="191" t="s">
        <v>927</v>
      </c>
      <c r="S19" s="191" t="s">
        <v>211</v>
      </c>
      <c r="T19" s="192" t="s">
        <v>241</v>
      </c>
      <c r="U19" s="159">
        <v>5</v>
      </c>
      <c r="V19" s="159">
        <f t="shared" si="6"/>
        <v>5</v>
      </c>
      <c r="W19" s="159"/>
      <c r="X19" s="159" t="s">
        <v>242</v>
      </c>
      <c r="Y19" s="149"/>
      <c r="Z19" s="149"/>
      <c r="AA19" s="149"/>
      <c r="AB19" s="149"/>
      <c r="AC19" s="149"/>
      <c r="AD19" s="149"/>
      <c r="AE19" s="149"/>
      <c r="AF19" s="149"/>
      <c r="AG19" s="149" t="s">
        <v>668</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ht="22.5" outlineLevel="1">
      <c r="A20" s="186">
        <v>8</v>
      </c>
      <c r="B20" s="187" t="s">
        <v>1020</v>
      </c>
      <c r="C20" s="195" t="s">
        <v>1021</v>
      </c>
      <c r="D20" s="188" t="s">
        <v>919</v>
      </c>
      <c r="E20" s="189">
        <v>1</v>
      </c>
      <c r="F20" s="190"/>
      <c r="G20" s="191">
        <f t="shared" si="0"/>
        <v>0</v>
      </c>
      <c r="H20" s="190"/>
      <c r="I20" s="191">
        <f t="shared" si="1"/>
        <v>0</v>
      </c>
      <c r="J20" s="190"/>
      <c r="K20" s="191">
        <f t="shared" si="2"/>
        <v>0</v>
      </c>
      <c r="L20" s="191">
        <v>15</v>
      </c>
      <c r="M20" s="191">
        <f t="shared" si="3"/>
        <v>0</v>
      </c>
      <c r="N20" s="191">
        <v>6.2E-4</v>
      </c>
      <c r="O20" s="191">
        <f t="shared" si="4"/>
        <v>0</v>
      </c>
      <c r="P20" s="191">
        <v>0</v>
      </c>
      <c r="Q20" s="191">
        <f t="shared" si="5"/>
        <v>0</v>
      </c>
      <c r="R20" s="191" t="s">
        <v>927</v>
      </c>
      <c r="S20" s="191" t="s">
        <v>211</v>
      </c>
      <c r="T20" s="192" t="s">
        <v>241</v>
      </c>
      <c r="U20" s="159">
        <v>2.6</v>
      </c>
      <c r="V20" s="159">
        <f t="shared" si="6"/>
        <v>2.6</v>
      </c>
      <c r="W20" s="159"/>
      <c r="X20" s="159" t="s">
        <v>242</v>
      </c>
      <c r="Y20" s="149"/>
      <c r="Z20" s="149"/>
      <c r="AA20" s="149"/>
      <c r="AB20" s="149"/>
      <c r="AC20" s="149"/>
      <c r="AD20" s="149"/>
      <c r="AE20" s="149"/>
      <c r="AF20" s="149"/>
      <c r="AG20" s="149" t="s">
        <v>668</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22.5" outlineLevel="1">
      <c r="A21" s="186">
        <v>9</v>
      </c>
      <c r="B21" s="187" t="s">
        <v>1022</v>
      </c>
      <c r="C21" s="195" t="s">
        <v>1023</v>
      </c>
      <c r="D21" s="188" t="s">
        <v>264</v>
      </c>
      <c r="E21" s="189">
        <v>2</v>
      </c>
      <c r="F21" s="190"/>
      <c r="G21" s="191">
        <f t="shared" si="0"/>
        <v>0</v>
      </c>
      <c r="H21" s="190"/>
      <c r="I21" s="191">
        <f t="shared" si="1"/>
        <v>0</v>
      </c>
      <c r="J21" s="190"/>
      <c r="K21" s="191">
        <f t="shared" si="2"/>
        <v>0</v>
      </c>
      <c r="L21" s="191">
        <v>15</v>
      </c>
      <c r="M21" s="191">
        <f t="shared" si="3"/>
        <v>0</v>
      </c>
      <c r="N21" s="191">
        <v>1E-3</v>
      </c>
      <c r="O21" s="191">
        <f t="shared" si="4"/>
        <v>0</v>
      </c>
      <c r="P21" s="191">
        <v>0</v>
      </c>
      <c r="Q21" s="191">
        <f t="shared" si="5"/>
        <v>0</v>
      </c>
      <c r="R21" s="191" t="s">
        <v>927</v>
      </c>
      <c r="S21" s="191" t="s">
        <v>211</v>
      </c>
      <c r="T21" s="192" t="s">
        <v>241</v>
      </c>
      <c r="U21" s="159">
        <v>0.44500000000000001</v>
      </c>
      <c r="V21" s="159">
        <f t="shared" si="6"/>
        <v>0.89</v>
      </c>
      <c r="W21" s="159"/>
      <c r="X21" s="159" t="s">
        <v>242</v>
      </c>
      <c r="Y21" s="149"/>
      <c r="Z21" s="149"/>
      <c r="AA21" s="149"/>
      <c r="AB21" s="149"/>
      <c r="AC21" s="149"/>
      <c r="AD21" s="149"/>
      <c r="AE21" s="149"/>
      <c r="AF21" s="149"/>
      <c r="AG21" s="149" t="s">
        <v>668</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2.5" outlineLevel="1">
      <c r="A22" s="186">
        <v>10</v>
      </c>
      <c r="B22" s="187" t="s">
        <v>1024</v>
      </c>
      <c r="C22" s="195" t="s">
        <v>1025</v>
      </c>
      <c r="D22" s="188" t="s">
        <v>264</v>
      </c>
      <c r="E22" s="189">
        <v>1</v>
      </c>
      <c r="F22" s="190"/>
      <c r="G22" s="191">
        <f t="shared" si="0"/>
        <v>0</v>
      </c>
      <c r="H22" s="190"/>
      <c r="I22" s="191">
        <f t="shared" si="1"/>
        <v>0</v>
      </c>
      <c r="J22" s="190"/>
      <c r="K22" s="191">
        <f t="shared" si="2"/>
        <v>0</v>
      </c>
      <c r="L22" s="191">
        <v>15</v>
      </c>
      <c r="M22" s="191">
        <f t="shared" si="3"/>
        <v>0</v>
      </c>
      <c r="N22" s="191">
        <v>1.1999999999999999E-3</v>
      </c>
      <c r="O22" s="191">
        <f t="shared" si="4"/>
        <v>0</v>
      </c>
      <c r="P22" s="191">
        <v>0</v>
      </c>
      <c r="Q22" s="191">
        <f t="shared" si="5"/>
        <v>0</v>
      </c>
      <c r="R22" s="191" t="s">
        <v>927</v>
      </c>
      <c r="S22" s="191" t="s">
        <v>211</v>
      </c>
      <c r="T22" s="192" t="s">
        <v>241</v>
      </c>
      <c r="U22" s="159">
        <v>0.44500000000000001</v>
      </c>
      <c r="V22" s="159">
        <f t="shared" si="6"/>
        <v>0.45</v>
      </c>
      <c r="W22" s="159"/>
      <c r="X22" s="159" t="s">
        <v>242</v>
      </c>
      <c r="Y22" s="149"/>
      <c r="Z22" s="149"/>
      <c r="AA22" s="149"/>
      <c r="AB22" s="149"/>
      <c r="AC22" s="149"/>
      <c r="AD22" s="149"/>
      <c r="AE22" s="149"/>
      <c r="AF22" s="149"/>
      <c r="AG22" s="149" t="s">
        <v>668</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86">
        <v>11</v>
      </c>
      <c r="B23" s="187" t="s">
        <v>1026</v>
      </c>
      <c r="C23" s="195" t="s">
        <v>1027</v>
      </c>
      <c r="D23" s="188" t="s">
        <v>264</v>
      </c>
      <c r="E23" s="189">
        <v>1</v>
      </c>
      <c r="F23" s="190"/>
      <c r="G23" s="191">
        <f t="shared" si="0"/>
        <v>0</v>
      </c>
      <c r="H23" s="190"/>
      <c r="I23" s="191">
        <f t="shared" si="1"/>
        <v>0</v>
      </c>
      <c r="J23" s="190"/>
      <c r="K23" s="191">
        <f t="shared" si="2"/>
        <v>0</v>
      </c>
      <c r="L23" s="191">
        <v>15</v>
      </c>
      <c r="M23" s="191">
        <f t="shared" si="3"/>
        <v>0</v>
      </c>
      <c r="N23" s="191">
        <v>1.2999999999999999E-4</v>
      </c>
      <c r="O23" s="191">
        <f t="shared" si="4"/>
        <v>0</v>
      </c>
      <c r="P23" s="191">
        <v>0</v>
      </c>
      <c r="Q23" s="191">
        <f t="shared" si="5"/>
        <v>0</v>
      </c>
      <c r="R23" s="191" t="s">
        <v>927</v>
      </c>
      <c r="S23" s="191" t="s">
        <v>211</v>
      </c>
      <c r="T23" s="192" t="s">
        <v>241</v>
      </c>
      <c r="U23" s="159">
        <v>0.65500000000000003</v>
      </c>
      <c r="V23" s="159">
        <f t="shared" si="6"/>
        <v>0.66</v>
      </c>
      <c r="W23" s="159"/>
      <c r="X23" s="159" t="s">
        <v>242</v>
      </c>
      <c r="Y23" s="149"/>
      <c r="Z23" s="149"/>
      <c r="AA23" s="149"/>
      <c r="AB23" s="149"/>
      <c r="AC23" s="149"/>
      <c r="AD23" s="149"/>
      <c r="AE23" s="149"/>
      <c r="AF23" s="149"/>
      <c r="AG23" s="149" t="s">
        <v>668</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86">
        <v>12</v>
      </c>
      <c r="B24" s="187" t="s">
        <v>1028</v>
      </c>
      <c r="C24" s="195" t="s">
        <v>1029</v>
      </c>
      <c r="D24" s="188" t="s">
        <v>264</v>
      </c>
      <c r="E24" s="189">
        <v>1</v>
      </c>
      <c r="F24" s="190"/>
      <c r="G24" s="191">
        <f t="shared" si="0"/>
        <v>0</v>
      </c>
      <c r="H24" s="190"/>
      <c r="I24" s="191">
        <f t="shared" si="1"/>
        <v>0</v>
      </c>
      <c r="J24" s="190"/>
      <c r="K24" s="191">
        <f t="shared" si="2"/>
        <v>0</v>
      </c>
      <c r="L24" s="191">
        <v>15</v>
      </c>
      <c r="M24" s="191">
        <f t="shared" si="3"/>
        <v>0</v>
      </c>
      <c r="N24" s="191">
        <v>1.2999999999999999E-3</v>
      </c>
      <c r="O24" s="191">
        <f t="shared" si="4"/>
        <v>0</v>
      </c>
      <c r="P24" s="191">
        <v>0</v>
      </c>
      <c r="Q24" s="191">
        <f t="shared" si="5"/>
        <v>0</v>
      </c>
      <c r="R24" s="191" t="s">
        <v>417</v>
      </c>
      <c r="S24" s="191" t="s">
        <v>211</v>
      </c>
      <c r="T24" s="192" t="s">
        <v>241</v>
      </c>
      <c r="U24" s="159">
        <v>0</v>
      </c>
      <c r="V24" s="159">
        <f t="shared" si="6"/>
        <v>0</v>
      </c>
      <c r="W24" s="159"/>
      <c r="X24" s="159" t="s">
        <v>418</v>
      </c>
      <c r="Y24" s="149"/>
      <c r="Z24" s="149"/>
      <c r="AA24" s="149"/>
      <c r="AB24" s="149"/>
      <c r="AC24" s="149"/>
      <c r="AD24" s="149"/>
      <c r="AE24" s="149"/>
      <c r="AF24" s="149"/>
      <c r="AG24" s="149" t="s">
        <v>419</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86">
        <v>13</v>
      </c>
      <c r="B25" s="187" t="s">
        <v>1030</v>
      </c>
      <c r="C25" s="195" t="s">
        <v>1031</v>
      </c>
      <c r="D25" s="188" t="s">
        <v>264</v>
      </c>
      <c r="E25" s="189">
        <v>1</v>
      </c>
      <c r="F25" s="190"/>
      <c r="G25" s="191">
        <f t="shared" si="0"/>
        <v>0</v>
      </c>
      <c r="H25" s="190"/>
      <c r="I25" s="191">
        <f t="shared" si="1"/>
        <v>0</v>
      </c>
      <c r="J25" s="190"/>
      <c r="K25" s="191">
        <f t="shared" si="2"/>
        <v>0</v>
      </c>
      <c r="L25" s="191">
        <v>15</v>
      </c>
      <c r="M25" s="191">
        <f t="shared" si="3"/>
        <v>0</v>
      </c>
      <c r="N25" s="191">
        <v>0</v>
      </c>
      <c r="O25" s="191">
        <f t="shared" si="4"/>
        <v>0</v>
      </c>
      <c r="P25" s="191">
        <v>0</v>
      </c>
      <c r="Q25" s="191">
        <f t="shared" si="5"/>
        <v>0</v>
      </c>
      <c r="R25" s="191" t="s">
        <v>417</v>
      </c>
      <c r="S25" s="191" t="s">
        <v>211</v>
      </c>
      <c r="T25" s="192" t="s">
        <v>241</v>
      </c>
      <c r="U25" s="159">
        <v>0</v>
      </c>
      <c r="V25" s="159">
        <f t="shared" si="6"/>
        <v>0</v>
      </c>
      <c r="W25" s="159"/>
      <c r="X25" s="159" t="s">
        <v>418</v>
      </c>
      <c r="Y25" s="149"/>
      <c r="Z25" s="149"/>
      <c r="AA25" s="149"/>
      <c r="AB25" s="149"/>
      <c r="AC25" s="149"/>
      <c r="AD25" s="149"/>
      <c r="AE25" s="149"/>
      <c r="AF25" s="149"/>
      <c r="AG25" s="149" t="s">
        <v>419</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ht="22.5" outlineLevel="1">
      <c r="A26" s="186">
        <v>14</v>
      </c>
      <c r="B26" s="187" t="s">
        <v>1032</v>
      </c>
      <c r="C26" s="195" t="s">
        <v>1033</v>
      </c>
      <c r="D26" s="188" t="s">
        <v>264</v>
      </c>
      <c r="E26" s="189">
        <v>1</v>
      </c>
      <c r="F26" s="190"/>
      <c r="G26" s="191">
        <f t="shared" si="0"/>
        <v>0</v>
      </c>
      <c r="H26" s="190"/>
      <c r="I26" s="191">
        <f t="shared" si="1"/>
        <v>0</v>
      </c>
      <c r="J26" s="190"/>
      <c r="K26" s="191">
        <f t="shared" si="2"/>
        <v>0</v>
      </c>
      <c r="L26" s="191">
        <v>15</v>
      </c>
      <c r="M26" s="191">
        <f t="shared" si="3"/>
        <v>0</v>
      </c>
      <c r="N26" s="191">
        <v>1.6E-2</v>
      </c>
      <c r="O26" s="191">
        <f t="shared" si="4"/>
        <v>0.02</v>
      </c>
      <c r="P26" s="191">
        <v>0</v>
      </c>
      <c r="Q26" s="191">
        <f t="shared" si="5"/>
        <v>0</v>
      </c>
      <c r="R26" s="191" t="s">
        <v>417</v>
      </c>
      <c r="S26" s="191" t="s">
        <v>211</v>
      </c>
      <c r="T26" s="192" t="s">
        <v>241</v>
      </c>
      <c r="U26" s="159">
        <v>0</v>
      </c>
      <c r="V26" s="159">
        <f t="shared" si="6"/>
        <v>0</v>
      </c>
      <c r="W26" s="159"/>
      <c r="X26" s="159" t="s">
        <v>418</v>
      </c>
      <c r="Y26" s="149"/>
      <c r="Z26" s="149"/>
      <c r="AA26" s="149"/>
      <c r="AB26" s="149"/>
      <c r="AC26" s="149"/>
      <c r="AD26" s="149"/>
      <c r="AE26" s="149"/>
      <c r="AF26" s="149"/>
      <c r="AG26" s="149" t="s">
        <v>419</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ht="22.5" outlineLevel="1">
      <c r="A27" s="168">
        <v>15</v>
      </c>
      <c r="B27" s="169" t="s">
        <v>1034</v>
      </c>
      <c r="C27" s="178" t="s">
        <v>1035</v>
      </c>
      <c r="D27" s="170" t="s">
        <v>264</v>
      </c>
      <c r="E27" s="171">
        <v>1</v>
      </c>
      <c r="F27" s="172"/>
      <c r="G27" s="173">
        <f t="shared" si="0"/>
        <v>0</v>
      </c>
      <c r="H27" s="172"/>
      <c r="I27" s="173">
        <f t="shared" si="1"/>
        <v>0</v>
      </c>
      <c r="J27" s="172"/>
      <c r="K27" s="173">
        <f t="shared" si="2"/>
        <v>0</v>
      </c>
      <c r="L27" s="173">
        <v>15</v>
      </c>
      <c r="M27" s="173">
        <f t="shared" si="3"/>
        <v>0</v>
      </c>
      <c r="N27" s="173">
        <v>3.7499999999999999E-2</v>
      </c>
      <c r="O27" s="173">
        <f t="shared" si="4"/>
        <v>0.04</v>
      </c>
      <c r="P27" s="173">
        <v>0</v>
      </c>
      <c r="Q27" s="173">
        <f t="shared" si="5"/>
        <v>0</v>
      </c>
      <c r="R27" s="173" t="s">
        <v>417</v>
      </c>
      <c r="S27" s="173" t="s">
        <v>211</v>
      </c>
      <c r="T27" s="174" t="s">
        <v>241</v>
      </c>
      <c r="U27" s="159">
        <v>0</v>
      </c>
      <c r="V27" s="159">
        <f t="shared" si="6"/>
        <v>0</v>
      </c>
      <c r="W27" s="159"/>
      <c r="X27" s="159" t="s">
        <v>418</v>
      </c>
      <c r="Y27" s="149"/>
      <c r="Z27" s="149"/>
      <c r="AA27" s="149"/>
      <c r="AB27" s="149"/>
      <c r="AC27" s="149"/>
      <c r="AD27" s="149"/>
      <c r="AE27" s="149"/>
      <c r="AF27" s="149"/>
      <c r="AG27" s="149" t="s">
        <v>419</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v>16</v>
      </c>
      <c r="B28" s="157" t="s">
        <v>1036</v>
      </c>
      <c r="C28" s="197" t="s">
        <v>1037</v>
      </c>
      <c r="D28" s="158" t="s">
        <v>0</v>
      </c>
      <c r="E28" s="193"/>
      <c r="F28" s="160"/>
      <c r="G28" s="159">
        <f t="shared" si="0"/>
        <v>0</v>
      </c>
      <c r="H28" s="160"/>
      <c r="I28" s="159">
        <f t="shared" si="1"/>
        <v>0</v>
      </c>
      <c r="J28" s="160"/>
      <c r="K28" s="159">
        <f t="shared" si="2"/>
        <v>0</v>
      </c>
      <c r="L28" s="159">
        <v>15</v>
      </c>
      <c r="M28" s="159">
        <f t="shared" si="3"/>
        <v>0</v>
      </c>
      <c r="N28" s="159">
        <v>0</v>
      </c>
      <c r="O28" s="159">
        <f t="shared" si="4"/>
        <v>0</v>
      </c>
      <c r="P28" s="159">
        <v>0</v>
      </c>
      <c r="Q28" s="159">
        <f t="shared" si="5"/>
        <v>0</v>
      </c>
      <c r="R28" s="159" t="s">
        <v>927</v>
      </c>
      <c r="S28" s="159" t="s">
        <v>211</v>
      </c>
      <c r="T28" s="159" t="s">
        <v>241</v>
      </c>
      <c r="U28" s="159">
        <v>0</v>
      </c>
      <c r="V28" s="159">
        <f t="shared" si="6"/>
        <v>0</v>
      </c>
      <c r="W28" s="159"/>
      <c r="X28" s="159" t="s">
        <v>447</v>
      </c>
      <c r="Y28" s="149"/>
      <c r="Z28" s="149"/>
      <c r="AA28" s="149"/>
      <c r="AB28" s="149"/>
      <c r="AC28" s="149"/>
      <c r="AD28" s="149"/>
      <c r="AE28" s="149"/>
      <c r="AF28" s="149"/>
      <c r="AG28" s="149" t="s">
        <v>448</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267" t="s">
        <v>505</v>
      </c>
      <c r="D29" s="268"/>
      <c r="E29" s="268"/>
      <c r="F29" s="268"/>
      <c r="G29" s="268"/>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245</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c r="A30" s="162" t="s">
        <v>206</v>
      </c>
      <c r="B30" s="163" t="s">
        <v>153</v>
      </c>
      <c r="C30" s="177" t="s">
        <v>154</v>
      </c>
      <c r="D30" s="164"/>
      <c r="E30" s="165"/>
      <c r="F30" s="166"/>
      <c r="G30" s="166">
        <f>SUMIF(AG31:AG33,"&lt;&gt;NOR",G31:G33)</f>
        <v>0</v>
      </c>
      <c r="H30" s="166"/>
      <c r="I30" s="166">
        <f>SUM(I31:I33)</f>
        <v>0</v>
      </c>
      <c r="J30" s="166"/>
      <c r="K30" s="166">
        <f>SUM(K31:K33)</f>
        <v>0</v>
      </c>
      <c r="L30" s="166"/>
      <c r="M30" s="166">
        <f>SUM(M31:M33)</f>
        <v>0</v>
      </c>
      <c r="N30" s="166"/>
      <c r="O30" s="166">
        <f>SUM(O31:O33)</f>
        <v>0</v>
      </c>
      <c r="P30" s="166"/>
      <c r="Q30" s="166">
        <f>SUM(Q31:Q33)</f>
        <v>0</v>
      </c>
      <c r="R30" s="166"/>
      <c r="S30" s="166"/>
      <c r="T30" s="167"/>
      <c r="U30" s="161"/>
      <c r="V30" s="161">
        <f>SUM(V31:V33)</f>
        <v>0</v>
      </c>
      <c r="W30" s="161"/>
      <c r="X30" s="161"/>
      <c r="AG30" t="s">
        <v>207</v>
      </c>
    </row>
    <row r="31" spans="1:60" outlineLevel="1">
      <c r="A31" s="168">
        <v>17</v>
      </c>
      <c r="B31" s="169" t="s">
        <v>714</v>
      </c>
      <c r="C31" s="178" t="s">
        <v>1038</v>
      </c>
      <c r="D31" s="170" t="s">
        <v>919</v>
      </c>
      <c r="E31" s="171">
        <v>1</v>
      </c>
      <c r="F31" s="172"/>
      <c r="G31" s="173">
        <f>ROUND(E31*F31,2)</f>
        <v>0</v>
      </c>
      <c r="H31" s="172"/>
      <c r="I31" s="173">
        <f>ROUND(E31*H31,2)</f>
        <v>0</v>
      </c>
      <c r="J31" s="172"/>
      <c r="K31" s="173">
        <f>ROUND(E31*J31,2)</f>
        <v>0</v>
      </c>
      <c r="L31" s="173">
        <v>15</v>
      </c>
      <c r="M31" s="173">
        <f>G31*(1+L31/100)</f>
        <v>0</v>
      </c>
      <c r="N31" s="173">
        <v>0</v>
      </c>
      <c r="O31" s="173">
        <f>ROUND(E31*N31,2)</f>
        <v>0</v>
      </c>
      <c r="P31" s="173">
        <v>0</v>
      </c>
      <c r="Q31" s="173">
        <f>ROUND(E31*P31,2)</f>
        <v>0</v>
      </c>
      <c r="R31" s="173"/>
      <c r="S31" s="173" t="s">
        <v>412</v>
      </c>
      <c r="T31" s="174" t="s">
        <v>212</v>
      </c>
      <c r="U31" s="159">
        <v>0</v>
      </c>
      <c r="V31" s="159">
        <f>ROUND(E31*U31,2)</f>
        <v>0</v>
      </c>
      <c r="W31" s="159"/>
      <c r="X31" s="159" t="s">
        <v>242</v>
      </c>
      <c r="Y31" s="149"/>
      <c r="Z31" s="149"/>
      <c r="AA31" s="149"/>
      <c r="AB31" s="149"/>
      <c r="AC31" s="149"/>
      <c r="AD31" s="149"/>
      <c r="AE31" s="149"/>
      <c r="AF31" s="149"/>
      <c r="AG31" s="149" t="s">
        <v>243</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56">
        <v>18</v>
      </c>
      <c r="B32" s="157" t="s">
        <v>638</v>
      </c>
      <c r="C32" s="197" t="s">
        <v>639</v>
      </c>
      <c r="D32" s="158" t="s">
        <v>0</v>
      </c>
      <c r="E32" s="193"/>
      <c r="F32" s="160"/>
      <c r="G32" s="159">
        <f>ROUND(E32*F32,2)</f>
        <v>0</v>
      </c>
      <c r="H32" s="160"/>
      <c r="I32" s="159">
        <f>ROUND(E32*H32,2)</f>
        <v>0</v>
      </c>
      <c r="J32" s="160"/>
      <c r="K32" s="159">
        <f>ROUND(E32*J32,2)</f>
        <v>0</v>
      </c>
      <c r="L32" s="159">
        <v>15</v>
      </c>
      <c r="M32" s="159">
        <f>G32*(1+L32/100)</f>
        <v>0</v>
      </c>
      <c r="N32" s="159">
        <v>0</v>
      </c>
      <c r="O32" s="159">
        <f>ROUND(E32*N32,2)</f>
        <v>0</v>
      </c>
      <c r="P32" s="159">
        <v>0</v>
      </c>
      <c r="Q32" s="159">
        <f>ROUND(E32*P32,2)</f>
        <v>0</v>
      </c>
      <c r="R32" s="159" t="s">
        <v>640</v>
      </c>
      <c r="S32" s="159" t="s">
        <v>211</v>
      </c>
      <c r="T32" s="159" t="s">
        <v>241</v>
      </c>
      <c r="U32" s="159">
        <v>0</v>
      </c>
      <c r="V32" s="159">
        <f>ROUND(E32*U32,2)</f>
        <v>0</v>
      </c>
      <c r="W32" s="159"/>
      <c r="X32" s="159" t="s">
        <v>447</v>
      </c>
      <c r="Y32" s="149"/>
      <c r="Z32" s="149"/>
      <c r="AA32" s="149"/>
      <c r="AB32" s="149"/>
      <c r="AC32" s="149"/>
      <c r="AD32" s="149"/>
      <c r="AE32" s="149"/>
      <c r="AF32" s="149"/>
      <c r="AG32" s="149" t="s">
        <v>448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267" t="s">
        <v>490</v>
      </c>
      <c r="D33" s="268"/>
      <c r="E33" s="268"/>
      <c r="F33" s="268"/>
      <c r="G33" s="268"/>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245</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c r="A34" s="3"/>
      <c r="B34" s="4"/>
      <c r="C34" s="179"/>
      <c r="D34" s="6"/>
      <c r="E34" s="3"/>
      <c r="F34" s="3"/>
      <c r="G34" s="3"/>
      <c r="H34" s="3"/>
      <c r="I34" s="3"/>
      <c r="J34" s="3"/>
      <c r="K34" s="3"/>
      <c r="L34" s="3"/>
      <c r="M34" s="3"/>
      <c r="N34" s="3"/>
      <c r="O34" s="3"/>
      <c r="P34" s="3"/>
      <c r="Q34" s="3"/>
      <c r="R34" s="3"/>
      <c r="S34" s="3"/>
      <c r="T34" s="3"/>
      <c r="U34" s="3"/>
      <c r="V34" s="3"/>
      <c r="W34" s="3"/>
      <c r="X34" s="3"/>
      <c r="AE34">
        <v>15</v>
      </c>
      <c r="AF34">
        <v>21</v>
      </c>
      <c r="AG34" t="s">
        <v>193</v>
      </c>
    </row>
    <row r="35" spans="1:60">
      <c r="A35" s="152"/>
      <c r="B35" s="153" t="s">
        <v>29</v>
      </c>
      <c r="C35" s="180"/>
      <c r="D35" s="154"/>
      <c r="E35" s="155"/>
      <c r="F35" s="155"/>
      <c r="G35" s="176">
        <f>G8+G12+G15+G30</f>
        <v>0</v>
      </c>
      <c r="H35" s="3"/>
      <c r="I35" s="3"/>
      <c r="J35" s="3"/>
      <c r="K35" s="3"/>
      <c r="L35" s="3"/>
      <c r="M35" s="3"/>
      <c r="N35" s="3"/>
      <c r="O35" s="3"/>
      <c r="P35" s="3"/>
      <c r="Q35" s="3"/>
      <c r="R35" s="3"/>
      <c r="S35" s="3"/>
      <c r="T35" s="3"/>
      <c r="U35" s="3"/>
      <c r="V35" s="3"/>
      <c r="W35" s="3"/>
      <c r="X35" s="3"/>
      <c r="AE35">
        <f>SUMIF(L7:L33,AE34,G7:G33)</f>
        <v>0</v>
      </c>
      <c r="AF35">
        <f>SUMIF(L7:L33,AF34,G7:G33)</f>
        <v>0</v>
      </c>
      <c r="AG35" t="s">
        <v>235</v>
      </c>
    </row>
    <row r="36" spans="1:60">
      <c r="C36" s="181"/>
      <c r="D36" s="10"/>
      <c r="AG36" t="s">
        <v>236</v>
      </c>
    </row>
    <row r="37" spans="1:60">
      <c r="D37" s="10"/>
    </row>
    <row r="38" spans="1:60">
      <c r="D38" s="10"/>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7">
    <mergeCell ref="C33:G33"/>
    <mergeCell ref="A1:G1"/>
    <mergeCell ref="C2:G2"/>
    <mergeCell ref="C3:G3"/>
    <mergeCell ref="C4:G4"/>
    <mergeCell ref="C14:G14"/>
    <mergeCell ref="C29:G29"/>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sheetPr>
    <outlinePr summaryBelow="0"/>
  </sheetPr>
  <dimension ref="A1:BH5000"/>
  <sheetViews>
    <sheetView tabSelected="1"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73</v>
      </c>
      <c r="C4" s="260" t="s">
        <v>74</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96</v>
      </c>
      <c r="C8" s="177" t="s">
        <v>97</v>
      </c>
      <c r="D8" s="164"/>
      <c r="E8" s="165"/>
      <c r="F8" s="166"/>
      <c r="G8" s="166">
        <f>SUMIF(AG9:AG49,"&lt;&gt;NOR",G9:G49)</f>
        <v>0</v>
      </c>
      <c r="H8" s="166"/>
      <c r="I8" s="166">
        <f>SUM(I9:I49)</f>
        <v>0</v>
      </c>
      <c r="J8" s="166"/>
      <c r="K8" s="166">
        <f>SUM(K9:K49)</f>
        <v>0</v>
      </c>
      <c r="L8" s="166"/>
      <c r="M8" s="166">
        <f>SUM(M9:M49)</f>
        <v>0</v>
      </c>
      <c r="N8" s="166"/>
      <c r="O8" s="166">
        <f>SUM(O9:O49)</f>
        <v>7.6599999999999993</v>
      </c>
      <c r="P8" s="166"/>
      <c r="Q8" s="166">
        <f>SUM(Q9:Q49)</f>
        <v>0</v>
      </c>
      <c r="R8" s="166"/>
      <c r="S8" s="166"/>
      <c r="T8" s="167"/>
      <c r="U8" s="161"/>
      <c r="V8" s="161">
        <f>SUM(V9:V49)</f>
        <v>386.96999999999997</v>
      </c>
      <c r="W8" s="161"/>
      <c r="X8" s="161"/>
      <c r="AG8" t="s">
        <v>207</v>
      </c>
    </row>
    <row r="9" spans="1:60" ht="22.5" outlineLevel="1">
      <c r="A9" s="168">
        <v>1</v>
      </c>
      <c r="B9" s="169" t="s">
        <v>1039</v>
      </c>
      <c r="C9" s="178" t="s">
        <v>1040</v>
      </c>
      <c r="D9" s="170" t="s">
        <v>257</v>
      </c>
      <c r="E9" s="171">
        <v>29.654199999999999</v>
      </c>
      <c r="F9" s="172"/>
      <c r="G9" s="173">
        <f>ROUND(E9*F9,2)</f>
        <v>0</v>
      </c>
      <c r="H9" s="172"/>
      <c r="I9" s="173">
        <f>ROUND(E9*H9,2)</f>
        <v>0</v>
      </c>
      <c r="J9" s="172"/>
      <c r="K9" s="173">
        <f>ROUND(E9*J9,2)</f>
        <v>0</v>
      </c>
      <c r="L9" s="173">
        <v>15</v>
      </c>
      <c r="M9" s="173">
        <f>G9*(1+L9/100)</f>
        <v>0</v>
      </c>
      <c r="N9" s="173">
        <v>2.8070000000000001E-2</v>
      </c>
      <c r="O9" s="173">
        <f>ROUND(E9*N9,2)</f>
        <v>0.83</v>
      </c>
      <c r="P9" s="173">
        <v>0</v>
      </c>
      <c r="Q9" s="173">
        <f>ROUND(E9*P9,2)</f>
        <v>0</v>
      </c>
      <c r="R9" s="173" t="s">
        <v>258</v>
      </c>
      <c r="S9" s="173" t="s">
        <v>211</v>
      </c>
      <c r="T9" s="174" t="s">
        <v>241</v>
      </c>
      <c r="U9" s="159">
        <v>1.252</v>
      </c>
      <c r="V9" s="159">
        <f>ROUND(E9*U9,2)</f>
        <v>37.130000000000003</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2.5" outlineLevel="1">
      <c r="A10" s="156"/>
      <c r="B10" s="157"/>
      <c r="C10" s="263" t="s">
        <v>1041</v>
      </c>
      <c r="D10" s="264"/>
      <c r="E10" s="264"/>
      <c r="F10" s="264"/>
      <c r="G10" s="264"/>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245</v>
      </c>
      <c r="AH10" s="149"/>
      <c r="AI10" s="149"/>
      <c r="AJ10" s="149"/>
      <c r="AK10" s="149"/>
      <c r="AL10" s="149"/>
      <c r="AM10" s="149"/>
      <c r="AN10" s="149"/>
      <c r="AO10" s="149"/>
      <c r="AP10" s="149"/>
      <c r="AQ10" s="149"/>
      <c r="AR10" s="149"/>
      <c r="AS10" s="149"/>
      <c r="AT10" s="149"/>
      <c r="AU10" s="149"/>
      <c r="AV10" s="149"/>
      <c r="AW10" s="149"/>
      <c r="AX10" s="149"/>
      <c r="AY10" s="149"/>
      <c r="AZ10" s="149"/>
      <c r="BA10" s="175" t="str">
        <f>C10</f>
        <v>zřízení nosné konstrukce příčky, vložení tepelné izolace tl. do 5 cm, montáž desek, tmelení spár Q2 a úprava rohů. Včetně dodávek materiálu.</v>
      </c>
      <c r="BB10" s="149"/>
      <c r="BC10" s="149"/>
      <c r="BD10" s="149"/>
      <c r="BE10" s="149"/>
      <c r="BF10" s="149"/>
      <c r="BG10" s="149"/>
      <c r="BH10" s="149"/>
    </row>
    <row r="11" spans="1:60" outlineLevel="1">
      <c r="A11" s="156"/>
      <c r="B11" s="157"/>
      <c r="C11" s="194" t="s">
        <v>1042</v>
      </c>
      <c r="D11" s="182"/>
      <c r="E11" s="183">
        <v>29.654199999999999</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249</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33.75" outlineLevel="1">
      <c r="A12" s="168">
        <v>2</v>
      </c>
      <c r="B12" s="169" t="s">
        <v>1043</v>
      </c>
      <c r="C12" s="178" t="s">
        <v>1044</v>
      </c>
      <c r="D12" s="170" t="s">
        <v>257</v>
      </c>
      <c r="E12" s="171">
        <v>17.258400000000002</v>
      </c>
      <c r="F12" s="172"/>
      <c r="G12" s="173">
        <f>ROUND(E12*F12,2)</f>
        <v>0</v>
      </c>
      <c r="H12" s="172"/>
      <c r="I12" s="173">
        <f>ROUND(E12*H12,2)</f>
        <v>0</v>
      </c>
      <c r="J12" s="172"/>
      <c r="K12" s="173">
        <f>ROUND(E12*J12,2)</f>
        <v>0</v>
      </c>
      <c r="L12" s="173">
        <v>15</v>
      </c>
      <c r="M12" s="173">
        <f>G12*(1+L12/100)</f>
        <v>0</v>
      </c>
      <c r="N12" s="173">
        <v>2.8570000000000002E-2</v>
      </c>
      <c r="O12" s="173">
        <f>ROUND(E12*N12,2)</f>
        <v>0.49</v>
      </c>
      <c r="P12" s="173">
        <v>0</v>
      </c>
      <c r="Q12" s="173">
        <f>ROUND(E12*P12,2)</f>
        <v>0</v>
      </c>
      <c r="R12" s="173" t="s">
        <v>258</v>
      </c>
      <c r="S12" s="173" t="s">
        <v>211</v>
      </c>
      <c r="T12" s="174" t="s">
        <v>241</v>
      </c>
      <c r="U12" s="159">
        <v>1.2250000000000001</v>
      </c>
      <c r="V12" s="159">
        <f>ROUND(E12*U12,2)</f>
        <v>21.14</v>
      </c>
      <c r="W12" s="159"/>
      <c r="X12" s="159" t="s">
        <v>242</v>
      </c>
      <c r="Y12" s="149"/>
      <c r="Z12" s="149"/>
      <c r="AA12" s="149"/>
      <c r="AB12" s="149"/>
      <c r="AC12" s="149"/>
      <c r="AD12" s="149"/>
      <c r="AE12" s="149"/>
      <c r="AF12" s="149"/>
      <c r="AG12" s="149" t="s">
        <v>243</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2.5" outlineLevel="1">
      <c r="A13" s="156"/>
      <c r="B13" s="157"/>
      <c r="C13" s="263" t="s">
        <v>1041</v>
      </c>
      <c r="D13" s="264"/>
      <c r="E13" s="264"/>
      <c r="F13" s="264"/>
      <c r="G13" s="264"/>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245</v>
      </c>
      <c r="AH13" s="149"/>
      <c r="AI13" s="149"/>
      <c r="AJ13" s="149"/>
      <c r="AK13" s="149"/>
      <c r="AL13" s="149"/>
      <c r="AM13" s="149"/>
      <c r="AN13" s="149"/>
      <c r="AO13" s="149"/>
      <c r="AP13" s="149"/>
      <c r="AQ13" s="149"/>
      <c r="AR13" s="149"/>
      <c r="AS13" s="149"/>
      <c r="AT13" s="149"/>
      <c r="AU13" s="149"/>
      <c r="AV13" s="149"/>
      <c r="AW13" s="149"/>
      <c r="AX13" s="149"/>
      <c r="AY13" s="149"/>
      <c r="AZ13" s="149"/>
      <c r="BA13" s="175" t="str">
        <f>C13</f>
        <v>zřízení nosné konstrukce příčky, vložení tepelné izolace tl. do 5 cm, montáž desek, tmelení spár Q2 a úprava rohů. Včetně dodávek materiálu.</v>
      </c>
      <c r="BB13" s="149"/>
      <c r="BC13" s="149"/>
      <c r="BD13" s="149"/>
      <c r="BE13" s="149"/>
      <c r="BF13" s="149"/>
      <c r="BG13" s="149"/>
      <c r="BH13" s="149"/>
    </row>
    <row r="14" spans="1:60" outlineLevel="1">
      <c r="A14" s="156"/>
      <c r="B14" s="157"/>
      <c r="C14" s="194" t="s">
        <v>1045</v>
      </c>
      <c r="D14" s="182"/>
      <c r="E14" s="183">
        <v>17.258400000000002</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249</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33.75" outlineLevel="1">
      <c r="A15" s="168">
        <v>3</v>
      </c>
      <c r="B15" s="169" t="s">
        <v>1046</v>
      </c>
      <c r="C15" s="178" t="s">
        <v>1047</v>
      </c>
      <c r="D15" s="170" t="s">
        <v>257</v>
      </c>
      <c r="E15" s="171">
        <v>12.441800000000001</v>
      </c>
      <c r="F15" s="172"/>
      <c r="G15" s="173">
        <f>ROUND(E15*F15,2)</f>
        <v>0</v>
      </c>
      <c r="H15" s="172"/>
      <c r="I15" s="173">
        <f>ROUND(E15*H15,2)</f>
        <v>0</v>
      </c>
      <c r="J15" s="172"/>
      <c r="K15" s="173">
        <f>ROUND(E15*J15,2)</f>
        <v>0</v>
      </c>
      <c r="L15" s="173">
        <v>15</v>
      </c>
      <c r="M15" s="173">
        <f>G15*(1+L15/100)</f>
        <v>0</v>
      </c>
      <c r="N15" s="173">
        <v>5.1670000000000001E-2</v>
      </c>
      <c r="O15" s="173">
        <f>ROUND(E15*N15,2)</f>
        <v>0.64</v>
      </c>
      <c r="P15" s="173">
        <v>0</v>
      </c>
      <c r="Q15" s="173">
        <f>ROUND(E15*P15,2)</f>
        <v>0</v>
      </c>
      <c r="R15" s="173" t="s">
        <v>258</v>
      </c>
      <c r="S15" s="173" t="s">
        <v>211</v>
      </c>
      <c r="T15" s="174" t="s">
        <v>241</v>
      </c>
      <c r="U15" s="159">
        <v>1.452</v>
      </c>
      <c r="V15" s="159">
        <f>ROUND(E15*U15,2)</f>
        <v>18.07</v>
      </c>
      <c r="W15" s="159"/>
      <c r="X15" s="159" t="s">
        <v>242</v>
      </c>
      <c r="Y15" s="149"/>
      <c r="Z15" s="149"/>
      <c r="AA15" s="149"/>
      <c r="AB15" s="149"/>
      <c r="AC15" s="149"/>
      <c r="AD15" s="149"/>
      <c r="AE15" s="149"/>
      <c r="AF15" s="149"/>
      <c r="AG15" s="149" t="s">
        <v>243</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ht="22.5" outlineLevel="1">
      <c r="A16" s="156"/>
      <c r="B16" s="157"/>
      <c r="C16" s="263" t="s">
        <v>1041</v>
      </c>
      <c r="D16" s="264"/>
      <c r="E16" s="264"/>
      <c r="F16" s="264"/>
      <c r="G16" s="264"/>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245</v>
      </c>
      <c r="AH16" s="149"/>
      <c r="AI16" s="149"/>
      <c r="AJ16" s="149"/>
      <c r="AK16" s="149"/>
      <c r="AL16" s="149"/>
      <c r="AM16" s="149"/>
      <c r="AN16" s="149"/>
      <c r="AO16" s="149"/>
      <c r="AP16" s="149"/>
      <c r="AQ16" s="149"/>
      <c r="AR16" s="149"/>
      <c r="AS16" s="149"/>
      <c r="AT16" s="149"/>
      <c r="AU16" s="149"/>
      <c r="AV16" s="149"/>
      <c r="AW16" s="149"/>
      <c r="AX16" s="149"/>
      <c r="AY16" s="149"/>
      <c r="AZ16" s="149"/>
      <c r="BA16" s="175" t="str">
        <f>C16</f>
        <v>zřízení nosné konstrukce příčky, vložení tepelné izolace tl. do 5 cm, montáž desek, tmelení spár Q2 a úprava rohů. Včetně dodávek materiálu.</v>
      </c>
      <c r="BB16" s="149"/>
      <c r="BC16" s="149"/>
      <c r="BD16" s="149"/>
      <c r="BE16" s="149"/>
      <c r="BF16" s="149"/>
      <c r="BG16" s="149"/>
      <c r="BH16" s="149"/>
    </row>
    <row r="17" spans="1:60" outlineLevel="1">
      <c r="A17" s="156"/>
      <c r="B17" s="157"/>
      <c r="C17" s="194" t="s">
        <v>1048</v>
      </c>
      <c r="D17" s="182"/>
      <c r="E17" s="183">
        <v>7.5069999999999997</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249</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194" t="s">
        <v>1049</v>
      </c>
      <c r="D18" s="182"/>
      <c r="E18" s="183">
        <v>4.9348000000000001</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249</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33.75" outlineLevel="1">
      <c r="A19" s="168">
        <v>4</v>
      </c>
      <c r="B19" s="169" t="s">
        <v>1050</v>
      </c>
      <c r="C19" s="178" t="s">
        <v>1051</v>
      </c>
      <c r="D19" s="170" t="s">
        <v>257</v>
      </c>
      <c r="E19" s="171">
        <v>13.223599999999999</v>
      </c>
      <c r="F19" s="172"/>
      <c r="G19" s="173">
        <f>ROUND(E19*F19,2)</f>
        <v>0</v>
      </c>
      <c r="H19" s="172"/>
      <c r="I19" s="173">
        <f>ROUND(E19*H19,2)</f>
        <v>0</v>
      </c>
      <c r="J19" s="172"/>
      <c r="K19" s="173">
        <f>ROUND(E19*J19,2)</f>
        <v>0</v>
      </c>
      <c r="L19" s="173">
        <v>15</v>
      </c>
      <c r="M19" s="173">
        <f>G19*(1+L19/100)</f>
        <v>0</v>
      </c>
      <c r="N19" s="173">
        <v>4.5440000000000001E-2</v>
      </c>
      <c r="O19" s="173">
        <f>ROUND(E19*N19,2)</f>
        <v>0.6</v>
      </c>
      <c r="P19" s="173">
        <v>0</v>
      </c>
      <c r="Q19" s="173">
        <f>ROUND(E19*P19,2)</f>
        <v>0</v>
      </c>
      <c r="R19" s="173" t="s">
        <v>258</v>
      </c>
      <c r="S19" s="173" t="s">
        <v>211</v>
      </c>
      <c r="T19" s="174" t="s">
        <v>241</v>
      </c>
      <c r="U19" s="159">
        <v>1.452</v>
      </c>
      <c r="V19" s="159">
        <f>ROUND(E19*U19,2)</f>
        <v>19.2</v>
      </c>
      <c r="W19" s="159"/>
      <c r="X19" s="159" t="s">
        <v>242</v>
      </c>
      <c r="Y19" s="149"/>
      <c r="Z19" s="149"/>
      <c r="AA19" s="149"/>
      <c r="AB19" s="149"/>
      <c r="AC19" s="149"/>
      <c r="AD19" s="149"/>
      <c r="AE19" s="149"/>
      <c r="AF19" s="149"/>
      <c r="AG19" s="149" t="s">
        <v>243</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ht="22.5" outlineLevel="1">
      <c r="A20" s="156"/>
      <c r="B20" s="157"/>
      <c r="C20" s="263" t="s">
        <v>1041</v>
      </c>
      <c r="D20" s="264"/>
      <c r="E20" s="264"/>
      <c r="F20" s="264"/>
      <c r="G20" s="264"/>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245</v>
      </c>
      <c r="AH20" s="149"/>
      <c r="AI20" s="149"/>
      <c r="AJ20" s="149"/>
      <c r="AK20" s="149"/>
      <c r="AL20" s="149"/>
      <c r="AM20" s="149"/>
      <c r="AN20" s="149"/>
      <c r="AO20" s="149"/>
      <c r="AP20" s="149"/>
      <c r="AQ20" s="149"/>
      <c r="AR20" s="149"/>
      <c r="AS20" s="149"/>
      <c r="AT20" s="149"/>
      <c r="AU20" s="149"/>
      <c r="AV20" s="149"/>
      <c r="AW20" s="149"/>
      <c r="AX20" s="149"/>
      <c r="AY20" s="149"/>
      <c r="AZ20" s="149"/>
      <c r="BA20" s="175" t="str">
        <f>C20</f>
        <v>zřízení nosné konstrukce příčky, vložení tepelné izolace tl. do 5 cm, montáž desek, tmelení spár Q2 a úprava rohů. Včetně dodávek materiálu.</v>
      </c>
      <c r="BB20" s="149"/>
      <c r="BC20" s="149"/>
      <c r="BD20" s="149"/>
      <c r="BE20" s="149"/>
      <c r="BF20" s="149"/>
      <c r="BG20" s="149"/>
      <c r="BH20" s="149"/>
    </row>
    <row r="21" spans="1:60" outlineLevel="1">
      <c r="A21" s="156"/>
      <c r="B21" s="157"/>
      <c r="C21" s="194" t="s">
        <v>1052</v>
      </c>
      <c r="D21" s="182"/>
      <c r="E21" s="183">
        <v>13.223599999999999</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249</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2.5" outlineLevel="1">
      <c r="A22" s="168">
        <v>5</v>
      </c>
      <c r="B22" s="169" t="s">
        <v>1053</v>
      </c>
      <c r="C22" s="178" t="s">
        <v>1054</v>
      </c>
      <c r="D22" s="170" t="s">
        <v>257</v>
      </c>
      <c r="E22" s="171">
        <v>10.491</v>
      </c>
      <c r="F22" s="172"/>
      <c r="G22" s="173">
        <f>ROUND(E22*F22,2)</f>
        <v>0</v>
      </c>
      <c r="H22" s="172"/>
      <c r="I22" s="173">
        <f>ROUND(E22*H22,2)</f>
        <v>0</v>
      </c>
      <c r="J22" s="172"/>
      <c r="K22" s="173">
        <f>ROUND(E22*J22,2)</f>
        <v>0</v>
      </c>
      <c r="L22" s="173">
        <v>15</v>
      </c>
      <c r="M22" s="173">
        <f>G22*(1+L22/100)</f>
        <v>0</v>
      </c>
      <c r="N22" s="173">
        <v>5.5079999999999997E-2</v>
      </c>
      <c r="O22" s="173">
        <f>ROUND(E22*N22,2)</f>
        <v>0.57999999999999996</v>
      </c>
      <c r="P22" s="173">
        <v>0</v>
      </c>
      <c r="Q22" s="173">
        <f>ROUND(E22*P22,2)</f>
        <v>0</v>
      </c>
      <c r="R22" s="173" t="s">
        <v>258</v>
      </c>
      <c r="S22" s="173" t="s">
        <v>211</v>
      </c>
      <c r="T22" s="174" t="s">
        <v>241</v>
      </c>
      <c r="U22" s="159">
        <v>2.0209999999999999</v>
      </c>
      <c r="V22" s="159">
        <f>ROUND(E22*U22,2)</f>
        <v>21.2</v>
      </c>
      <c r="W22" s="159"/>
      <c r="X22" s="159" t="s">
        <v>242</v>
      </c>
      <c r="Y22" s="149"/>
      <c r="Z22" s="149"/>
      <c r="AA22" s="149"/>
      <c r="AB22" s="149"/>
      <c r="AC22" s="149"/>
      <c r="AD22" s="149"/>
      <c r="AE22" s="149"/>
      <c r="AF22" s="149"/>
      <c r="AG22" s="149" t="s">
        <v>243</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ht="22.5" outlineLevel="1">
      <c r="A23" s="156"/>
      <c r="B23" s="157"/>
      <c r="C23" s="263" t="s">
        <v>1041</v>
      </c>
      <c r="D23" s="264"/>
      <c r="E23" s="264"/>
      <c r="F23" s="264"/>
      <c r="G23" s="264"/>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245</v>
      </c>
      <c r="AH23" s="149"/>
      <c r="AI23" s="149"/>
      <c r="AJ23" s="149"/>
      <c r="AK23" s="149"/>
      <c r="AL23" s="149"/>
      <c r="AM23" s="149"/>
      <c r="AN23" s="149"/>
      <c r="AO23" s="149"/>
      <c r="AP23" s="149"/>
      <c r="AQ23" s="149"/>
      <c r="AR23" s="149"/>
      <c r="AS23" s="149"/>
      <c r="AT23" s="149"/>
      <c r="AU23" s="149"/>
      <c r="AV23" s="149"/>
      <c r="AW23" s="149"/>
      <c r="AX23" s="149"/>
      <c r="AY23" s="149"/>
      <c r="AZ23" s="149"/>
      <c r="BA23" s="175" t="str">
        <f>C23</f>
        <v>zřízení nosné konstrukce příčky, vložení tepelné izolace tl. do 5 cm, montáž desek, tmelení spár Q2 a úprava rohů. Včetně dodávek materiálu.</v>
      </c>
      <c r="BB23" s="149"/>
      <c r="BC23" s="149"/>
      <c r="BD23" s="149"/>
      <c r="BE23" s="149"/>
      <c r="BF23" s="149"/>
      <c r="BG23" s="149"/>
      <c r="BH23" s="149"/>
    </row>
    <row r="24" spans="1:60" outlineLevel="1">
      <c r="A24" s="156"/>
      <c r="B24" s="157"/>
      <c r="C24" s="194" t="s">
        <v>1055</v>
      </c>
      <c r="D24" s="182"/>
      <c r="E24" s="183">
        <v>10.491</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249</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68">
        <v>6</v>
      </c>
      <c r="B25" s="169" t="s">
        <v>1056</v>
      </c>
      <c r="C25" s="178" t="s">
        <v>1057</v>
      </c>
      <c r="D25" s="170" t="s">
        <v>257</v>
      </c>
      <c r="E25" s="171">
        <v>1.28</v>
      </c>
      <c r="F25" s="172"/>
      <c r="G25" s="173">
        <f>ROUND(E25*F25,2)</f>
        <v>0</v>
      </c>
      <c r="H25" s="172"/>
      <c r="I25" s="173">
        <f>ROUND(E25*H25,2)</f>
        <v>0</v>
      </c>
      <c r="J25" s="172"/>
      <c r="K25" s="173">
        <f>ROUND(E25*J25,2)</f>
        <v>0</v>
      </c>
      <c r="L25" s="173">
        <v>15</v>
      </c>
      <c r="M25" s="173">
        <f>G25*(1+L25/100)</f>
        <v>0</v>
      </c>
      <c r="N25" s="173">
        <v>0.25897999999999999</v>
      </c>
      <c r="O25" s="173">
        <f>ROUND(E25*N25,2)</f>
        <v>0.33</v>
      </c>
      <c r="P25" s="173">
        <v>0</v>
      </c>
      <c r="Q25" s="173">
        <f>ROUND(E25*P25,2)</f>
        <v>0</v>
      </c>
      <c r="R25" s="173" t="s">
        <v>258</v>
      </c>
      <c r="S25" s="173" t="s">
        <v>211</v>
      </c>
      <c r="T25" s="174" t="s">
        <v>241</v>
      </c>
      <c r="U25" s="159">
        <v>1.141</v>
      </c>
      <c r="V25" s="159">
        <f>ROUND(E25*U25,2)</f>
        <v>1.46</v>
      </c>
      <c r="W25" s="159"/>
      <c r="X25" s="159" t="s">
        <v>242</v>
      </c>
      <c r="Y25" s="149"/>
      <c r="Z25" s="149"/>
      <c r="AA25" s="149"/>
      <c r="AB25" s="149"/>
      <c r="AC25" s="149"/>
      <c r="AD25" s="149"/>
      <c r="AE25" s="149"/>
      <c r="AF25" s="149"/>
      <c r="AG25" s="149" t="s">
        <v>243</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263" t="s">
        <v>1058</v>
      </c>
      <c r="D26" s="264"/>
      <c r="E26" s="264"/>
      <c r="F26" s="264"/>
      <c r="G26" s="264"/>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245</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194" t="s">
        <v>1059</v>
      </c>
      <c r="D27" s="182"/>
      <c r="E27" s="183">
        <v>1.28</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249</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ht="33.75" outlineLevel="1">
      <c r="A28" s="168">
        <v>7</v>
      </c>
      <c r="B28" s="169" t="s">
        <v>1060</v>
      </c>
      <c r="C28" s="178" t="s">
        <v>1061</v>
      </c>
      <c r="D28" s="170" t="s">
        <v>257</v>
      </c>
      <c r="E28" s="171">
        <v>18.067</v>
      </c>
      <c r="F28" s="172"/>
      <c r="G28" s="173">
        <f>ROUND(E28*F28,2)</f>
        <v>0</v>
      </c>
      <c r="H28" s="172"/>
      <c r="I28" s="173">
        <f>ROUND(E28*H28,2)</f>
        <v>0</v>
      </c>
      <c r="J28" s="172"/>
      <c r="K28" s="173">
        <f>ROUND(E28*J28,2)</f>
        <v>0</v>
      </c>
      <c r="L28" s="173">
        <v>15</v>
      </c>
      <c r="M28" s="173">
        <f>G28*(1+L28/100)</f>
        <v>0</v>
      </c>
      <c r="N28" s="173">
        <v>1.566E-2</v>
      </c>
      <c r="O28" s="173">
        <f>ROUND(E28*N28,2)</f>
        <v>0.28000000000000003</v>
      </c>
      <c r="P28" s="173">
        <v>0</v>
      </c>
      <c r="Q28" s="173">
        <f>ROUND(E28*P28,2)</f>
        <v>0</v>
      </c>
      <c r="R28" s="173" t="s">
        <v>258</v>
      </c>
      <c r="S28" s="173" t="s">
        <v>211</v>
      </c>
      <c r="T28" s="174" t="s">
        <v>241</v>
      </c>
      <c r="U28" s="159">
        <v>0.92700000000000005</v>
      </c>
      <c r="V28" s="159">
        <f>ROUND(E28*U28,2)</f>
        <v>16.75</v>
      </c>
      <c r="W28" s="159"/>
      <c r="X28" s="159" t="s">
        <v>242</v>
      </c>
      <c r="Y28" s="149"/>
      <c r="Z28" s="149"/>
      <c r="AA28" s="149"/>
      <c r="AB28" s="149"/>
      <c r="AC28" s="149"/>
      <c r="AD28" s="149"/>
      <c r="AE28" s="149"/>
      <c r="AF28" s="149"/>
      <c r="AG28" s="149" t="s">
        <v>243</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194" t="s">
        <v>1062</v>
      </c>
      <c r="D29" s="182"/>
      <c r="E29" s="183">
        <v>7.4359999999999999</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249</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194" t="s">
        <v>1063</v>
      </c>
      <c r="D30" s="182"/>
      <c r="E30" s="183">
        <v>10.631</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249</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ht="22.5" outlineLevel="1">
      <c r="A31" s="168">
        <v>8</v>
      </c>
      <c r="B31" s="169" t="s">
        <v>1064</v>
      </c>
      <c r="C31" s="178" t="s">
        <v>1065</v>
      </c>
      <c r="D31" s="170" t="s">
        <v>257</v>
      </c>
      <c r="E31" s="171">
        <v>68.392099999999999</v>
      </c>
      <c r="F31" s="172"/>
      <c r="G31" s="173">
        <f>ROUND(E31*F31,2)</f>
        <v>0</v>
      </c>
      <c r="H31" s="172"/>
      <c r="I31" s="173">
        <f>ROUND(E31*H31,2)</f>
        <v>0</v>
      </c>
      <c r="J31" s="172"/>
      <c r="K31" s="173">
        <f>ROUND(E31*J31,2)</f>
        <v>0</v>
      </c>
      <c r="L31" s="173">
        <v>15</v>
      </c>
      <c r="M31" s="173">
        <f>G31*(1+L31/100)</f>
        <v>0</v>
      </c>
      <c r="N31" s="173">
        <v>1.6740000000000001E-2</v>
      </c>
      <c r="O31" s="173">
        <f>ROUND(E31*N31,2)</f>
        <v>1.1399999999999999</v>
      </c>
      <c r="P31" s="173">
        <v>0</v>
      </c>
      <c r="Q31" s="173">
        <f>ROUND(E31*P31,2)</f>
        <v>0</v>
      </c>
      <c r="R31" s="173" t="s">
        <v>258</v>
      </c>
      <c r="S31" s="173" t="s">
        <v>211</v>
      </c>
      <c r="T31" s="174" t="s">
        <v>241</v>
      </c>
      <c r="U31" s="159">
        <v>0.96699999999999997</v>
      </c>
      <c r="V31" s="159">
        <f>ROUND(E31*U31,2)</f>
        <v>66.14</v>
      </c>
      <c r="W31" s="159"/>
      <c r="X31" s="159" t="s">
        <v>242</v>
      </c>
      <c r="Y31" s="149"/>
      <c r="Z31" s="149"/>
      <c r="AA31" s="149"/>
      <c r="AB31" s="149"/>
      <c r="AC31" s="149"/>
      <c r="AD31" s="149"/>
      <c r="AE31" s="149"/>
      <c r="AF31" s="149"/>
      <c r="AG31" s="149" t="s">
        <v>243</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56"/>
      <c r="B32" s="157"/>
      <c r="C32" s="263" t="s">
        <v>1066</v>
      </c>
      <c r="D32" s="264"/>
      <c r="E32" s="264"/>
      <c r="F32" s="264"/>
      <c r="G32" s="264"/>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245</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194" t="s">
        <v>1067</v>
      </c>
      <c r="D33" s="182"/>
      <c r="E33" s="183">
        <v>68.392099999999999</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249</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ht="22.5" outlineLevel="1">
      <c r="A34" s="168">
        <v>9</v>
      </c>
      <c r="B34" s="169" t="s">
        <v>1068</v>
      </c>
      <c r="C34" s="178" t="s">
        <v>1069</v>
      </c>
      <c r="D34" s="170" t="s">
        <v>257</v>
      </c>
      <c r="E34" s="171">
        <v>28.1844</v>
      </c>
      <c r="F34" s="172"/>
      <c r="G34" s="173">
        <f>ROUND(E34*F34,2)</f>
        <v>0</v>
      </c>
      <c r="H34" s="172"/>
      <c r="I34" s="173">
        <f>ROUND(E34*H34,2)</f>
        <v>0</v>
      </c>
      <c r="J34" s="172"/>
      <c r="K34" s="173">
        <f>ROUND(E34*J34,2)</f>
        <v>0</v>
      </c>
      <c r="L34" s="173">
        <v>15</v>
      </c>
      <c r="M34" s="173">
        <f>G34*(1+L34/100)</f>
        <v>0</v>
      </c>
      <c r="N34" s="173">
        <v>1.6740000000000001E-2</v>
      </c>
      <c r="O34" s="173">
        <f>ROUND(E34*N34,2)</f>
        <v>0.47</v>
      </c>
      <c r="P34" s="173">
        <v>0</v>
      </c>
      <c r="Q34" s="173">
        <f>ROUND(E34*P34,2)</f>
        <v>0</v>
      </c>
      <c r="R34" s="173" t="s">
        <v>258</v>
      </c>
      <c r="S34" s="173" t="s">
        <v>211</v>
      </c>
      <c r="T34" s="174" t="s">
        <v>241</v>
      </c>
      <c r="U34" s="159">
        <v>0.96699999999999997</v>
      </c>
      <c r="V34" s="159">
        <f>ROUND(E34*U34,2)</f>
        <v>27.25</v>
      </c>
      <c r="W34" s="159"/>
      <c r="X34" s="159" t="s">
        <v>242</v>
      </c>
      <c r="Y34" s="149"/>
      <c r="Z34" s="149"/>
      <c r="AA34" s="149"/>
      <c r="AB34" s="149"/>
      <c r="AC34" s="149"/>
      <c r="AD34" s="149"/>
      <c r="AE34" s="149"/>
      <c r="AF34" s="149"/>
      <c r="AG34" s="149" t="s">
        <v>243</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56"/>
      <c r="B35" s="157"/>
      <c r="C35" s="263" t="s">
        <v>1066</v>
      </c>
      <c r="D35" s="264"/>
      <c r="E35" s="264"/>
      <c r="F35" s="264"/>
      <c r="G35" s="264"/>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245</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194" t="s">
        <v>1070</v>
      </c>
      <c r="D36" s="182"/>
      <c r="E36" s="183">
        <v>28.1844</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249</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ht="22.5" outlineLevel="1">
      <c r="A37" s="168">
        <v>10</v>
      </c>
      <c r="B37" s="169" t="s">
        <v>1071</v>
      </c>
      <c r="C37" s="178" t="s">
        <v>1072</v>
      </c>
      <c r="D37" s="170" t="s">
        <v>257</v>
      </c>
      <c r="E37" s="171">
        <v>42.403500000000001</v>
      </c>
      <c r="F37" s="172"/>
      <c r="G37" s="173">
        <f>ROUND(E37*F37,2)</f>
        <v>0</v>
      </c>
      <c r="H37" s="172"/>
      <c r="I37" s="173">
        <f>ROUND(E37*H37,2)</f>
        <v>0</v>
      </c>
      <c r="J37" s="172"/>
      <c r="K37" s="173">
        <f>ROUND(E37*J37,2)</f>
        <v>0</v>
      </c>
      <c r="L37" s="173">
        <v>15</v>
      </c>
      <c r="M37" s="173">
        <f>G37*(1+L37/100)</f>
        <v>0</v>
      </c>
      <c r="N37" s="173">
        <v>1.5219999999999999E-2</v>
      </c>
      <c r="O37" s="173">
        <f>ROUND(E37*N37,2)</f>
        <v>0.65</v>
      </c>
      <c r="P37" s="173">
        <v>0</v>
      </c>
      <c r="Q37" s="173">
        <f>ROUND(E37*P37,2)</f>
        <v>0</v>
      </c>
      <c r="R37" s="173" t="s">
        <v>258</v>
      </c>
      <c r="S37" s="173" t="s">
        <v>211</v>
      </c>
      <c r="T37" s="174" t="s">
        <v>241</v>
      </c>
      <c r="U37" s="159">
        <v>1.2350000000000001</v>
      </c>
      <c r="V37" s="159">
        <f>ROUND(E37*U37,2)</f>
        <v>52.37</v>
      </c>
      <c r="W37" s="159"/>
      <c r="X37" s="159" t="s">
        <v>242</v>
      </c>
      <c r="Y37" s="149"/>
      <c r="Z37" s="149"/>
      <c r="AA37" s="149"/>
      <c r="AB37" s="149"/>
      <c r="AC37" s="149"/>
      <c r="AD37" s="149"/>
      <c r="AE37" s="149"/>
      <c r="AF37" s="149"/>
      <c r="AG37" s="149" t="s">
        <v>243</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263" t="s">
        <v>1066</v>
      </c>
      <c r="D38" s="264"/>
      <c r="E38" s="264"/>
      <c r="F38" s="264"/>
      <c r="G38" s="264"/>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245</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c r="B39" s="157"/>
      <c r="C39" s="194" t="s">
        <v>1073</v>
      </c>
      <c r="D39" s="182"/>
      <c r="E39" s="183">
        <v>42.403500000000001</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249</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ht="22.5" outlineLevel="1">
      <c r="A40" s="168">
        <v>11</v>
      </c>
      <c r="B40" s="169" t="s">
        <v>1074</v>
      </c>
      <c r="C40" s="178" t="s">
        <v>1075</v>
      </c>
      <c r="D40" s="170" t="s">
        <v>257</v>
      </c>
      <c r="E40" s="171">
        <v>9.1677999999999997</v>
      </c>
      <c r="F40" s="172"/>
      <c r="G40" s="173">
        <f>ROUND(E40*F40,2)</f>
        <v>0</v>
      </c>
      <c r="H40" s="172"/>
      <c r="I40" s="173">
        <f>ROUND(E40*H40,2)</f>
        <v>0</v>
      </c>
      <c r="J40" s="172"/>
      <c r="K40" s="173">
        <f>ROUND(E40*J40,2)</f>
        <v>0</v>
      </c>
      <c r="L40" s="173">
        <v>15</v>
      </c>
      <c r="M40" s="173">
        <f>G40*(1+L40/100)</f>
        <v>0</v>
      </c>
      <c r="N40" s="173">
        <v>1.5219999999999999E-2</v>
      </c>
      <c r="O40" s="173">
        <f>ROUND(E40*N40,2)</f>
        <v>0.14000000000000001</v>
      </c>
      <c r="P40" s="173">
        <v>0</v>
      </c>
      <c r="Q40" s="173">
        <f>ROUND(E40*P40,2)</f>
        <v>0</v>
      </c>
      <c r="R40" s="173" t="s">
        <v>258</v>
      </c>
      <c r="S40" s="173" t="s">
        <v>211</v>
      </c>
      <c r="T40" s="174" t="s">
        <v>241</v>
      </c>
      <c r="U40" s="159">
        <v>1.2350000000000001</v>
      </c>
      <c r="V40" s="159">
        <f>ROUND(E40*U40,2)</f>
        <v>11.32</v>
      </c>
      <c r="W40" s="159"/>
      <c r="X40" s="159" t="s">
        <v>242</v>
      </c>
      <c r="Y40" s="149"/>
      <c r="Z40" s="149"/>
      <c r="AA40" s="149"/>
      <c r="AB40" s="149"/>
      <c r="AC40" s="149"/>
      <c r="AD40" s="149"/>
      <c r="AE40" s="149"/>
      <c r="AF40" s="149"/>
      <c r="AG40" s="149" t="s">
        <v>243</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56"/>
      <c r="B41" s="157"/>
      <c r="C41" s="263" t="s">
        <v>1066</v>
      </c>
      <c r="D41" s="264"/>
      <c r="E41" s="264"/>
      <c r="F41" s="264"/>
      <c r="G41" s="264"/>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245</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c r="B42" s="157"/>
      <c r="C42" s="194" t="s">
        <v>1076</v>
      </c>
      <c r="D42" s="182"/>
      <c r="E42" s="183">
        <v>9.1677999999999997</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22.5" outlineLevel="1">
      <c r="A43" s="168">
        <v>12</v>
      </c>
      <c r="B43" s="169" t="s">
        <v>1077</v>
      </c>
      <c r="C43" s="178" t="s">
        <v>1078</v>
      </c>
      <c r="D43" s="170" t="s">
        <v>257</v>
      </c>
      <c r="E43" s="171">
        <v>84.970439999999996</v>
      </c>
      <c r="F43" s="172"/>
      <c r="G43" s="173">
        <f>ROUND(E43*F43,2)</f>
        <v>0</v>
      </c>
      <c r="H43" s="172"/>
      <c r="I43" s="173">
        <f>ROUND(E43*H43,2)</f>
        <v>0</v>
      </c>
      <c r="J43" s="172"/>
      <c r="K43" s="173">
        <f>ROUND(E43*J43,2)</f>
        <v>0</v>
      </c>
      <c r="L43" s="173">
        <v>15</v>
      </c>
      <c r="M43" s="173">
        <f>G43*(1+L43/100)</f>
        <v>0</v>
      </c>
      <c r="N43" s="173">
        <v>1.6250000000000001E-2</v>
      </c>
      <c r="O43" s="173">
        <f>ROUND(E43*N43,2)</f>
        <v>1.38</v>
      </c>
      <c r="P43" s="173">
        <v>0</v>
      </c>
      <c r="Q43" s="173">
        <f>ROUND(E43*P43,2)</f>
        <v>0</v>
      </c>
      <c r="R43" s="173" t="s">
        <v>258</v>
      </c>
      <c r="S43" s="173" t="s">
        <v>211</v>
      </c>
      <c r="T43" s="174" t="s">
        <v>241</v>
      </c>
      <c r="U43" s="159">
        <v>1.0229999999999999</v>
      </c>
      <c r="V43" s="159">
        <f>ROUND(E43*U43,2)</f>
        <v>86.92</v>
      </c>
      <c r="W43" s="159"/>
      <c r="X43" s="159" t="s">
        <v>242</v>
      </c>
      <c r="Y43" s="149"/>
      <c r="Z43" s="149"/>
      <c r="AA43" s="149"/>
      <c r="AB43" s="149"/>
      <c r="AC43" s="149"/>
      <c r="AD43" s="149"/>
      <c r="AE43" s="149"/>
      <c r="AF43" s="149"/>
      <c r="AG43" s="149" t="s">
        <v>243</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c r="A44" s="156"/>
      <c r="B44" s="157"/>
      <c r="C44" s="263" t="s">
        <v>1079</v>
      </c>
      <c r="D44" s="264"/>
      <c r="E44" s="264"/>
      <c r="F44" s="264"/>
      <c r="G44" s="264"/>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245</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56"/>
      <c r="B45" s="157"/>
      <c r="C45" s="194" t="s">
        <v>1080</v>
      </c>
      <c r="D45" s="182"/>
      <c r="E45" s="183">
        <v>84.970439999999996</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ht="22.5" outlineLevel="1">
      <c r="A46" s="168">
        <v>13</v>
      </c>
      <c r="B46" s="169" t="s">
        <v>1081</v>
      </c>
      <c r="C46" s="178" t="s">
        <v>1082</v>
      </c>
      <c r="D46" s="170" t="s">
        <v>257</v>
      </c>
      <c r="E46" s="171">
        <v>7.8400600000000003</v>
      </c>
      <c r="F46" s="172"/>
      <c r="G46" s="173">
        <f>ROUND(E46*F46,2)</f>
        <v>0</v>
      </c>
      <c r="H46" s="172"/>
      <c r="I46" s="173">
        <f>ROUND(E46*H46,2)</f>
        <v>0</v>
      </c>
      <c r="J46" s="172"/>
      <c r="K46" s="173">
        <f>ROUND(E46*J46,2)</f>
        <v>0</v>
      </c>
      <c r="L46" s="173">
        <v>15</v>
      </c>
      <c r="M46" s="173">
        <f>G46*(1+L46/100)</f>
        <v>0</v>
      </c>
      <c r="N46" s="173">
        <v>1.6250000000000001E-2</v>
      </c>
      <c r="O46" s="173">
        <f>ROUND(E46*N46,2)</f>
        <v>0.13</v>
      </c>
      <c r="P46" s="173">
        <v>0</v>
      </c>
      <c r="Q46" s="173">
        <f>ROUND(E46*P46,2)</f>
        <v>0</v>
      </c>
      <c r="R46" s="173" t="s">
        <v>258</v>
      </c>
      <c r="S46" s="173" t="s">
        <v>211</v>
      </c>
      <c r="T46" s="174" t="s">
        <v>241</v>
      </c>
      <c r="U46" s="159">
        <v>1.0229999999999999</v>
      </c>
      <c r="V46" s="159">
        <f>ROUND(E46*U46,2)</f>
        <v>8.02</v>
      </c>
      <c r="W46" s="159"/>
      <c r="X46" s="159" t="s">
        <v>242</v>
      </c>
      <c r="Y46" s="149"/>
      <c r="Z46" s="149"/>
      <c r="AA46" s="149"/>
      <c r="AB46" s="149"/>
      <c r="AC46" s="149"/>
      <c r="AD46" s="149"/>
      <c r="AE46" s="149"/>
      <c r="AF46" s="149"/>
      <c r="AG46" s="149" t="s">
        <v>243</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263" t="s">
        <v>1079</v>
      </c>
      <c r="D47" s="264"/>
      <c r="E47" s="264"/>
      <c r="F47" s="264"/>
      <c r="G47" s="264"/>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56"/>
      <c r="B48" s="157"/>
      <c r="C48" s="194" t="s">
        <v>1083</v>
      </c>
      <c r="D48" s="182"/>
      <c r="E48" s="183">
        <v>7.8400600000000003</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249</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86">
        <v>14</v>
      </c>
      <c r="B49" s="187" t="s">
        <v>714</v>
      </c>
      <c r="C49" s="195" t="s">
        <v>1084</v>
      </c>
      <c r="D49" s="188" t="s">
        <v>919</v>
      </c>
      <c r="E49" s="189">
        <v>1</v>
      </c>
      <c r="F49" s="190"/>
      <c r="G49" s="191">
        <f>ROUND(E49*F49,2)</f>
        <v>0</v>
      </c>
      <c r="H49" s="190"/>
      <c r="I49" s="191">
        <f>ROUND(E49*H49,2)</f>
        <v>0</v>
      </c>
      <c r="J49" s="190"/>
      <c r="K49" s="191">
        <f>ROUND(E49*J49,2)</f>
        <v>0</v>
      </c>
      <c r="L49" s="191">
        <v>15</v>
      </c>
      <c r="M49" s="191">
        <f>G49*(1+L49/100)</f>
        <v>0</v>
      </c>
      <c r="N49" s="191">
        <v>0</v>
      </c>
      <c r="O49" s="191">
        <f>ROUND(E49*N49,2)</f>
        <v>0</v>
      </c>
      <c r="P49" s="191">
        <v>0</v>
      </c>
      <c r="Q49" s="191">
        <f>ROUND(E49*P49,2)</f>
        <v>0</v>
      </c>
      <c r="R49" s="191"/>
      <c r="S49" s="191" t="s">
        <v>412</v>
      </c>
      <c r="T49" s="192" t="s">
        <v>212</v>
      </c>
      <c r="U49" s="159">
        <v>0</v>
      </c>
      <c r="V49" s="159">
        <f>ROUND(E49*U49,2)</f>
        <v>0</v>
      </c>
      <c r="W49" s="159"/>
      <c r="X49" s="159" t="s">
        <v>242</v>
      </c>
      <c r="Y49" s="149"/>
      <c r="Z49" s="149"/>
      <c r="AA49" s="149"/>
      <c r="AB49" s="149"/>
      <c r="AC49" s="149"/>
      <c r="AD49" s="149"/>
      <c r="AE49" s="149"/>
      <c r="AF49" s="149"/>
      <c r="AG49" s="149" t="s">
        <v>243</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c r="A50" s="162" t="s">
        <v>206</v>
      </c>
      <c r="B50" s="163" t="s">
        <v>102</v>
      </c>
      <c r="C50" s="177" t="s">
        <v>103</v>
      </c>
      <c r="D50" s="164"/>
      <c r="E50" s="165"/>
      <c r="F50" s="166"/>
      <c r="G50" s="166">
        <f>SUMIF(AG51:AG54,"&lt;&gt;NOR",G51:G54)</f>
        <v>0</v>
      </c>
      <c r="H50" s="166"/>
      <c r="I50" s="166">
        <f>SUM(I51:I54)</f>
        <v>0</v>
      </c>
      <c r="J50" s="166"/>
      <c r="K50" s="166">
        <f>SUM(K51:K54)</f>
        <v>0</v>
      </c>
      <c r="L50" s="166"/>
      <c r="M50" s="166">
        <f>SUM(M51:M54)</f>
        <v>0</v>
      </c>
      <c r="N50" s="166"/>
      <c r="O50" s="166">
        <f>SUM(O51:O54)</f>
        <v>0.16</v>
      </c>
      <c r="P50" s="166"/>
      <c r="Q50" s="166">
        <f>SUM(Q51:Q54)</f>
        <v>0</v>
      </c>
      <c r="R50" s="166"/>
      <c r="S50" s="166"/>
      <c r="T50" s="167"/>
      <c r="U50" s="161"/>
      <c r="V50" s="161">
        <f>SUM(V51:V54)</f>
        <v>3.53</v>
      </c>
      <c r="W50" s="161"/>
      <c r="X50" s="161"/>
      <c r="AG50" t="s">
        <v>207</v>
      </c>
    </row>
    <row r="51" spans="1:60" outlineLevel="1">
      <c r="A51" s="168">
        <v>15</v>
      </c>
      <c r="B51" s="169" t="s">
        <v>1085</v>
      </c>
      <c r="C51" s="178" t="s">
        <v>1086</v>
      </c>
      <c r="D51" s="170" t="s">
        <v>257</v>
      </c>
      <c r="E51" s="171">
        <v>5.64</v>
      </c>
      <c r="F51" s="172"/>
      <c r="G51" s="173">
        <f>ROUND(E51*F51,2)</f>
        <v>0</v>
      </c>
      <c r="H51" s="172"/>
      <c r="I51" s="173">
        <f>ROUND(E51*H51,2)</f>
        <v>0</v>
      </c>
      <c r="J51" s="172"/>
      <c r="K51" s="173">
        <f>ROUND(E51*J51,2)</f>
        <v>0</v>
      </c>
      <c r="L51" s="173">
        <v>15</v>
      </c>
      <c r="M51" s="173">
        <f>G51*(1+L51/100)</f>
        <v>0</v>
      </c>
      <c r="N51" s="173">
        <v>2.7980000000000001E-2</v>
      </c>
      <c r="O51" s="173">
        <f>ROUND(E51*N51,2)</f>
        <v>0.16</v>
      </c>
      <c r="P51" s="173">
        <v>0</v>
      </c>
      <c r="Q51" s="173">
        <f>ROUND(E51*P51,2)</f>
        <v>0</v>
      </c>
      <c r="R51" s="173" t="s">
        <v>258</v>
      </c>
      <c r="S51" s="173" t="s">
        <v>211</v>
      </c>
      <c r="T51" s="174" t="s">
        <v>241</v>
      </c>
      <c r="U51" s="159">
        <v>0.626</v>
      </c>
      <c r="V51" s="159">
        <f>ROUND(E51*U51,2)</f>
        <v>3.53</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263" t="s">
        <v>1087</v>
      </c>
      <c r="D52" s="264"/>
      <c r="E52" s="264"/>
      <c r="F52" s="264"/>
      <c r="G52" s="264"/>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245</v>
      </c>
      <c r="AH52" s="149"/>
      <c r="AI52" s="149"/>
      <c r="AJ52" s="149"/>
      <c r="AK52" s="149"/>
      <c r="AL52" s="149"/>
      <c r="AM52" s="149"/>
      <c r="AN52" s="149"/>
      <c r="AO52" s="149"/>
      <c r="AP52" s="149"/>
      <c r="AQ52" s="149"/>
      <c r="AR52" s="149"/>
      <c r="AS52" s="149"/>
      <c r="AT52" s="149"/>
      <c r="AU52" s="149"/>
      <c r="AV52" s="149"/>
      <c r="AW52" s="149"/>
      <c r="AX52" s="149"/>
      <c r="AY52" s="149"/>
      <c r="AZ52" s="149"/>
      <c r="BA52" s="175" t="str">
        <f>C52</f>
        <v>omítka vápenocementová, strojně nebo ručně nanášená v podlaží i ve schodišti na jakýkoliv druh podkladu, kompletní souvrství</v>
      </c>
      <c r="BB52" s="149"/>
      <c r="BC52" s="149"/>
      <c r="BD52" s="149"/>
      <c r="BE52" s="149"/>
      <c r="BF52" s="149"/>
      <c r="BG52" s="149"/>
      <c r="BH52" s="149"/>
    </row>
    <row r="53" spans="1:60" outlineLevel="1">
      <c r="A53" s="156"/>
      <c r="B53" s="157"/>
      <c r="C53" s="265" t="s">
        <v>1088</v>
      </c>
      <c r="D53" s="266"/>
      <c r="E53" s="266"/>
      <c r="F53" s="266"/>
      <c r="G53" s="266"/>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216</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194" t="s">
        <v>1089</v>
      </c>
      <c r="D54" s="182"/>
      <c r="E54" s="183">
        <v>5.64</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249</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c r="A55" s="162" t="s">
        <v>206</v>
      </c>
      <c r="B55" s="163" t="s">
        <v>106</v>
      </c>
      <c r="C55" s="177" t="s">
        <v>107</v>
      </c>
      <c r="D55" s="164"/>
      <c r="E55" s="165"/>
      <c r="F55" s="166"/>
      <c r="G55" s="166">
        <f>SUMIF(AG56:AG58,"&lt;&gt;NOR",G56:G58)</f>
        <v>0</v>
      </c>
      <c r="H55" s="166"/>
      <c r="I55" s="166">
        <f>SUM(I56:I58)</f>
        <v>0</v>
      </c>
      <c r="J55" s="166"/>
      <c r="K55" s="166">
        <f>SUM(K56:K58)</f>
        <v>0</v>
      </c>
      <c r="L55" s="166"/>
      <c r="M55" s="166">
        <f>SUM(M56:M58)</f>
        <v>0</v>
      </c>
      <c r="N55" s="166"/>
      <c r="O55" s="166">
        <f>SUM(O56:O58)</f>
        <v>9.36</v>
      </c>
      <c r="P55" s="166"/>
      <c r="Q55" s="166">
        <f>SUM(Q56:Q58)</f>
        <v>0</v>
      </c>
      <c r="R55" s="166"/>
      <c r="S55" s="166"/>
      <c r="T55" s="167"/>
      <c r="U55" s="161"/>
      <c r="V55" s="161">
        <f>SUM(V56:V58)</f>
        <v>12.2</v>
      </c>
      <c r="W55" s="161"/>
      <c r="X55" s="161"/>
      <c r="AG55" t="s">
        <v>207</v>
      </c>
    </row>
    <row r="56" spans="1:60" ht="22.5" outlineLevel="1">
      <c r="A56" s="168">
        <v>16</v>
      </c>
      <c r="B56" s="169" t="s">
        <v>1090</v>
      </c>
      <c r="C56" s="178" t="s">
        <v>1091</v>
      </c>
      <c r="D56" s="170" t="s">
        <v>257</v>
      </c>
      <c r="E56" s="171">
        <v>77.193219999999997</v>
      </c>
      <c r="F56" s="172"/>
      <c r="G56" s="173">
        <f>ROUND(E56*F56,2)</f>
        <v>0</v>
      </c>
      <c r="H56" s="172"/>
      <c r="I56" s="173">
        <f>ROUND(E56*H56,2)</f>
        <v>0</v>
      </c>
      <c r="J56" s="172"/>
      <c r="K56" s="173">
        <f>ROUND(E56*J56,2)</f>
        <v>0</v>
      </c>
      <c r="L56" s="173">
        <v>15</v>
      </c>
      <c r="M56" s="173">
        <f>G56*(1+L56/100)</f>
        <v>0</v>
      </c>
      <c r="N56" s="173">
        <v>0.12128</v>
      </c>
      <c r="O56" s="173">
        <f>ROUND(E56*N56,2)</f>
        <v>9.36</v>
      </c>
      <c r="P56" s="173">
        <v>0</v>
      </c>
      <c r="Q56" s="173">
        <f>ROUND(E56*P56,2)</f>
        <v>0</v>
      </c>
      <c r="R56" s="173" t="s">
        <v>258</v>
      </c>
      <c r="S56" s="173" t="s">
        <v>211</v>
      </c>
      <c r="T56" s="174" t="s">
        <v>241</v>
      </c>
      <c r="U56" s="159">
        <v>0.158</v>
      </c>
      <c r="V56" s="159">
        <f>ROUND(E56*U56,2)</f>
        <v>12.2</v>
      </c>
      <c r="W56" s="159"/>
      <c r="X56" s="159" t="s">
        <v>242</v>
      </c>
      <c r="Y56" s="149"/>
      <c r="Z56" s="149"/>
      <c r="AA56" s="149"/>
      <c r="AB56" s="149"/>
      <c r="AC56" s="149"/>
      <c r="AD56" s="149"/>
      <c r="AE56" s="149"/>
      <c r="AF56" s="149"/>
      <c r="AG56" s="149" t="s">
        <v>243</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263" t="s">
        <v>1092</v>
      </c>
      <c r="D57" s="264"/>
      <c r="E57" s="264"/>
      <c r="F57" s="264"/>
      <c r="G57" s="264"/>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245</v>
      </c>
      <c r="AH57" s="149"/>
      <c r="AI57" s="149"/>
      <c r="AJ57" s="149"/>
      <c r="AK57" s="149"/>
      <c r="AL57" s="149"/>
      <c r="AM57" s="149"/>
      <c r="AN57" s="149"/>
      <c r="AO57" s="149"/>
      <c r="AP57" s="149"/>
      <c r="AQ57" s="149"/>
      <c r="AR57" s="149"/>
      <c r="AS57" s="149"/>
      <c r="AT57" s="149"/>
      <c r="AU57" s="149"/>
      <c r="AV57" s="149"/>
      <c r="AW57" s="149"/>
      <c r="AX57" s="149"/>
      <c r="AY57" s="149"/>
      <c r="AZ57" s="149"/>
      <c r="BA57" s="175" t="str">
        <f>C57</f>
        <v>dovoz směsi, doprava pomocí šnekového čerpadla, lití hadicí na plochu, dvojí (křížem vedené) rozvlnění hrazdami</v>
      </c>
      <c r="BB57" s="149"/>
      <c r="BC57" s="149"/>
      <c r="BD57" s="149"/>
      <c r="BE57" s="149"/>
      <c r="BF57" s="149"/>
      <c r="BG57" s="149"/>
      <c r="BH57" s="149"/>
    </row>
    <row r="58" spans="1:60" outlineLevel="1">
      <c r="A58" s="156"/>
      <c r="B58" s="157"/>
      <c r="C58" s="194" t="s">
        <v>1093</v>
      </c>
      <c r="D58" s="182"/>
      <c r="E58" s="183">
        <v>77.193219999999997</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249</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c r="A59" s="162" t="s">
        <v>206</v>
      </c>
      <c r="B59" s="163" t="s">
        <v>108</v>
      </c>
      <c r="C59" s="177" t="s">
        <v>62</v>
      </c>
      <c r="D59" s="164"/>
      <c r="E59" s="165"/>
      <c r="F59" s="166"/>
      <c r="G59" s="166">
        <f>SUMIF(AG60:AG73,"&lt;&gt;NOR",G60:G73)</f>
        <v>0</v>
      </c>
      <c r="H59" s="166"/>
      <c r="I59" s="166">
        <f>SUM(I60:I73)</f>
        <v>0</v>
      </c>
      <c r="J59" s="166"/>
      <c r="K59" s="166">
        <f>SUM(K60:K73)</f>
        <v>0</v>
      </c>
      <c r="L59" s="166"/>
      <c r="M59" s="166">
        <f>SUM(M60:M73)</f>
        <v>0</v>
      </c>
      <c r="N59" s="166"/>
      <c r="O59" s="166">
        <f>SUM(O60:O73)</f>
        <v>0.15000000000000002</v>
      </c>
      <c r="P59" s="166"/>
      <c r="Q59" s="166">
        <f>SUM(Q60:Q73)</f>
        <v>0</v>
      </c>
      <c r="R59" s="166"/>
      <c r="S59" s="166"/>
      <c r="T59" s="167"/>
      <c r="U59" s="161"/>
      <c r="V59" s="161">
        <f>SUM(V60:V73)</f>
        <v>5.3</v>
      </c>
      <c r="W59" s="161"/>
      <c r="X59" s="161"/>
      <c r="AG59" t="s">
        <v>207</v>
      </c>
    </row>
    <row r="60" spans="1:60" ht="33.75" outlineLevel="1">
      <c r="A60" s="168">
        <v>17</v>
      </c>
      <c r="B60" s="169" t="s">
        <v>1094</v>
      </c>
      <c r="C60" s="178" t="s">
        <v>1095</v>
      </c>
      <c r="D60" s="170" t="s">
        <v>264</v>
      </c>
      <c r="E60" s="171">
        <v>5</v>
      </c>
      <c r="F60" s="172"/>
      <c r="G60" s="173">
        <f>ROUND(E60*F60,2)</f>
        <v>0</v>
      </c>
      <c r="H60" s="172"/>
      <c r="I60" s="173">
        <f>ROUND(E60*H60,2)</f>
        <v>0</v>
      </c>
      <c r="J60" s="172"/>
      <c r="K60" s="173">
        <f>ROUND(E60*J60,2)</f>
        <v>0</v>
      </c>
      <c r="L60" s="173">
        <v>15</v>
      </c>
      <c r="M60" s="173">
        <f>G60*(1+L60/100)</f>
        <v>0</v>
      </c>
      <c r="N60" s="173">
        <v>0</v>
      </c>
      <c r="O60" s="173">
        <f>ROUND(E60*N60,2)</f>
        <v>0</v>
      </c>
      <c r="P60" s="173">
        <v>0</v>
      </c>
      <c r="Q60" s="173">
        <f>ROUND(E60*P60,2)</f>
        <v>0</v>
      </c>
      <c r="R60" s="173" t="s">
        <v>258</v>
      </c>
      <c r="S60" s="173" t="s">
        <v>211</v>
      </c>
      <c r="T60" s="174" t="s">
        <v>241</v>
      </c>
      <c r="U60" s="159">
        <v>0.85</v>
      </c>
      <c r="V60" s="159">
        <f>ROUND(E60*U60,2)</f>
        <v>4.25</v>
      </c>
      <c r="W60" s="159"/>
      <c r="X60" s="159" t="s">
        <v>242</v>
      </c>
      <c r="Y60" s="149"/>
      <c r="Z60" s="149"/>
      <c r="AA60" s="149"/>
      <c r="AB60" s="149"/>
      <c r="AC60" s="149"/>
      <c r="AD60" s="149"/>
      <c r="AE60" s="149"/>
      <c r="AF60" s="149"/>
      <c r="AG60" s="149" t="s">
        <v>243</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ht="22.5" outlineLevel="1">
      <c r="A61" s="156"/>
      <c r="B61" s="157"/>
      <c r="C61" s="254" t="s">
        <v>1096</v>
      </c>
      <c r="D61" s="255"/>
      <c r="E61" s="255"/>
      <c r="F61" s="255"/>
      <c r="G61" s="255"/>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216</v>
      </c>
      <c r="AH61" s="149"/>
      <c r="AI61" s="149"/>
      <c r="AJ61" s="149"/>
      <c r="AK61" s="149"/>
      <c r="AL61" s="149"/>
      <c r="AM61" s="149"/>
      <c r="AN61" s="149"/>
      <c r="AO61" s="149"/>
      <c r="AP61" s="149"/>
      <c r="AQ61" s="149"/>
      <c r="AR61" s="149"/>
      <c r="AS61" s="149"/>
      <c r="AT61" s="149"/>
      <c r="AU61" s="149"/>
      <c r="AV61" s="149"/>
      <c r="AW61" s="149"/>
      <c r="AX61" s="149"/>
      <c r="AY61" s="149"/>
      <c r="AZ61" s="149"/>
      <c r="BA61" s="175" t="str">
        <f>C61</f>
        <v>Včetně kotvení rámů do zdiva a platí pro jakýkoliv způsob provádění (např. bodovým přivařením k obnažené výztuži, uklínováním, zalitím pracen apod.).</v>
      </c>
      <c r="BB61" s="149"/>
      <c r="BC61" s="149"/>
      <c r="BD61" s="149"/>
      <c r="BE61" s="149"/>
      <c r="BF61" s="149"/>
      <c r="BG61" s="149"/>
      <c r="BH61" s="149"/>
    </row>
    <row r="62" spans="1:60" outlineLevel="1">
      <c r="A62" s="156"/>
      <c r="B62" s="157"/>
      <c r="C62" s="194" t="s">
        <v>1097</v>
      </c>
      <c r="D62" s="182"/>
      <c r="E62" s="183">
        <v>5</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249</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2.5" outlineLevel="1">
      <c r="A63" s="168">
        <v>18</v>
      </c>
      <c r="B63" s="169" t="s">
        <v>1098</v>
      </c>
      <c r="C63" s="178" t="s">
        <v>1099</v>
      </c>
      <c r="D63" s="170" t="s">
        <v>264</v>
      </c>
      <c r="E63" s="171">
        <v>1</v>
      </c>
      <c r="F63" s="172"/>
      <c r="G63" s="173">
        <f>ROUND(E63*F63,2)</f>
        <v>0</v>
      </c>
      <c r="H63" s="172"/>
      <c r="I63" s="173">
        <f>ROUND(E63*H63,2)</f>
        <v>0</v>
      </c>
      <c r="J63" s="172"/>
      <c r="K63" s="173">
        <f>ROUND(E63*J63,2)</f>
        <v>0</v>
      </c>
      <c r="L63" s="173">
        <v>15</v>
      </c>
      <c r="M63" s="173">
        <f>G63*(1+L63/100)</f>
        <v>0</v>
      </c>
      <c r="N63" s="173">
        <v>0</v>
      </c>
      <c r="O63" s="173">
        <f>ROUND(E63*N63,2)</f>
        <v>0</v>
      </c>
      <c r="P63" s="173">
        <v>0</v>
      </c>
      <c r="Q63" s="173">
        <f>ROUND(E63*P63,2)</f>
        <v>0</v>
      </c>
      <c r="R63" s="173" t="s">
        <v>258</v>
      </c>
      <c r="S63" s="173" t="s">
        <v>211</v>
      </c>
      <c r="T63" s="174" t="s">
        <v>241</v>
      </c>
      <c r="U63" s="159">
        <v>1.05</v>
      </c>
      <c r="V63" s="159">
        <f>ROUND(E63*U63,2)</f>
        <v>1.05</v>
      </c>
      <c r="W63" s="159"/>
      <c r="X63" s="159" t="s">
        <v>242</v>
      </c>
      <c r="Y63" s="149"/>
      <c r="Z63" s="149"/>
      <c r="AA63" s="149"/>
      <c r="AB63" s="149"/>
      <c r="AC63" s="149"/>
      <c r="AD63" s="149"/>
      <c r="AE63" s="149"/>
      <c r="AF63" s="149"/>
      <c r="AG63" s="149" t="s">
        <v>243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ht="22.5" outlineLevel="1">
      <c r="A64" s="156"/>
      <c r="B64" s="157"/>
      <c r="C64" s="254" t="s">
        <v>1096</v>
      </c>
      <c r="D64" s="255"/>
      <c r="E64" s="255"/>
      <c r="F64" s="255"/>
      <c r="G64" s="255"/>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216</v>
      </c>
      <c r="AH64" s="149"/>
      <c r="AI64" s="149"/>
      <c r="AJ64" s="149"/>
      <c r="AK64" s="149"/>
      <c r="AL64" s="149"/>
      <c r="AM64" s="149"/>
      <c r="AN64" s="149"/>
      <c r="AO64" s="149"/>
      <c r="AP64" s="149"/>
      <c r="AQ64" s="149"/>
      <c r="AR64" s="149"/>
      <c r="AS64" s="149"/>
      <c r="AT64" s="149"/>
      <c r="AU64" s="149"/>
      <c r="AV64" s="149"/>
      <c r="AW64" s="149"/>
      <c r="AX64" s="149"/>
      <c r="AY64" s="149"/>
      <c r="AZ64" s="149"/>
      <c r="BA64" s="175" t="str">
        <f>C64</f>
        <v>Včetně kotvení rámů do zdiva a platí pro jakýkoliv způsob provádění (např. bodovým přivařením k obnažené výztuži, uklínováním, zalitím pracen apod.).</v>
      </c>
      <c r="BB64" s="149"/>
      <c r="BC64" s="149"/>
      <c r="BD64" s="149"/>
      <c r="BE64" s="149"/>
      <c r="BF64" s="149"/>
      <c r="BG64" s="149"/>
      <c r="BH64" s="149"/>
    </row>
    <row r="65" spans="1:60" outlineLevel="1">
      <c r="A65" s="156"/>
      <c r="B65" s="157"/>
      <c r="C65" s="194" t="s">
        <v>1100</v>
      </c>
      <c r="D65" s="182"/>
      <c r="E65" s="183">
        <v>1</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249</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ht="22.5" outlineLevel="1">
      <c r="A66" s="168">
        <v>19</v>
      </c>
      <c r="B66" s="169" t="s">
        <v>1101</v>
      </c>
      <c r="C66" s="178" t="s">
        <v>1102</v>
      </c>
      <c r="D66" s="170" t="s">
        <v>264</v>
      </c>
      <c r="E66" s="171">
        <v>2</v>
      </c>
      <c r="F66" s="172"/>
      <c r="G66" s="173">
        <f>ROUND(E66*F66,2)</f>
        <v>0</v>
      </c>
      <c r="H66" s="172"/>
      <c r="I66" s="173">
        <f>ROUND(E66*H66,2)</f>
        <v>0</v>
      </c>
      <c r="J66" s="172"/>
      <c r="K66" s="173">
        <f>ROUND(E66*J66,2)</f>
        <v>0</v>
      </c>
      <c r="L66" s="173">
        <v>15</v>
      </c>
      <c r="M66" s="173">
        <f>G66*(1+L66/100)</f>
        <v>0</v>
      </c>
      <c r="N66" s="173">
        <v>2.35E-2</v>
      </c>
      <c r="O66" s="173">
        <f>ROUND(E66*N66,2)</f>
        <v>0.05</v>
      </c>
      <c r="P66" s="173">
        <v>0</v>
      </c>
      <c r="Q66" s="173">
        <f>ROUND(E66*P66,2)</f>
        <v>0</v>
      </c>
      <c r="R66" s="173" t="s">
        <v>417</v>
      </c>
      <c r="S66" s="173" t="s">
        <v>211</v>
      </c>
      <c r="T66" s="174" t="s">
        <v>241</v>
      </c>
      <c r="U66" s="159">
        <v>0</v>
      </c>
      <c r="V66" s="159">
        <f>ROUND(E66*U66,2)</f>
        <v>0</v>
      </c>
      <c r="W66" s="159"/>
      <c r="X66" s="159" t="s">
        <v>418</v>
      </c>
      <c r="Y66" s="149"/>
      <c r="Z66" s="149"/>
      <c r="AA66" s="149"/>
      <c r="AB66" s="149"/>
      <c r="AC66" s="149"/>
      <c r="AD66" s="149"/>
      <c r="AE66" s="149"/>
      <c r="AF66" s="149"/>
      <c r="AG66" s="149" t="s">
        <v>419</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c r="A67" s="156"/>
      <c r="B67" s="157"/>
      <c r="C67" s="194" t="s">
        <v>1103</v>
      </c>
      <c r="D67" s="182"/>
      <c r="E67" s="183">
        <v>2</v>
      </c>
      <c r="F67" s="159"/>
      <c r="G67" s="159"/>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249</v>
      </c>
      <c r="AH67" s="149">
        <v>0</v>
      </c>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ht="22.5" outlineLevel="1">
      <c r="A68" s="168">
        <v>20</v>
      </c>
      <c r="B68" s="169" t="s">
        <v>1104</v>
      </c>
      <c r="C68" s="178" t="s">
        <v>1105</v>
      </c>
      <c r="D68" s="170" t="s">
        <v>264</v>
      </c>
      <c r="E68" s="171">
        <v>2</v>
      </c>
      <c r="F68" s="172"/>
      <c r="G68" s="173">
        <f>ROUND(E68*F68,2)</f>
        <v>0</v>
      </c>
      <c r="H68" s="172"/>
      <c r="I68" s="173">
        <f>ROUND(E68*H68,2)</f>
        <v>0</v>
      </c>
      <c r="J68" s="172"/>
      <c r="K68" s="173">
        <f>ROUND(E68*J68,2)</f>
        <v>0</v>
      </c>
      <c r="L68" s="173">
        <v>15</v>
      </c>
      <c r="M68" s="173">
        <f>G68*(1+L68/100)</f>
        <v>0</v>
      </c>
      <c r="N68" s="173">
        <v>2.35E-2</v>
      </c>
      <c r="O68" s="173">
        <f>ROUND(E68*N68,2)</f>
        <v>0.05</v>
      </c>
      <c r="P68" s="173">
        <v>0</v>
      </c>
      <c r="Q68" s="173">
        <f>ROUND(E68*P68,2)</f>
        <v>0</v>
      </c>
      <c r="R68" s="173" t="s">
        <v>417</v>
      </c>
      <c r="S68" s="173" t="s">
        <v>211</v>
      </c>
      <c r="T68" s="174" t="s">
        <v>241</v>
      </c>
      <c r="U68" s="159">
        <v>0</v>
      </c>
      <c r="V68" s="159">
        <f>ROUND(E68*U68,2)</f>
        <v>0</v>
      </c>
      <c r="W68" s="159"/>
      <c r="X68" s="159" t="s">
        <v>418</v>
      </c>
      <c r="Y68" s="149"/>
      <c r="Z68" s="149"/>
      <c r="AA68" s="149"/>
      <c r="AB68" s="149"/>
      <c r="AC68" s="149"/>
      <c r="AD68" s="149"/>
      <c r="AE68" s="149"/>
      <c r="AF68" s="149"/>
      <c r="AG68" s="149" t="s">
        <v>419</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c r="B69" s="157"/>
      <c r="C69" s="194" t="s">
        <v>1103</v>
      </c>
      <c r="D69" s="182"/>
      <c r="E69" s="183">
        <v>2</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249</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ht="22.5" outlineLevel="1">
      <c r="A70" s="168">
        <v>21</v>
      </c>
      <c r="B70" s="169" t="s">
        <v>1106</v>
      </c>
      <c r="C70" s="178" t="s">
        <v>1107</v>
      </c>
      <c r="D70" s="170" t="s">
        <v>264</v>
      </c>
      <c r="E70" s="171">
        <v>1</v>
      </c>
      <c r="F70" s="172"/>
      <c r="G70" s="173">
        <f>ROUND(E70*F70,2)</f>
        <v>0</v>
      </c>
      <c r="H70" s="172"/>
      <c r="I70" s="173">
        <f>ROUND(E70*H70,2)</f>
        <v>0</v>
      </c>
      <c r="J70" s="172"/>
      <c r="K70" s="173">
        <f>ROUND(E70*J70,2)</f>
        <v>0</v>
      </c>
      <c r="L70" s="173">
        <v>15</v>
      </c>
      <c r="M70" s="173">
        <f>G70*(1+L70/100)</f>
        <v>0</v>
      </c>
      <c r="N70" s="173">
        <v>2.41E-2</v>
      </c>
      <c r="O70" s="173">
        <f>ROUND(E70*N70,2)</f>
        <v>0.02</v>
      </c>
      <c r="P70" s="173">
        <v>0</v>
      </c>
      <c r="Q70" s="173">
        <f>ROUND(E70*P70,2)</f>
        <v>0</v>
      </c>
      <c r="R70" s="173" t="s">
        <v>417</v>
      </c>
      <c r="S70" s="173" t="s">
        <v>211</v>
      </c>
      <c r="T70" s="174" t="s">
        <v>241</v>
      </c>
      <c r="U70" s="159">
        <v>0</v>
      </c>
      <c r="V70" s="159">
        <f>ROUND(E70*U70,2)</f>
        <v>0</v>
      </c>
      <c r="W70" s="159"/>
      <c r="X70" s="159" t="s">
        <v>418</v>
      </c>
      <c r="Y70" s="149"/>
      <c r="Z70" s="149"/>
      <c r="AA70" s="149"/>
      <c r="AB70" s="149"/>
      <c r="AC70" s="149"/>
      <c r="AD70" s="149"/>
      <c r="AE70" s="149"/>
      <c r="AF70" s="149"/>
      <c r="AG70" s="149" t="s">
        <v>419</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c r="A71" s="156"/>
      <c r="B71" s="157"/>
      <c r="C71" s="194" t="s">
        <v>1108</v>
      </c>
      <c r="D71" s="182"/>
      <c r="E71" s="183">
        <v>1</v>
      </c>
      <c r="F71" s="159"/>
      <c r="G71" s="159"/>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249</v>
      </c>
      <c r="AH71" s="149">
        <v>0</v>
      </c>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ht="22.5" outlineLevel="1">
      <c r="A72" s="168">
        <v>22</v>
      </c>
      <c r="B72" s="169" t="s">
        <v>1109</v>
      </c>
      <c r="C72" s="178" t="s">
        <v>1110</v>
      </c>
      <c r="D72" s="170" t="s">
        <v>264</v>
      </c>
      <c r="E72" s="171">
        <v>1</v>
      </c>
      <c r="F72" s="172"/>
      <c r="G72" s="173">
        <f>ROUND(E72*F72,2)</f>
        <v>0</v>
      </c>
      <c r="H72" s="172"/>
      <c r="I72" s="173">
        <f>ROUND(E72*H72,2)</f>
        <v>0</v>
      </c>
      <c r="J72" s="172"/>
      <c r="K72" s="173">
        <f>ROUND(E72*J72,2)</f>
        <v>0</v>
      </c>
      <c r="L72" s="173">
        <v>15</v>
      </c>
      <c r="M72" s="173">
        <f>G72*(1+L72/100)</f>
        <v>0</v>
      </c>
      <c r="N72" s="173">
        <v>2.6200000000000001E-2</v>
      </c>
      <c r="O72" s="173">
        <f>ROUND(E72*N72,2)</f>
        <v>0.03</v>
      </c>
      <c r="P72" s="173">
        <v>0</v>
      </c>
      <c r="Q72" s="173">
        <f>ROUND(E72*P72,2)</f>
        <v>0</v>
      </c>
      <c r="R72" s="173" t="s">
        <v>417</v>
      </c>
      <c r="S72" s="173" t="s">
        <v>211</v>
      </c>
      <c r="T72" s="174" t="s">
        <v>241</v>
      </c>
      <c r="U72" s="159">
        <v>0</v>
      </c>
      <c r="V72" s="159">
        <f>ROUND(E72*U72,2)</f>
        <v>0</v>
      </c>
      <c r="W72" s="159"/>
      <c r="X72" s="159" t="s">
        <v>418</v>
      </c>
      <c r="Y72" s="149"/>
      <c r="Z72" s="149"/>
      <c r="AA72" s="149"/>
      <c r="AB72" s="149"/>
      <c r="AC72" s="149"/>
      <c r="AD72" s="149"/>
      <c r="AE72" s="149"/>
      <c r="AF72" s="149"/>
      <c r="AG72" s="149" t="s">
        <v>419</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56"/>
      <c r="B73" s="157"/>
      <c r="C73" s="194" t="s">
        <v>1100</v>
      </c>
      <c r="D73" s="182"/>
      <c r="E73" s="183">
        <v>1</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249</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c r="A74" s="162" t="s">
        <v>206</v>
      </c>
      <c r="B74" s="163" t="s">
        <v>109</v>
      </c>
      <c r="C74" s="177" t="s">
        <v>110</v>
      </c>
      <c r="D74" s="164"/>
      <c r="E74" s="165"/>
      <c r="F74" s="166"/>
      <c r="G74" s="166">
        <f>SUMIF(AG75:AG75,"&lt;&gt;NOR",G75:G75)</f>
        <v>0</v>
      </c>
      <c r="H74" s="166"/>
      <c r="I74" s="166">
        <f>SUM(I75:I75)</f>
        <v>0</v>
      </c>
      <c r="J74" s="166"/>
      <c r="K74" s="166">
        <f>SUM(K75:K75)</f>
        <v>0</v>
      </c>
      <c r="L74" s="166"/>
      <c r="M74" s="166">
        <f>SUM(M75:M75)</f>
        <v>0</v>
      </c>
      <c r="N74" s="166"/>
      <c r="O74" s="166">
        <f>SUM(O75:O75)</f>
        <v>0.09</v>
      </c>
      <c r="P74" s="166"/>
      <c r="Q74" s="166">
        <f>SUM(Q75:Q75)</f>
        <v>0</v>
      </c>
      <c r="R74" s="166"/>
      <c r="S74" s="166"/>
      <c r="T74" s="167"/>
      <c r="U74" s="161"/>
      <c r="V74" s="161">
        <f>SUM(V75:V75)</f>
        <v>12.63</v>
      </c>
      <c r="W74" s="161"/>
      <c r="X74" s="161"/>
      <c r="AG74" t="s">
        <v>207</v>
      </c>
    </row>
    <row r="75" spans="1:60" outlineLevel="1">
      <c r="A75" s="186">
        <v>23</v>
      </c>
      <c r="B75" s="187" t="s">
        <v>1111</v>
      </c>
      <c r="C75" s="195" t="s">
        <v>1112</v>
      </c>
      <c r="D75" s="188" t="s">
        <v>257</v>
      </c>
      <c r="E75" s="189">
        <v>59</v>
      </c>
      <c r="F75" s="190"/>
      <c r="G75" s="191">
        <f>ROUND(E75*F75,2)</f>
        <v>0</v>
      </c>
      <c r="H75" s="190"/>
      <c r="I75" s="191">
        <f>ROUND(E75*H75,2)</f>
        <v>0</v>
      </c>
      <c r="J75" s="190"/>
      <c r="K75" s="191">
        <f>ROUND(E75*J75,2)</f>
        <v>0</v>
      </c>
      <c r="L75" s="191">
        <v>15</v>
      </c>
      <c r="M75" s="191">
        <f>G75*(1+L75/100)</f>
        <v>0</v>
      </c>
      <c r="N75" s="191">
        <v>1.58E-3</v>
      </c>
      <c r="O75" s="191">
        <f>ROUND(E75*N75,2)</f>
        <v>0.09</v>
      </c>
      <c r="P75" s="191">
        <v>0</v>
      </c>
      <c r="Q75" s="191">
        <f>ROUND(E75*P75,2)</f>
        <v>0</v>
      </c>
      <c r="R75" s="191" t="s">
        <v>423</v>
      </c>
      <c r="S75" s="191" t="s">
        <v>211</v>
      </c>
      <c r="T75" s="192" t="s">
        <v>241</v>
      </c>
      <c r="U75" s="159">
        <v>0.214</v>
      </c>
      <c r="V75" s="159">
        <f>ROUND(E75*U75,2)</f>
        <v>12.63</v>
      </c>
      <c r="W75" s="159"/>
      <c r="X75" s="159" t="s">
        <v>242</v>
      </c>
      <c r="Y75" s="149"/>
      <c r="Z75" s="149"/>
      <c r="AA75" s="149"/>
      <c r="AB75" s="149"/>
      <c r="AC75" s="149"/>
      <c r="AD75" s="149"/>
      <c r="AE75" s="149"/>
      <c r="AF75" s="149"/>
      <c r="AG75" s="149" t="s">
        <v>243</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c r="A76" s="162" t="s">
        <v>206</v>
      </c>
      <c r="B76" s="163" t="s">
        <v>111</v>
      </c>
      <c r="C76" s="177" t="s">
        <v>112</v>
      </c>
      <c r="D76" s="164"/>
      <c r="E76" s="165"/>
      <c r="F76" s="166"/>
      <c r="G76" s="166">
        <f>SUMIF(AG77:AG77,"&lt;&gt;NOR",G77:G77)</f>
        <v>0</v>
      </c>
      <c r="H76" s="166"/>
      <c r="I76" s="166">
        <f>SUM(I77:I77)</f>
        <v>0</v>
      </c>
      <c r="J76" s="166"/>
      <c r="K76" s="166">
        <f>SUM(K77:K77)</f>
        <v>0</v>
      </c>
      <c r="L76" s="166"/>
      <c r="M76" s="166">
        <f>SUM(M77:M77)</f>
        <v>0</v>
      </c>
      <c r="N76" s="166"/>
      <c r="O76" s="166">
        <f>SUM(O77:O77)</f>
        <v>0</v>
      </c>
      <c r="P76" s="166"/>
      <c r="Q76" s="166">
        <f>SUM(Q77:Q77)</f>
        <v>0</v>
      </c>
      <c r="R76" s="166"/>
      <c r="S76" s="166"/>
      <c r="T76" s="167"/>
      <c r="U76" s="161"/>
      <c r="V76" s="161">
        <f>SUM(V77:V77)</f>
        <v>30.8</v>
      </c>
      <c r="W76" s="161"/>
      <c r="X76" s="161"/>
      <c r="AG76" t="s">
        <v>207</v>
      </c>
    </row>
    <row r="77" spans="1:60" outlineLevel="1">
      <c r="A77" s="186">
        <v>24</v>
      </c>
      <c r="B77" s="187" t="s">
        <v>1113</v>
      </c>
      <c r="C77" s="195" t="s">
        <v>1114</v>
      </c>
      <c r="D77" s="188" t="s">
        <v>257</v>
      </c>
      <c r="E77" s="189">
        <v>100</v>
      </c>
      <c r="F77" s="190"/>
      <c r="G77" s="191">
        <f>ROUND(E77*F77,2)</f>
        <v>0</v>
      </c>
      <c r="H77" s="190"/>
      <c r="I77" s="191">
        <f>ROUND(E77*H77,2)</f>
        <v>0</v>
      </c>
      <c r="J77" s="190"/>
      <c r="K77" s="191">
        <f>ROUND(E77*J77,2)</f>
        <v>0</v>
      </c>
      <c r="L77" s="191">
        <v>15</v>
      </c>
      <c r="M77" s="191">
        <f>G77*(1+L77/100)</f>
        <v>0</v>
      </c>
      <c r="N77" s="191">
        <v>4.0000000000000003E-5</v>
      </c>
      <c r="O77" s="191">
        <f>ROUND(E77*N77,2)</f>
        <v>0</v>
      </c>
      <c r="P77" s="191">
        <v>0</v>
      </c>
      <c r="Q77" s="191">
        <f>ROUND(E77*P77,2)</f>
        <v>0</v>
      </c>
      <c r="R77" s="191" t="s">
        <v>258</v>
      </c>
      <c r="S77" s="191" t="s">
        <v>211</v>
      </c>
      <c r="T77" s="192" t="s">
        <v>241</v>
      </c>
      <c r="U77" s="159">
        <v>0.308</v>
      </c>
      <c r="V77" s="159">
        <f>ROUND(E77*U77,2)</f>
        <v>30.8</v>
      </c>
      <c r="W77" s="159"/>
      <c r="X77" s="159" t="s">
        <v>242</v>
      </c>
      <c r="Y77" s="149"/>
      <c r="Z77" s="149"/>
      <c r="AA77" s="149"/>
      <c r="AB77" s="149"/>
      <c r="AC77" s="149"/>
      <c r="AD77" s="149"/>
      <c r="AE77" s="149"/>
      <c r="AF77" s="149"/>
      <c r="AG77" s="149" t="s">
        <v>243</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c r="A78" s="162" t="s">
        <v>206</v>
      </c>
      <c r="B78" s="163" t="s">
        <v>113</v>
      </c>
      <c r="C78" s="177" t="s">
        <v>114</v>
      </c>
      <c r="D78" s="164"/>
      <c r="E78" s="165"/>
      <c r="F78" s="166"/>
      <c r="G78" s="166">
        <f>SUMIF(AG79:AG80,"&lt;&gt;NOR",G79:G80)</f>
        <v>0</v>
      </c>
      <c r="H78" s="166"/>
      <c r="I78" s="166">
        <f>SUM(I79:I80)</f>
        <v>0</v>
      </c>
      <c r="J78" s="166"/>
      <c r="K78" s="166">
        <f>SUM(K79:K80)</f>
        <v>0</v>
      </c>
      <c r="L78" s="166"/>
      <c r="M78" s="166">
        <f>SUM(M79:M80)</f>
        <v>0</v>
      </c>
      <c r="N78" s="166"/>
      <c r="O78" s="166">
        <f>SUM(O79:O80)</f>
        <v>0.02</v>
      </c>
      <c r="P78" s="166"/>
      <c r="Q78" s="166">
        <f>SUM(Q79:Q80)</f>
        <v>0.99</v>
      </c>
      <c r="R78" s="166"/>
      <c r="S78" s="166"/>
      <c r="T78" s="167"/>
      <c r="U78" s="161"/>
      <c r="V78" s="161">
        <f>SUM(V79:V80)</f>
        <v>21.31</v>
      </c>
      <c r="W78" s="161"/>
      <c r="X78" s="161"/>
      <c r="AG78" t="s">
        <v>207</v>
      </c>
    </row>
    <row r="79" spans="1:60" ht="22.5" outlineLevel="1">
      <c r="A79" s="168">
        <v>25</v>
      </c>
      <c r="B79" s="169" t="s">
        <v>1115</v>
      </c>
      <c r="C79" s="178" t="s">
        <v>1116</v>
      </c>
      <c r="D79" s="170" t="s">
        <v>264</v>
      </c>
      <c r="E79" s="171">
        <v>32</v>
      </c>
      <c r="F79" s="172"/>
      <c r="G79" s="173">
        <f>ROUND(E79*F79,2)</f>
        <v>0</v>
      </c>
      <c r="H79" s="172"/>
      <c r="I79" s="173">
        <f>ROUND(E79*H79,2)</f>
        <v>0</v>
      </c>
      <c r="J79" s="172"/>
      <c r="K79" s="173">
        <f>ROUND(E79*J79,2)</f>
        <v>0</v>
      </c>
      <c r="L79" s="173">
        <v>15</v>
      </c>
      <c r="M79" s="173">
        <f>G79*(1+L79/100)</f>
        <v>0</v>
      </c>
      <c r="N79" s="173">
        <v>4.8999999999999998E-4</v>
      </c>
      <c r="O79" s="173">
        <f>ROUND(E79*N79,2)</f>
        <v>0.02</v>
      </c>
      <c r="P79" s="173">
        <v>3.1E-2</v>
      </c>
      <c r="Q79" s="173">
        <f>ROUND(E79*P79,2)</f>
        <v>0.99</v>
      </c>
      <c r="R79" s="173" t="s">
        <v>444</v>
      </c>
      <c r="S79" s="173" t="s">
        <v>211</v>
      </c>
      <c r="T79" s="174" t="s">
        <v>241</v>
      </c>
      <c r="U79" s="159">
        <v>0.66600000000000004</v>
      </c>
      <c r="V79" s="159">
        <f>ROUND(E79*U79,2)</f>
        <v>21.31</v>
      </c>
      <c r="W79" s="159"/>
      <c r="X79" s="159" t="s">
        <v>242</v>
      </c>
      <c r="Y79" s="149"/>
      <c r="Z79" s="149"/>
      <c r="AA79" s="149"/>
      <c r="AB79" s="149"/>
      <c r="AC79" s="149"/>
      <c r="AD79" s="149"/>
      <c r="AE79" s="149"/>
      <c r="AF79" s="149"/>
      <c r="AG79" s="149" t="s">
        <v>243</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c r="A80" s="156"/>
      <c r="B80" s="157"/>
      <c r="C80" s="254" t="s">
        <v>885</v>
      </c>
      <c r="D80" s="255"/>
      <c r="E80" s="255"/>
      <c r="F80" s="255"/>
      <c r="G80" s="255"/>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216</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c r="A81" s="162" t="s">
        <v>206</v>
      </c>
      <c r="B81" s="163" t="s">
        <v>115</v>
      </c>
      <c r="C81" s="177" t="s">
        <v>116</v>
      </c>
      <c r="D81" s="164"/>
      <c r="E81" s="165"/>
      <c r="F81" s="166"/>
      <c r="G81" s="166">
        <f>SUMIF(AG82:AG83,"&lt;&gt;NOR",G82:G83)</f>
        <v>0</v>
      </c>
      <c r="H81" s="166"/>
      <c r="I81" s="166">
        <f>SUM(I82:I83)</f>
        <v>0</v>
      </c>
      <c r="J81" s="166"/>
      <c r="K81" s="166">
        <f>SUM(K82:K83)</f>
        <v>0</v>
      </c>
      <c r="L81" s="166"/>
      <c r="M81" s="166">
        <f>SUM(M82:M83)</f>
        <v>0</v>
      </c>
      <c r="N81" s="166"/>
      <c r="O81" s="166">
        <f>SUM(O82:O83)</f>
        <v>0</v>
      </c>
      <c r="P81" s="166"/>
      <c r="Q81" s="166">
        <f>SUM(Q82:Q83)</f>
        <v>0</v>
      </c>
      <c r="R81" s="166"/>
      <c r="S81" s="166"/>
      <c r="T81" s="167"/>
      <c r="U81" s="161"/>
      <c r="V81" s="161">
        <f>SUM(V82:V83)</f>
        <v>33.01</v>
      </c>
      <c r="W81" s="161"/>
      <c r="X81" s="161"/>
      <c r="AG81" t="s">
        <v>207</v>
      </c>
    </row>
    <row r="82" spans="1:60" ht="33.75" outlineLevel="1">
      <c r="A82" s="168">
        <v>26</v>
      </c>
      <c r="B82" s="169" t="s">
        <v>584</v>
      </c>
      <c r="C82" s="178" t="s">
        <v>585</v>
      </c>
      <c r="D82" s="170" t="s">
        <v>284</v>
      </c>
      <c r="E82" s="171">
        <v>17.448260000000001</v>
      </c>
      <c r="F82" s="172"/>
      <c r="G82" s="173">
        <f>ROUND(E82*F82,2)</f>
        <v>0</v>
      </c>
      <c r="H82" s="172"/>
      <c r="I82" s="173">
        <f>ROUND(E82*H82,2)</f>
        <v>0</v>
      </c>
      <c r="J82" s="172"/>
      <c r="K82" s="173">
        <f>ROUND(E82*J82,2)</f>
        <v>0</v>
      </c>
      <c r="L82" s="173">
        <v>15</v>
      </c>
      <c r="M82" s="173">
        <f>G82*(1+L82/100)</f>
        <v>0</v>
      </c>
      <c r="N82" s="173">
        <v>0</v>
      </c>
      <c r="O82" s="173">
        <f>ROUND(E82*N82,2)</f>
        <v>0</v>
      </c>
      <c r="P82" s="173">
        <v>0</v>
      </c>
      <c r="Q82" s="173">
        <f>ROUND(E82*P82,2)</f>
        <v>0</v>
      </c>
      <c r="R82" s="173" t="s">
        <v>240</v>
      </c>
      <c r="S82" s="173" t="s">
        <v>211</v>
      </c>
      <c r="T82" s="174" t="s">
        <v>241</v>
      </c>
      <c r="U82" s="159">
        <v>1.8919999999999999</v>
      </c>
      <c r="V82" s="159">
        <f>ROUND(E82*U82,2)</f>
        <v>33.01</v>
      </c>
      <c r="W82" s="159"/>
      <c r="X82" s="159" t="s">
        <v>447</v>
      </c>
      <c r="Y82" s="149"/>
      <c r="Z82" s="149"/>
      <c r="AA82" s="149"/>
      <c r="AB82" s="149"/>
      <c r="AC82" s="149"/>
      <c r="AD82" s="149"/>
      <c r="AE82" s="149"/>
      <c r="AF82" s="149"/>
      <c r="AG82" s="149" t="s">
        <v>448</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c r="A83" s="156"/>
      <c r="B83" s="157"/>
      <c r="C83" s="263" t="s">
        <v>449</v>
      </c>
      <c r="D83" s="264"/>
      <c r="E83" s="264"/>
      <c r="F83" s="264"/>
      <c r="G83" s="264"/>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245</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c r="A84" s="162" t="s">
        <v>206</v>
      </c>
      <c r="B84" s="163" t="s">
        <v>117</v>
      </c>
      <c r="C84" s="177" t="s">
        <v>118</v>
      </c>
      <c r="D84" s="164"/>
      <c r="E84" s="165"/>
      <c r="F84" s="166"/>
      <c r="G84" s="166">
        <f>SUMIF(AG85:AG93,"&lt;&gt;NOR",G85:G93)</f>
        <v>0</v>
      </c>
      <c r="H84" s="166"/>
      <c r="I84" s="166">
        <f>SUM(I85:I93)</f>
        <v>0</v>
      </c>
      <c r="J84" s="166"/>
      <c r="K84" s="166">
        <f>SUM(K85:K93)</f>
        <v>0</v>
      </c>
      <c r="L84" s="166"/>
      <c r="M84" s="166">
        <f>SUM(M85:M93)</f>
        <v>0</v>
      </c>
      <c r="N84" s="166"/>
      <c r="O84" s="166">
        <f>SUM(O85:O93)</f>
        <v>0.04</v>
      </c>
      <c r="P84" s="166"/>
      <c r="Q84" s="166">
        <f>SUM(Q85:Q93)</f>
        <v>0</v>
      </c>
      <c r="R84" s="166"/>
      <c r="S84" s="166"/>
      <c r="T84" s="167"/>
      <c r="U84" s="161"/>
      <c r="V84" s="161">
        <f>SUM(V85:V93)</f>
        <v>6.6</v>
      </c>
      <c r="W84" s="161"/>
      <c r="X84" s="161"/>
      <c r="AG84" t="s">
        <v>207</v>
      </c>
    </row>
    <row r="85" spans="1:60" outlineLevel="1">
      <c r="A85" s="168">
        <v>27</v>
      </c>
      <c r="B85" s="169" t="s">
        <v>1117</v>
      </c>
      <c r="C85" s="178" t="s">
        <v>1118</v>
      </c>
      <c r="D85" s="170" t="s">
        <v>257</v>
      </c>
      <c r="E85" s="171">
        <v>11.4</v>
      </c>
      <c r="F85" s="172"/>
      <c r="G85" s="173">
        <f>ROUND(E85*F85,2)</f>
        <v>0</v>
      </c>
      <c r="H85" s="172"/>
      <c r="I85" s="173">
        <f>ROUND(E85*H85,2)</f>
        <v>0</v>
      </c>
      <c r="J85" s="172"/>
      <c r="K85" s="173">
        <f>ROUND(E85*J85,2)</f>
        <v>0</v>
      </c>
      <c r="L85" s="173">
        <v>15</v>
      </c>
      <c r="M85" s="173">
        <f>G85*(1+L85/100)</f>
        <v>0</v>
      </c>
      <c r="N85" s="173">
        <v>2.1000000000000001E-4</v>
      </c>
      <c r="O85" s="173">
        <f>ROUND(E85*N85,2)</f>
        <v>0</v>
      </c>
      <c r="P85" s="173">
        <v>0</v>
      </c>
      <c r="Q85" s="173">
        <f>ROUND(E85*P85,2)</f>
        <v>0</v>
      </c>
      <c r="R85" s="173" t="s">
        <v>452</v>
      </c>
      <c r="S85" s="173" t="s">
        <v>211</v>
      </c>
      <c r="T85" s="174" t="s">
        <v>241</v>
      </c>
      <c r="U85" s="159">
        <v>9.5000000000000001E-2</v>
      </c>
      <c r="V85" s="159">
        <f>ROUND(E85*U85,2)</f>
        <v>1.08</v>
      </c>
      <c r="W85" s="159"/>
      <c r="X85" s="159" t="s">
        <v>242</v>
      </c>
      <c r="Y85" s="149"/>
      <c r="Z85" s="149"/>
      <c r="AA85" s="149"/>
      <c r="AB85" s="149"/>
      <c r="AC85" s="149"/>
      <c r="AD85" s="149"/>
      <c r="AE85" s="149"/>
      <c r="AF85" s="149"/>
      <c r="AG85" s="149" t="s">
        <v>243</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194" t="s">
        <v>1119</v>
      </c>
      <c r="D86" s="182"/>
      <c r="E86" s="183">
        <v>3.96</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249</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c r="A87" s="156"/>
      <c r="B87" s="157"/>
      <c r="C87" s="194" t="s">
        <v>1120</v>
      </c>
      <c r="D87" s="182"/>
      <c r="E87" s="183">
        <v>7.44</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249</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c r="A88" s="168">
        <v>28</v>
      </c>
      <c r="B88" s="169" t="s">
        <v>1121</v>
      </c>
      <c r="C88" s="178" t="s">
        <v>1122</v>
      </c>
      <c r="D88" s="170" t="s">
        <v>257</v>
      </c>
      <c r="E88" s="171">
        <v>11.4</v>
      </c>
      <c r="F88" s="172"/>
      <c r="G88" s="173">
        <f>ROUND(E88*F88,2)</f>
        <v>0</v>
      </c>
      <c r="H88" s="172"/>
      <c r="I88" s="173">
        <f>ROUND(E88*H88,2)</f>
        <v>0</v>
      </c>
      <c r="J88" s="172"/>
      <c r="K88" s="173">
        <f>ROUND(E88*J88,2)</f>
        <v>0</v>
      </c>
      <c r="L88" s="173">
        <v>15</v>
      </c>
      <c r="M88" s="173">
        <f>G88*(1+L88/100)</f>
        <v>0</v>
      </c>
      <c r="N88" s="173">
        <v>3.3999999999999998E-3</v>
      </c>
      <c r="O88" s="173">
        <f>ROUND(E88*N88,2)</f>
        <v>0.04</v>
      </c>
      <c r="P88" s="173">
        <v>0</v>
      </c>
      <c r="Q88" s="173">
        <f>ROUND(E88*P88,2)</f>
        <v>0</v>
      </c>
      <c r="R88" s="173" t="s">
        <v>452</v>
      </c>
      <c r="S88" s="173" t="s">
        <v>211</v>
      </c>
      <c r="T88" s="174" t="s">
        <v>241</v>
      </c>
      <c r="U88" s="159">
        <v>0.38500000000000001</v>
      </c>
      <c r="V88" s="159">
        <f>ROUND(E88*U88,2)</f>
        <v>4.3899999999999997</v>
      </c>
      <c r="W88" s="159"/>
      <c r="X88" s="159" t="s">
        <v>242</v>
      </c>
      <c r="Y88" s="149"/>
      <c r="Z88" s="149"/>
      <c r="AA88" s="149"/>
      <c r="AB88" s="149"/>
      <c r="AC88" s="149"/>
      <c r="AD88" s="149"/>
      <c r="AE88" s="149"/>
      <c r="AF88" s="149"/>
      <c r="AG88" s="149" t="s">
        <v>243</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254" t="s">
        <v>1123</v>
      </c>
      <c r="D89" s="255"/>
      <c r="E89" s="255"/>
      <c r="F89" s="255"/>
      <c r="G89" s="255"/>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216</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ht="22.5" outlineLevel="1">
      <c r="A90" s="168">
        <v>29</v>
      </c>
      <c r="B90" s="169" t="s">
        <v>1124</v>
      </c>
      <c r="C90" s="178" t="s">
        <v>1125</v>
      </c>
      <c r="D90" s="170" t="s">
        <v>272</v>
      </c>
      <c r="E90" s="171">
        <v>10.228</v>
      </c>
      <c r="F90" s="172"/>
      <c r="G90" s="173">
        <f>ROUND(E90*F90,2)</f>
        <v>0</v>
      </c>
      <c r="H90" s="172"/>
      <c r="I90" s="173">
        <f>ROUND(E90*H90,2)</f>
        <v>0</v>
      </c>
      <c r="J90" s="172"/>
      <c r="K90" s="173">
        <f>ROUND(E90*J90,2)</f>
        <v>0</v>
      </c>
      <c r="L90" s="173">
        <v>15</v>
      </c>
      <c r="M90" s="173">
        <f>G90*(1+L90/100)</f>
        <v>0</v>
      </c>
      <c r="N90" s="173">
        <v>2.9E-4</v>
      </c>
      <c r="O90" s="173">
        <f>ROUND(E90*N90,2)</f>
        <v>0</v>
      </c>
      <c r="P90" s="173">
        <v>0</v>
      </c>
      <c r="Q90" s="173">
        <f>ROUND(E90*P90,2)</f>
        <v>0</v>
      </c>
      <c r="R90" s="173" t="s">
        <v>452</v>
      </c>
      <c r="S90" s="173" t="s">
        <v>211</v>
      </c>
      <c r="T90" s="174" t="s">
        <v>241</v>
      </c>
      <c r="U90" s="159">
        <v>0.11</v>
      </c>
      <c r="V90" s="159">
        <f>ROUND(E90*U90,2)</f>
        <v>1.1299999999999999</v>
      </c>
      <c r="W90" s="159"/>
      <c r="X90" s="159" t="s">
        <v>242</v>
      </c>
      <c r="Y90" s="149"/>
      <c r="Z90" s="149"/>
      <c r="AA90" s="149"/>
      <c r="AB90" s="149"/>
      <c r="AC90" s="149"/>
      <c r="AD90" s="149"/>
      <c r="AE90" s="149"/>
      <c r="AF90" s="149"/>
      <c r="AG90" s="149" t="s">
        <v>243</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c r="A91" s="156"/>
      <c r="B91" s="157"/>
      <c r="C91" s="194" t="s">
        <v>1126</v>
      </c>
      <c r="D91" s="182"/>
      <c r="E91" s="183">
        <v>10.228</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249</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c r="A92" s="156">
        <v>30</v>
      </c>
      <c r="B92" s="157" t="s">
        <v>454</v>
      </c>
      <c r="C92" s="197" t="s">
        <v>455</v>
      </c>
      <c r="D92" s="158" t="s">
        <v>0</v>
      </c>
      <c r="E92" s="193"/>
      <c r="F92" s="160"/>
      <c r="G92" s="159">
        <f>ROUND(E92*F92,2)</f>
        <v>0</v>
      </c>
      <c r="H92" s="160"/>
      <c r="I92" s="159">
        <f>ROUND(E92*H92,2)</f>
        <v>0</v>
      </c>
      <c r="J92" s="160"/>
      <c r="K92" s="159">
        <f>ROUND(E92*J92,2)</f>
        <v>0</v>
      </c>
      <c r="L92" s="159">
        <v>15</v>
      </c>
      <c r="M92" s="159">
        <f>G92*(1+L92/100)</f>
        <v>0</v>
      </c>
      <c r="N92" s="159">
        <v>0</v>
      </c>
      <c r="O92" s="159">
        <f>ROUND(E92*N92,2)</f>
        <v>0</v>
      </c>
      <c r="P92" s="159">
        <v>0</v>
      </c>
      <c r="Q92" s="159">
        <f>ROUND(E92*P92,2)</f>
        <v>0</v>
      </c>
      <c r="R92" s="159" t="s">
        <v>452</v>
      </c>
      <c r="S92" s="159" t="s">
        <v>211</v>
      </c>
      <c r="T92" s="159" t="s">
        <v>241</v>
      </c>
      <c r="U92" s="159">
        <v>0</v>
      </c>
      <c r="V92" s="159">
        <f>ROUND(E92*U92,2)</f>
        <v>0</v>
      </c>
      <c r="W92" s="159"/>
      <c r="X92" s="159" t="s">
        <v>447</v>
      </c>
      <c r="Y92" s="149"/>
      <c r="Z92" s="149"/>
      <c r="AA92" s="149"/>
      <c r="AB92" s="149"/>
      <c r="AC92" s="149"/>
      <c r="AD92" s="149"/>
      <c r="AE92" s="149"/>
      <c r="AF92" s="149"/>
      <c r="AG92" s="149" t="s">
        <v>448</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c r="A93" s="156"/>
      <c r="B93" s="157"/>
      <c r="C93" s="267" t="s">
        <v>456</v>
      </c>
      <c r="D93" s="268"/>
      <c r="E93" s="268"/>
      <c r="F93" s="268"/>
      <c r="G93" s="268"/>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245</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c r="A94" s="162" t="s">
        <v>206</v>
      </c>
      <c r="B94" s="163" t="s">
        <v>119</v>
      </c>
      <c r="C94" s="177" t="s">
        <v>120</v>
      </c>
      <c r="D94" s="164"/>
      <c r="E94" s="165"/>
      <c r="F94" s="166"/>
      <c r="G94" s="166">
        <f>SUMIF(AG95:AG111,"&lt;&gt;NOR",G95:G111)</f>
        <v>0</v>
      </c>
      <c r="H94" s="166"/>
      <c r="I94" s="166">
        <f>SUM(I95:I111)</f>
        <v>0</v>
      </c>
      <c r="J94" s="166"/>
      <c r="K94" s="166">
        <f>SUM(K95:K111)</f>
        <v>0</v>
      </c>
      <c r="L94" s="166"/>
      <c r="M94" s="166">
        <f>SUM(M95:M111)</f>
        <v>0</v>
      </c>
      <c r="N94" s="166"/>
      <c r="O94" s="166">
        <f>SUM(O95:O111)</f>
        <v>0.39</v>
      </c>
      <c r="P94" s="166"/>
      <c r="Q94" s="166">
        <f>SUM(Q95:Q111)</f>
        <v>0</v>
      </c>
      <c r="R94" s="166"/>
      <c r="S94" s="166"/>
      <c r="T94" s="167"/>
      <c r="U94" s="161"/>
      <c r="V94" s="161">
        <f>SUM(V95:V111)</f>
        <v>56.87</v>
      </c>
      <c r="W94" s="161"/>
      <c r="X94" s="161"/>
      <c r="AG94" t="s">
        <v>207</v>
      </c>
    </row>
    <row r="95" spans="1:60" outlineLevel="1">
      <c r="A95" s="168">
        <v>31</v>
      </c>
      <c r="B95" s="169" t="s">
        <v>1127</v>
      </c>
      <c r="C95" s="178" t="s">
        <v>1128</v>
      </c>
      <c r="D95" s="170" t="s">
        <v>257</v>
      </c>
      <c r="E95" s="171">
        <v>92.810500000000005</v>
      </c>
      <c r="F95" s="172"/>
      <c r="G95" s="173">
        <f>ROUND(E95*F95,2)</f>
        <v>0</v>
      </c>
      <c r="H95" s="172"/>
      <c r="I95" s="173">
        <f>ROUND(E95*H95,2)</f>
        <v>0</v>
      </c>
      <c r="J95" s="172"/>
      <c r="K95" s="173">
        <f>ROUND(E95*J95,2)</f>
        <v>0</v>
      </c>
      <c r="L95" s="173">
        <v>15</v>
      </c>
      <c r="M95" s="173">
        <f>G95*(1+L95/100)</f>
        <v>0</v>
      </c>
      <c r="N95" s="173">
        <v>5.0000000000000001E-4</v>
      </c>
      <c r="O95" s="173">
        <f>ROUND(E95*N95,2)</f>
        <v>0.05</v>
      </c>
      <c r="P95" s="173">
        <v>0</v>
      </c>
      <c r="Q95" s="173">
        <f>ROUND(E95*P95,2)</f>
        <v>0</v>
      </c>
      <c r="R95" s="173" t="s">
        <v>459</v>
      </c>
      <c r="S95" s="173" t="s">
        <v>211</v>
      </c>
      <c r="T95" s="174" t="s">
        <v>241</v>
      </c>
      <c r="U95" s="159">
        <v>0.23100000000000001</v>
      </c>
      <c r="V95" s="159">
        <f>ROUND(E95*U95,2)</f>
        <v>21.44</v>
      </c>
      <c r="W95" s="159"/>
      <c r="X95" s="159" t="s">
        <v>242</v>
      </c>
      <c r="Y95" s="149"/>
      <c r="Z95" s="149"/>
      <c r="AA95" s="149"/>
      <c r="AB95" s="149"/>
      <c r="AC95" s="149"/>
      <c r="AD95" s="149"/>
      <c r="AE95" s="149"/>
      <c r="AF95" s="149"/>
      <c r="AG95" s="149" t="s">
        <v>243</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c r="A96" s="156"/>
      <c r="B96" s="157"/>
      <c r="C96" s="194" t="s">
        <v>1129</v>
      </c>
      <c r="D96" s="182"/>
      <c r="E96" s="183">
        <v>92.810500000000005</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249</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c r="A97" s="168">
        <v>32</v>
      </c>
      <c r="B97" s="169" t="s">
        <v>1130</v>
      </c>
      <c r="C97" s="178" t="s">
        <v>1131</v>
      </c>
      <c r="D97" s="170" t="s">
        <v>257</v>
      </c>
      <c r="E97" s="171">
        <v>77.193219999999997</v>
      </c>
      <c r="F97" s="172"/>
      <c r="G97" s="173">
        <f>ROUND(E97*F97,2)</f>
        <v>0</v>
      </c>
      <c r="H97" s="172"/>
      <c r="I97" s="173">
        <f>ROUND(E97*H97,2)</f>
        <v>0</v>
      </c>
      <c r="J97" s="172"/>
      <c r="K97" s="173">
        <f>ROUND(E97*J97,2)</f>
        <v>0</v>
      </c>
      <c r="L97" s="173">
        <v>15</v>
      </c>
      <c r="M97" s="173">
        <f>G97*(1+L97/100)</f>
        <v>0</v>
      </c>
      <c r="N97" s="173">
        <v>0</v>
      </c>
      <c r="O97" s="173">
        <f>ROUND(E97*N97,2)</f>
        <v>0</v>
      </c>
      <c r="P97" s="173">
        <v>0</v>
      </c>
      <c r="Q97" s="173">
        <f>ROUND(E97*P97,2)</f>
        <v>0</v>
      </c>
      <c r="R97" s="173" t="s">
        <v>459</v>
      </c>
      <c r="S97" s="173" t="s">
        <v>211</v>
      </c>
      <c r="T97" s="174" t="s">
        <v>241</v>
      </c>
      <c r="U97" s="159">
        <v>0.08</v>
      </c>
      <c r="V97" s="159">
        <f>ROUND(E97*U97,2)</f>
        <v>6.18</v>
      </c>
      <c r="W97" s="159"/>
      <c r="X97" s="159" t="s">
        <v>242</v>
      </c>
      <c r="Y97" s="149"/>
      <c r="Z97" s="149"/>
      <c r="AA97" s="149"/>
      <c r="AB97" s="149"/>
      <c r="AC97" s="149"/>
      <c r="AD97" s="149"/>
      <c r="AE97" s="149"/>
      <c r="AF97" s="149"/>
      <c r="AG97" s="149" t="s">
        <v>243</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c r="A98" s="156"/>
      <c r="B98" s="157"/>
      <c r="C98" s="194" t="s">
        <v>1093</v>
      </c>
      <c r="D98" s="182"/>
      <c r="E98" s="183">
        <v>77.193219999999997</v>
      </c>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249</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68">
        <v>33</v>
      </c>
      <c r="B99" s="169" t="s">
        <v>462</v>
      </c>
      <c r="C99" s="178" t="s">
        <v>463</v>
      </c>
      <c r="D99" s="170" t="s">
        <v>257</v>
      </c>
      <c r="E99" s="171">
        <v>148.14779999999999</v>
      </c>
      <c r="F99" s="172"/>
      <c r="G99" s="173">
        <f>ROUND(E99*F99,2)</f>
        <v>0</v>
      </c>
      <c r="H99" s="172"/>
      <c r="I99" s="173">
        <f>ROUND(E99*H99,2)</f>
        <v>0</v>
      </c>
      <c r="J99" s="172"/>
      <c r="K99" s="173">
        <f>ROUND(E99*J99,2)</f>
        <v>0</v>
      </c>
      <c r="L99" s="173">
        <v>15</v>
      </c>
      <c r="M99" s="173">
        <f>G99*(1+L99/100)</f>
        <v>0</v>
      </c>
      <c r="N99" s="173">
        <v>2.3000000000000001E-4</v>
      </c>
      <c r="O99" s="173">
        <f>ROUND(E99*N99,2)</f>
        <v>0.03</v>
      </c>
      <c r="P99" s="173">
        <v>0</v>
      </c>
      <c r="Q99" s="173">
        <f>ROUND(E99*P99,2)</f>
        <v>0</v>
      </c>
      <c r="R99" s="173" t="s">
        <v>459</v>
      </c>
      <c r="S99" s="173" t="s">
        <v>211</v>
      </c>
      <c r="T99" s="174" t="s">
        <v>241</v>
      </c>
      <c r="U99" s="159">
        <v>0.161</v>
      </c>
      <c r="V99" s="159">
        <f>ROUND(E99*U99,2)</f>
        <v>23.85</v>
      </c>
      <c r="W99" s="159"/>
      <c r="X99" s="159" t="s">
        <v>242</v>
      </c>
      <c r="Y99" s="149"/>
      <c r="Z99" s="149"/>
      <c r="AA99" s="149"/>
      <c r="AB99" s="149"/>
      <c r="AC99" s="149"/>
      <c r="AD99" s="149"/>
      <c r="AE99" s="149"/>
      <c r="AF99" s="149"/>
      <c r="AG99" s="149" t="s">
        <v>243</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c r="A100" s="156"/>
      <c r="B100" s="157"/>
      <c r="C100" s="254" t="s">
        <v>555</v>
      </c>
      <c r="D100" s="255"/>
      <c r="E100" s="255"/>
      <c r="F100" s="255"/>
      <c r="G100" s="255"/>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216</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c r="A101" s="156"/>
      <c r="B101" s="157"/>
      <c r="C101" s="265" t="s">
        <v>464</v>
      </c>
      <c r="D101" s="266"/>
      <c r="E101" s="266"/>
      <c r="F101" s="266"/>
      <c r="G101" s="266"/>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216</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c r="A102" s="156"/>
      <c r="B102" s="157"/>
      <c r="C102" s="194" t="s">
        <v>1132</v>
      </c>
      <c r="D102" s="182"/>
      <c r="E102" s="183">
        <v>148.14779999999999</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249</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ht="22.5" outlineLevel="1">
      <c r="A103" s="168">
        <v>34</v>
      </c>
      <c r="B103" s="169" t="s">
        <v>1133</v>
      </c>
      <c r="C103" s="178" t="s">
        <v>1134</v>
      </c>
      <c r="D103" s="170" t="s">
        <v>257</v>
      </c>
      <c r="E103" s="171">
        <v>77.193219999999997</v>
      </c>
      <c r="F103" s="172"/>
      <c r="G103" s="173">
        <f>ROUND(E103*F103,2)</f>
        <v>0</v>
      </c>
      <c r="H103" s="172"/>
      <c r="I103" s="173">
        <f>ROUND(E103*H103,2)</f>
        <v>0</v>
      </c>
      <c r="J103" s="172"/>
      <c r="K103" s="173">
        <f>ROUND(E103*J103,2)</f>
        <v>0</v>
      </c>
      <c r="L103" s="173">
        <v>15</v>
      </c>
      <c r="M103" s="173">
        <f>G103*(1+L103/100)</f>
        <v>0</v>
      </c>
      <c r="N103" s="173">
        <v>1.0000000000000001E-5</v>
      </c>
      <c r="O103" s="173">
        <f>ROUND(E103*N103,2)</f>
        <v>0</v>
      </c>
      <c r="P103" s="173">
        <v>0</v>
      </c>
      <c r="Q103" s="173">
        <f>ROUND(E103*P103,2)</f>
        <v>0</v>
      </c>
      <c r="R103" s="173" t="s">
        <v>459</v>
      </c>
      <c r="S103" s="173" t="s">
        <v>211</v>
      </c>
      <c r="T103" s="174" t="s">
        <v>241</v>
      </c>
      <c r="U103" s="159">
        <v>7.0000000000000007E-2</v>
      </c>
      <c r="V103" s="159">
        <f>ROUND(E103*U103,2)</f>
        <v>5.4</v>
      </c>
      <c r="W103" s="159"/>
      <c r="X103" s="159" t="s">
        <v>242</v>
      </c>
      <c r="Y103" s="149"/>
      <c r="Z103" s="149"/>
      <c r="AA103" s="149"/>
      <c r="AB103" s="149"/>
      <c r="AC103" s="149"/>
      <c r="AD103" s="149"/>
      <c r="AE103" s="149"/>
      <c r="AF103" s="149"/>
      <c r="AG103" s="149" t="s">
        <v>243</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c r="A104" s="156"/>
      <c r="B104" s="157"/>
      <c r="C104" s="194" t="s">
        <v>1093</v>
      </c>
      <c r="D104" s="182"/>
      <c r="E104" s="183">
        <v>77.193219999999997</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249</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33.75" outlineLevel="1">
      <c r="A105" s="168">
        <v>35</v>
      </c>
      <c r="B105" s="169" t="s">
        <v>1135</v>
      </c>
      <c r="C105" s="178" t="s">
        <v>1136</v>
      </c>
      <c r="D105" s="170" t="s">
        <v>257</v>
      </c>
      <c r="E105" s="171">
        <v>78.737080000000006</v>
      </c>
      <c r="F105" s="172"/>
      <c r="G105" s="173">
        <f>ROUND(E105*F105,2)</f>
        <v>0</v>
      </c>
      <c r="H105" s="172"/>
      <c r="I105" s="173">
        <f>ROUND(E105*H105,2)</f>
        <v>0</v>
      </c>
      <c r="J105" s="172"/>
      <c r="K105" s="173">
        <f>ROUND(E105*J105,2)</f>
        <v>0</v>
      </c>
      <c r="L105" s="173">
        <v>15</v>
      </c>
      <c r="M105" s="173">
        <f>G105*(1+L105/100)</f>
        <v>0</v>
      </c>
      <c r="N105" s="173">
        <v>2.0000000000000001E-4</v>
      </c>
      <c r="O105" s="173">
        <f>ROUND(E105*N105,2)</f>
        <v>0.02</v>
      </c>
      <c r="P105" s="173">
        <v>0</v>
      </c>
      <c r="Q105" s="173">
        <f>ROUND(E105*P105,2)</f>
        <v>0</v>
      </c>
      <c r="R105" s="173" t="s">
        <v>417</v>
      </c>
      <c r="S105" s="173" t="s">
        <v>211</v>
      </c>
      <c r="T105" s="174" t="s">
        <v>241</v>
      </c>
      <c r="U105" s="159">
        <v>0</v>
      </c>
      <c r="V105" s="159">
        <f>ROUND(E105*U105,2)</f>
        <v>0</v>
      </c>
      <c r="W105" s="159"/>
      <c r="X105" s="159" t="s">
        <v>418</v>
      </c>
      <c r="Y105" s="149"/>
      <c r="Z105" s="149"/>
      <c r="AA105" s="149"/>
      <c r="AB105" s="149"/>
      <c r="AC105" s="149"/>
      <c r="AD105" s="149"/>
      <c r="AE105" s="149"/>
      <c r="AF105" s="149"/>
      <c r="AG105" s="149" t="s">
        <v>419</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c r="A106" s="156"/>
      <c r="B106" s="157"/>
      <c r="C106" s="194" t="s">
        <v>1137</v>
      </c>
      <c r="D106" s="182"/>
      <c r="E106" s="183">
        <v>78.737080000000006</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249</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c r="A107" s="168">
        <v>36</v>
      </c>
      <c r="B107" s="169" t="s">
        <v>1138</v>
      </c>
      <c r="C107" s="178" t="s">
        <v>1139</v>
      </c>
      <c r="D107" s="170" t="s">
        <v>257</v>
      </c>
      <c r="E107" s="171">
        <v>245.77746999999999</v>
      </c>
      <c r="F107" s="172"/>
      <c r="G107" s="173">
        <f>ROUND(E107*F107,2)</f>
        <v>0</v>
      </c>
      <c r="H107" s="172"/>
      <c r="I107" s="173">
        <f>ROUND(E107*H107,2)</f>
        <v>0</v>
      </c>
      <c r="J107" s="172"/>
      <c r="K107" s="173">
        <f>ROUND(E107*J107,2)</f>
        <v>0</v>
      </c>
      <c r="L107" s="173">
        <v>15</v>
      </c>
      <c r="M107" s="173">
        <f>G107*(1+L107/100)</f>
        <v>0</v>
      </c>
      <c r="N107" s="173">
        <v>1.1999999999999999E-3</v>
      </c>
      <c r="O107" s="173">
        <f>ROUND(E107*N107,2)</f>
        <v>0.28999999999999998</v>
      </c>
      <c r="P107" s="173">
        <v>0</v>
      </c>
      <c r="Q107" s="173">
        <f>ROUND(E107*P107,2)</f>
        <v>0</v>
      </c>
      <c r="R107" s="173"/>
      <c r="S107" s="173" t="s">
        <v>412</v>
      </c>
      <c r="T107" s="174" t="s">
        <v>212</v>
      </c>
      <c r="U107" s="159">
        <v>0</v>
      </c>
      <c r="V107" s="159">
        <f>ROUND(E107*U107,2)</f>
        <v>0</v>
      </c>
      <c r="W107" s="159"/>
      <c r="X107" s="159" t="s">
        <v>418</v>
      </c>
      <c r="Y107" s="149"/>
      <c r="Z107" s="149"/>
      <c r="AA107" s="149"/>
      <c r="AB107" s="149"/>
      <c r="AC107" s="149"/>
      <c r="AD107" s="149"/>
      <c r="AE107" s="149"/>
      <c r="AF107" s="149"/>
      <c r="AG107" s="149" t="s">
        <v>419</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c r="A108" s="156"/>
      <c r="B108" s="157"/>
      <c r="C108" s="254" t="s">
        <v>1140</v>
      </c>
      <c r="D108" s="255"/>
      <c r="E108" s="255"/>
      <c r="F108" s="255"/>
      <c r="G108" s="255"/>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216</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c r="A109" s="156"/>
      <c r="B109" s="157"/>
      <c r="C109" s="194" t="s">
        <v>1141</v>
      </c>
      <c r="D109" s="182"/>
      <c r="E109" s="183">
        <v>245.77746999999999</v>
      </c>
      <c r="F109" s="159"/>
      <c r="G109" s="159"/>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249</v>
      </c>
      <c r="AH109" s="149">
        <v>0</v>
      </c>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c r="A110" s="156">
        <v>37</v>
      </c>
      <c r="B110" s="157" t="s">
        <v>488</v>
      </c>
      <c r="C110" s="197" t="s">
        <v>489</v>
      </c>
      <c r="D110" s="158" t="s">
        <v>0</v>
      </c>
      <c r="E110" s="193"/>
      <c r="F110" s="160"/>
      <c r="G110" s="159">
        <f>ROUND(E110*F110,2)</f>
        <v>0</v>
      </c>
      <c r="H110" s="160"/>
      <c r="I110" s="159">
        <f>ROUND(E110*H110,2)</f>
        <v>0</v>
      </c>
      <c r="J110" s="160"/>
      <c r="K110" s="159">
        <f>ROUND(E110*J110,2)</f>
        <v>0</v>
      </c>
      <c r="L110" s="159">
        <v>15</v>
      </c>
      <c r="M110" s="159">
        <f>G110*(1+L110/100)</f>
        <v>0</v>
      </c>
      <c r="N110" s="159">
        <v>0</v>
      </c>
      <c r="O110" s="159">
        <f>ROUND(E110*N110,2)</f>
        <v>0</v>
      </c>
      <c r="P110" s="159">
        <v>0</v>
      </c>
      <c r="Q110" s="159">
        <f>ROUND(E110*P110,2)</f>
        <v>0</v>
      </c>
      <c r="R110" s="159" t="s">
        <v>459</v>
      </c>
      <c r="S110" s="159" t="s">
        <v>211</v>
      </c>
      <c r="T110" s="159" t="s">
        <v>241</v>
      </c>
      <c r="U110" s="159">
        <v>0</v>
      </c>
      <c r="V110" s="159">
        <f>ROUND(E110*U110,2)</f>
        <v>0</v>
      </c>
      <c r="W110" s="159"/>
      <c r="X110" s="159" t="s">
        <v>447</v>
      </c>
      <c r="Y110" s="149"/>
      <c r="Z110" s="149"/>
      <c r="AA110" s="149"/>
      <c r="AB110" s="149"/>
      <c r="AC110" s="149"/>
      <c r="AD110" s="149"/>
      <c r="AE110" s="149"/>
      <c r="AF110" s="149"/>
      <c r="AG110" s="149" t="s">
        <v>448</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c r="A111" s="156"/>
      <c r="B111" s="157"/>
      <c r="C111" s="267" t="s">
        <v>490</v>
      </c>
      <c r="D111" s="268"/>
      <c r="E111" s="268"/>
      <c r="F111" s="268"/>
      <c r="G111" s="268"/>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245</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c r="A112" s="162" t="s">
        <v>206</v>
      </c>
      <c r="B112" s="163" t="s">
        <v>145</v>
      </c>
      <c r="C112" s="177" t="s">
        <v>146</v>
      </c>
      <c r="D112" s="164"/>
      <c r="E112" s="165"/>
      <c r="F112" s="166"/>
      <c r="G112" s="166">
        <f>SUMIF(AG113:AG124,"&lt;&gt;NOR",G113:G124)</f>
        <v>0</v>
      </c>
      <c r="H112" s="166"/>
      <c r="I112" s="166">
        <f>SUM(I113:I124)</f>
        <v>0</v>
      </c>
      <c r="J112" s="166"/>
      <c r="K112" s="166">
        <f>SUM(K113:K124)</f>
        <v>0</v>
      </c>
      <c r="L112" s="166"/>
      <c r="M112" s="166">
        <f>SUM(M113:M124)</f>
        <v>0</v>
      </c>
      <c r="N112" s="166"/>
      <c r="O112" s="166">
        <f>SUM(O113:O124)</f>
        <v>2.86</v>
      </c>
      <c r="P112" s="166"/>
      <c r="Q112" s="166">
        <f>SUM(Q113:Q124)</f>
        <v>0</v>
      </c>
      <c r="R112" s="166"/>
      <c r="S112" s="166"/>
      <c r="T112" s="167"/>
      <c r="U112" s="161"/>
      <c r="V112" s="161">
        <f>SUM(V113:V124)</f>
        <v>34.71</v>
      </c>
      <c r="W112" s="161"/>
      <c r="X112" s="161"/>
      <c r="AG112" t="s">
        <v>207</v>
      </c>
    </row>
    <row r="113" spans="1:60" ht="33.75" outlineLevel="1">
      <c r="A113" s="168">
        <v>38</v>
      </c>
      <c r="B113" s="169" t="s">
        <v>1142</v>
      </c>
      <c r="C113" s="178" t="s">
        <v>1143</v>
      </c>
      <c r="D113" s="170" t="s">
        <v>272</v>
      </c>
      <c r="E113" s="171">
        <v>142.25399999999999</v>
      </c>
      <c r="F113" s="172"/>
      <c r="G113" s="173">
        <f>ROUND(E113*F113,2)</f>
        <v>0</v>
      </c>
      <c r="H113" s="172"/>
      <c r="I113" s="173">
        <f>ROUND(E113*H113,2)</f>
        <v>0</v>
      </c>
      <c r="J113" s="172"/>
      <c r="K113" s="173">
        <f>ROUND(E113*J113,2)</f>
        <v>0</v>
      </c>
      <c r="L113" s="173">
        <v>15</v>
      </c>
      <c r="M113" s="173">
        <f>G113*(1+L113/100)</f>
        <v>0</v>
      </c>
      <c r="N113" s="173">
        <v>1.6000000000000001E-4</v>
      </c>
      <c r="O113" s="173">
        <f>ROUND(E113*N113,2)</f>
        <v>0.02</v>
      </c>
      <c r="P113" s="173">
        <v>0</v>
      </c>
      <c r="Q113" s="173">
        <f>ROUND(E113*P113,2)</f>
        <v>0</v>
      </c>
      <c r="R113" s="173" t="s">
        <v>508</v>
      </c>
      <c r="S113" s="173" t="s">
        <v>211</v>
      </c>
      <c r="T113" s="174" t="s">
        <v>241</v>
      </c>
      <c r="U113" s="159">
        <v>0.24399999999999999</v>
      </c>
      <c r="V113" s="159">
        <f>ROUND(E113*U113,2)</f>
        <v>34.71</v>
      </c>
      <c r="W113" s="159"/>
      <c r="X113" s="159" t="s">
        <v>242</v>
      </c>
      <c r="Y113" s="149"/>
      <c r="Z113" s="149"/>
      <c r="AA113" s="149"/>
      <c r="AB113" s="149"/>
      <c r="AC113" s="149"/>
      <c r="AD113" s="149"/>
      <c r="AE113" s="149"/>
      <c r="AF113" s="149"/>
      <c r="AG113" s="149" t="s">
        <v>243</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c r="A114" s="156"/>
      <c r="B114" s="157"/>
      <c r="C114" s="194" t="s">
        <v>1144</v>
      </c>
      <c r="D114" s="182"/>
      <c r="E114" s="183">
        <v>92.754000000000005</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249</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c r="A115" s="156"/>
      <c r="B115" s="157"/>
      <c r="C115" s="194" t="s">
        <v>1145</v>
      </c>
      <c r="D115" s="182"/>
      <c r="E115" s="183">
        <v>18</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249</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c r="A116" s="156"/>
      <c r="B116" s="157"/>
      <c r="C116" s="194" t="s">
        <v>1146</v>
      </c>
      <c r="D116" s="182"/>
      <c r="E116" s="183">
        <v>31.5</v>
      </c>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249</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c r="A117" s="168">
        <v>39</v>
      </c>
      <c r="B117" s="169" t="s">
        <v>1147</v>
      </c>
      <c r="C117" s="178" t="s">
        <v>1148</v>
      </c>
      <c r="D117" s="170" t="s">
        <v>239</v>
      </c>
      <c r="E117" s="171">
        <v>4.55213</v>
      </c>
      <c r="F117" s="172"/>
      <c r="G117" s="173">
        <f>ROUND(E117*F117,2)</f>
        <v>0</v>
      </c>
      <c r="H117" s="172"/>
      <c r="I117" s="173">
        <f>ROUND(E117*H117,2)</f>
        <v>0</v>
      </c>
      <c r="J117" s="172"/>
      <c r="K117" s="173">
        <f>ROUND(E117*J117,2)</f>
        <v>0</v>
      </c>
      <c r="L117" s="173">
        <v>15</v>
      </c>
      <c r="M117" s="173">
        <f>G117*(1+L117/100)</f>
        <v>0</v>
      </c>
      <c r="N117" s="173">
        <v>3.1099999999999999E-3</v>
      </c>
      <c r="O117" s="173">
        <f>ROUND(E117*N117,2)</f>
        <v>0.01</v>
      </c>
      <c r="P117" s="173">
        <v>0</v>
      </c>
      <c r="Q117" s="173">
        <f>ROUND(E117*P117,2)</f>
        <v>0</v>
      </c>
      <c r="R117" s="173" t="s">
        <v>508</v>
      </c>
      <c r="S117" s="173" t="s">
        <v>211</v>
      </c>
      <c r="T117" s="174" t="s">
        <v>241</v>
      </c>
      <c r="U117" s="159">
        <v>0</v>
      </c>
      <c r="V117" s="159">
        <f>ROUND(E117*U117,2)</f>
        <v>0</v>
      </c>
      <c r="W117" s="159"/>
      <c r="X117" s="159" t="s">
        <v>242</v>
      </c>
      <c r="Y117" s="149"/>
      <c r="Z117" s="149"/>
      <c r="AA117" s="149"/>
      <c r="AB117" s="149"/>
      <c r="AC117" s="149"/>
      <c r="AD117" s="149"/>
      <c r="AE117" s="149"/>
      <c r="AF117" s="149"/>
      <c r="AG117" s="149" t="s">
        <v>243</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c r="A118" s="156"/>
      <c r="B118" s="157"/>
      <c r="C118" s="194" t="s">
        <v>1149</v>
      </c>
      <c r="D118" s="182"/>
      <c r="E118" s="183">
        <v>4.55213</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249</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ht="22.5" outlineLevel="1">
      <c r="A119" s="168">
        <v>40</v>
      </c>
      <c r="B119" s="169" t="s">
        <v>514</v>
      </c>
      <c r="C119" s="178" t="s">
        <v>515</v>
      </c>
      <c r="D119" s="170" t="s">
        <v>239</v>
      </c>
      <c r="E119" s="171">
        <v>4.55213</v>
      </c>
      <c r="F119" s="172"/>
      <c r="G119" s="173">
        <f>ROUND(E119*F119,2)</f>
        <v>0</v>
      </c>
      <c r="H119" s="172"/>
      <c r="I119" s="173">
        <f>ROUND(E119*H119,2)</f>
        <v>0</v>
      </c>
      <c r="J119" s="172"/>
      <c r="K119" s="173">
        <f>ROUND(E119*J119,2)</f>
        <v>0</v>
      </c>
      <c r="L119" s="173">
        <v>15</v>
      </c>
      <c r="M119" s="173">
        <f>G119*(1+L119/100)</f>
        <v>0</v>
      </c>
      <c r="N119" s="173">
        <v>1.6500000000000001E-2</v>
      </c>
      <c r="O119" s="173">
        <f>ROUND(E119*N119,2)</f>
        <v>0.08</v>
      </c>
      <c r="P119" s="173">
        <v>0</v>
      </c>
      <c r="Q119" s="173">
        <f>ROUND(E119*P119,2)</f>
        <v>0</v>
      </c>
      <c r="R119" s="173" t="s">
        <v>508</v>
      </c>
      <c r="S119" s="173" t="s">
        <v>211</v>
      </c>
      <c r="T119" s="174" t="s">
        <v>241</v>
      </c>
      <c r="U119" s="159">
        <v>0</v>
      </c>
      <c r="V119" s="159">
        <f>ROUND(E119*U119,2)</f>
        <v>0</v>
      </c>
      <c r="W119" s="159"/>
      <c r="X119" s="159" t="s">
        <v>242</v>
      </c>
      <c r="Y119" s="149"/>
      <c r="Z119" s="149"/>
      <c r="AA119" s="149"/>
      <c r="AB119" s="149"/>
      <c r="AC119" s="149"/>
      <c r="AD119" s="149"/>
      <c r="AE119" s="149"/>
      <c r="AF119" s="149"/>
      <c r="AG119" s="149" t="s">
        <v>243</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c r="A120" s="156"/>
      <c r="B120" s="157"/>
      <c r="C120" s="194" t="s">
        <v>1149</v>
      </c>
      <c r="D120" s="182"/>
      <c r="E120" s="183">
        <v>4.55213</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249</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c r="A121" s="168">
        <v>41</v>
      </c>
      <c r="B121" s="169" t="s">
        <v>516</v>
      </c>
      <c r="C121" s="178" t="s">
        <v>517</v>
      </c>
      <c r="D121" s="170" t="s">
        <v>239</v>
      </c>
      <c r="E121" s="171">
        <v>5.0073400000000001</v>
      </c>
      <c r="F121" s="172"/>
      <c r="G121" s="173">
        <f>ROUND(E121*F121,2)</f>
        <v>0</v>
      </c>
      <c r="H121" s="172"/>
      <c r="I121" s="173">
        <f>ROUND(E121*H121,2)</f>
        <v>0</v>
      </c>
      <c r="J121" s="172"/>
      <c r="K121" s="173">
        <f>ROUND(E121*J121,2)</f>
        <v>0</v>
      </c>
      <c r="L121" s="173">
        <v>15</v>
      </c>
      <c r="M121" s="173">
        <f>G121*(1+L121/100)</f>
        <v>0</v>
      </c>
      <c r="N121" s="173">
        <v>0.55000000000000004</v>
      </c>
      <c r="O121" s="173">
        <f>ROUND(E121*N121,2)</f>
        <v>2.75</v>
      </c>
      <c r="P121" s="173">
        <v>0</v>
      </c>
      <c r="Q121" s="173">
        <f>ROUND(E121*P121,2)</f>
        <v>0</v>
      </c>
      <c r="R121" s="173" t="s">
        <v>417</v>
      </c>
      <c r="S121" s="173" t="s">
        <v>211</v>
      </c>
      <c r="T121" s="174" t="s">
        <v>241</v>
      </c>
      <c r="U121" s="159">
        <v>0</v>
      </c>
      <c r="V121" s="159">
        <f>ROUND(E121*U121,2)</f>
        <v>0</v>
      </c>
      <c r="W121" s="159"/>
      <c r="X121" s="159" t="s">
        <v>418</v>
      </c>
      <c r="Y121" s="149"/>
      <c r="Z121" s="149"/>
      <c r="AA121" s="149"/>
      <c r="AB121" s="149"/>
      <c r="AC121" s="149"/>
      <c r="AD121" s="149"/>
      <c r="AE121" s="149"/>
      <c r="AF121" s="149"/>
      <c r="AG121" s="149" t="s">
        <v>419</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c r="A122" s="156"/>
      <c r="B122" s="157"/>
      <c r="C122" s="194" t="s">
        <v>1150</v>
      </c>
      <c r="D122" s="182"/>
      <c r="E122" s="183">
        <v>5.0073400000000001</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249</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c r="A123" s="156">
        <v>42</v>
      </c>
      <c r="B123" s="157" t="s">
        <v>520</v>
      </c>
      <c r="C123" s="197" t="s">
        <v>521</v>
      </c>
      <c r="D123" s="158" t="s">
        <v>0</v>
      </c>
      <c r="E123" s="193"/>
      <c r="F123" s="160"/>
      <c r="G123" s="159">
        <f>ROUND(E123*F123,2)</f>
        <v>0</v>
      </c>
      <c r="H123" s="160"/>
      <c r="I123" s="159">
        <f>ROUND(E123*H123,2)</f>
        <v>0</v>
      </c>
      <c r="J123" s="160"/>
      <c r="K123" s="159">
        <f>ROUND(E123*J123,2)</f>
        <v>0</v>
      </c>
      <c r="L123" s="159">
        <v>15</v>
      </c>
      <c r="M123" s="159">
        <f>G123*(1+L123/100)</f>
        <v>0</v>
      </c>
      <c r="N123" s="159">
        <v>0</v>
      </c>
      <c r="O123" s="159">
        <f>ROUND(E123*N123,2)</f>
        <v>0</v>
      </c>
      <c r="P123" s="159">
        <v>0</v>
      </c>
      <c r="Q123" s="159">
        <f>ROUND(E123*P123,2)</f>
        <v>0</v>
      </c>
      <c r="R123" s="159" t="s">
        <v>508</v>
      </c>
      <c r="S123" s="159" t="s">
        <v>211</v>
      </c>
      <c r="T123" s="159" t="s">
        <v>241</v>
      </c>
      <c r="U123" s="159">
        <v>0</v>
      </c>
      <c r="V123" s="159">
        <f>ROUND(E123*U123,2)</f>
        <v>0</v>
      </c>
      <c r="W123" s="159"/>
      <c r="X123" s="159" t="s">
        <v>447</v>
      </c>
      <c r="Y123" s="149"/>
      <c r="Z123" s="149"/>
      <c r="AA123" s="149"/>
      <c r="AB123" s="149"/>
      <c r="AC123" s="149"/>
      <c r="AD123" s="149"/>
      <c r="AE123" s="149"/>
      <c r="AF123" s="149"/>
      <c r="AG123" s="149" t="s">
        <v>448</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c r="A124" s="156"/>
      <c r="B124" s="157"/>
      <c r="C124" s="267" t="s">
        <v>490</v>
      </c>
      <c r="D124" s="268"/>
      <c r="E124" s="268"/>
      <c r="F124" s="268"/>
      <c r="G124" s="268"/>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245</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c r="A125" s="162" t="s">
        <v>206</v>
      </c>
      <c r="B125" s="163" t="s">
        <v>147</v>
      </c>
      <c r="C125" s="177" t="s">
        <v>148</v>
      </c>
      <c r="D125" s="164"/>
      <c r="E125" s="165"/>
      <c r="F125" s="166"/>
      <c r="G125" s="166">
        <f>SUMIF(AG126:AG132,"&lt;&gt;NOR",G126:G132)</f>
        <v>0</v>
      </c>
      <c r="H125" s="166"/>
      <c r="I125" s="166">
        <f>SUM(I126:I132)</f>
        <v>0</v>
      </c>
      <c r="J125" s="166"/>
      <c r="K125" s="166">
        <f>SUM(K126:K132)</f>
        <v>0</v>
      </c>
      <c r="L125" s="166"/>
      <c r="M125" s="166">
        <f>SUM(M126:M132)</f>
        <v>0</v>
      </c>
      <c r="N125" s="166"/>
      <c r="O125" s="166">
        <f>SUM(O126:O132)</f>
        <v>2.11</v>
      </c>
      <c r="P125" s="166"/>
      <c r="Q125" s="166">
        <f>SUM(Q126:Q132)</f>
        <v>0</v>
      </c>
      <c r="R125" s="166"/>
      <c r="S125" s="166"/>
      <c r="T125" s="167"/>
      <c r="U125" s="161"/>
      <c r="V125" s="161">
        <f>SUM(V126:V132)</f>
        <v>40.14</v>
      </c>
      <c r="W125" s="161"/>
      <c r="X125" s="161"/>
      <c r="AG125" t="s">
        <v>207</v>
      </c>
    </row>
    <row r="126" spans="1:60" outlineLevel="1">
      <c r="A126" s="168">
        <v>43</v>
      </c>
      <c r="B126" s="169" t="s">
        <v>1151</v>
      </c>
      <c r="C126" s="178" t="s">
        <v>1152</v>
      </c>
      <c r="D126" s="170" t="s">
        <v>257</v>
      </c>
      <c r="E126" s="171">
        <v>154.38645</v>
      </c>
      <c r="F126" s="172"/>
      <c r="G126" s="173">
        <f>ROUND(E126*F126,2)</f>
        <v>0</v>
      </c>
      <c r="H126" s="172"/>
      <c r="I126" s="173">
        <f>ROUND(E126*H126,2)</f>
        <v>0</v>
      </c>
      <c r="J126" s="172"/>
      <c r="K126" s="173">
        <f>ROUND(E126*J126,2)</f>
        <v>0</v>
      </c>
      <c r="L126" s="173">
        <v>15</v>
      </c>
      <c r="M126" s="173">
        <f>G126*(1+L126/100)</f>
        <v>0</v>
      </c>
      <c r="N126" s="173">
        <v>8.0000000000000007E-5</v>
      </c>
      <c r="O126" s="173">
        <f>ROUND(E126*N126,2)</f>
        <v>0.01</v>
      </c>
      <c r="P126" s="173">
        <v>0</v>
      </c>
      <c r="Q126" s="173">
        <f>ROUND(E126*P126,2)</f>
        <v>0</v>
      </c>
      <c r="R126" s="173" t="s">
        <v>524</v>
      </c>
      <c r="S126" s="173" t="s">
        <v>211</v>
      </c>
      <c r="T126" s="174" t="s">
        <v>241</v>
      </c>
      <c r="U126" s="159">
        <v>0.26</v>
      </c>
      <c r="V126" s="159">
        <f>ROUND(E126*U126,2)</f>
        <v>40.14</v>
      </c>
      <c r="W126" s="159"/>
      <c r="X126" s="159" t="s">
        <v>242</v>
      </c>
      <c r="Y126" s="149"/>
      <c r="Z126" s="149"/>
      <c r="AA126" s="149"/>
      <c r="AB126" s="149"/>
      <c r="AC126" s="149"/>
      <c r="AD126" s="149"/>
      <c r="AE126" s="149"/>
      <c r="AF126" s="149"/>
      <c r="AG126" s="149" t="s">
        <v>243</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c r="A127" s="156"/>
      <c r="B127" s="157"/>
      <c r="C127" s="263" t="s">
        <v>525</v>
      </c>
      <c r="D127" s="264"/>
      <c r="E127" s="264"/>
      <c r="F127" s="264"/>
      <c r="G127" s="264"/>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245</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c r="A128" s="156"/>
      <c r="B128" s="157"/>
      <c r="C128" s="194" t="s">
        <v>1153</v>
      </c>
      <c r="D128" s="182"/>
      <c r="E128" s="183">
        <v>154.38645</v>
      </c>
      <c r="F128" s="159"/>
      <c r="G128" s="159"/>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249</v>
      </c>
      <c r="AH128" s="149">
        <v>0</v>
      </c>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ht="22.5" outlineLevel="1">
      <c r="A129" s="168">
        <v>44</v>
      </c>
      <c r="B129" s="169" t="s">
        <v>1154</v>
      </c>
      <c r="C129" s="178" t="s">
        <v>1155</v>
      </c>
      <c r="D129" s="170" t="s">
        <v>257</v>
      </c>
      <c r="E129" s="171">
        <v>162.10576</v>
      </c>
      <c r="F129" s="172"/>
      <c r="G129" s="173">
        <f>ROUND(E129*F129,2)</f>
        <v>0</v>
      </c>
      <c r="H129" s="172"/>
      <c r="I129" s="173">
        <f>ROUND(E129*H129,2)</f>
        <v>0</v>
      </c>
      <c r="J129" s="172"/>
      <c r="K129" s="173">
        <f>ROUND(E129*J129,2)</f>
        <v>0</v>
      </c>
      <c r="L129" s="173">
        <v>15</v>
      </c>
      <c r="M129" s="173">
        <f>G129*(1+L129/100)</f>
        <v>0</v>
      </c>
      <c r="N129" s="173">
        <v>1.298E-2</v>
      </c>
      <c r="O129" s="173">
        <f>ROUND(E129*N129,2)</f>
        <v>2.1</v>
      </c>
      <c r="P129" s="173">
        <v>0</v>
      </c>
      <c r="Q129" s="173">
        <f>ROUND(E129*P129,2)</f>
        <v>0</v>
      </c>
      <c r="R129" s="173" t="s">
        <v>417</v>
      </c>
      <c r="S129" s="173" t="s">
        <v>211</v>
      </c>
      <c r="T129" s="174" t="s">
        <v>241</v>
      </c>
      <c r="U129" s="159">
        <v>0</v>
      </c>
      <c r="V129" s="159">
        <f>ROUND(E129*U129,2)</f>
        <v>0</v>
      </c>
      <c r="W129" s="159"/>
      <c r="X129" s="159" t="s">
        <v>418</v>
      </c>
      <c r="Y129" s="149"/>
      <c r="Z129" s="149"/>
      <c r="AA129" s="149"/>
      <c r="AB129" s="149"/>
      <c r="AC129" s="149"/>
      <c r="AD129" s="149"/>
      <c r="AE129" s="149"/>
      <c r="AF129" s="149"/>
      <c r="AG129" s="149" t="s">
        <v>419</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c r="A130" s="156"/>
      <c r="B130" s="157"/>
      <c r="C130" s="194" t="s">
        <v>1156</v>
      </c>
      <c r="D130" s="182"/>
      <c r="E130" s="183">
        <v>162.10576</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249</v>
      </c>
      <c r="AH130" s="149">
        <v>0</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c r="A131" s="156">
        <v>45</v>
      </c>
      <c r="B131" s="157" t="s">
        <v>540</v>
      </c>
      <c r="C131" s="197" t="s">
        <v>541</v>
      </c>
      <c r="D131" s="158" t="s">
        <v>0</v>
      </c>
      <c r="E131" s="193"/>
      <c r="F131" s="160"/>
      <c r="G131" s="159">
        <f>ROUND(E131*F131,2)</f>
        <v>0</v>
      </c>
      <c r="H131" s="160"/>
      <c r="I131" s="159">
        <f>ROUND(E131*H131,2)</f>
        <v>0</v>
      </c>
      <c r="J131" s="160"/>
      <c r="K131" s="159">
        <f>ROUND(E131*J131,2)</f>
        <v>0</v>
      </c>
      <c r="L131" s="159">
        <v>15</v>
      </c>
      <c r="M131" s="159">
        <f>G131*(1+L131/100)</f>
        <v>0</v>
      </c>
      <c r="N131" s="159">
        <v>0</v>
      </c>
      <c r="O131" s="159">
        <f>ROUND(E131*N131,2)</f>
        <v>0</v>
      </c>
      <c r="P131" s="159">
        <v>0</v>
      </c>
      <c r="Q131" s="159">
        <f>ROUND(E131*P131,2)</f>
        <v>0</v>
      </c>
      <c r="R131" s="159" t="s">
        <v>524</v>
      </c>
      <c r="S131" s="159" t="s">
        <v>211</v>
      </c>
      <c r="T131" s="159" t="s">
        <v>241</v>
      </c>
      <c r="U131" s="159">
        <v>0</v>
      </c>
      <c r="V131" s="159">
        <f>ROUND(E131*U131,2)</f>
        <v>0</v>
      </c>
      <c r="W131" s="159"/>
      <c r="X131" s="159" t="s">
        <v>447</v>
      </c>
      <c r="Y131" s="149"/>
      <c r="Z131" s="149"/>
      <c r="AA131" s="149"/>
      <c r="AB131" s="149"/>
      <c r="AC131" s="149"/>
      <c r="AD131" s="149"/>
      <c r="AE131" s="149"/>
      <c r="AF131" s="149"/>
      <c r="AG131" s="149" t="s">
        <v>448</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c r="A132" s="156"/>
      <c r="B132" s="157"/>
      <c r="C132" s="267" t="s">
        <v>490</v>
      </c>
      <c r="D132" s="268"/>
      <c r="E132" s="268"/>
      <c r="F132" s="268"/>
      <c r="G132" s="268"/>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245</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c r="A133" s="162" t="s">
        <v>206</v>
      </c>
      <c r="B133" s="163" t="s">
        <v>153</v>
      </c>
      <c r="C133" s="177" t="s">
        <v>154</v>
      </c>
      <c r="D133" s="164"/>
      <c r="E133" s="165"/>
      <c r="F133" s="166"/>
      <c r="G133" s="166">
        <f>SUMIF(AG134:AG159,"&lt;&gt;NOR",G134:G159)</f>
        <v>0</v>
      </c>
      <c r="H133" s="166"/>
      <c r="I133" s="166">
        <f>SUM(I134:I159)</f>
        <v>0</v>
      </c>
      <c r="J133" s="166"/>
      <c r="K133" s="166">
        <f>SUM(K134:K159)</f>
        <v>0</v>
      </c>
      <c r="L133" s="166"/>
      <c r="M133" s="166">
        <f>SUM(M134:M159)</f>
        <v>0</v>
      </c>
      <c r="N133" s="166"/>
      <c r="O133" s="166">
        <f>SUM(O134:O159)</f>
        <v>0.19000000000000003</v>
      </c>
      <c r="P133" s="166"/>
      <c r="Q133" s="166">
        <f>SUM(Q134:Q159)</f>
        <v>0</v>
      </c>
      <c r="R133" s="166"/>
      <c r="S133" s="166"/>
      <c r="T133" s="167"/>
      <c r="U133" s="161"/>
      <c r="V133" s="161">
        <f>SUM(V134:V159)</f>
        <v>19.61</v>
      </c>
      <c r="W133" s="161"/>
      <c r="X133" s="161"/>
      <c r="AG133" t="s">
        <v>207</v>
      </c>
    </row>
    <row r="134" spans="1:60" outlineLevel="1">
      <c r="A134" s="168">
        <v>46</v>
      </c>
      <c r="B134" s="169" t="s">
        <v>1157</v>
      </c>
      <c r="C134" s="178" t="s">
        <v>1158</v>
      </c>
      <c r="D134" s="170" t="s">
        <v>264</v>
      </c>
      <c r="E134" s="171">
        <v>1</v>
      </c>
      <c r="F134" s="172"/>
      <c r="G134" s="173">
        <f>ROUND(E134*F134,2)</f>
        <v>0</v>
      </c>
      <c r="H134" s="172"/>
      <c r="I134" s="173">
        <f>ROUND(E134*H134,2)</f>
        <v>0</v>
      </c>
      <c r="J134" s="172"/>
      <c r="K134" s="173">
        <f>ROUND(E134*J134,2)</f>
        <v>0</v>
      </c>
      <c r="L134" s="173">
        <v>15</v>
      </c>
      <c r="M134" s="173">
        <f>G134*(1+L134/100)</f>
        <v>0</v>
      </c>
      <c r="N134" s="173">
        <v>0</v>
      </c>
      <c r="O134" s="173">
        <f>ROUND(E134*N134,2)</f>
        <v>0</v>
      </c>
      <c r="P134" s="173">
        <v>0</v>
      </c>
      <c r="Q134" s="173">
        <f>ROUND(E134*P134,2)</f>
        <v>0</v>
      </c>
      <c r="R134" s="173" t="s">
        <v>640</v>
      </c>
      <c r="S134" s="173" t="s">
        <v>211</v>
      </c>
      <c r="T134" s="174" t="s">
        <v>241</v>
      </c>
      <c r="U134" s="159">
        <v>3.7</v>
      </c>
      <c r="V134" s="159">
        <f>ROUND(E134*U134,2)</f>
        <v>3.7</v>
      </c>
      <c r="W134" s="159"/>
      <c r="X134" s="159" t="s">
        <v>242</v>
      </c>
      <c r="Y134" s="149"/>
      <c r="Z134" s="149"/>
      <c r="AA134" s="149"/>
      <c r="AB134" s="149"/>
      <c r="AC134" s="149"/>
      <c r="AD134" s="149"/>
      <c r="AE134" s="149"/>
      <c r="AF134" s="149"/>
      <c r="AG134" s="149" t="s">
        <v>243</v>
      </c>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c r="A135" s="156"/>
      <c r="B135" s="157"/>
      <c r="C135" s="194" t="s">
        <v>1159</v>
      </c>
      <c r="D135" s="182"/>
      <c r="E135" s="183">
        <v>1</v>
      </c>
      <c r="F135" s="159"/>
      <c r="G135" s="159"/>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249</v>
      </c>
      <c r="AH135" s="149">
        <v>0</v>
      </c>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ht="22.5" outlineLevel="1">
      <c r="A136" s="168">
        <v>47</v>
      </c>
      <c r="B136" s="169" t="s">
        <v>1160</v>
      </c>
      <c r="C136" s="178" t="s">
        <v>1161</v>
      </c>
      <c r="D136" s="170" t="s">
        <v>264</v>
      </c>
      <c r="E136" s="171">
        <v>5</v>
      </c>
      <c r="F136" s="172"/>
      <c r="G136" s="173">
        <f>ROUND(E136*F136,2)</f>
        <v>0</v>
      </c>
      <c r="H136" s="172"/>
      <c r="I136" s="173">
        <f>ROUND(E136*H136,2)</f>
        <v>0</v>
      </c>
      <c r="J136" s="172"/>
      <c r="K136" s="173">
        <f>ROUND(E136*J136,2)</f>
        <v>0</v>
      </c>
      <c r="L136" s="173">
        <v>15</v>
      </c>
      <c r="M136" s="173">
        <f>G136*(1+L136/100)</f>
        <v>0</v>
      </c>
      <c r="N136" s="173">
        <v>0</v>
      </c>
      <c r="O136" s="173">
        <f>ROUND(E136*N136,2)</f>
        <v>0</v>
      </c>
      <c r="P136" s="173">
        <v>0</v>
      </c>
      <c r="Q136" s="173">
        <f>ROUND(E136*P136,2)</f>
        <v>0</v>
      </c>
      <c r="R136" s="173" t="s">
        <v>640</v>
      </c>
      <c r="S136" s="173" t="s">
        <v>211</v>
      </c>
      <c r="T136" s="174" t="s">
        <v>241</v>
      </c>
      <c r="U136" s="159">
        <v>1.45</v>
      </c>
      <c r="V136" s="159">
        <f>ROUND(E136*U136,2)</f>
        <v>7.25</v>
      </c>
      <c r="W136" s="159"/>
      <c r="X136" s="159" t="s">
        <v>242</v>
      </c>
      <c r="Y136" s="149"/>
      <c r="Z136" s="149"/>
      <c r="AA136" s="149"/>
      <c r="AB136" s="149"/>
      <c r="AC136" s="149"/>
      <c r="AD136" s="149"/>
      <c r="AE136" s="149"/>
      <c r="AF136" s="149"/>
      <c r="AG136" s="149" t="s">
        <v>243</v>
      </c>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c r="A137" s="156"/>
      <c r="B137" s="157"/>
      <c r="C137" s="194" t="s">
        <v>1097</v>
      </c>
      <c r="D137" s="182"/>
      <c r="E137" s="183">
        <v>5</v>
      </c>
      <c r="F137" s="159"/>
      <c r="G137" s="159"/>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249</v>
      </c>
      <c r="AH137" s="149">
        <v>0</v>
      </c>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ht="22.5" outlineLevel="1">
      <c r="A138" s="168">
        <v>48</v>
      </c>
      <c r="B138" s="169" t="s">
        <v>1162</v>
      </c>
      <c r="C138" s="178" t="s">
        <v>1163</v>
      </c>
      <c r="D138" s="170" t="s">
        <v>264</v>
      </c>
      <c r="E138" s="171">
        <v>1</v>
      </c>
      <c r="F138" s="172"/>
      <c r="G138" s="173">
        <f>ROUND(E138*F138,2)</f>
        <v>0</v>
      </c>
      <c r="H138" s="172"/>
      <c r="I138" s="173">
        <f>ROUND(E138*H138,2)</f>
        <v>0</v>
      </c>
      <c r="J138" s="172"/>
      <c r="K138" s="173">
        <f>ROUND(E138*J138,2)</f>
        <v>0</v>
      </c>
      <c r="L138" s="173">
        <v>15</v>
      </c>
      <c r="M138" s="173">
        <f>G138*(1+L138/100)</f>
        <v>0</v>
      </c>
      <c r="N138" s="173">
        <v>0</v>
      </c>
      <c r="O138" s="173">
        <f>ROUND(E138*N138,2)</f>
        <v>0</v>
      </c>
      <c r="P138" s="173">
        <v>0</v>
      </c>
      <c r="Q138" s="173">
        <f>ROUND(E138*P138,2)</f>
        <v>0</v>
      </c>
      <c r="R138" s="173" t="s">
        <v>640</v>
      </c>
      <c r="S138" s="173" t="s">
        <v>211</v>
      </c>
      <c r="T138" s="174" t="s">
        <v>241</v>
      </c>
      <c r="U138" s="159">
        <v>1.5</v>
      </c>
      <c r="V138" s="159">
        <f>ROUND(E138*U138,2)</f>
        <v>1.5</v>
      </c>
      <c r="W138" s="159"/>
      <c r="X138" s="159" t="s">
        <v>242</v>
      </c>
      <c r="Y138" s="149"/>
      <c r="Z138" s="149"/>
      <c r="AA138" s="149"/>
      <c r="AB138" s="149"/>
      <c r="AC138" s="149"/>
      <c r="AD138" s="149"/>
      <c r="AE138" s="149"/>
      <c r="AF138" s="149"/>
      <c r="AG138" s="149" t="s">
        <v>243</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c r="A139" s="156"/>
      <c r="B139" s="157"/>
      <c r="C139" s="194" t="s">
        <v>1100</v>
      </c>
      <c r="D139" s="182"/>
      <c r="E139" s="183">
        <v>1</v>
      </c>
      <c r="F139" s="159"/>
      <c r="G139" s="159"/>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249</v>
      </c>
      <c r="AH139" s="149">
        <v>0</v>
      </c>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ht="22.5" outlineLevel="1">
      <c r="A140" s="168">
        <v>49</v>
      </c>
      <c r="B140" s="169" t="s">
        <v>1164</v>
      </c>
      <c r="C140" s="178" t="s">
        <v>1165</v>
      </c>
      <c r="D140" s="170" t="s">
        <v>264</v>
      </c>
      <c r="E140" s="171">
        <v>1</v>
      </c>
      <c r="F140" s="172"/>
      <c r="G140" s="173">
        <f>ROUND(E140*F140,2)</f>
        <v>0</v>
      </c>
      <c r="H140" s="172"/>
      <c r="I140" s="173">
        <f>ROUND(E140*H140,2)</f>
        <v>0</v>
      </c>
      <c r="J140" s="172"/>
      <c r="K140" s="173">
        <f>ROUND(E140*J140,2)</f>
        <v>0</v>
      </c>
      <c r="L140" s="173">
        <v>15</v>
      </c>
      <c r="M140" s="173">
        <f>G140*(1+L140/100)</f>
        <v>0</v>
      </c>
      <c r="N140" s="173">
        <v>0</v>
      </c>
      <c r="O140" s="173">
        <f>ROUND(E140*N140,2)</f>
        <v>0</v>
      </c>
      <c r="P140" s="173">
        <v>0</v>
      </c>
      <c r="Q140" s="173">
        <f>ROUND(E140*P140,2)</f>
        <v>0</v>
      </c>
      <c r="R140" s="173" t="s">
        <v>640</v>
      </c>
      <c r="S140" s="173" t="s">
        <v>211</v>
      </c>
      <c r="T140" s="174" t="s">
        <v>241</v>
      </c>
      <c r="U140" s="159">
        <v>2.5099999999999998</v>
      </c>
      <c r="V140" s="159">
        <f>ROUND(E140*U140,2)</f>
        <v>2.5099999999999998</v>
      </c>
      <c r="W140" s="159"/>
      <c r="X140" s="159" t="s">
        <v>242</v>
      </c>
      <c r="Y140" s="149"/>
      <c r="Z140" s="149"/>
      <c r="AA140" s="149"/>
      <c r="AB140" s="149"/>
      <c r="AC140" s="149"/>
      <c r="AD140" s="149"/>
      <c r="AE140" s="149"/>
      <c r="AF140" s="149"/>
      <c r="AG140" s="149" t="s">
        <v>243</v>
      </c>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c r="A141" s="156"/>
      <c r="B141" s="157"/>
      <c r="C141" s="254" t="s">
        <v>1166</v>
      </c>
      <c r="D141" s="255"/>
      <c r="E141" s="255"/>
      <c r="F141" s="255"/>
      <c r="G141" s="255"/>
      <c r="H141" s="159"/>
      <c r="I141" s="159"/>
      <c r="J141" s="159"/>
      <c r="K141" s="159"/>
      <c r="L141" s="159"/>
      <c r="M141" s="159"/>
      <c r="N141" s="159"/>
      <c r="O141" s="159"/>
      <c r="P141" s="159"/>
      <c r="Q141" s="159"/>
      <c r="R141" s="159"/>
      <c r="S141" s="159"/>
      <c r="T141" s="159"/>
      <c r="U141" s="159"/>
      <c r="V141" s="159"/>
      <c r="W141" s="159"/>
      <c r="X141" s="159"/>
      <c r="Y141" s="149"/>
      <c r="Z141" s="149"/>
      <c r="AA141" s="149"/>
      <c r="AB141" s="149"/>
      <c r="AC141" s="149"/>
      <c r="AD141" s="149"/>
      <c r="AE141" s="149"/>
      <c r="AF141" s="149"/>
      <c r="AG141" s="149" t="s">
        <v>216</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c r="A142" s="156"/>
      <c r="B142" s="157"/>
      <c r="C142" s="194" t="s">
        <v>1167</v>
      </c>
      <c r="D142" s="182"/>
      <c r="E142" s="183">
        <v>1</v>
      </c>
      <c r="F142" s="159"/>
      <c r="G142" s="159"/>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249</v>
      </c>
      <c r="AH142" s="149">
        <v>0</v>
      </c>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c r="A143" s="168">
        <v>50</v>
      </c>
      <c r="B143" s="169" t="s">
        <v>1168</v>
      </c>
      <c r="C143" s="178" t="s">
        <v>1169</v>
      </c>
      <c r="D143" s="170" t="s">
        <v>264</v>
      </c>
      <c r="E143" s="171">
        <v>6</v>
      </c>
      <c r="F143" s="172"/>
      <c r="G143" s="173">
        <f>ROUND(E143*F143,2)</f>
        <v>0</v>
      </c>
      <c r="H143" s="172"/>
      <c r="I143" s="173">
        <f>ROUND(E143*H143,2)</f>
        <v>0</v>
      </c>
      <c r="J143" s="172"/>
      <c r="K143" s="173">
        <f>ROUND(E143*J143,2)</f>
        <v>0</v>
      </c>
      <c r="L143" s="173">
        <v>15</v>
      </c>
      <c r="M143" s="173">
        <f>G143*(1+L143/100)</f>
        <v>0</v>
      </c>
      <c r="N143" s="173">
        <v>0</v>
      </c>
      <c r="O143" s="173">
        <f>ROUND(E143*N143,2)</f>
        <v>0</v>
      </c>
      <c r="P143" s="173">
        <v>0</v>
      </c>
      <c r="Q143" s="173">
        <f>ROUND(E143*P143,2)</f>
        <v>0</v>
      </c>
      <c r="R143" s="173" t="s">
        <v>640</v>
      </c>
      <c r="S143" s="173" t="s">
        <v>211</v>
      </c>
      <c r="T143" s="174" t="s">
        <v>241</v>
      </c>
      <c r="U143" s="159">
        <v>0.77500000000000002</v>
      </c>
      <c r="V143" s="159">
        <f>ROUND(E143*U143,2)</f>
        <v>4.6500000000000004</v>
      </c>
      <c r="W143" s="159"/>
      <c r="X143" s="159" t="s">
        <v>242</v>
      </c>
      <c r="Y143" s="149"/>
      <c r="Z143" s="149"/>
      <c r="AA143" s="149"/>
      <c r="AB143" s="149"/>
      <c r="AC143" s="149"/>
      <c r="AD143" s="149"/>
      <c r="AE143" s="149"/>
      <c r="AF143" s="149"/>
      <c r="AG143" s="149" t="s">
        <v>243</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c r="A144" s="156"/>
      <c r="B144" s="157"/>
      <c r="C144" s="194" t="s">
        <v>1170</v>
      </c>
      <c r="D144" s="182"/>
      <c r="E144" s="183">
        <v>6</v>
      </c>
      <c r="F144" s="159"/>
      <c r="G144" s="159"/>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249</v>
      </c>
      <c r="AH144" s="149">
        <v>0</v>
      </c>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c r="A145" s="186">
        <v>51</v>
      </c>
      <c r="B145" s="187" t="s">
        <v>1171</v>
      </c>
      <c r="C145" s="195" t="s">
        <v>1172</v>
      </c>
      <c r="D145" s="188" t="s">
        <v>264</v>
      </c>
      <c r="E145" s="189">
        <v>1</v>
      </c>
      <c r="F145" s="190"/>
      <c r="G145" s="191">
        <f>ROUND(E145*F145,2)</f>
        <v>0</v>
      </c>
      <c r="H145" s="190"/>
      <c r="I145" s="191">
        <f>ROUND(E145*H145,2)</f>
        <v>0</v>
      </c>
      <c r="J145" s="190"/>
      <c r="K145" s="191">
        <f>ROUND(E145*J145,2)</f>
        <v>0</v>
      </c>
      <c r="L145" s="191">
        <v>15</v>
      </c>
      <c r="M145" s="191">
        <f>G145*(1+L145/100)</f>
        <v>0</v>
      </c>
      <c r="N145" s="191">
        <v>0</v>
      </c>
      <c r="O145" s="191">
        <f>ROUND(E145*N145,2)</f>
        <v>0</v>
      </c>
      <c r="P145" s="191">
        <v>0</v>
      </c>
      <c r="Q145" s="191">
        <f>ROUND(E145*P145,2)</f>
        <v>0</v>
      </c>
      <c r="R145" s="191"/>
      <c r="S145" s="191" t="s">
        <v>412</v>
      </c>
      <c r="T145" s="192" t="s">
        <v>212</v>
      </c>
      <c r="U145" s="159">
        <v>0</v>
      </c>
      <c r="V145" s="159">
        <f>ROUND(E145*U145,2)</f>
        <v>0</v>
      </c>
      <c r="W145" s="159"/>
      <c r="X145" s="159" t="s">
        <v>242</v>
      </c>
      <c r="Y145" s="149"/>
      <c r="Z145" s="149"/>
      <c r="AA145" s="149"/>
      <c r="AB145" s="149"/>
      <c r="AC145" s="149"/>
      <c r="AD145" s="149"/>
      <c r="AE145" s="149"/>
      <c r="AF145" s="149"/>
      <c r="AG145" s="149" t="s">
        <v>243</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c r="A146" s="168">
        <v>52</v>
      </c>
      <c r="B146" s="169" t="s">
        <v>1173</v>
      </c>
      <c r="C146" s="178" t="s">
        <v>1174</v>
      </c>
      <c r="D146" s="170" t="s">
        <v>264</v>
      </c>
      <c r="E146" s="171">
        <v>5</v>
      </c>
      <c r="F146" s="172"/>
      <c r="G146" s="173">
        <f>ROUND(E146*F146,2)</f>
        <v>0</v>
      </c>
      <c r="H146" s="172"/>
      <c r="I146" s="173">
        <f>ROUND(E146*H146,2)</f>
        <v>0</v>
      </c>
      <c r="J146" s="172"/>
      <c r="K146" s="173">
        <f>ROUND(E146*J146,2)</f>
        <v>0</v>
      </c>
      <c r="L146" s="173">
        <v>15</v>
      </c>
      <c r="M146" s="173">
        <f>G146*(1+L146/100)</f>
        <v>0</v>
      </c>
      <c r="N146" s="173">
        <v>7.5000000000000002E-4</v>
      </c>
      <c r="O146" s="173">
        <f>ROUND(E146*N146,2)</f>
        <v>0</v>
      </c>
      <c r="P146" s="173">
        <v>0</v>
      </c>
      <c r="Q146" s="173">
        <f>ROUND(E146*P146,2)</f>
        <v>0</v>
      </c>
      <c r="R146" s="173" t="s">
        <v>417</v>
      </c>
      <c r="S146" s="173" t="s">
        <v>211</v>
      </c>
      <c r="T146" s="174" t="s">
        <v>241</v>
      </c>
      <c r="U146" s="159">
        <v>0</v>
      </c>
      <c r="V146" s="159">
        <f>ROUND(E146*U146,2)</f>
        <v>0</v>
      </c>
      <c r="W146" s="159"/>
      <c r="X146" s="159" t="s">
        <v>418</v>
      </c>
      <c r="Y146" s="149"/>
      <c r="Z146" s="149"/>
      <c r="AA146" s="149"/>
      <c r="AB146" s="149"/>
      <c r="AC146" s="149"/>
      <c r="AD146" s="149"/>
      <c r="AE146" s="149"/>
      <c r="AF146" s="149"/>
      <c r="AG146" s="149" t="s">
        <v>419</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c r="A147" s="156"/>
      <c r="B147" s="157"/>
      <c r="C147" s="194" t="s">
        <v>1175</v>
      </c>
      <c r="D147" s="182"/>
      <c r="E147" s="183"/>
      <c r="F147" s="159"/>
      <c r="G147" s="159"/>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249</v>
      </c>
      <c r="AH147" s="149">
        <v>0</v>
      </c>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c r="A148" s="156"/>
      <c r="B148" s="157"/>
      <c r="C148" s="194" t="s">
        <v>100</v>
      </c>
      <c r="D148" s="182"/>
      <c r="E148" s="183">
        <v>5</v>
      </c>
      <c r="F148" s="159"/>
      <c r="G148" s="159"/>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249</v>
      </c>
      <c r="AH148" s="149">
        <v>0</v>
      </c>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c r="A149" s="186">
        <v>53</v>
      </c>
      <c r="B149" s="187" t="s">
        <v>1176</v>
      </c>
      <c r="C149" s="195" t="s">
        <v>1177</v>
      </c>
      <c r="D149" s="188" t="s">
        <v>264</v>
      </c>
      <c r="E149" s="189">
        <v>1</v>
      </c>
      <c r="F149" s="190"/>
      <c r="G149" s="191">
        <f>ROUND(E149*F149,2)</f>
        <v>0</v>
      </c>
      <c r="H149" s="190"/>
      <c r="I149" s="191">
        <f>ROUND(E149*H149,2)</f>
        <v>0</v>
      </c>
      <c r="J149" s="190"/>
      <c r="K149" s="191">
        <f>ROUND(E149*J149,2)</f>
        <v>0</v>
      </c>
      <c r="L149" s="191">
        <v>15</v>
      </c>
      <c r="M149" s="191">
        <f>G149*(1+L149/100)</f>
        <v>0</v>
      </c>
      <c r="N149" s="191">
        <v>0</v>
      </c>
      <c r="O149" s="191">
        <f>ROUND(E149*N149,2)</f>
        <v>0</v>
      </c>
      <c r="P149" s="191">
        <v>0</v>
      </c>
      <c r="Q149" s="191">
        <f>ROUND(E149*P149,2)</f>
        <v>0</v>
      </c>
      <c r="R149" s="191" t="s">
        <v>417</v>
      </c>
      <c r="S149" s="191" t="s">
        <v>211</v>
      </c>
      <c r="T149" s="192" t="s">
        <v>241</v>
      </c>
      <c r="U149" s="159">
        <v>0</v>
      </c>
      <c r="V149" s="159">
        <f>ROUND(E149*U149,2)</f>
        <v>0</v>
      </c>
      <c r="W149" s="159"/>
      <c r="X149" s="159" t="s">
        <v>418</v>
      </c>
      <c r="Y149" s="149"/>
      <c r="Z149" s="149"/>
      <c r="AA149" s="149"/>
      <c r="AB149" s="149"/>
      <c r="AC149" s="149"/>
      <c r="AD149" s="149"/>
      <c r="AE149" s="149"/>
      <c r="AF149" s="149"/>
      <c r="AG149" s="149" t="s">
        <v>419</v>
      </c>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ht="22.5" outlineLevel="1">
      <c r="A150" s="168">
        <v>54</v>
      </c>
      <c r="B150" s="169" t="s">
        <v>1178</v>
      </c>
      <c r="C150" s="178" t="s">
        <v>1179</v>
      </c>
      <c r="D150" s="170" t="s">
        <v>264</v>
      </c>
      <c r="E150" s="171">
        <v>4</v>
      </c>
      <c r="F150" s="172"/>
      <c r="G150" s="173">
        <f>ROUND(E150*F150,2)</f>
        <v>0</v>
      </c>
      <c r="H150" s="172"/>
      <c r="I150" s="173">
        <f>ROUND(E150*H150,2)</f>
        <v>0</v>
      </c>
      <c r="J150" s="172"/>
      <c r="K150" s="173">
        <f>ROUND(E150*J150,2)</f>
        <v>0</v>
      </c>
      <c r="L150" s="173">
        <v>15</v>
      </c>
      <c r="M150" s="173">
        <f>G150*(1+L150/100)</f>
        <v>0</v>
      </c>
      <c r="N150" s="173">
        <v>1.7000000000000001E-2</v>
      </c>
      <c r="O150" s="173">
        <f>ROUND(E150*N150,2)</f>
        <v>7.0000000000000007E-2</v>
      </c>
      <c r="P150" s="173">
        <v>0</v>
      </c>
      <c r="Q150" s="173">
        <f>ROUND(E150*P150,2)</f>
        <v>0</v>
      </c>
      <c r="R150" s="173" t="s">
        <v>417</v>
      </c>
      <c r="S150" s="173" t="s">
        <v>211</v>
      </c>
      <c r="T150" s="174" t="s">
        <v>241</v>
      </c>
      <c r="U150" s="159">
        <v>0</v>
      </c>
      <c r="V150" s="159">
        <f>ROUND(E150*U150,2)</f>
        <v>0</v>
      </c>
      <c r="W150" s="159"/>
      <c r="X150" s="159" t="s">
        <v>418</v>
      </c>
      <c r="Y150" s="149"/>
      <c r="Z150" s="149"/>
      <c r="AA150" s="149"/>
      <c r="AB150" s="149"/>
      <c r="AC150" s="149"/>
      <c r="AD150" s="149"/>
      <c r="AE150" s="149"/>
      <c r="AF150" s="149"/>
      <c r="AG150" s="149" t="s">
        <v>419</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c r="A151" s="156"/>
      <c r="B151" s="157"/>
      <c r="C151" s="194" t="s">
        <v>1180</v>
      </c>
      <c r="D151" s="182"/>
      <c r="E151" s="183">
        <v>4</v>
      </c>
      <c r="F151" s="159"/>
      <c r="G151" s="159"/>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249</v>
      </c>
      <c r="AH151" s="149">
        <v>0</v>
      </c>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ht="22.5" outlineLevel="1">
      <c r="A152" s="168">
        <v>55</v>
      </c>
      <c r="B152" s="169" t="s">
        <v>1181</v>
      </c>
      <c r="C152" s="178" t="s">
        <v>1182</v>
      </c>
      <c r="D152" s="170" t="s">
        <v>264</v>
      </c>
      <c r="E152" s="171">
        <v>1</v>
      </c>
      <c r="F152" s="172"/>
      <c r="G152" s="173">
        <f>ROUND(E152*F152,2)</f>
        <v>0</v>
      </c>
      <c r="H152" s="172"/>
      <c r="I152" s="173">
        <f>ROUND(E152*H152,2)</f>
        <v>0</v>
      </c>
      <c r="J152" s="172"/>
      <c r="K152" s="173">
        <f>ROUND(E152*J152,2)</f>
        <v>0</v>
      </c>
      <c r="L152" s="173">
        <v>15</v>
      </c>
      <c r="M152" s="173">
        <f>G152*(1+L152/100)</f>
        <v>0</v>
      </c>
      <c r="N152" s="173">
        <v>1.9E-2</v>
      </c>
      <c r="O152" s="173">
        <f>ROUND(E152*N152,2)</f>
        <v>0.02</v>
      </c>
      <c r="P152" s="173">
        <v>0</v>
      </c>
      <c r="Q152" s="173">
        <f>ROUND(E152*P152,2)</f>
        <v>0</v>
      </c>
      <c r="R152" s="173" t="s">
        <v>417</v>
      </c>
      <c r="S152" s="173" t="s">
        <v>211</v>
      </c>
      <c r="T152" s="174" t="s">
        <v>241</v>
      </c>
      <c r="U152" s="159">
        <v>0</v>
      </c>
      <c r="V152" s="159">
        <f>ROUND(E152*U152,2)</f>
        <v>0</v>
      </c>
      <c r="W152" s="159"/>
      <c r="X152" s="159" t="s">
        <v>418</v>
      </c>
      <c r="Y152" s="149"/>
      <c r="Z152" s="149"/>
      <c r="AA152" s="149"/>
      <c r="AB152" s="149"/>
      <c r="AC152" s="149"/>
      <c r="AD152" s="149"/>
      <c r="AE152" s="149"/>
      <c r="AF152" s="149"/>
      <c r="AG152" s="149" t="s">
        <v>419</v>
      </c>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c r="A153" s="156"/>
      <c r="B153" s="157"/>
      <c r="C153" s="194" t="s">
        <v>1108</v>
      </c>
      <c r="D153" s="182"/>
      <c r="E153" s="183">
        <v>1</v>
      </c>
      <c r="F153" s="159"/>
      <c r="G153" s="159"/>
      <c r="H153" s="159"/>
      <c r="I153" s="159"/>
      <c r="J153" s="159"/>
      <c r="K153" s="159"/>
      <c r="L153" s="159"/>
      <c r="M153" s="159"/>
      <c r="N153" s="159"/>
      <c r="O153" s="159"/>
      <c r="P153" s="159"/>
      <c r="Q153" s="159"/>
      <c r="R153" s="159"/>
      <c r="S153" s="159"/>
      <c r="T153" s="159"/>
      <c r="U153" s="159"/>
      <c r="V153" s="159"/>
      <c r="W153" s="159"/>
      <c r="X153" s="159"/>
      <c r="Y153" s="149"/>
      <c r="Z153" s="149"/>
      <c r="AA153" s="149"/>
      <c r="AB153" s="149"/>
      <c r="AC153" s="149"/>
      <c r="AD153" s="149"/>
      <c r="AE153" s="149"/>
      <c r="AF153" s="149"/>
      <c r="AG153" s="149" t="s">
        <v>249</v>
      </c>
      <c r="AH153" s="149">
        <v>0</v>
      </c>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ht="33.75" outlineLevel="1">
      <c r="A154" s="168">
        <v>56</v>
      </c>
      <c r="B154" s="169" t="s">
        <v>1183</v>
      </c>
      <c r="C154" s="178" t="s">
        <v>1184</v>
      </c>
      <c r="D154" s="170" t="s">
        <v>264</v>
      </c>
      <c r="E154" s="171">
        <v>1</v>
      </c>
      <c r="F154" s="172"/>
      <c r="G154" s="173">
        <f>ROUND(E154*F154,2)</f>
        <v>0</v>
      </c>
      <c r="H154" s="172"/>
      <c r="I154" s="173">
        <f>ROUND(E154*H154,2)</f>
        <v>0</v>
      </c>
      <c r="J154" s="172"/>
      <c r="K154" s="173">
        <f>ROUND(E154*J154,2)</f>
        <v>0</v>
      </c>
      <c r="L154" s="173">
        <v>15</v>
      </c>
      <c r="M154" s="173">
        <f>G154*(1+L154/100)</f>
        <v>0</v>
      </c>
      <c r="N154" s="173">
        <v>6.2E-2</v>
      </c>
      <c r="O154" s="173">
        <f>ROUND(E154*N154,2)</f>
        <v>0.06</v>
      </c>
      <c r="P154" s="173">
        <v>0</v>
      </c>
      <c r="Q154" s="173">
        <f>ROUND(E154*P154,2)</f>
        <v>0</v>
      </c>
      <c r="R154" s="173" t="s">
        <v>417</v>
      </c>
      <c r="S154" s="173" t="s">
        <v>211</v>
      </c>
      <c r="T154" s="174" t="s">
        <v>241</v>
      </c>
      <c r="U154" s="159">
        <v>0</v>
      </c>
      <c r="V154" s="159">
        <f>ROUND(E154*U154,2)</f>
        <v>0</v>
      </c>
      <c r="W154" s="159"/>
      <c r="X154" s="159" t="s">
        <v>418</v>
      </c>
      <c r="Y154" s="149"/>
      <c r="Z154" s="149"/>
      <c r="AA154" s="149"/>
      <c r="AB154" s="149"/>
      <c r="AC154" s="149"/>
      <c r="AD154" s="149"/>
      <c r="AE154" s="149"/>
      <c r="AF154" s="149"/>
      <c r="AG154" s="149" t="s">
        <v>419</v>
      </c>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c r="A155" s="156"/>
      <c r="B155" s="157"/>
      <c r="C155" s="194" t="s">
        <v>1100</v>
      </c>
      <c r="D155" s="182"/>
      <c r="E155" s="183">
        <v>1</v>
      </c>
      <c r="F155" s="159"/>
      <c r="G155" s="159"/>
      <c r="H155" s="159"/>
      <c r="I155" s="159"/>
      <c r="J155" s="159"/>
      <c r="K155" s="159"/>
      <c r="L155" s="159"/>
      <c r="M155" s="159"/>
      <c r="N155" s="159"/>
      <c r="O155" s="159"/>
      <c r="P155" s="159"/>
      <c r="Q155" s="159"/>
      <c r="R155" s="159"/>
      <c r="S155" s="159"/>
      <c r="T155" s="159"/>
      <c r="U155" s="159"/>
      <c r="V155" s="159"/>
      <c r="W155" s="159"/>
      <c r="X155" s="159"/>
      <c r="Y155" s="149"/>
      <c r="Z155" s="149"/>
      <c r="AA155" s="149"/>
      <c r="AB155" s="149"/>
      <c r="AC155" s="149"/>
      <c r="AD155" s="149"/>
      <c r="AE155" s="149"/>
      <c r="AF155" s="149"/>
      <c r="AG155" s="149" t="s">
        <v>249</v>
      </c>
      <c r="AH155" s="149">
        <v>0</v>
      </c>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ht="33.75" outlineLevel="1">
      <c r="A156" s="168">
        <v>57</v>
      </c>
      <c r="B156" s="169" t="s">
        <v>1185</v>
      </c>
      <c r="C156" s="178" t="s">
        <v>1186</v>
      </c>
      <c r="D156" s="170" t="s">
        <v>264</v>
      </c>
      <c r="E156" s="171">
        <v>1</v>
      </c>
      <c r="F156" s="172"/>
      <c r="G156" s="173">
        <f>ROUND(E156*F156,2)</f>
        <v>0</v>
      </c>
      <c r="H156" s="172"/>
      <c r="I156" s="173">
        <f>ROUND(E156*H156,2)</f>
        <v>0</v>
      </c>
      <c r="J156" s="172"/>
      <c r="K156" s="173">
        <f>ROUND(E156*J156,2)</f>
        <v>0</v>
      </c>
      <c r="L156" s="173">
        <v>15</v>
      </c>
      <c r="M156" s="173">
        <f>G156*(1+L156/100)</f>
        <v>0</v>
      </c>
      <c r="N156" s="173">
        <v>3.5000000000000003E-2</v>
      </c>
      <c r="O156" s="173">
        <f>ROUND(E156*N156,2)</f>
        <v>0.04</v>
      </c>
      <c r="P156" s="173">
        <v>0</v>
      </c>
      <c r="Q156" s="173">
        <f>ROUND(E156*P156,2)</f>
        <v>0</v>
      </c>
      <c r="R156" s="173" t="s">
        <v>417</v>
      </c>
      <c r="S156" s="173" t="s">
        <v>211</v>
      </c>
      <c r="T156" s="174" t="s">
        <v>241</v>
      </c>
      <c r="U156" s="159">
        <v>0</v>
      </c>
      <c r="V156" s="159">
        <f>ROUND(E156*U156,2)</f>
        <v>0</v>
      </c>
      <c r="W156" s="159"/>
      <c r="X156" s="159" t="s">
        <v>418</v>
      </c>
      <c r="Y156" s="149"/>
      <c r="Z156" s="149"/>
      <c r="AA156" s="149"/>
      <c r="AB156" s="149"/>
      <c r="AC156" s="149"/>
      <c r="AD156" s="149"/>
      <c r="AE156" s="149"/>
      <c r="AF156" s="149"/>
      <c r="AG156" s="149" t="s">
        <v>419</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c r="A157" s="156"/>
      <c r="B157" s="157"/>
      <c r="C157" s="194" t="s">
        <v>1187</v>
      </c>
      <c r="D157" s="182"/>
      <c r="E157" s="183">
        <v>1</v>
      </c>
      <c r="F157" s="159"/>
      <c r="G157" s="159"/>
      <c r="H157" s="159"/>
      <c r="I157" s="159"/>
      <c r="J157" s="159"/>
      <c r="K157" s="159"/>
      <c r="L157" s="159"/>
      <c r="M157" s="159"/>
      <c r="N157" s="159"/>
      <c r="O157" s="159"/>
      <c r="P157" s="159"/>
      <c r="Q157" s="159"/>
      <c r="R157" s="159"/>
      <c r="S157" s="159"/>
      <c r="T157" s="159"/>
      <c r="U157" s="159"/>
      <c r="V157" s="159"/>
      <c r="W157" s="159"/>
      <c r="X157" s="159"/>
      <c r="Y157" s="149"/>
      <c r="Z157" s="149"/>
      <c r="AA157" s="149"/>
      <c r="AB157" s="149"/>
      <c r="AC157" s="149"/>
      <c r="AD157" s="149"/>
      <c r="AE157" s="149"/>
      <c r="AF157" s="149"/>
      <c r="AG157" s="149" t="s">
        <v>249</v>
      </c>
      <c r="AH157" s="149">
        <v>0</v>
      </c>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c r="A158" s="156">
        <v>58</v>
      </c>
      <c r="B158" s="157" t="s">
        <v>638</v>
      </c>
      <c r="C158" s="197" t="s">
        <v>639</v>
      </c>
      <c r="D158" s="158" t="s">
        <v>0</v>
      </c>
      <c r="E158" s="193"/>
      <c r="F158" s="160"/>
      <c r="G158" s="159">
        <f>ROUND(E158*F158,2)</f>
        <v>0</v>
      </c>
      <c r="H158" s="160"/>
      <c r="I158" s="159">
        <f>ROUND(E158*H158,2)</f>
        <v>0</v>
      </c>
      <c r="J158" s="160"/>
      <c r="K158" s="159">
        <f>ROUND(E158*J158,2)</f>
        <v>0</v>
      </c>
      <c r="L158" s="159">
        <v>15</v>
      </c>
      <c r="M158" s="159">
        <f>G158*(1+L158/100)</f>
        <v>0</v>
      </c>
      <c r="N158" s="159">
        <v>0</v>
      </c>
      <c r="O158" s="159">
        <f>ROUND(E158*N158,2)</f>
        <v>0</v>
      </c>
      <c r="P158" s="159">
        <v>0</v>
      </c>
      <c r="Q158" s="159">
        <f>ROUND(E158*P158,2)</f>
        <v>0</v>
      </c>
      <c r="R158" s="159" t="s">
        <v>640</v>
      </c>
      <c r="S158" s="159" t="s">
        <v>211</v>
      </c>
      <c r="T158" s="159" t="s">
        <v>241</v>
      </c>
      <c r="U158" s="159">
        <v>0</v>
      </c>
      <c r="V158" s="159">
        <f>ROUND(E158*U158,2)</f>
        <v>0</v>
      </c>
      <c r="W158" s="159"/>
      <c r="X158" s="159" t="s">
        <v>447</v>
      </c>
      <c r="Y158" s="149"/>
      <c r="Z158" s="149"/>
      <c r="AA158" s="149"/>
      <c r="AB158" s="149"/>
      <c r="AC158" s="149"/>
      <c r="AD158" s="149"/>
      <c r="AE158" s="149"/>
      <c r="AF158" s="149"/>
      <c r="AG158" s="149" t="s">
        <v>448</v>
      </c>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outlineLevel="1">
      <c r="A159" s="156"/>
      <c r="B159" s="157"/>
      <c r="C159" s="267" t="s">
        <v>490</v>
      </c>
      <c r="D159" s="268"/>
      <c r="E159" s="268"/>
      <c r="F159" s="268"/>
      <c r="G159" s="268"/>
      <c r="H159" s="159"/>
      <c r="I159" s="159"/>
      <c r="J159" s="159"/>
      <c r="K159" s="159"/>
      <c r="L159" s="159"/>
      <c r="M159" s="159"/>
      <c r="N159" s="159"/>
      <c r="O159" s="159"/>
      <c r="P159" s="159"/>
      <c r="Q159" s="159"/>
      <c r="R159" s="159"/>
      <c r="S159" s="159"/>
      <c r="T159" s="159"/>
      <c r="U159" s="159"/>
      <c r="V159" s="159"/>
      <c r="W159" s="159"/>
      <c r="X159" s="159"/>
      <c r="Y159" s="149"/>
      <c r="Z159" s="149"/>
      <c r="AA159" s="149"/>
      <c r="AB159" s="149"/>
      <c r="AC159" s="149"/>
      <c r="AD159" s="149"/>
      <c r="AE159" s="149"/>
      <c r="AF159" s="149"/>
      <c r="AG159" s="149" t="s">
        <v>245</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c r="A160" s="162" t="s">
        <v>206</v>
      </c>
      <c r="B160" s="163" t="s">
        <v>155</v>
      </c>
      <c r="C160" s="177" t="s">
        <v>156</v>
      </c>
      <c r="D160" s="164"/>
      <c r="E160" s="165"/>
      <c r="F160" s="166"/>
      <c r="G160" s="166">
        <f>SUMIF(AG161:AG161,"&lt;&gt;NOR",G161:G161)</f>
        <v>0</v>
      </c>
      <c r="H160" s="166"/>
      <c r="I160" s="166">
        <f>SUM(I161:I161)</f>
        <v>0</v>
      </c>
      <c r="J160" s="166"/>
      <c r="K160" s="166">
        <f>SUM(K161:K161)</f>
        <v>0</v>
      </c>
      <c r="L160" s="166"/>
      <c r="M160" s="166">
        <f>SUM(M161:M161)</f>
        <v>0</v>
      </c>
      <c r="N160" s="166"/>
      <c r="O160" s="166">
        <f>SUM(O161:O161)</f>
        <v>0</v>
      </c>
      <c r="P160" s="166"/>
      <c r="Q160" s="166">
        <f>SUM(Q161:Q161)</f>
        <v>0</v>
      </c>
      <c r="R160" s="166"/>
      <c r="S160" s="166"/>
      <c r="T160" s="167"/>
      <c r="U160" s="161"/>
      <c r="V160" s="161">
        <f>SUM(V161:V161)</f>
        <v>0</v>
      </c>
      <c r="W160" s="161"/>
      <c r="X160" s="161"/>
      <c r="AG160" t="s">
        <v>207</v>
      </c>
    </row>
    <row r="161" spans="1:60" outlineLevel="1">
      <c r="A161" s="186">
        <v>59</v>
      </c>
      <c r="B161" s="187" t="s">
        <v>1188</v>
      </c>
      <c r="C161" s="195" t="s">
        <v>1189</v>
      </c>
      <c r="D161" s="188" t="s">
        <v>919</v>
      </c>
      <c r="E161" s="189">
        <v>1</v>
      </c>
      <c r="F161" s="190"/>
      <c r="G161" s="191">
        <f>ROUND(E161*F161,2)</f>
        <v>0</v>
      </c>
      <c r="H161" s="190"/>
      <c r="I161" s="191">
        <f>ROUND(E161*H161,2)</f>
        <v>0</v>
      </c>
      <c r="J161" s="190"/>
      <c r="K161" s="191">
        <f>ROUND(E161*J161,2)</f>
        <v>0</v>
      </c>
      <c r="L161" s="191">
        <v>15</v>
      </c>
      <c r="M161" s="191">
        <f>G161*(1+L161/100)</f>
        <v>0</v>
      </c>
      <c r="N161" s="191">
        <v>0</v>
      </c>
      <c r="O161" s="191">
        <f>ROUND(E161*N161,2)</f>
        <v>0</v>
      </c>
      <c r="P161" s="191">
        <v>0</v>
      </c>
      <c r="Q161" s="191">
        <f>ROUND(E161*P161,2)</f>
        <v>0</v>
      </c>
      <c r="R161" s="191"/>
      <c r="S161" s="191" t="s">
        <v>412</v>
      </c>
      <c r="T161" s="192" t="s">
        <v>212</v>
      </c>
      <c r="U161" s="159">
        <v>0</v>
      </c>
      <c r="V161" s="159">
        <f>ROUND(E161*U161,2)</f>
        <v>0</v>
      </c>
      <c r="W161" s="159"/>
      <c r="X161" s="159" t="s">
        <v>242</v>
      </c>
      <c r="Y161" s="149"/>
      <c r="Z161" s="149"/>
      <c r="AA161" s="149"/>
      <c r="AB161" s="149"/>
      <c r="AC161" s="149"/>
      <c r="AD161" s="149"/>
      <c r="AE161" s="149"/>
      <c r="AF161" s="149"/>
      <c r="AG161" s="149" t="s">
        <v>243</v>
      </c>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c r="A162" s="162" t="s">
        <v>206</v>
      </c>
      <c r="B162" s="163" t="s">
        <v>157</v>
      </c>
      <c r="C162" s="177" t="s">
        <v>158</v>
      </c>
      <c r="D162" s="164"/>
      <c r="E162" s="165"/>
      <c r="F162" s="166"/>
      <c r="G162" s="166">
        <f>SUMIF(AG163:AG178,"&lt;&gt;NOR",G163:G178)</f>
        <v>0</v>
      </c>
      <c r="H162" s="166"/>
      <c r="I162" s="166">
        <f>SUM(I163:I178)</f>
        <v>0</v>
      </c>
      <c r="J162" s="166"/>
      <c r="K162" s="166">
        <f>SUM(K163:K178)</f>
        <v>0</v>
      </c>
      <c r="L162" s="166"/>
      <c r="M162" s="166">
        <f>SUM(M163:M178)</f>
        <v>0</v>
      </c>
      <c r="N162" s="166"/>
      <c r="O162" s="166">
        <f>SUM(O163:O178)</f>
        <v>0.44999999999999996</v>
      </c>
      <c r="P162" s="166"/>
      <c r="Q162" s="166">
        <f>SUM(Q163:Q178)</f>
        <v>0</v>
      </c>
      <c r="R162" s="166"/>
      <c r="S162" s="166"/>
      <c r="T162" s="167"/>
      <c r="U162" s="161"/>
      <c r="V162" s="161">
        <f>SUM(V163:V178)</f>
        <v>24.52</v>
      </c>
      <c r="W162" s="161"/>
      <c r="X162" s="161"/>
      <c r="AG162" t="s">
        <v>207</v>
      </c>
    </row>
    <row r="163" spans="1:60" outlineLevel="1">
      <c r="A163" s="186">
        <v>60</v>
      </c>
      <c r="B163" s="187" t="s">
        <v>1190</v>
      </c>
      <c r="C163" s="195" t="s">
        <v>1191</v>
      </c>
      <c r="D163" s="188" t="s">
        <v>257</v>
      </c>
      <c r="E163" s="189">
        <v>15.47</v>
      </c>
      <c r="F163" s="190"/>
      <c r="G163" s="191">
        <f>ROUND(E163*F163,2)</f>
        <v>0</v>
      </c>
      <c r="H163" s="190"/>
      <c r="I163" s="191">
        <f>ROUND(E163*H163,2)</f>
        <v>0</v>
      </c>
      <c r="J163" s="190"/>
      <c r="K163" s="191">
        <f>ROUND(E163*J163,2)</f>
        <v>0</v>
      </c>
      <c r="L163" s="191">
        <v>15</v>
      </c>
      <c r="M163" s="191">
        <f>G163*(1+L163/100)</f>
        <v>0</v>
      </c>
      <c r="N163" s="191">
        <v>2.1000000000000001E-4</v>
      </c>
      <c r="O163" s="191">
        <f>ROUND(E163*N163,2)</f>
        <v>0</v>
      </c>
      <c r="P163" s="191">
        <v>0</v>
      </c>
      <c r="Q163" s="191">
        <f>ROUND(E163*P163,2)</f>
        <v>0</v>
      </c>
      <c r="R163" s="191" t="s">
        <v>1192</v>
      </c>
      <c r="S163" s="191" t="s">
        <v>211</v>
      </c>
      <c r="T163" s="192" t="s">
        <v>241</v>
      </c>
      <c r="U163" s="159">
        <v>0.05</v>
      </c>
      <c r="V163" s="159">
        <f>ROUND(E163*U163,2)</f>
        <v>0.77</v>
      </c>
      <c r="W163" s="159"/>
      <c r="X163" s="159" t="s">
        <v>242</v>
      </c>
      <c r="Y163" s="149"/>
      <c r="Z163" s="149"/>
      <c r="AA163" s="149"/>
      <c r="AB163" s="149"/>
      <c r="AC163" s="149"/>
      <c r="AD163" s="149"/>
      <c r="AE163" s="149"/>
      <c r="AF163" s="149"/>
      <c r="AG163" s="149" t="s">
        <v>243</v>
      </c>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ht="22.5" outlineLevel="1">
      <c r="A164" s="168">
        <v>61</v>
      </c>
      <c r="B164" s="169" t="s">
        <v>1193</v>
      </c>
      <c r="C164" s="178" t="s">
        <v>1194</v>
      </c>
      <c r="D164" s="170" t="s">
        <v>272</v>
      </c>
      <c r="E164" s="171">
        <v>16.329000000000001</v>
      </c>
      <c r="F164" s="172"/>
      <c r="G164" s="173">
        <f>ROUND(E164*F164,2)</f>
        <v>0</v>
      </c>
      <c r="H164" s="172"/>
      <c r="I164" s="173">
        <f>ROUND(E164*H164,2)</f>
        <v>0</v>
      </c>
      <c r="J164" s="172"/>
      <c r="K164" s="173">
        <f>ROUND(E164*J164,2)</f>
        <v>0</v>
      </c>
      <c r="L164" s="173">
        <v>15</v>
      </c>
      <c r="M164" s="173">
        <f>G164*(1+L164/100)</f>
        <v>0</v>
      </c>
      <c r="N164" s="173">
        <v>2.7999999999999998E-4</v>
      </c>
      <c r="O164" s="173">
        <f>ROUND(E164*N164,2)</f>
        <v>0</v>
      </c>
      <c r="P164" s="173">
        <v>0</v>
      </c>
      <c r="Q164" s="173">
        <f>ROUND(E164*P164,2)</f>
        <v>0</v>
      </c>
      <c r="R164" s="173" t="s">
        <v>1192</v>
      </c>
      <c r="S164" s="173" t="s">
        <v>211</v>
      </c>
      <c r="T164" s="174" t="s">
        <v>241</v>
      </c>
      <c r="U164" s="159">
        <v>0.16900000000000001</v>
      </c>
      <c r="V164" s="159">
        <f>ROUND(E164*U164,2)</f>
        <v>2.76</v>
      </c>
      <c r="W164" s="159"/>
      <c r="X164" s="159" t="s">
        <v>242</v>
      </c>
      <c r="Y164" s="149"/>
      <c r="Z164" s="149"/>
      <c r="AA164" s="149"/>
      <c r="AB164" s="149"/>
      <c r="AC164" s="149"/>
      <c r="AD164" s="149"/>
      <c r="AE164" s="149"/>
      <c r="AF164" s="149"/>
      <c r="AG164" s="149" t="s">
        <v>668</v>
      </c>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c r="A165" s="156"/>
      <c r="B165" s="157"/>
      <c r="C165" s="194" t="s">
        <v>1195</v>
      </c>
      <c r="D165" s="182"/>
      <c r="E165" s="183">
        <v>7.97</v>
      </c>
      <c r="F165" s="159"/>
      <c r="G165" s="159"/>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249</v>
      </c>
      <c r="AH165" s="149">
        <v>0</v>
      </c>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c r="A166" s="156"/>
      <c r="B166" s="157"/>
      <c r="C166" s="194" t="s">
        <v>1196</v>
      </c>
      <c r="D166" s="182"/>
      <c r="E166" s="183">
        <v>8.359</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249</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c r="A167" s="186">
        <v>62</v>
      </c>
      <c r="B167" s="187" t="s">
        <v>1197</v>
      </c>
      <c r="C167" s="195" t="s">
        <v>1198</v>
      </c>
      <c r="D167" s="188" t="s">
        <v>272</v>
      </c>
      <c r="E167" s="189">
        <v>16.329000000000001</v>
      </c>
      <c r="F167" s="190"/>
      <c r="G167" s="191">
        <f>ROUND(E167*F167,2)</f>
        <v>0</v>
      </c>
      <c r="H167" s="190"/>
      <c r="I167" s="191">
        <f>ROUND(E167*H167,2)</f>
        <v>0</v>
      </c>
      <c r="J167" s="190"/>
      <c r="K167" s="191">
        <f>ROUND(E167*J167,2)</f>
        <v>0</v>
      </c>
      <c r="L167" s="191">
        <v>15</v>
      </c>
      <c r="M167" s="191">
        <f>G167*(1+L167/100)</f>
        <v>0</v>
      </c>
      <c r="N167" s="191">
        <v>0</v>
      </c>
      <c r="O167" s="191">
        <f>ROUND(E167*N167,2)</f>
        <v>0</v>
      </c>
      <c r="P167" s="191">
        <v>0</v>
      </c>
      <c r="Q167" s="191">
        <f>ROUND(E167*P167,2)</f>
        <v>0</v>
      </c>
      <c r="R167" s="191" t="s">
        <v>1192</v>
      </c>
      <c r="S167" s="191" t="s">
        <v>211</v>
      </c>
      <c r="T167" s="192" t="s">
        <v>241</v>
      </c>
      <c r="U167" s="159">
        <v>0.3</v>
      </c>
      <c r="V167" s="159">
        <f>ROUND(E167*U167,2)</f>
        <v>4.9000000000000004</v>
      </c>
      <c r="W167" s="159"/>
      <c r="X167" s="159" t="s">
        <v>242</v>
      </c>
      <c r="Y167" s="149"/>
      <c r="Z167" s="149"/>
      <c r="AA167" s="149"/>
      <c r="AB167" s="149"/>
      <c r="AC167" s="149"/>
      <c r="AD167" s="149"/>
      <c r="AE167" s="149"/>
      <c r="AF167" s="149"/>
      <c r="AG167" s="149" t="s">
        <v>668</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ht="22.5" outlineLevel="1">
      <c r="A168" s="168">
        <v>63</v>
      </c>
      <c r="B168" s="169" t="s">
        <v>1199</v>
      </c>
      <c r="C168" s="178" t="s">
        <v>1200</v>
      </c>
      <c r="D168" s="170" t="s">
        <v>257</v>
      </c>
      <c r="E168" s="171">
        <v>15.47</v>
      </c>
      <c r="F168" s="172"/>
      <c r="G168" s="173">
        <f>ROUND(E168*F168,2)</f>
        <v>0</v>
      </c>
      <c r="H168" s="172"/>
      <c r="I168" s="173">
        <f>ROUND(E168*H168,2)</f>
        <v>0</v>
      </c>
      <c r="J168" s="172"/>
      <c r="K168" s="173">
        <f>ROUND(E168*J168,2)</f>
        <v>0</v>
      </c>
      <c r="L168" s="173">
        <v>15</v>
      </c>
      <c r="M168" s="173">
        <f>G168*(1+L168/100)</f>
        <v>0</v>
      </c>
      <c r="N168" s="173">
        <v>5.1500000000000001E-3</v>
      </c>
      <c r="O168" s="173">
        <f>ROUND(E168*N168,2)</f>
        <v>0.08</v>
      </c>
      <c r="P168" s="173">
        <v>0</v>
      </c>
      <c r="Q168" s="173">
        <f>ROUND(E168*P168,2)</f>
        <v>0</v>
      </c>
      <c r="R168" s="173" t="s">
        <v>1192</v>
      </c>
      <c r="S168" s="173" t="s">
        <v>211</v>
      </c>
      <c r="T168" s="174" t="s">
        <v>241</v>
      </c>
      <c r="U168" s="159">
        <v>1.04</v>
      </c>
      <c r="V168" s="159">
        <f>ROUND(E168*U168,2)</f>
        <v>16.09</v>
      </c>
      <c r="W168" s="159"/>
      <c r="X168" s="159" t="s">
        <v>242</v>
      </c>
      <c r="Y168" s="149"/>
      <c r="Z168" s="149"/>
      <c r="AA168" s="149"/>
      <c r="AB168" s="149"/>
      <c r="AC168" s="149"/>
      <c r="AD168" s="149"/>
      <c r="AE168" s="149"/>
      <c r="AF168" s="149"/>
      <c r="AG168" s="149" t="s">
        <v>668</v>
      </c>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c r="A169" s="156"/>
      <c r="B169" s="157"/>
      <c r="C169" s="194" t="s">
        <v>1201</v>
      </c>
      <c r="D169" s="182"/>
      <c r="E169" s="183">
        <v>3.13</v>
      </c>
      <c r="F169" s="159"/>
      <c r="G169" s="159"/>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249</v>
      </c>
      <c r="AH169" s="149">
        <v>0</v>
      </c>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c r="A170" s="156"/>
      <c r="B170" s="157"/>
      <c r="C170" s="194" t="s">
        <v>1202</v>
      </c>
      <c r="D170" s="182"/>
      <c r="E170" s="183">
        <v>1.98</v>
      </c>
      <c r="F170" s="159"/>
      <c r="G170" s="159"/>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249</v>
      </c>
      <c r="AH170" s="149">
        <v>0</v>
      </c>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c r="A171" s="156"/>
      <c r="B171" s="157"/>
      <c r="C171" s="194" t="s">
        <v>1203</v>
      </c>
      <c r="D171" s="182"/>
      <c r="E171" s="183">
        <v>7.44</v>
      </c>
      <c r="F171" s="159"/>
      <c r="G171" s="159"/>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249</v>
      </c>
      <c r="AH171" s="149">
        <v>0</v>
      </c>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outlineLevel="1">
      <c r="A172" s="156"/>
      <c r="B172" s="157"/>
      <c r="C172" s="194" t="s">
        <v>1204</v>
      </c>
      <c r="D172" s="182"/>
      <c r="E172" s="183">
        <v>2.92</v>
      </c>
      <c r="F172" s="159"/>
      <c r="G172" s="159"/>
      <c r="H172" s="159"/>
      <c r="I172" s="159"/>
      <c r="J172" s="159"/>
      <c r="K172" s="159"/>
      <c r="L172" s="159"/>
      <c r="M172" s="159"/>
      <c r="N172" s="159"/>
      <c r="O172" s="159"/>
      <c r="P172" s="159"/>
      <c r="Q172" s="159"/>
      <c r="R172" s="159"/>
      <c r="S172" s="159"/>
      <c r="T172" s="159"/>
      <c r="U172" s="159"/>
      <c r="V172" s="159"/>
      <c r="W172" s="159"/>
      <c r="X172" s="159"/>
      <c r="Y172" s="149"/>
      <c r="Z172" s="149"/>
      <c r="AA172" s="149"/>
      <c r="AB172" s="149"/>
      <c r="AC172" s="149"/>
      <c r="AD172" s="149"/>
      <c r="AE172" s="149"/>
      <c r="AF172" s="149"/>
      <c r="AG172" s="149" t="s">
        <v>249</v>
      </c>
      <c r="AH172" s="149">
        <v>0</v>
      </c>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row>
    <row r="173" spans="1:60" ht="22.5" outlineLevel="1">
      <c r="A173" s="186">
        <v>64</v>
      </c>
      <c r="B173" s="187" t="s">
        <v>1205</v>
      </c>
      <c r="C173" s="195" t="s">
        <v>1206</v>
      </c>
      <c r="D173" s="188" t="s">
        <v>257</v>
      </c>
      <c r="E173" s="189">
        <v>15.47</v>
      </c>
      <c r="F173" s="190"/>
      <c r="G173" s="191">
        <f>ROUND(E173*F173,2)</f>
        <v>0</v>
      </c>
      <c r="H173" s="190"/>
      <c r="I173" s="191">
        <f>ROUND(E173*H173,2)</f>
        <v>0</v>
      </c>
      <c r="J173" s="190"/>
      <c r="K173" s="191">
        <f>ROUND(E173*J173,2)</f>
        <v>0</v>
      </c>
      <c r="L173" s="191">
        <v>15</v>
      </c>
      <c r="M173" s="191">
        <f>G173*(1+L173/100)</f>
        <v>0</v>
      </c>
      <c r="N173" s="191">
        <v>8.0000000000000004E-4</v>
      </c>
      <c r="O173" s="191">
        <f>ROUND(E173*N173,2)</f>
        <v>0.01</v>
      </c>
      <c r="P173" s="191">
        <v>0</v>
      </c>
      <c r="Q173" s="191">
        <f>ROUND(E173*P173,2)</f>
        <v>0</v>
      </c>
      <c r="R173" s="191" t="s">
        <v>1192</v>
      </c>
      <c r="S173" s="191" t="s">
        <v>241</v>
      </c>
      <c r="T173" s="192" t="s">
        <v>241</v>
      </c>
      <c r="U173" s="159">
        <v>0</v>
      </c>
      <c r="V173" s="159">
        <f>ROUND(E173*U173,2)</f>
        <v>0</v>
      </c>
      <c r="W173" s="159"/>
      <c r="X173" s="159" t="s">
        <v>242</v>
      </c>
      <c r="Y173" s="149"/>
      <c r="Z173" s="149"/>
      <c r="AA173" s="149"/>
      <c r="AB173" s="149"/>
      <c r="AC173" s="149"/>
      <c r="AD173" s="149"/>
      <c r="AE173" s="149"/>
      <c r="AF173" s="149"/>
      <c r="AG173" s="149" t="s">
        <v>668</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ht="22.5" outlineLevel="1">
      <c r="A174" s="168">
        <v>65</v>
      </c>
      <c r="B174" s="169" t="s">
        <v>1207</v>
      </c>
      <c r="C174" s="178" t="s">
        <v>1208</v>
      </c>
      <c r="D174" s="170" t="s">
        <v>257</v>
      </c>
      <c r="E174" s="171">
        <v>18.813189999999999</v>
      </c>
      <c r="F174" s="172"/>
      <c r="G174" s="173">
        <f>ROUND(E174*F174,2)</f>
        <v>0</v>
      </c>
      <c r="H174" s="172"/>
      <c r="I174" s="173">
        <f>ROUND(E174*H174,2)</f>
        <v>0</v>
      </c>
      <c r="J174" s="172"/>
      <c r="K174" s="173">
        <f>ROUND(E174*J174,2)</f>
        <v>0</v>
      </c>
      <c r="L174" s="173">
        <v>15</v>
      </c>
      <c r="M174" s="173">
        <f>G174*(1+L174/100)</f>
        <v>0</v>
      </c>
      <c r="N174" s="173">
        <v>1.9199999999999998E-2</v>
      </c>
      <c r="O174" s="173">
        <f>ROUND(E174*N174,2)</f>
        <v>0.36</v>
      </c>
      <c r="P174" s="173">
        <v>0</v>
      </c>
      <c r="Q174" s="173">
        <f>ROUND(E174*P174,2)</f>
        <v>0</v>
      </c>
      <c r="R174" s="173" t="s">
        <v>417</v>
      </c>
      <c r="S174" s="173" t="s">
        <v>211</v>
      </c>
      <c r="T174" s="174" t="s">
        <v>241</v>
      </c>
      <c r="U174" s="159">
        <v>0</v>
      </c>
      <c r="V174" s="159">
        <f>ROUND(E174*U174,2)</f>
        <v>0</v>
      </c>
      <c r="W174" s="159"/>
      <c r="X174" s="159" t="s">
        <v>418</v>
      </c>
      <c r="Y174" s="149"/>
      <c r="Z174" s="149"/>
      <c r="AA174" s="149"/>
      <c r="AB174" s="149"/>
      <c r="AC174" s="149"/>
      <c r="AD174" s="149"/>
      <c r="AE174" s="149"/>
      <c r="AF174" s="149"/>
      <c r="AG174" s="149" t="s">
        <v>419</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c r="A175" s="156"/>
      <c r="B175" s="157"/>
      <c r="C175" s="194" t="s">
        <v>1209</v>
      </c>
      <c r="D175" s="182"/>
      <c r="E175" s="183">
        <v>17.016999999999999</v>
      </c>
      <c r="F175" s="159"/>
      <c r="G175" s="159"/>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249</v>
      </c>
      <c r="AH175" s="149">
        <v>0</v>
      </c>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c r="A176" s="156"/>
      <c r="B176" s="157"/>
      <c r="C176" s="194" t="s">
        <v>1210</v>
      </c>
      <c r="D176" s="182"/>
      <c r="E176" s="183">
        <v>1.79619</v>
      </c>
      <c r="F176" s="159"/>
      <c r="G176" s="159"/>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249</v>
      </c>
      <c r="AH176" s="149">
        <v>0</v>
      </c>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c r="A177" s="156">
        <v>66</v>
      </c>
      <c r="B177" s="157" t="s">
        <v>1211</v>
      </c>
      <c r="C177" s="197" t="s">
        <v>1212</v>
      </c>
      <c r="D177" s="158" t="s">
        <v>0</v>
      </c>
      <c r="E177" s="193"/>
      <c r="F177" s="160"/>
      <c r="G177" s="159">
        <f>ROUND(E177*F177,2)</f>
        <v>0</v>
      </c>
      <c r="H177" s="160"/>
      <c r="I177" s="159">
        <f>ROUND(E177*H177,2)</f>
        <v>0</v>
      </c>
      <c r="J177" s="160"/>
      <c r="K177" s="159">
        <f>ROUND(E177*J177,2)</f>
        <v>0</v>
      </c>
      <c r="L177" s="159">
        <v>15</v>
      </c>
      <c r="M177" s="159">
        <f>G177*(1+L177/100)</f>
        <v>0</v>
      </c>
      <c r="N177" s="159">
        <v>0</v>
      </c>
      <c r="O177" s="159">
        <f>ROUND(E177*N177,2)</f>
        <v>0</v>
      </c>
      <c r="P177" s="159">
        <v>0</v>
      </c>
      <c r="Q177" s="159">
        <f>ROUND(E177*P177,2)</f>
        <v>0</v>
      </c>
      <c r="R177" s="159" t="s">
        <v>1192</v>
      </c>
      <c r="S177" s="159" t="s">
        <v>211</v>
      </c>
      <c r="T177" s="159" t="s">
        <v>241</v>
      </c>
      <c r="U177" s="159">
        <v>0</v>
      </c>
      <c r="V177" s="159">
        <f>ROUND(E177*U177,2)</f>
        <v>0</v>
      </c>
      <c r="W177" s="159"/>
      <c r="X177" s="159" t="s">
        <v>447</v>
      </c>
      <c r="Y177" s="149"/>
      <c r="Z177" s="149"/>
      <c r="AA177" s="149"/>
      <c r="AB177" s="149"/>
      <c r="AC177" s="149"/>
      <c r="AD177" s="149"/>
      <c r="AE177" s="149"/>
      <c r="AF177" s="149"/>
      <c r="AG177" s="149" t="s">
        <v>448</v>
      </c>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c r="A178" s="156"/>
      <c r="B178" s="157"/>
      <c r="C178" s="267" t="s">
        <v>490</v>
      </c>
      <c r="D178" s="268"/>
      <c r="E178" s="268"/>
      <c r="F178" s="268"/>
      <c r="G178" s="268"/>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245</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c r="A179" s="162" t="s">
        <v>206</v>
      </c>
      <c r="B179" s="163" t="s">
        <v>159</v>
      </c>
      <c r="C179" s="177" t="s">
        <v>160</v>
      </c>
      <c r="D179" s="164"/>
      <c r="E179" s="165"/>
      <c r="F179" s="166"/>
      <c r="G179" s="166">
        <f>SUMIF(AG180:AG190,"&lt;&gt;NOR",G180:G190)</f>
        <v>0</v>
      </c>
      <c r="H179" s="166"/>
      <c r="I179" s="166">
        <f>SUM(I180:I190)</f>
        <v>0</v>
      </c>
      <c r="J179" s="166"/>
      <c r="K179" s="166">
        <f>SUM(K180:K190)</f>
        <v>0</v>
      </c>
      <c r="L179" s="166"/>
      <c r="M179" s="166">
        <f>SUM(M180:M190)</f>
        <v>0</v>
      </c>
      <c r="N179" s="166"/>
      <c r="O179" s="166">
        <f>SUM(O180:O190)</f>
        <v>0.25</v>
      </c>
      <c r="P179" s="166"/>
      <c r="Q179" s="166">
        <f>SUM(Q180:Q190)</f>
        <v>0</v>
      </c>
      <c r="R179" s="166"/>
      <c r="S179" s="166"/>
      <c r="T179" s="167"/>
      <c r="U179" s="161"/>
      <c r="V179" s="161">
        <f>SUM(V180:V190)</f>
        <v>36.520000000000003</v>
      </c>
      <c r="W179" s="161"/>
      <c r="X179" s="161"/>
      <c r="AG179" t="s">
        <v>207</v>
      </c>
    </row>
    <row r="180" spans="1:60" ht="22.5" outlineLevel="1">
      <c r="A180" s="186">
        <v>67</v>
      </c>
      <c r="B180" s="187" t="s">
        <v>1213</v>
      </c>
      <c r="C180" s="195" t="s">
        <v>1214</v>
      </c>
      <c r="D180" s="188" t="s">
        <v>272</v>
      </c>
      <c r="E180" s="189">
        <v>60</v>
      </c>
      <c r="F180" s="190"/>
      <c r="G180" s="191">
        <f>ROUND(E180*F180,2)</f>
        <v>0</v>
      </c>
      <c r="H180" s="190"/>
      <c r="I180" s="191">
        <f>ROUND(E180*H180,2)</f>
        <v>0</v>
      </c>
      <c r="J180" s="190"/>
      <c r="K180" s="191">
        <f>ROUND(E180*J180,2)</f>
        <v>0</v>
      </c>
      <c r="L180" s="191">
        <v>15</v>
      </c>
      <c r="M180" s="191">
        <f>G180*(1+L180/100)</f>
        <v>0</v>
      </c>
      <c r="N180" s="191">
        <v>5.9000000000000003E-4</v>
      </c>
      <c r="O180" s="191">
        <f>ROUND(E180*N180,2)</f>
        <v>0.04</v>
      </c>
      <c r="P180" s="191">
        <v>0</v>
      </c>
      <c r="Q180" s="191">
        <f>ROUND(E180*P180,2)</f>
        <v>0</v>
      </c>
      <c r="R180" s="191" t="s">
        <v>989</v>
      </c>
      <c r="S180" s="191" t="s">
        <v>211</v>
      </c>
      <c r="T180" s="192" t="s">
        <v>241</v>
      </c>
      <c r="U180" s="159">
        <v>0.13719999999999999</v>
      </c>
      <c r="V180" s="159">
        <f>ROUND(E180*U180,2)</f>
        <v>8.23</v>
      </c>
      <c r="W180" s="159"/>
      <c r="X180" s="159" t="s">
        <v>242</v>
      </c>
      <c r="Y180" s="149"/>
      <c r="Z180" s="149"/>
      <c r="AA180" s="149"/>
      <c r="AB180" s="149"/>
      <c r="AC180" s="149"/>
      <c r="AD180" s="149"/>
      <c r="AE180" s="149"/>
      <c r="AF180" s="149"/>
      <c r="AG180" s="149" t="s">
        <v>668</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c r="A181" s="168">
        <v>68</v>
      </c>
      <c r="B181" s="169" t="s">
        <v>1215</v>
      </c>
      <c r="C181" s="178" t="s">
        <v>1216</v>
      </c>
      <c r="D181" s="170" t="s">
        <v>257</v>
      </c>
      <c r="E181" s="171">
        <v>61.06</v>
      </c>
      <c r="F181" s="172"/>
      <c r="G181" s="173">
        <f>ROUND(E181*F181,2)</f>
        <v>0</v>
      </c>
      <c r="H181" s="172"/>
      <c r="I181" s="173">
        <f>ROUND(E181*H181,2)</f>
        <v>0</v>
      </c>
      <c r="J181" s="172"/>
      <c r="K181" s="173">
        <f>ROUND(E181*J181,2)</f>
        <v>0</v>
      </c>
      <c r="L181" s="173">
        <v>15</v>
      </c>
      <c r="M181" s="173">
        <f>G181*(1+L181/100)</f>
        <v>0</v>
      </c>
      <c r="N181" s="173">
        <v>3.3700000000000002E-3</v>
      </c>
      <c r="O181" s="173">
        <f>ROUND(E181*N181,2)</f>
        <v>0.21</v>
      </c>
      <c r="P181" s="173">
        <v>0</v>
      </c>
      <c r="Q181" s="173">
        <f>ROUND(E181*P181,2)</f>
        <v>0</v>
      </c>
      <c r="R181" s="173" t="s">
        <v>989</v>
      </c>
      <c r="S181" s="173" t="s">
        <v>1217</v>
      </c>
      <c r="T181" s="174" t="s">
        <v>1217</v>
      </c>
      <c r="U181" s="159">
        <v>0.45</v>
      </c>
      <c r="V181" s="159">
        <f>ROUND(E181*U181,2)</f>
        <v>27.48</v>
      </c>
      <c r="W181" s="159"/>
      <c r="X181" s="159" t="s">
        <v>242</v>
      </c>
      <c r="Y181" s="149"/>
      <c r="Z181" s="149"/>
      <c r="AA181" s="149"/>
      <c r="AB181" s="149"/>
      <c r="AC181" s="149"/>
      <c r="AD181" s="149"/>
      <c r="AE181" s="149"/>
      <c r="AF181" s="149"/>
      <c r="AG181" s="149" t="s">
        <v>668</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c r="A182" s="156"/>
      <c r="B182" s="157"/>
      <c r="C182" s="254" t="s">
        <v>1218</v>
      </c>
      <c r="D182" s="255"/>
      <c r="E182" s="255"/>
      <c r="F182" s="255"/>
      <c r="G182" s="255"/>
      <c r="H182" s="159"/>
      <c r="I182" s="159"/>
      <c r="J182" s="159"/>
      <c r="K182" s="159"/>
      <c r="L182" s="159"/>
      <c r="M182" s="159"/>
      <c r="N182" s="159"/>
      <c r="O182" s="159"/>
      <c r="P182" s="159"/>
      <c r="Q182" s="159"/>
      <c r="R182" s="159"/>
      <c r="S182" s="159"/>
      <c r="T182" s="159"/>
      <c r="U182" s="159"/>
      <c r="V182" s="159"/>
      <c r="W182" s="159"/>
      <c r="X182" s="159"/>
      <c r="Y182" s="149"/>
      <c r="Z182" s="149"/>
      <c r="AA182" s="149"/>
      <c r="AB182" s="149"/>
      <c r="AC182" s="149"/>
      <c r="AD182" s="149"/>
      <c r="AE182" s="149"/>
      <c r="AF182" s="149"/>
      <c r="AG182" s="149" t="s">
        <v>216</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c r="A183" s="156"/>
      <c r="B183" s="157"/>
      <c r="C183" s="194" t="s">
        <v>1219</v>
      </c>
      <c r="D183" s="182"/>
      <c r="E183" s="183">
        <v>11.26</v>
      </c>
      <c r="F183" s="159"/>
      <c r="G183" s="159"/>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249</v>
      </c>
      <c r="AH183" s="149">
        <v>0</v>
      </c>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c r="A184" s="156"/>
      <c r="B184" s="157"/>
      <c r="C184" s="194" t="s">
        <v>1220</v>
      </c>
      <c r="D184" s="182"/>
      <c r="E184" s="183">
        <v>9.25</v>
      </c>
      <c r="F184" s="159"/>
      <c r="G184" s="159"/>
      <c r="H184" s="159"/>
      <c r="I184" s="159"/>
      <c r="J184" s="159"/>
      <c r="K184" s="159"/>
      <c r="L184" s="159"/>
      <c r="M184" s="159"/>
      <c r="N184" s="159"/>
      <c r="O184" s="159"/>
      <c r="P184" s="159"/>
      <c r="Q184" s="159"/>
      <c r="R184" s="159"/>
      <c r="S184" s="159"/>
      <c r="T184" s="159"/>
      <c r="U184" s="159"/>
      <c r="V184" s="159"/>
      <c r="W184" s="159"/>
      <c r="X184" s="159"/>
      <c r="Y184" s="149"/>
      <c r="Z184" s="149"/>
      <c r="AA184" s="149"/>
      <c r="AB184" s="149"/>
      <c r="AC184" s="149"/>
      <c r="AD184" s="149"/>
      <c r="AE184" s="149"/>
      <c r="AF184" s="149"/>
      <c r="AG184" s="149" t="s">
        <v>249</v>
      </c>
      <c r="AH184" s="149">
        <v>0</v>
      </c>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c r="A185" s="156"/>
      <c r="B185" s="157"/>
      <c r="C185" s="194" t="s">
        <v>1221</v>
      </c>
      <c r="D185" s="182"/>
      <c r="E185" s="183">
        <v>11.5</v>
      </c>
      <c r="F185" s="159"/>
      <c r="G185" s="159"/>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249</v>
      </c>
      <c r="AH185" s="149">
        <v>0</v>
      </c>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c r="A186" s="156"/>
      <c r="B186" s="157"/>
      <c r="C186" s="194" t="s">
        <v>1222</v>
      </c>
      <c r="D186" s="182"/>
      <c r="E186" s="183">
        <v>29.05</v>
      </c>
      <c r="F186" s="159"/>
      <c r="G186" s="159"/>
      <c r="H186" s="159"/>
      <c r="I186" s="159"/>
      <c r="J186" s="159"/>
      <c r="K186" s="159"/>
      <c r="L186" s="159"/>
      <c r="M186" s="159"/>
      <c r="N186" s="159"/>
      <c r="O186" s="159"/>
      <c r="P186" s="159"/>
      <c r="Q186" s="159"/>
      <c r="R186" s="159"/>
      <c r="S186" s="159"/>
      <c r="T186" s="159"/>
      <c r="U186" s="159"/>
      <c r="V186" s="159"/>
      <c r="W186" s="159"/>
      <c r="X186" s="159"/>
      <c r="Y186" s="149"/>
      <c r="Z186" s="149"/>
      <c r="AA186" s="149"/>
      <c r="AB186" s="149"/>
      <c r="AC186" s="149"/>
      <c r="AD186" s="149"/>
      <c r="AE186" s="149"/>
      <c r="AF186" s="149"/>
      <c r="AG186" s="149" t="s">
        <v>249</v>
      </c>
      <c r="AH186" s="149">
        <v>0</v>
      </c>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ht="22.5" outlineLevel="1">
      <c r="A187" s="168">
        <v>69</v>
      </c>
      <c r="B187" s="169" t="s">
        <v>1223</v>
      </c>
      <c r="C187" s="178" t="s">
        <v>1224</v>
      </c>
      <c r="D187" s="170" t="s">
        <v>272</v>
      </c>
      <c r="E187" s="171">
        <v>5.4</v>
      </c>
      <c r="F187" s="172"/>
      <c r="G187" s="173">
        <f>ROUND(E187*F187,2)</f>
        <v>0</v>
      </c>
      <c r="H187" s="172"/>
      <c r="I187" s="173">
        <f>ROUND(E187*H187,2)</f>
        <v>0</v>
      </c>
      <c r="J187" s="172"/>
      <c r="K187" s="173">
        <f>ROUND(E187*J187,2)</f>
        <v>0</v>
      </c>
      <c r="L187" s="173">
        <v>15</v>
      </c>
      <c r="M187" s="173">
        <f>G187*(1+L187/100)</f>
        <v>0</v>
      </c>
      <c r="N187" s="173">
        <v>2.5999999999999998E-4</v>
      </c>
      <c r="O187" s="173">
        <f>ROUND(E187*N187,2)</f>
        <v>0</v>
      </c>
      <c r="P187" s="173">
        <v>0</v>
      </c>
      <c r="Q187" s="173">
        <f>ROUND(E187*P187,2)</f>
        <v>0</v>
      </c>
      <c r="R187" s="173" t="s">
        <v>989</v>
      </c>
      <c r="S187" s="173" t="s">
        <v>211</v>
      </c>
      <c r="T187" s="174" t="s">
        <v>241</v>
      </c>
      <c r="U187" s="159">
        <v>0.15</v>
      </c>
      <c r="V187" s="159">
        <f>ROUND(E187*U187,2)</f>
        <v>0.81</v>
      </c>
      <c r="W187" s="159"/>
      <c r="X187" s="159" t="s">
        <v>242</v>
      </c>
      <c r="Y187" s="149"/>
      <c r="Z187" s="149"/>
      <c r="AA187" s="149"/>
      <c r="AB187" s="149"/>
      <c r="AC187" s="149"/>
      <c r="AD187" s="149"/>
      <c r="AE187" s="149"/>
      <c r="AF187" s="149"/>
      <c r="AG187" s="149" t="s">
        <v>243</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row>
    <row r="188" spans="1:60" outlineLevel="1">
      <c r="A188" s="156"/>
      <c r="B188" s="157"/>
      <c r="C188" s="194" t="s">
        <v>1225</v>
      </c>
      <c r="D188" s="182"/>
      <c r="E188" s="183">
        <v>5.4</v>
      </c>
      <c r="F188" s="159"/>
      <c r="G188" s="159"/>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249</v>
      </c>
      <c r="AH188" s="149">
        <v>0</v>
      </c>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c r="A189" s="156">
        <v>70</v>
      </c>
      <c r="B189" s="157" t="s">
        <v>1226</v>
      </c>
      <c r="C189" s="197" t="s">
        <v>1227</v>
      </c>
      <c r="D189" s="158" t="s">
        <v>0</v>
      </c>
      <c r="E189" s="193"/>
      <c r="F189" s="160"/>
      <c r="G189" s="159">
        <f>ROUND(E189*F189,2)</f>
        <v>0</v>
      </c>
      <c r="H189" s="160"/>
      <c r="I189" s="159">
        <f>ROUND(E189*H189,2)</f>
        <v>0</v>
      </c>
      <c r="J189" s="160"/>
      <c r="K189" s="159">
        <f>ROUND(E189*J189,2)</f>
        <v>0</v>
      </c>
      <c r="L189" s="159">
        <v>15</v>
      </c>
      <c r="M189" s="159">
        <f>G189*(1+L189/100)</f>
        <v>0</v>
      </c>
      <c r="N189" s="159">
        <v>0</v>
      </c>
      <c r="O189" s="159">
        <f>ROUND(E189*N189,2)</f>
        <v>0</v>
      </c>
      <c r="P189" s="159">
        <v>0</v>
      </c>
      <c r="Q189" s="159">
        <f>ROUND(E189*P189,2)</f>
        <v>0</v>
      </c>
      <c r="R189" s="159" t="s">
        <v>989</v>
      </c>
      <c r="S189" s="159" t="s">
        <v>211</v>
      </c>
      <c r="T189" s="159" t="s">
        <v>241</v>
      </c>
      <c r="U189" s="159">
        <v>0</v>
      </c>
      <c r="V189" s="159">
        <f>ROUND(E189*U189,2)</f>
        <v>0</v>
      </c>
      <c r="W189" s="159"/>
      <c r="X189" s="159" t="s">
        <v>447</v>
      </c>
      <c r="Y189" s="149"/>
      <c r="Z189" s="149"/>
      <c r="AA189" s="149"/>
      <c r="AB189" s="149"/>
      <c r="AC189" s="149"/>
      <c r="AD189" s="149"/>
      <c r="AE189" s="149"/>
      <c r="AF189" s="149"/>
      <c r="AG189" s="149" t="s">
        <v>448</v>
      </c>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c r="A190" s="156"/>
      <c r="B190" s="157"/>
      <c r="C190" s="267" t="s">
        <v>505</v>
      </c>
      <c r="D190" s="268"/>
      <c r="E190" s="268"/>
      <c r="F190" s="268"/>
      <c r="G190" s="268"/>
      <c r="H190" s="159"/>
      <c r="I190" s="159"/>
      <c r="J190" s="159"/>
      <c r="K190" s="159"/>
      <c r="L190" s="159"/>
      <c r="M190" s="159"/>
      <c r="N190" s="159"/>
      <c r="O190" s="159"/>
      <c r="P190" s="159"/>
      <c r="Q190" s="159"/>
      <c r="R190" s="159"/>
      <c r="S190" s="159"/>
      <c r="T190" s="159"/>
      <c r="U190" s="159"/>
      <c r="V190" s="159"/>
      <c r="W190" s="159"/>
      <c r="X190" s="159"/>
      <c r="Y190" s="149"/>
      <c r="Z190" s="149"/>
      <c r="AA190" s="149"/>
      <c r="AB190" s="149"/>
      <c r="AC190" s="149"/>
      <c r="AD190" s="149"/>
      <c r="AE190" s="149"/>
      <c r="AF190" s="149"/>
      <c r="AG190" s="149" t="s">
        <v>245</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c r="A191" s="162" t="s">
        <v>206</v>
      </c>
      <c r="B191" s="163" t="s">
        <v>161</v>
      </c>
      <c r="C191" s="177" t="s">
        <v>162</v>
      </c>
      <c r="D191" s="164"/>
      <c r="E191" s="165"/>
      <c r="F191" s="166"/>
      <c r="G191" s="166">
        <f>SUMIF(AG192:AG195,"&lt;&gt;NOR",G192:G195)</f>
        <v>0</v>
      </c>
      <c r="H191" s="166"/>
      <c r="I191" s="166">
        <f>SUM(I192:I195)</f>
        <v>0</v>
      </c>
      <c r="J191" s="166"/>
      <c r="K191" s="166">
        <f>SUM(K192:K195)</f>
        <v>0</v>
      </c>
      <c r="L191" s="166"/>
      <c r="M191" s="166">
        <f>SUM(M192:M195)</f>
        <v>0</v>
      </c>
      <c r="N191" s="166"/>
      <c r="O191" s="166">
        <f>SUM(O192:O195)</f>
        <v>0.36</v>
      </c>
      <c r="P191" s="166"/>
      <c r="Q191" s="166">
        <f>SUM(Q192:Q195)</f>
        <v>0</v>
      </c>
      <c r="R191" s="166"/>
      <c r="S191" s="166"/>
      <c r="T191" s="167"/>
      <c r="U191" s="161"/>
      <c r="V191" s="161">
        <f>SUM(V192:V195)</f>
        <v>24.42</v>
      </c>
      <c r="W191" s="161"/>
      <c r="X191" s="161"/>
      <c r="AG191" t="s">
        <v>207</v>
      </c>
    </row>
    <row r="192" spans="1:60" outlineLevel="1">
      <c r="A192" s="168">
        <v>71</v>
      </c>
      <c r="B192" s="169" t="s">
        <v>1228</v>
      </c>
      <c r="C192" s="178" t="s">
        <v>1229</v>
      </c>
      <c r="D192" s="170" t="s">
        <v>257</v>
      </c>
      <c r="E192" s="171">
        <v>61.06</v>
      </c>
      <c r="F192" s="172"/>
      <c r="G192" s="173">
        <f>ROUND(E192*F192,2)</f>
        <v>0</v>
      </c>
      <c r="H192" s="172"/>
      <c r="I192" s="173">
        <f>ROUND(E192*H192,2)</f>
        <v>0</v>
      </c>
      <c r="J192" s="172"/>
      <c r="K192" s="173">
        <f>ROUND(E192*J192,2)</f>
        <v>0</v>
      </c>
      <c r="L192" s="173">
        <v>15</v>
      </c>
      <c r="M192" s="173">
        <f>G192*(1+L192/100)</f>
        <v>0</v>
      </c>
      <c r="N192" s="173">
        <v>5.9300000000000004E-3</v>
      </c>
      <c r="O192" s="173">
        <f>ROUND(E192*N192,2)</f>
        <v>0.36</v>
      </c>
      <c r="P192" s="173">
        <v>0</v>
      </c>
      <c r="Q192" s="173">
        <f>ROUND(E192*P192,2)</f>
        <v>0</v>
      </c>
      <c r="R192" s="173" t="s">
        <v>1230</v>
      </c>
      <c r="S192" s="173" t="s">
        <v>211</v>
      </c>
      <c r="T192" s="174" t="s">
        <v>241</v>
      </c>
      <c r="U192" s="159">
        <v>0.4</v>
      </c>
      <c r="V192" s="159">
        <f>ROUND(E192*U192,2)</f>
        <v>24.42</v>
      </c>
      <c r="W192" s="159"/>
      <c r="X192" s="159" t="s">
        <v>242</v>
      </c>
      <c r="Y192" s="149"/>
      <c r="Z192" s="149"/>
      <c r="AA192" s="149"/>
      <c r="AB192" s="149"/>
      <c r="AC192" s="149"/>
      <c r="AD192" s="149"/>
      <c r="AE192" s="149"/>
      <c r="AF192" s="149"/>
      <c r="AG192" s="149" t="s">
        <v>668</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c r="A193" s="156"/>
      <c r="B193" s="157"/>
      <c r="C193" s="263" t="s">
        <v>1231</v>
      </c>
      <c r="D193" s="264"/>
      <c r="E193" s="264"/>
      <c r="F193" s="264"/>
      <c r="G193" s="264"/>
      <c r="H193" s="159"/>
      <c r="I193" s="159"/>
      <c r="J193" s="159"/>
      <c r="K193" s="159"/>
      <c r="L193" s="159"/>
      <c r="M193" s="159"/>
      <c r="N193" s="159"/>
      <c r="O193" s="159"/>
      <c r="P193" s="159"/>
      <c r="Q193" s="159"/>
      <c r="R193" s="159"/>
      <c r="S193" s="159"/>
      <c r="T193" s="159"/>
      <c r="U193" s="159"/>
      <c r="V193" s="159"/>
      <c r="W193" s="159"/>
      <c r="X193" s="159"/>
      <c r="Y193" s="149"/>
      <c r="Z193" s="149"/>
      <c r="AA193" s="149"/>
      <c r="AB193" s="149"/>
      <c r="AC193" s="149"/>
      <c r="AD193" s="149"/>
      <c r="AE193" s="149"/>
      <c r="AF193" s="149"/>
      <c r="AG193" s="149" t="s">
        <v>245</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c r="A194" s="156">
        <v>72</v>
      </c>
      <c r="B194" s="157" t="s">
        <v>1232</v>
      </c>
      <c r="C194" s="197" t="s">
        <v>1233</v>
      </c>
      <c r="D194" s="158" t="s">
        <v>0</v>
      </c>
      <c r="E194" s="193"/>
      <c r="F194" s="160"/>
      <c r="G194" s="159">
        <f>ROUND(E194*F194,2)</f>
        <v>0</v>
      </c>
      <c r="H194" s="160"/>
      <c r="I194" s="159">
        <f>ROUND(E194*H194,2)</f>
        <v>0</v>
      </c>
      <c r="J194" s="160"/>
      <c r="K194" s="159">
        <f>ROUND(E194*J194,2)</f>
        <v>0</v>
      </c>
      <c r="L194" s="159">
        <v>15</v>
      </c>
      <c r="M194" s="159">
        <f>G194*(1+L194/100)</f>
        <v>0</v>
      </c>
      <c r="N194" s="159">
        <v>0</v>
      </c>
      <c r="O194" s="159">
        <f>ROUND(E194*N194,2)</f>
        <v>0</v>
      </c>
      <c r="P194" s="159">
        <v>0</v>
      </c>
      <c r="Q194" s="159">
        <f>ROUND(E194*P194,2)</f>
        <v>0</v>
      </c>
      <c r="R194" s="159" t="s">
        <v>1230</v>
      </c>
      <c r="S194" s="159" t="s">
        <v>211</v>
      </c>
      <c r="T194" s="159" t="s">
        <v>241</v>
      </c>
      <c r="U194" s="159">
        <v>0</v>
      </c>
      <c r="V194" s="159">
        <f>ROUND(E194*U194,2)</f>
        <v>0</v>
      </c>
      <c r="W194" s="159"/>
      <c r="X194" s="159" t="s">
        <v>447</v>
      </c>
      <c r="Y194" s="149"/>
      <c r="Z194" s="149"/>
      <c r="AA194" s="149"/>
      <c r="AB194" s="149"/>
      <c r="AC194" s="149"/>
      <c r="AD194" s="149"/>
      <c r="AE194" s="149"/>
      <c r="AF194" s="149"/>
      <c r="AG194" s="149" t="s">
        <v>448</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c r="A195" s="156"/>
      <c r="B195" s="157"/>
      <c r="C195" s="267" t="s">
        <v>490</v>
      </c>
      <c r="D195" s="268"/>
      <c r="E195" s="268"/>
      <c r="F195" s="268"/>
      <c r="G195" s="268"/>
      <c r="H195" s="159"/>
      <c r="I195" s="159"/>
      <c r="J195" s="159"/>
      <c r="K195" s="159"/>
      <c r="L195" s="159"/>
      <c r="M195" s="159"/>
      <c r="N195" s="159"/>
      <c r="O195" s="159"/>
      <c r="P195" s="159"/>
      <c r="Q195" s="159"/>
      <c r="R195" s="159"/>
      <c r="S195" s="159"/>
      <c r="T195" s="159"/>
      <c r="U195" s="159"/>
      <c r="V195" s="159"/>
      <c r="W195" s="159"/>
      <c r="X195" s="159"/>
      <c r="Y195" s="149"/>
      <c r="Z195" s="149"/>
      <c r="AA195" s="149"/>
      <c r="AB195" s="149"/>
      <c r="AC195" s="149"/>
      <c r="AD195" s="149"/>
      <c r="AE195" s="149"/>
      <c r="AF195" s="149"/>
      <c r="AG195" s="149" t="s">
        <v>245</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c r="A196" s="162" t="s">
        <v>206</v>
      </c>
      <c r="B196" s="163" t="s">
        <v>163</v>
      </c>
      <c r="C196" s="177" t="s">
        <v>164</v>
      </c>
      <c r="D196" s="164"/>
      <c r="E196" s="165"/>
      <c r="F196" s="166"/>
      <c r="G196" s="166">
        <f>SUMIF(AG197:AG210,"&lt;&gt;NOR",G197:G210)</f>
        <v>0</v>
      </c>
      <c r="H196" s="166"/>
      <c r="I196" s="166">
        <f>SUM(I197:I210)</f>
        <v>0</v>
      </c>
      <c r="J196" s="166"/>
      <c r="K196" s="166">
        <f>SUM(K197:K210)</f>
        <v>0</v>
      </c>
      <c r="L196" s="166"/>
      <c r="M196" s="166">
        <f>SUM(M197:M210)</f>
        <v>0</v>
      </c>
      <c r="N196" s="166"/>
      <c r="O196" s="166">
        <f>SUM(O197:O210)</f>
        <v>0.98</v>
      </c>
      <c r="P196" s="166"/>
      <c r="Q196" s="166">
        <f>SUM(Q197:Q210)</f>
        <v>0</v>
      </c>
      <c r="R196" s="166"/>
      <c r="S196" s="166"/>
      <c r="T196" s="167"/>
      <c r="U196" s="161"/>
      <c r="V196" s="161">
        <f>SUM(V197:V210)</f>
        <v>51.019999999999996</v>
      </c>
      <c r="W196" s="161"/>
      <c r="X196" s="161"/>
      <c r="AG196" t="s">
        <v>207</v>
      </c>
    </row>
    <row r="197" spans="1:60" outlineLevel="1">
      <c r="A197" s="168">
        <v>73</v>
      </c>
      <c r="B197" s="169" t="s">
        <v>1234</v>
      </c>
      <c r="C197" s="178" t="s">
        <v>1235</v>
      </c>
      <c r="D197" s="170" t="s">
        <v>257</v>
      </c>
      <c r="E197" s="171">
        <v>34.913800000000002</v>
      </c>
      <c r="F197" s="172"/>
      <c r="G197" s="173">
        <f>ROUND(E197*F197,2)</f>
        <v>0</v>
      </c>
      <c r="H197" s="172"/>
      <c r="I197" s="173">
        <f>ROUND(E197*H197,2)</f>
        <v>0</v>
      </c>
      <c r="J197" s="172"/>
      <c r="K197" s="173">
        <f>ROUND(E197*J197,2)</f>
        <v>0</v>
      </c>
      <c r="L197" s="173">
        <v>15</v>
      </c>
      <c r="M197" s="173">
        <f>G197*(1+L197/100)</f>
        <v>0</v>
      </c>
      <c r="N197" s="173">
        <v>1.6000000000000001E-4</v>
      </c>
      <c r="O197" s="173">
        <f>ROUND(E197*N197,2)</f>
        <v>0.01</v>
      </c>
      <c r="P197" s="173">
        <v>0</v>
      </c>
      <c r="Q197" s="173">
        <f>ROUND(E197*P197,2)</f>
        <v>0</v>
      </c>
      <c r="R197" s="173" t="s">
        <v>1192</v>
      </c>
      <c r="S197" s="173" t="s">
        <v>211</v>
      </c>
      <c r="T197" s="174" t="s">
        <v>241</v>
      </c>
      <c r="U197" s="159">
        <v>0.05</v>
      </c>
      <c r="V197" s="159">
        <f>ROUND(E197*U197,2)</f>
        <v>1.75</v>
      </c>
      <c r="W197" s="159"/>
      <c r="X197" s="159" t="s">
        <v>242</v>
      </c>
      <c r="Y197" s="149"/>
      <c r="Z197" s="149"/>
      <c r="AA197" s="149"/>
      <c r="AB197" s="149"/>
      <c r="AC197" s="149"/>
      <c r="AD197" s="149"/>
      <c r="AE197" s="149"/>
      <c r="AF197" s="149"/>
      <c r="AG197" s="149" t="s">
        <v>243</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outlineLevel="1">
      <c r="A198" s="156"/>
      <c r="B198" s="157"/>
      <c r="C198" s="254" t="s">
        <v>1236</v>
      </c>
      <c r="D198" s="255"/>
      <c r="E198" s="255"/>
      <c r="F198" s="255"/>
      <c r="G198" s="255"/>
      <c r="H198" s="159"/>
      <c r="I198" s="159"/>
      <c r="J198" s="159"/>
      <c r="K198" s="159"/>
      <c r="L198" s="159"/>
      <c r="M198" s="159"/>
      <c r="N198" s="159"/>
      <c r="O198" s="159"/>
      <c r="P198" s="159"/>
      <c r="Q198" s="159"/>
      <c r="R198" s="159"/>
      <c r="S198" s="159"/>
      <c r="T198" s="159"/>
      <c r="U198" s="159"/>
      <c r="V198" s="159"/>
      <c r="W198" s="159"/>
      <c r="X198" s="159"/>
      <c r="Y198" s="149"/>
      <c r="Z198" s="149"/>
      <c r="AA198" s="149"/>
      <c r="AB198" s="149"/>
      <c r="AC198" s="149"/>
      <c r="AD198" s="149"/>
      <c r="AE198" s="149"/>
      <c r="AF198" s="149"/>
      <c r="AG198" s="149" t="s">
        <v>216</v>
      </c>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ht="22.5" outlineLevel="1">
      <c r="A199" s="168">
        <v>74</v>
      </c>
      <c r="B199" s="169" t="s">
        <v>1237</v>
      </c>
      <c r="C199" s="178" t="s">
        <v>1238</v>
      </c>
      <c r="D199" s="170" t="s">
        <v>257</v>
      </c>
      <c r="E199" s="171">
        <v>34.913800000000002</v>
      </c>
      <c r="F199" s="172"/>
      <c r="G199" s="173">
        <f>ROUND(E199*F199,2)</f>
        <v>0</v>
      </c>
      <c r="H199" s="172"/>
      <c r="I199" s="173">
        <f>ROUND(E199*H199,2)</f>
        <v>0</v>
      </c>
      <c r="J199" s="172"/>
      <c r="K199" s="173">
        <f>ROUND(E199*J199,2)</f>
        <v>0</v>
      </c>
      <c r="L199" s="173">
        <v>15</v>
      </c>
      <c r="M199" s="173">
        <f>G199*(1+L199/100)</f>
        <v>0</v>
      </c>
      <c r="N199" s="173">
        <v>5.3499999999999997E-3</v>
      </c>
      <c r="O199" s="173">
        <f>ROUND(E199*N199,2)</f>
        <v>0.19</v>
      </c>
      <c r="P199" s="173">
        <v>0</v>
      </c>
      <c r="Q199" s="173">
        <f>ROUND(E199*P199,2)</f>
        <v>0</v>
      </c>
      <c r="R199" s="173" t="s">
        <v>1192</v>
      </c>
      <c r="S199" s="173" t="s">
        <v>211</v>
      </c>
      <c r="T199" s="174" t="s">
        <v>241</v>
      </c>
      <c r="U199" s="159">
        <v>1.288</v>
      </c>
      <c r="V199" s="159">
        <f>ROUND(E199*U199,2)</f>
        <v>44.97</v>
      </c>
      <c r="W199" s="159"/>
      <c r="X199" s="159" t="s">
        <v>242</v>
      </c>
      <c r="Y199" s="149"/>
      <c r="Z199" s="149"/>
      <c r="AA199" s="149"/>
      <c r="AB199" s="149"/>
      <c r="AC199" s="149"/>
      <c r="AD199" s="149"/>
      <c r="AE199" s="149"/>
      <c r="AF199" s="149"/>
      <c r="AG199" s="149" t="s">
        <v>1239</v>
      </c>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row>
    <row r="200" spans="1:60" outlineLevel="1">
      <c r="A200" s="156"/>
      <c r="B200" s="157"/>
      <c r="C200" s="194" t="s">
        <v>1240</v>
      </c>
      <c r="D200" s="182"/>
      <c r="E200" s="183">
        <v>7.569</v>
      </c>
      <c r="F200" s="159"/>
      <c r="G200" s="159"/>
      <c r="H200" s="159"/>
      <c r="I200" s="159"/>
      <c r="J200" s="159"/>
      <c r="K200" s="159"/>
      <c r="L200" s="159"/>
      <c r="M200" s="159"/>
      <c r="N200" s="159"/>
      <c r="O200" s="159"/>
      <c r="P200" s="159"/>
      <c r="Q200" s="159"/>
      <c r="R200" s="159"/>
      <c r="S200" s="159"/>
      <c r="T200" s="159"/>
      <c r="U200" s="159"/>
      <c r="V200" s="159"/>
      <c r="W200" s="159"/>
      <c r="X200" s="159"/>
      <c r="Y200" s="149"/>
      <c r="Z200" s="149"/>
      <c r="AA200" s="149"/>
      <c r="AB200" s="149"/>
      <c r="AC200" s="149"/>
      <c r="AD200" s="149"/>
      <c r="AE200" s="149"/>
      <c r="AF200" s="149"/>
      <c r="AG200" s="149" t="s">
        <v>249</v>
      </c>
      <c r="AH200" s="149">
        <v>0</v>
      </c>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outlineLevel="1">
      <c r="A201" s="156"/>
      <c r="B201" s="157"/>
      <c r="C201" s="194" t="s">
        <v>1241</v>
      </c>
      <c r="D201" s="182"/>
      <c r="E201" s="183">
        <v>21.5548</v>
      </c>
      <c r="F201" s="159"/>
      <c r="G201" s="159"/>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249</v>
      </c>
      <c r="AH201" s="149">
        <v>0</v>
      </c>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outlineLevel="1">
      <c r="A202" s="156"/>
      <c r="B202" s="157"/>
      <c r="C202" s="194" t="s">
        <v>1242</v>
      </c>
      <c r="D202" s="182"/>
      <c r="E202" s="183">
        <v>5.79</v>
      </c>
      <c r="F202" s="159"/>
      <c r="G202" s="159"/>
      <c r="H202" s="159"/>
      <c r="I202" s="159"/>
      <c r="J202" s="159"/>
      <c r="K202" s="159"/>
      <c r="L202" s="159"/>
      <c r="M202" s="159"/>
      <c r="N202" s="159"/>
      <c r="O202" s="159"/>
      <c r="P202" s="159"/>
      <c r="Q202" s="159"/>
      <c r="R202" s="159"/>
      <c r="S202" s="159"/>
      <c r="T202" s="159"/>
      <c r="U202" s="159"/>
      <c r="V202" s="159"/>
      <c r="W202" s="159"/>
      <c r="X202" s="159"/>
      <c r="Y202" s="149"/>
      <c r="Z202" s="149"/>
      <c r="AA202" s="149"/>
      <c r="AB202" s="149"/>
      <c r="AC202" s="149"/>
      <c r="AD202" s="149"/>
      <c r="AE202" s="149"/>
      <c r="AF202" s="149"/>
      <c r="AG202" s="149" t="s">
        <v>249</v>
      </c>
      <c r="AH202" s="149">
        <v>0</v>
      </c>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ht="22.5" outlineLevel="1">
      <c r="A203" s="186">
        <v>75</v>
      </c>
      <c r="B203" s="187" t="s">
        <v>1243</v>
      </c>
      <c r="C203" s="195" t="s">
        <v>1244</v>
      </c>
      <c r="D203" s="188" t="s">
        <v>257</v>
      </c>
      <c r="E203" s="189">
        <v>34.913800000000002</v>
      </c>
      <c r="F203" s="190"/>
      <c r="G203" s="191">
        <f>ROUND(E203*F203,2)</f>
        <v>0</v>
      </c>
      <c r="H203" s="190"/>
      <c r="I203" s="191">
        <f>ROUND(E203*H203,2)</f>
        <v>0</v>
      </c>
      <c r="J203" s="190"/>
      <c r="K203" s="191">
        <f>ROUND(E203*J203,2)</f>
        <v>0</v>
      </c>
      <c r="L203" s="191">
        <v>15</v>
      </c>
      <c r="M203" s="191">
        <f>G203*(1+L203/100)</f>
        <v>0</v>
      </c>
      <c r="N203" s="191">
        <v>8.9999999999999998E-4</v>
      </c>
      <c r="O203" s="191">
        <f>ROUND(E203*N203,2)</f>
        <v>0.03</v>
      </c>
      <c r="P203" s="191">
        <v>0</v>
      </c>
      <c r="Q203" s="191">
        <f>ROUND(E203*P203,2)</f>
        <v>0</v>
      </c>
      <c r="R203" s="191" t="s">
        <v>1192</v>
      </c>
      <c r="S203" s="191" t="s">
        <v>211</v>
      </c>
      <c r="T203" s="192" t="s">
        <v>241</v>
      </c>
      <c r="U203" s="159">
        <v>0</v>
      </c>
      <c r="V203" s="159">
        <f>ROUND(E203*U203,2)</f>
        <v>0</v>
      </c>
      <c r="W203" s="159"/>
      <c r="X203" s="159" t="s">
        <v>242</v>
      </c>
      <c r="Y203" s="149"/>
      <c r="Z203" s="149"/>
      <c r="AA203" s="149"/>
      <c r="AB203" s="149"/>
      <c r="AC203" s="149"/>
      <c r="AD203" s="149"/>
      <c r="AE203" s="149"/>
      <c r="AF203" s="149"/>
      <c r="AG203" s="149" t="s">
        <v>668</v>
      </c>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outlineLevel="1">
      <c r="A204" s="168">
        <v>76</v>
      </c>
      <c r="B204" s="169" t="s">
        <v>1245</v>
      </c>
      <c r="C204" s="178" t="s">
        <v>1246</v>
      </c>
      <c r="D204" s="170" t="s">
        <v>272</v>
      </c>
      <c r="E204" s="171">
        <v>35.82</v>
      </c>
      <c r="F204" s="172"/>
      <c r="G204" s="173">
        <f>ROUND(E204*F204,2)</f>
        <v>0</v>
      </c>
      <c r="H204" s="172"/>
      <c r="I204" s="173">
        <f>ROUND(E204*H204,2)</f>
        <v>0</v>
      </c>
      <c r="J204" s="172"/>
      <c r="K204" s="173">
        <f>ROUND(E204*J204,2)</f>
        <v>0</v>
      </c>
      <c r="L204" s="173">
        <v>15</v>
      </c>
      <c r="M204" s="173">
        <f>G204*(1+L204/100)</f>
        <v>0</v>
      </c>
      <c r="N204" s="173">
        <v>1E-4</v>
      </c>
      <c r="O204" s="173">
        <f>ROUND(E204*N204,2)</f>
        <v>0</v>
      </c>
      <c r="P204" s="173">
        <v>0</v>
      </c>
      <c r="Q204" s="173">
        <f>ROUND(E204*P204,2)</f>
        <v>0</v>
      </c>
      <c r="R204" s="173" t="s">
        <v>1192</v>
      </c>
      <c r="S204" s="173" t="s">
        <v>211</v>
      </c>
      <c r="T204" s="174" t="s">
        <v>241</v>
      </c>
      <c r="U204" s="159">
        <v>0.12</v>
      </c>
      <c r="V204" s="159">
        <f>ROUND(E204*U204,2)</f>
        <v>4.3</v>
      </c>
      <c r="W204" s="159"/>
      <c r="X204" s="159" t="s">
        <v>242</v>
      </c>
      <c r="Y204" s="149"/>
      <c r="Z204" s="149"/>
      <c r="AA204" s="149"/>
      <c r="AB204" s="149"/>
      <c r="AC204" s="149"/>
      <c r="AD204" s="149"/>
      <c r="AE204" s="149"/>
      <c r="AF204" s="149"/>
      <c r="AG204" s="149" t="s">
        <v>668</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c r="A205" s="156"/>
      <c r="B205" s="157"/>
      <c r="C205" s="194" t="s">
        <v>1247</v>
      </c>
      <c r="D205" s="182"/>
      <c r="E205" s="183">
        <v>8.6999999999999993</v>
      </c>
      <c r="F205" s="159"/>
      <c r="G205" s="159"/>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249</v>
      </c>
      <c r="AH205" s="149">
        <v>0</v>
      </c>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c r="A206" s="156"/>
      <c r="B206" s="157"/>
      <c r="C206" s="194" t="s">
        <v>1248</v>
      </c>
      <c r="D206" s="182"/>
      <c r="E206" s="183">
        <v>22.32</v>
      </c>
      <c r="F206" s="159"/>
      <c r="G206" s="159"/>
      <c r="H206" s="159"/>
      <c r="I206" s="159"/>
      <c r="J206" s="159"/>
      <c r="K206" s="159"/>
      <c r="L206" s="159"/>
      <c r="M206" s="159"/>
      <c r="N206" s="159"/>
      <c r="O206" s="159"/>
      <c r="P206" s="159"/>
      <c r="Q206" s="159"/>
      <c r="R206" s="159"/>
      <c r="S206" s="159"/>
      <c r="T206" s="159"/>
      <c r="U206" s="159"/>
      <c r="V206" s="159"/>
      <c r="W206" s="159"/>
      <c r="X206" s="159"/>
      <c r="Y206" s="149"/>
      <c r="Z206" s="149"/>
      <c r="AA206" s="149"/>
      <c r="AB206" s="149"/>
      <c r="AC206" s="149"/>
      <c r="AD206" s="149"/>
      <c r="AE206" s="149"/>
      <c r="AF206" s="149"/>
      <c r="AG206" s="149" t="s">
        <v>249</v>
      </c>
      <c r="AH206" s="149">
        <v>0</v>
      </c>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c r="A207" s="156"/>
      <c r="B207" s="157"/>
      <c r="C207" s="194" t="s">
        <v>1249</v>
      </c>
      <c r="D207" s="182"/>
      <c r="E207" s="183">
        <v>4.8</v>
      </c>
      <c r="F207" s="159"/>
      <c r="G207" s="159"/>
      <c r="H207" s="159"/>
      <c r="I207" s="159"/>
      <c r="J207" s="159"/>
      <c r="K207" s="159"/>
      <c r="L207" s="159"/>
      <c r="M207" s="159"/>
      <c r="N207" s="159"/>
      <c r="O207" s="159"/>
      <c r="P207" s="159"/>
      <c r="Q207" s="159"/>
      <c r="R207" s="159"/>
      <c r="S207" s="159"/>
      <c r="T207" s="159"/>
      <c r="U207" s="159"/>
      <c r="V207" s="159"/>
      <c r="W207" s="159"/>
      <c r="X207" s="159"/>
      <c r="Y207" s="149"/>
      <c r="Z207" s="149"/>
      <c r="AA207" s="149"/>
      <c r="AB207" s="149"/>
      <c r="AC207" s="149"/>
      <c r="AD207" s="149"/>
      <c r="AE207" s="149"/>
      <c r="AF207" s="149"/>
      <c r="AG207" s="149" t="s">
        <v>249</v>
      </c>
      <c r="AH207" s="149">
        <v>0</v>
      </c>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outlineLevel="1">
      <c r="A208" s="168">
        <v>77</v>
      </c>
      <c r="B208" s="169" t="s">
        <v>1250</v>
      </c>
      <c r="C208" s="178" t="s">
        <v>1251</v>
      </c>
      <c r="D208" s="170" t="s">
        <v>257</v>
      </c>
      <c r="E208" s="171">
        <v>38.405180000000001</v>
      </c>
      <c r="F208" s="172"/>
      <c r="G208" s="173">
        <f>ROUND(E208*F208,2)</f>
        <v>0</v>
      </c>
      <c r="H208" s="172"/>
      <c r="I208" s="173">
        <f>ROUND(E208*H208,2)</f>
        <v>0</v>
      </c>
      <c r="J208" s="172"/>
      <c r="K208" s="173">
        <f>ROUND(E208*J208,2)</f>
        <v>0</v>
      </c>
      <c r="L208" s="173">
        <v>15</v>
      </c>
      <c r="M208" s="173">
        <f>G208*(1+L208/100)</f>
        <v>0</v>
      </c>
      <c r="N208" s="173">
        <v>1.9429999999999999E-2</v>
      </c>
      <c r="O208" s="173">
        <f>ROUND(E208*N208,2)</f>
        <v>0.75</v>
      </c>
      <c r="P208" s="173">
        <v>0</v>
      </c>
      <c r="Q208" s="173">
        <f>ROUND(E208*P208,2)</f>
        <v>0</v>
      </c>
      <c r="R208" s="173" t="s">
        <v>417</v>
      </c>
      <c r="S208" s="173" t="s">
        <v>211</v>
      </c>
      <c r="T208" s="174" t="s">
        <v>241</v>
      </c>
      <c r="U208" s="159">
        <v>0</v>
      </c>
      <c r="V208" s="159">
        <f>ROUND(E208*U208,2)</f>
        <v>0</v>
      </c>
      <c r="W208" s="159"/>
      <c r="X208" s="159" t="s">
        <v>418</v>
      </c>
      <c r="Y208" s="149"/>
      <c r="Z208" s="149"/>
      <c r="AA208" s="149"/>
      <c r="AB208" s="149"/>
      <c r="AC208" s="149"/>
      <c r="AD208" s="149"/>
      <c r="AE208" s="149"/>
      <c r="AF208" s="149"/>
      <c r="AG208" s="149" t="s">
        <v>419</v>
      </c>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c r="A209" s="156"/>
      <c r="B209" s="157"/>
      <c r="C209" s="194" t="s">
        <v>1252</v>
      </c>
      <c r="D209" s="182"/>
      <c r="E209" s="183">
        <v>38.405180000000001</v>
      </c>
      <c r="F209" s="159"/>
      <c r="G209" s="159"/>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249</v>
      </c>
      <c r="AH209" s="149">
        <v>0</v>
      </c>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c r="A210" s="156">
        <v>78</v>
      </c>
      <c r="B210" s="157" t="s">
        <v>1253</v>
      </c>
      <c r="C210" s="197" t="s">
        <v>1254</v>
      </c>
      <c r="D210" s="158" t="s">
        <v>0</v>
      </c>
      <c r="E210" s="193"/>
      <c r="F210" s="160"/>
      <c r="G210" s="159">
        <f>ROUND(E210*F210,2)</f>
        <v>0</v>
      </c>
      <c r="H210" s="160"/>
      <c r="I210" s="159">
        <f>ROUND(E210*H210,2)</f>
        <v>0</v>
      </c>
      <c r="J210" s="160"/>
      <c r="K210" s="159">
        <f>ROUND(E210*J210,2)</f>
        <v>0</v>
      </c>
      <c r="L210" s="159">
        <v>15</v>
      </c>
      <c r="M210" s="159">
        <f>G210*(1+L210/100)</f>
        <v>0</v>
      </c>
      <c r="N210" s="159">
        <v>0</v>
      </c>
      <c r="O210" s="159">
        <f>ROUND(E210*N210,2)</f>
        <v>0</v>
      </c>
      <c r="P210" s="159">
        <v>0</v>
      </c>
      <c r="Q210" s="159">
        <f>ROUND(E210*P210,2)</f>
        <v>0</v>
      </c>
      <c r="R210" s="159" t="s">
        <v>1192</v>
      </c>
      <c r="S210" s="159" t="s">
        <v>211</v>
      </c>
      <c r="T210" s="159" t="s">
        <v>241</v>
      </c>
      <c r="U210" s="159">
        <v>0</v>
      </c>
      <c r="V210" s="159">
        <f>ROUND(E210*U210,2)</f>
        <v>0</v>
      </c>
      <c r="W210" s="159"/>
      <c r="X210" s="159" t="s">
        <v>447</v>
      </c>
      <c r="Y210" s="149"/>
      <c r="Z210" s="149"/>
      <c r="AA210" s="149"/>
      <c r="AB210" s="149"/>
      <c r="AC210" s="149"/>
      <c r="AD210" s="149"/>
      <c r="AE210" s="149"/>
      <c r="AF210" s="149"/>
      <c r="AG210" s="149" t="s">
        <v>448</v>
      </c>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c r="A211" s="162" t="s">
        <v>206</v>
      </c>
      <c r="B211" s="163" t="s">
        <v>165</v>
      </c>
      <c r="C211" s="177" t="s">
        <v>166</v>
      </c>
      <c r="D211" s="164"/>
      <c r="E211" s="165"/>
      <c r="F211" s="166"/>
      <c r="G211" s="166">
        <f>SUMIF(AG212:AG214,"&lt;&gt;NOR",G212:G214)</f>
        <v>0</v>
      </c>
      <c r="H211" s="166"/>
      <c r="I211" s="166">
        <f>SUM(I212:I214)</f>
        <v>0</v>
      </c>
      <c r="J211" s="166"/>
      <c r="K211" s="166">
        <f>SUM(K212:K214)</f>
        <v>0</v>
      </c>
      <c r="L211" s="166"/>
      <c r="M211" s="166">
        <f>SUM(M212:M214)</f>
        <v>0</v>
      </c>
      <c r="N211" s="166"/>
      <c r="O211" s="166">
        <f>SUM(O212:O214)</f>
        <v>0</v>
      </c>
      <c r="P211" s="166"/>
      <c r="Q211" s="166">
        <f>SUM(Q212:Q214)</f>
        <v>0</v>
      </c>
      <c r="R211" s="166"/>
      <c r="S211" s="166"/>
      <c r="T211" s="167"/>
      <c r="U211" s="161"/>
      <c r="V211" s="161">
        <f>SUM(V212:V214)</f>
        <v>2.66</v>
      </c>
      <c r="W211" s="161"/>
      <c r="X211" s="161"/>
      <c r="AG211" t="s">
        <v>207</v>
      </c>
    </row>
    <row r="212" spans="1:60" outlineLevel="1">
      <c r="A212" s="168">
        <v>79</v>
      </c>
      <c r="B212" s="169" t="s">
        <v>1255</v>
      </c>
      <c r="C212" s="178" t="s">
        <v>1256</v>
      </c>
      <c r="D212" s="170" t="s">
        <v>257</v>
      </c>
      <c r="E212" s="171">
        <v>6.6</v>
      </c>
      <c r="F212" s="172"/>
      <c r="G212" s="173">
        <f>ROUND(E212*F212,2)</f>
        <v>0</v>
      </c>
      <c r="H212" s="172"/>
      <c r="I212" s="173">
        <f>ROUND(E212*H212,2)</f>
        <v>0</v>
      </c>
      <c r="J212" s="172"/>
      <c r="K212" s="173">
        <f>ROUND(E212*J212,2)</f>
        <v>0</v>
      </c>
      <c r="L212" s="173">
        <v>15</v>
      </c>
      <c r="M212" s="173">
        <f>G212*(1+L212/100)</f>
        <v>0</v>
      </c>
      <c r="N212" s="173">
        <v>3.1E-4</v>
      </c>
      <c r="O212" s="173">
        <f>ROUND(E212*N212,2)</f>
        <v>0</v>
      </c>
      <c r="P212" s="173">
        <v>0</v>
      </c>
      <c r="Q212" s="173">
        <f>ROUND(E212*P212,2)</f>
        <v>0</v>
      </c>
      <c r="R212" s="173" t="s">
        <v>1257</v>
      </c>
      <c r="S212" s="173" t="s">
        <v>211</v>
      </c>
      <c r="T212" s="174" t="s">
        <v>241</v>
      </c>
      <c r="U212" s="159">
        <v>0.40300000000000002</v>
      </c>
      <c r="V212" s="159">
        <f>ROUND(E212*U212,2)</f>
        <v>2.66</v>
      </c>
      <c r="W212" s="159"/>
      <c r="X212" s="159" t="s">
        <v>242</v>
      </c>
      <c r="Y212" s="149"/>
      <c r="Z212" s="149"/>
      <c r="AA212" s="149"/>
      <c r="AB212" s="149"/>
      <c r="AC212" s="149"/>
      <c r="AD212" s="149"/>
      <c r="AE212" s="149"/>
      <c r="AF212" s="149"/>
      <c r="AG212" s="149" t="s">
        <v>243</v>
      </c>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c r="A213" s="156"/>
      <c r="B213" s="157"/>
      <c r="C213" s="254" t="s">
        <v>724</v>
      </c>
      <c r="D213" s="255"/>
      <c r="E213" s="255"/>
      <c r="F213" s="255"/>
      <c r="G213" s="255"/>
      <c r="H213" s="159"/>
      <c r="I213" s="159"/>
      <c r="J213" s="159"/>
      <c r="K213" s="159"/>
      <c r="L213" s="159"/>
      <c r="M213" s="159"/>
      <c r="N213" s="159"/>
      <c r="O213" s="159"/>
      <c r="P213" s="159"/>
      <c r="Q213" s="159"/>
      <c r="R213" s="159"/>
      <c r="S213" s="159"/>
      <c r="T213" s="159"/>
      <c r="U213" s="159"/>
      <c r="V213" s="159"/>
      <c r="W213" s="159"/>
      <c r="X213" s="159"/>
      <c r="Y213" s="149"/>
      <c r="Z213" s="149"/>
      <c r="AA213" s="149"/>
      <c r="AB213" s="149"/>
      <c r="AC213" s="149"/>
      <c r="AD213" s="149"/>
      <c r="AE213" s="149"/>
      <c r="AF213" s="149"/>
      <c r="AG213" s="149" t="s">
        <v>216</v>
      </c>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c r="A214" s="156"/>
      <c r="B214" s="157"/>
      <c r="C214" s="194" t="s">
        <v>1258</v>
      </c>
      <c r="D214" s="182"/>
      <c r="E214" s="183">
        <v>6.6</v>
      </c>
      <c r="F214" s="159"/>
      <c r="G214" s="159"/>
      <c r="H214" s="159"/>
      <c r="I214" s="159"/>
      <c r="J214" s="159"/>
      <c r="K214" s="159"/>
      <c r="L214" s="159"/>
      <c r="M214" s="159"/>
      <c r="N214" s="159"/>
      <c r="O214" s="159"/>
      <c r="P214" s="159"/>
      <c r="Q214" s="159"/>
      <c r="R214" s="159"/>
      <c r="S214" s="159"/>
      <c r="T214" s="159"/>
      <c r="U214" s="159"/>
      <c r="V214" s="159"/>
      <c r="W214" s="159"/>
      <c r="X214" s="159"/>
      <c r="Y214" s="149"/>
      <c r="Z214" s="149"/>
      <c r="AA214" s="149"/>
      <c r="AB214" s="149"/>
      <c r="AC214" s="149"/>
      <c r="AD214" s="149"/>
      <c r="AE214" s="149"/>
      <c r="AF214" s="149"/>
      <c r="AG214" s="149" t="s">
        <v>249</v>
      </c>
      <c r="AH214" s="149">
        <v>0</v>
      </c>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c r="A215" s="162" t="s">
        <v>206</v>
      </c>
      <c r="B215" s="163" t="s">
        <v>167</v>
      </c>
      <c r="C215" s="177" t="s">
        <v>168</v>
      </c>
      <c r="D215" s="164"/>
      <c r="E215" s="165"/>
      <c r="F215" s="166"/>
      <c r="G215" s="166">
        <f>SUMIF(AG216:AG219,"&lt;&gt;NOR",G216:G219)</f>
        <v>0</v>
      </c>
      <c r="H215" s="166"/>
      <c r="I215" s="166">
        <f>SUM(I216:I219)</f>
        <v>0</v>
      </c>
      <c r="J215" s="166"/>
      <c r="K215" s="166">
        <f>SUM(K216:K219)</f>
        <v>0</v>
      </c>
      <c r="L215" s="166"/>
      <c r="M215" s="166">
        <f>SUM(M216:M219)</f>
        <v>0</v>
      </c>
      <c r="N215" s="166"/>
      <c r="O215" s="166">
        <f>SUM(O216:O219)</f>
        <v>0.09</v>
      </c>
      <c r="P215" s="166"/>
      <c r="Q215" s="166">
        <f>SUM(Q216:Q219)</f>
        <v>0</v>
      </c>
      <c r="R215" s="166"/>
      <c r="S215" s="166"/>
      <c r="T215" s="167"/>
      <c r="U215" s="161"/>
      <c r="V215" s="161">
        <f>SUM(V216:V219)</f>
        <v>53.21</v>
      </c>
      <c r="W215" s="161"/>
      <c r="X215" s="161"/>
      <c r="AG215" t="s">
        <v>207</v>
      </c>
    </row>
    <row r="216" spans="1:60" outlineLevel="1">
      <c r="A216" s="168">
        <v>80</v>
      </c>
      <c r="B216" s="169" t="s">
        <v>1259</v>
      </c>
      <c r="C216" s="178" t="s">
        <v>1260</v>
      </c>
      <c r="D216" s="170" t="s">
        <v>257</v>
      </c>
      <c r="E216" s="171">
        <v>395.89346</v>
      </c>
      <c r="F216" s="172"/>
      <c r="G216" s="173">
        <f>ROUND(E216*F216,2)</f>
        <v>0</v>
      </c>
      <c r="H216" s="172"/>
      <c r="I216" s="173">
        <f>ROUND(E216*H216,2)</f>
        <v>0</v>
      </c>
      <c r="J216" s="172"/>
      <c r="K216" s="173">
        <f>ROUND(E216*J216,2)</f>
        <v>0</v>
      </c>
      <c r="L216" s="173">
        <v>15</v>
      </c>
      <c r="M216" s="173">
        <f>G216*(1+L216/100)</f>
        <v>0</v>
      </c>
      <c r="N216" s="173">
        <v>6.9999999999999994E-5</v>
      </c>
      <c r="O216" s="173">
        <f>ROUND(E216*N216,2)</f>
        <v>0.03</v>
      </c>
      <c r="P216" s="173">
        <v>0</v>
      </c>
      <c r="Q216" s="173">
        <f>ROUND(E216*P216,2)</f>
        <v>0</v>
      </c>
      <c r="R216" s="173" t="s">
        <v>1261</v>
      </c>
      <c r="S216" s="173" t="s">
        <v>211</v>
      </c>
      <c r="T216" s="174" t="s">
        <v>241</v>
      </c>
      <c r="U216" s="159">
        <v>3.2480000000000002E-2</v>
      </c>
      <c r="V216" s="159">
        <f>ROUND(E216*U216,2)</f>
        <v>12.86</v>
      </c>
      <c r="W216" s="159"/>
      <c r="X216" s="159" t="s">
        <v>242</v>
      </c>
      <c r="Y216" s="149"/>
      <c r="Z216" s="149"/>
      <c r="AA216" s="149"/>
      <c r="AB216" s="149"/>
      <c r="AC216" s="149"/>
      <c r="AD216" s="149"/>
      <c r="AE216" s="149"/>
      <c r="AF216" s="149"/>
      <c r="AG216" s="149" t="s">
        <v>243</v>
      </c>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outlineLevel="1">
      <c r="A217" s="156"/>
      <c r="B217" s="157"/>
      <c r="C217" s="194" t="s">
        <v>1262</v>
      </c>
      <c r="D217" s="182"/>
      <c r="E217" s="183">
        <v>166.13800000000001</v>
      </c>
      <c r="F217" s="159"/>
      <c r="G217" s="159"/>
      <c r="H217" s="159"/>
      <c r="I217" s="159"/>
      <c r="J217" s="159"/>
      <c r="K217" s="159"/>
      <c r="L217" s="159"/>
      <c r="M217" s="159"/>
      <c r="N217" s="159"/>
      <c r="O217" s="159"/>
      <c r="P217" s="159"/>
      <c r="Q217" s="159"/>
      <c r="R217" s="159"/>
      <c r="S217" s="159"/>
      <c r="T217" s="159"/>
      <c r="U217" s="159"/>
      <c r="V217" s="159"/>
      <c r="W217" s="159"/>
      <c r="X217" s="159"/>
      <c r="Y217" s="149"/>
      <c r="Z217" s="149"/>
      <c r="AA217" s="149"/>
      <c r="AB217" s="149"/>
      <c r="AC217" s="149"/>
      <c r="AD217" s="149"/>
      <c r="AE217" s="149"/>
      <c r="AF217" s="149"/>
      <c r="AG217" s="149" t="s">
        <v>249</v>
      </c>
      <c r="AH217" s="149">
        <v>0</v>
      </c>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c r="A218" s="156"/>
      <c r="B218" s="157"/>
      <c r="C218" s="194" t="s">
        <v>1263</v>
      </c>
      <c r="D218" s="182"/>
      <c r="E218" s="183">
        <v>229.75546</v>
      </c>
      <c r="F218" s="159"/>
      <c r="G218" s="159"/>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249</v>
      </c>
      <c r="AH218" s="149">
        <v>0</v>
      </c>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outlineLevel="1">
      <c r="A219" s="168">
        <v>81</v>
      </c>
      <c r="B219" s="169" t="s">
        <v>1264</v>
      </c>
      <c r="C219" s="178" t="s">
        <v>1265</v>
      </c>
      <c r="D219" s="170" t="s">
        <v>257</v>
      </c>
      <c r="E219" s="171">
        <v>395.89346</v>
      </c>
      <c r="F219" s="172"/>
      <c r="G219" s="173">
        <f>ROUND(E219*F219,2)</f>
        <v>0</v>
      </c>
      <c r="H219" s="172"/>
      <c r="I219" s="173">
        <f>ROUND(E219*H219,2)</f>
        <v>0</v>
      </c>
      <c r="J219" s="172"/>
      <c r="K219" s="173">
        <f>ROUND(E219*J219,2)</f>
        <v>0</v>
      </c>
      <c r="L219" s="173">
        <v>15</v>
      </c>
      <c r="M219" s="173">
        <f>G219*(1+L219/100)</f>
        <v>0</v>
      </c>
      <c r="N219" s="173">
        <v>1.4999999999999999E-4</v>
      </c>
      <c r="O219" s="173">
        <f>ROUND(E219*N219,2)</f>
        <v>0.06</v>
      </c>
      <c r="P219" s="173">
        <v>0</v>
      </c>
      <c r="Q219" s="173">
        <f>ROUND(E219*P219,2)</f>
        <v>0</v>
      </c>
      <c r="R219" s="173" t="s">
        <v>1261</v>
      </c>
      <c r="S219" s="173" t="s">
        <v>211</v>
      </c>
      <c r="T219" s="174" t="s">
        <v>241</v>
      </c>
      <c r="U219" s="159">
        <v>0.10191</v>
      </c>
      <c r="V219" s="159">
        <f>ROUND(E219*U219,2)</f>
        <v>40.35</v>
      </c>
      <c r="W219" s="159"/>
      <c r="X219" s="159" t="s">
        <v>242</v>
      </c>
      <c r="Y219" s="149"/>
      <c r="Z219" s="149"/>
      <c r="AA219" s="149"/>
      <c r="AB219" s="149"/>
      <c r="AC219" s="149"/>
      <c r="AD219" s="149"/>
      <c r="AE219" s="149"/>
      <c r="AF219" s="149"/>
      <c r="AG219" s="149" t="s">
        <v>243</v>
      </c>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c r="A220" s="3"/>
      <c r="B220" s="4"/>
      <c r="C220" s="179"/>
      <c r="D220" s="6"/>
      <c r="E220" s="3"/>
      <c r="F220" s="3"/>
      <c r="G220" s="3"/>
      <c r="H220" s="3"/>
      <c r="I220" s="3"/>
      <c r="J220" s="3"/>
      <c r="K220" s="3"/>
      <c r="L220" s="3"/>
      <c r="M220" s="3"/>
      <c r="N220" s="3"/>
      <c r="O220" s="3"/>
      <c r="P220" s="3"/>
      <c r="Q220" s="3"/>
      <c r="R220" s="3"/>
      <c r="S220" s="3"/>
      <c r="T220" s="3"/>
      <c r="U220" s="3"/>
      <c r="V220" s="3"/>
      <c r="W220" s="3"/>
      <c r="X220" s="3"/>
      <c r="AE220">
        <v>15</v>
      </c>
      <c r="AF220">
        <v>21</v>
      </c>
      <c r="AG220" t="s">
        <v>193</v>
      </c>
    </row>
    <row r="221" spans="1:60">
      <c r="A221" s="152"/>
      <c r="B221" s="153" t="s">
        <v>29</v>
      </c>
      <c r="C221" s="180"/>
      <c r="D221" s="154"/>
      <c r="E221" s="155"/>
      <c r="F221" s="155"/>
      <c r="G221" s="176">
        <f>G8+G50+G55+G59+G74+G76+G78+G81+G84+G94+G112+G125+G133+G160+G162+G179+G191+G196+G211+G215</f>
        <v>0</v>
      </c>
      <c r="H221" s="3"/>
      <c r="I221" s="3"/>
      <c r="J221" s="3"/>
      <c r="K221" s="3"/>
      <c r="L221" s="3"/>
      <c r="M221" s="3"/>
      <c r="N221" s="3"/>
      <c r="O221" s="3"/>
      <c r="P221" s="3"/>
      <c r="Q221" s="3"/>
      <c r="R221" s="3"/>
      <c r="S221" s="3"/>
      <c r="T221" s="3"/>
      <c r="U221" s="3"/>
      <c r="V221" s="3"/>
      <c r="W221" s="3"/>
      <c r="X221" s="3"/>
      <c r="AE221">
        <f>SUMIF(L7:L219,AE220,G7:G219)</f>
        <v>0</v>
      </c>
      <c r="AF221">
        <f>SUMIF(L7:L219,AF220,G7:G219)</f>
        <v>0</v>
      </c>
      <c r="AG221" t="s">
        <v>235</v>
      </c>
    </row>
    <row r="222" spans="1:60">
      <c r="C222" s="181"/>
      <c r="D222" s="10"/>
      <c r="AG222" t="s">
        <v>236</v>
      </c>
    </row>
    <row r="223" spans="1:60">
      <c r="D223" s="10"/>
    </row>
    <row r="224" spans="1:60">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41">
    <mergeCell ref="C190:G190"/>
    <mergeCell ref="C193:G193"/>
    <mergeCell ref="C195:G195"/>
    <mergeCell ref="C198:G198"/>
    <mergeCell ref="C213:G213"/>
    <mergeCell ref="C182:G182"/>
    <mergeCell ref="C93:G93"/>
    <mergeCell ref="C100:G100"/>
    <mergeCell ref="C101:G101"/>
    <mergeCell ref="C108:G108"/>
    <mergeCell ref="C111:G111"/>
    <mergeCell ref="C124:G124"/>
    <mergeCell ref="C127:G127"/>
    <mergeCell ref="C132:G132"/>
    <mergeCell ref="C141:G141"/>
    <mergeCell ref="C159:G159"/>
    <mergeCell ref="C178:G178"/>
    <mergeCell ref="C89:G89"/>
    <mergeCell ref="C38:G38"/>
    <mergeCell ref="C41:G41"/>
    <mergeCell ref="C44:G44"/>
    <mergeCell ref="C47:G47"/>
    <mergeCell ref="C52:G52"/>
    <mergeCell ref="C53:G53"/>
    <mergeCell ref="C57:G57"/>
    <mergeCell ref="C61:G61"/>
    <mergeCell ref="C64:G64"/>
    <mergeCell ref="C80:G80"/>
    <mergeCell ref="C83:G83"/>
    <mergeCell ref="C35:G35"/>
    <mergeCell ref="A1:G1"/>
    <mergeCell ref="C2:G2"/>
    <mergeCell ref="C3:G3"/>
    <mergeCell ref="C4:G4"/>
    <mergeCell ref="C10:G10"/>
    <mergeCell ref="C13:G13"/>
    <mergeCell ref="C16:G16"/>
    <mergeCell ref="C20:G20"/>
    <mergeCell ref="C23:G23"/>
    <mergeCell ref="C26:G26"/>
    <mergeCell ref="C32:G3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31" activePane="bottomLeft" state="frozen"/>
      <selection pane="bottomLeft" activeCell="F36" sqref="F36"/>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75</v>
      </c>
      <c r="C4" s="260" t="s">
        <v>76</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173</v>
      </c>
      <c r="C8" s="177" t="s">
        <v>174</v>
      </c>
      <c r="D8" s="164"/>
      <c r="E8" s="165"/>
      <c r="F8" s="166"/>
      <c r="G8" s="166">
        <f>SUMIF(AG9:AG61,"&lt;&gt;NOR",G9:G61)</f>
        <v>0</v>
      </c>
      <c r="H8" s="166"/>
      <c r="I8" s="166">
        <f>SUM(I9:I61)</f>
        <v>0</v>
      </c>
      <c r="J8" s="166"/>
      <c r="K8" s="166">
        <f>SUM(K9:K61)</f>
        <v>0</v>
      </c>
      <c r="L8" s="166"/>
      <c r="M8" s="166">
        <f>SUM(M9:M61)</f>
        <v>0</v>
      </c>
      <c r="N8" s="166"/>
      <c r="O8" s="166">
        <f>SUM(O9:O61)</f>
        <v>0</v>
      </c>
      <c r="P8" s="166"/>
      <c r="Q8" s="166">
        <f>SUM(Q9:Q61)</f>
        <v>0</v>
      </c>
      <c r="R8" s="166"/>
      <c r="S8" s="166"/>
      <c r="T8" s="167"/>
      <c r="U8" s="161"/>
      <c r="V8" s="161">
        <f>SUM(V9:V61)</f>
        <v>0</v>
      </c>
      <c r="W8" s="161"/>
      <c r="X8" s="161"/>
      <c r="AG8" t="s">
        <v>207</v>
      </c>
    </row>
    <row r="9" spans="1:60" outlineLevel="1">
      <c r="A9" s="186">
        <v>1</v>
      </c>
      <c r="B9" s="187" t="s">
        <v>1266</v>
      </c>
      <c r="C9" s="195" t="s">
        <v>1267</v>
      </c>
      <c r="D9" s="188"/>
      <c r="E9" s="189">
        <v>0</v>
      </c>
      <c r="F9" s="190"/>
      <c r="G9" s="191">
        <f t="shared" ref="G9:G40" si="0">ROUND(E9*F9,2)</f>
        <v>0</v>
      </c>
      <c r="H9" s="190"/>
      <c r="I9" s="191">
        <f t="shared" ref="I9:I40" si="1">ROUND(E9*H9,2)</f>
        <v>0</v>
      </c>
      <c r="J9" s="190"/>
      <c r="K9" s="191">
        <f t="shared" ref="K9:K40" si="2">ROUND(E9*J9,2)</f>
        <v>0</v>
      </c>
      <c r="L9" s="191">
        <v>15</v>
      </c>
      <c r="M9" s="191">
        <f t="shared" ref="M9:M40" si="3">G9*(1+L9/100)</f>
        <v>0</v>
      </c>
      <c r="N9" s="191">
        <v>0</v>
      </c>
      <c r="O9" s="191">
        <f t="shared" ref="O9:O40" si="4">ROUND(E9*N9,2)</f>
        <v>0</v>
      </c>
      <c r="P9" s="191">
        <v>0</v>
      </c>
      <c r="Q9" s="191">
        <f t="shared" ref="Q9:Q40" si="5">ROUND(E9*P9,2)</f>
        <v>0</v>
      </c>
      <c r="R9" s="191"/>
      <c r="S9" s="191" t="s">
        <v>412</v>
      </c>
      <c r="T9" s="192" t="s">
        <v>212</v>
      </c>
      <c r="U9" s="159">
        <v>0</v>
      </c>
      <c r="V9" s="159">
        <f t="shared" ref="V9:V40" si="6">ROUND(E9*U9,2)</f>
        <v>0</v>
      </c>
      <c r="W9" s="159"/>
      <c r="X9" s="159" t="s">
        <v>242</v>
      </c>
      <c r="Y9" s="149"/>
      <c r="Z9" s="149"/>
      <c r="AA9" s="149"/>
      <c r="AB9" s="149"/>
      <c r="AC9" s="149"/>
      <c r="AD9" s="149"/>
      <c r="AE9" s="149"/>
      <c r="AF9" s="149"/>
      <c r="AG9" s="149" t="s">
        <v>305</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86">
        <v>2</v>
      </c>
      <c r="B10" s="187" t="s">
        <v>1268</v>
      </c>
      <c r="C10" s="195" t="s">
        <v>1269</v>
      </c>
      <c r="D10" s="188" t="s">
        <v>1270</v>
      </c>
      <c r="E10" s="189">
        <v>9</v>
      </c>
      <c r="F10" s="190"/>
      <c r="G10" s="191">
        <f t="shared" si="0"/>
        <v>0</v>
      </c>
      <c r="H10" s="190"/>
      <c r="I10" s="191">
        <f t="shared" si="1"/>
        <v>0</v>
      </c>
      <c r="J10" s="190"/>
      <c r="K10" s="191">
        <f t="shared" si="2"/>
        <v>0</v>
      </c>
      <c r="L10" s="191">
        <v>15</v>
      </c>
      <c r="M10" s="191">
        <f t="shared" si="3"/>
        <v>0</v>
      </c>
      <c r="N10" s="191">
        <v>0</v>
      </c>
      <c r="O10" s="191">
        <f t="shared" si="4"/>
        <v>0</v>
      </c>
      <c r="P10" s="191">
        <v>0</v>
      </c>
      <c r="Q10" s="191">
        <f t="shared" si="5"/>
        <v>0</v>
      </c>
      <c r="R10" s="191"/>
      <c r="S10" s="191" t="s">
        <v>412</v>
      </c>
      <c r="T10" s="192" t="s">
        <v>212</v>
      </c>
      <c r="U10" s="159">
        <v>0</v>
      </c>
      <c r="V10" s="159">
        <f t="shared" si="6"/>
        <v>0</v>
      </c>
      <c r="W10" s="159"/>
      <c r="X10" s="159" t="s">
        <v>242</v>
      </c>
      <c r="Y10" s="149"/>
      <c r="Z10" s="149"/>
      <c r="AA10" s="149"/>
      <c r="AB10" s="149"/>
      <c r="AC10" s="149"/>
      <c r="AD10" s="149"/>
      <c r="AE10" s="149"/>
      <c r="AF10" s="149"/>
      <c r="AG10" s="149" t="s">
        <v>305</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86">
        <v>3</v>
      </c>
      <c r="B11" s="187" t="s">
        <v>1271</v>
      </c>
      <c r="C11" s="195" t="s">
        <v>1272</v>
      </c>
      <c r="D11" s="188" t="s">
        <v>1270</v>
      </c>
      <c r="E11" s="189">
        <v>4</v>
      </c>
      <c r="F11" s="190"/>
      <c r="G11" s="191">
        <f t="shared" si="0"/>
        <v>0</v>
      </c>
      <c r="H11" s="190"/>
      <c r="I11" s="191">
        <f t="shared" si="1"/>
        <v>0</v>
      </c>
      <c r="J11" s="190"/>
      <c r="K11" s="191">
        <f t="shared" si="2"/>
        <v>0</v>
      </c>
      <c r="L11" s="191">
        <v>15</v>
      </c>
      <c r="M11" s="191">
        <f t="shared" si="3"/>
        <v>0</v>
      </c>
      <c r="N11" s="191">
        <v>0</v>
      </c>
      <c r="O11" s="191">
        <f t="shared" si="4"/>
        <v>0</v>
      </c>
      <c r="P11" s="191">
        <v>0</v>
      </c>
      <c r="Q11" s="191">
        <f t="shared" si="5"/>
        <v>0</v>
      </c>
      <c r="R11" s="191"/>
      <c r="S11" s="191" t="s">
        <v>412</v>
      </c>
      <c r="T11" s="192" t="s">
        <v>212</v>
      </c>
      <c r="U11" s="159">
        <v>0</v>
      </c>
      <c r="V11" s="159">
        <f t="shared" si="6"/>
        <v>0</v>
      </c>
      <c r="W11" s="159"/>
      <c r="X11" s="159" t="s">
        <v>242</v>
      </c>
      <c r="Y11" s="149"/>
      <c r="Z11" s="149"/>
      <c r="AA11" s="149"/>
      <c r="AB11" s="149"/>
      <c r="AC11" s="149"/>
      <c r="AD11" s="149"/>
      <c r="AE11" s="149"/>
      <c r="AF11" s="149"/>
      <c r="AG11" s="149" t="s">
        <v>305</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86">
        <v>4</v>
      </c>
      <c r="B12" s="187" t="s">
        <v>1273</v>
      </c>
      <c r="C12" s="195" t="s">
        <v>1274</v>
      </c>
      <c r="D12" s="188"/>
      <c r="E12" s="189">
        <v>0</v>
      </c>
      <c r="F12" s="190"/>
      <c r="G12" s="191">
        <f t="shared" si="0"/>
        <v>0</v>
      </c>
      <c r="H12" s="190"/>
      <c r="I12" s="191">
        <f t="shared" si="1"/>
        <v>0</v>
      </c>
      <c r="J12" s="190"/>
      <c r="K12" s="191">
        <f t="shared" si="2"/>
        <v>0</v>
      </c>
      <c r="L12" s="191">
        <v>15</v>
      </c>
      <c r="M12" s="191">
        <f t="shared" si="3"/>
        <v>0</v>
      </c>
      <c r="N12" s="191">
        <v>0</v>
      </c>
      <c r="O12" s="191">
        <f t="shared" si="4"/>
        <v>0</v>
      </c>
      <c r="P12" s="191">
        <v>0</v>
      </c>
      <c r="Q12" s="191">
        <f t="shared" si="5"/>
        <v>0</v>
      </c>
      <c r="R12" s="191"/>
      <c r="S12" s="191" t="s">
        <v>412</v>
      </c>
      <c r="T12" s="192" t="s">
        <v>212</v>
      </c>
      <c r="U12" s="159">
        <v>0</v>
      </c>
      <c r="V12" s="159">
        <f t="shared" si="6"/>
        <v>0</v>
      </c>
      <c r="W12" s="159"/>
      <c r="X12" s="159" t="s">
        <v>242</v>
      </c>
      <c r="Y12" s="149"/>
      <c r="Z12" s="149"/>
      <c r="AA12" s="149"/>
      <c r="AB12" s="149"/>
      <c r="AC12" s="149"/>
      <c r="AD12" s="149"/>
      <c r="AE12" s="149"/>
      <c r="AF12" s="149"/>
      <c r="AG12" s="149" t="s">
        <v>305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86">
        <v>5</v>
      </c>
      <c r="B13" s="187" t="s">
        <v>1275</v>
      </c>
      <c r="C13" s="195" t="s">
        <v>1276</v>
      </c>
      <c r="D13" s="188" t="s">
        <v>1270</v>
      </c>
      <c r="E13" s="189">
        <v>9</v>
      </c>
      <c r="F13" s="190"/>
      <c r="G13" s="191">
        <f t="shared" si="0"/>
        <v>0</v>
      </c>
      <c r="H13" s="190"/>
      <c r="I13" s="191">
        <f t="shared" si="1"/>
        <v>0</v>
      </c>
      <c r="J13" s="190"/>
      <c r="K13" s="191">
        <f t="shared" si="2"/>
        <v>0</v>
      </c>
      <c r="L13" s="191">
        <v>15</v>
      </c>
      <c r="M13" s="191">
        <f t="shared" si="3"/>
        <v>0</v>
      </c>
      <c r="N13" s="191">
        <v>0</v>
      </c>
      <c r="O13" s="191">
        <f t="shared" si="4"/>
        <v>0</v>
      </c>
      <c r="P13" s="191">
        <v>0</v>
      </c>
      <c r="Q13" s="191">
        <f t="shared" si="5"/>
        <v>0</v>
      </c>
      <c r="R13" s="191"/>
      <c r="S13" s="191" t="s">
        <v>412</v>
      </c>
      <c r="T13" s="192" t="s">
        <v>212</v>
      </c>
      <c r="U13" s="159">
        <v>0</v>
      </c>
      <c r="V13" s="159">
        <f t="shared" si="6"/>
        <v>0</v>
      </c>
      <c r="W13" s="159"/>
      <c r="X13" s="159" t="s">
        <v>242</v>
      </c>
      <c r="Y13" s="149"/>
      <c r="Z13" s="149"/>
      <c r="AA13" s="149"/>
      <c r="AB13" s="149"/>
      <c r="AC13" s="149"/>
      <c r="AD13" s="149"/>
      <c r="AE13" s="149"/>
      <c r="AF13" s="149"/>
      <c r="AG13" s="149" t="s">
        <v>305</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86">
        <v>6</v>
      </c>
      <c r="B14" s="187" t="s">
        <v>1277</v>
      </c>
      <c r="C14" s="195" t="s">
        <v>1278</v>
      </c>
      <c r="D14" s="188" t="s">
        <v>1270</v>
      </c>
      <c r="E14" s="189">
        <v>4</v>
      </c>
      <c r="F14" s="190"/>
      <c r="G14" s="191">
        <f t="shared" si="0"/>
        <v>0</v>
      </c>
      <c r="H14" s="190"/>
      <c r="I14" s="191">
        <f t="shared" si="1"/>
        <v>0</v>
      </c>
      <c r="J14" s="190"/>
      <c r="K14" s="191">
        <f t="shared" si="2"/>
        <v>0</v>
      </c>
      <c r="L14" s="191">
        <v>15</v>
      </c>
      <c r="M14" s="191">
        <f t="shared" si="3"/>
        <v>0</v>
      </c>
      <c r="N14" s="191">
        <v>0</v>
      </c>
      <c r="O14" s="191">
        <f t="shared" si="4"/>
        <v>0</v>
      </c>
      <c r="P14" s="191">
        <v>0</v>
      </c>
      <c r="Q14" s="191">
        <f t="shared" si="5"/>
        <v>0</v>
      </c>
      <c r="R14" s="191"/>
      <c r="S14" s="191" t="s">
        <v>412</v>
      </c>
      <c r="T14" s="192" t="s">
        <v>212</v>
      </c>
      <c r="U14" s="159">
        <v>0</v>
      </c>
      <c r="V14" s="159">
        <f t="shared" si="6"/>
        <v>0</v>
      </c>
      <c r="W14" s="159"/>
      <c r="X14" s="159" t="s">
        <v>242</v>
      </c>
      <c r="Y14" s="149"/>
      <c r="Z14" s="149"/>
      <c r="AA14" s="149"/>
      <c r="AB14" s="149"/>
      <c r="AC14" s="149"/>
      <c r="AD14" s="149"/>
      <c r="AE14" s="149"/>
      <c r="AF14" s="149"/>
      <c r="AG14" s="149" t="s">
        <v>305</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86">
        <v>7</v>
      </c>
      <c r="B15" s="187" t="s">
        <v>1279</v>
      </c>
      <c r="C15" s="195" t="s">
        <v>1280</v>
      </c>
      <c r="D15" s="188"/>
      <c r="E15" s="189">
        <v>0</v>
      </c>
      <c r="F15" s="190"/>
      <c r="G15" s="191">
        <f t="shared" si="0"/>
        <v>0</v>
      </c>
      <c r="H15" s="190"/>
      <c r="I15" s="191">
        <f t="shared" si="1"/>
        <v>0</v>
      </c>
      <c r="J15" s="190"/>
      <c r="K15" s="191">
        <f t="shared" si="2"/>
        <v>0</v>
      </c>
      <c r="L15" s="191">
        <v>15</v>
      </c>
      <c r="M15" s="191">
        <f t="shared" si="3"/>
        <v>0</v>
      </c>
      <c r="N15" s="191">
        <v>0</v>
      </c>
      <c r="O15" s="191">
        <f t="shared" si="4"/>
        <v>0</v>
      </c>
      <c r="P15" s="191">
        <v>0</v>
      </c>
      <c r="Q15" s="191">
        <f t="shared" si="5"/>
        <v>0</v>
      </c>
      <c r="R15" s="191"/>
      <c r="S15" s="191" t="s">
        <v>412</v>
      </c>
      <c r="T15" s="192" t="s">
        <v>212</v>
      </c>
      <c r="U15" s="159">
        <v>0</v>
      </c>
      <c r="V15" s="159">
        <f t="shared" si="6"/>
        <v>0</v>
      </c>
      <c r="W15" s="159"/>
      <c r="X15" s="159" t="s">
        <v>242</v>
      </c>
      <c r="Y15" s="149"/>
      <c r="Z15" s="149"/>
      <c r="AA15" s="149"/>
      <c r="AB15" s="149"/>
      <c r="AC15" s="149"/>
      <c r="AD15" s="149"/>
      <c r="AE15" s="149"/>
      <c r="AF15" s="149"/>
      <c r="AG15" s="149" t="s">
        <v>305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86">
        <v>8</v>
      </c>
      <c r="B16" s="187" t="s">
        <v>1281</v>
      </c>
      <c r="C16" s="195" t="s">
        <v>1282</v>
      </c>
      <c r="D16" s="188" t="s">
        <v>1270</v>
      </c>
      <c r="E16" s="189">
        <v>30</v>
      </c>
      <c r="F16" s="190"/>
      <c r="G16" s="191">
        <f t="shared" si="0"/>
        <v>0</v>
      </c>
      <c r="H16" s="190"/>
      <c r="I16" s="191">
        <f t="shared" si="1"/>
        <v>0</v>
      </c>
      <c r="J16" s="190"/>
      <c r="K16" s="191">
        <f t="shared" si="2"/>
        <v>0</v>
      </c>
      <c r="L16" s="191">
        <v>15</v>
      </c>
      <c r="M16" s="191">
        <f t="shared" si="3"/>
        <v>0</v>
      </c>
      <c r="N16" s="191">
        <v>0</v>
      </c>
      <c r="O16" s="191">
        <f t="shared" si="4"/>
        <v>0</v>
      </c>
      <c r="P16" s="191">
        <v>0</v>
      </c>
      <c r="Q16" s="191">
        <f t="shared" si="5"/>
        <v>0</v>
      </c>
      <c r="R16" s="191"/>
      <c r="S16" s="191" t="s">
        <v>412</v>
      </c>
      <c r="T16" s="192" t="s">
        <v>212</v>
      </c>
      <c r="U16" s="159">
        <v>0</v>
      </c>
      <c r="V16" s="159">
        <f t="shared" si="6"/>
        <v>0</v>
      </c>
      <c r="W16" s="159"/>
      <c r="X16" s="159" t="s">
        <v>242</v>
      </c>
      <c r="Y16" s="149"/>
      <c r="Z16" s="149"/>
      <c r="AA16" s="149"/>
      <c r="AB16" s="149"/>
      <c r="AC16" s="149"/>
      <c r="AD16" s="149"/>
      <c r="AE16" s="149"/>
      <c r="AF16" s="149"/>
      <c r="AG16" s="149" t="s">
        <v>305</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86">
        <v>9</v>
      </c>
      <c r="B17" s="187" t="s">
        <v>1283</v>
      </c>
      <c r="C17" s="195" t="s">
        <v>1284</v>
      </c>
      <c r="D17" s="188"/>
      <c r="E17" s="189">
        <v>0</v>
      </c>
      <c r="F17" s="190"/>
      <c r="G17" s="191">
        <f t="shared" si="0"/>
        <v>0</v>
      </c>
      <c r="H17" s="190"/>
      <c r="I17" s="191">
        <f t="shared" si="1"/>
        <v>0</v>
      </c>
      <c r="J17" s="190"/>
      <c r="K17" s="191">
        <f t="shared" si="2"/>
        <v>0</v>
      </c>
      <c r="L17" s="191">
        <v>15</v>
      </c>
      <c r="M17" s="191">
        <f t="shared" si="3"/>
        <v>0</v>
      </c>
      <c r="N17" s="191">
        <v>0</v>
      </c>
      <c r="O17" s="191">
        <f t="shared" si="4"/>
        <v>0</v>
      </c>
      <c r="P17" s="191">
        <v>0</v>
      </c>
      <c r="Q17" s="191">
        <f t="shared" si="5"/>
        <v>0</v>
      </c>
      <c r="R17" s="191"/>
      <c r="S17" s="191" t="s">
        <v>412</v>
      </c>
      <c r="T17" s="192" t="s">
        <v>212</v>
      </c>
      <c r="U17" s="159">
        <v>0</v>
      </c>
      <c r="V17" s="159">
        <f t="shared" si="6"/>
        <v>0</v>
      </c>
      <c r="W17" s="159"/>
      <c r="X17" s="159" t="s">
        <v>242</v>
      </c>
      <c r="Y17" s="149"/>
      <c r="Z17" s="149"/>
      <c r="AA17" s="149"/>
      <c r="AB17" s="149"/>
      <c r="AC17" s="149"/>
      <c r="AD17" s="149"/>
      <c r="AE17" s="149"/>
      <c r="AF17" s="149"/>
      <c r="AG17" s="149" t="s">
        <v>305</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86">
        <v>10</v>
      </c>
      <c r="B18" s="187" t="s">
        <v>1285</v>
      </c>
      <c r="C18" s="195" t="s">
        <v>1286</v>
      </c>
      <c r="D18" s="188" t="s">
        <v>1270</v>
      </c>
      <c r="E18" s="189">
        <v>20</v>
      </c>
      <c r="F18" s="190"/>
      <c r="G18" s="191">
        <f t="shared" si="0"/>
        <v>0</v>
      </c>
      <c r="H18" s="190"/>
      <c r="I18" s="191">
        <f t="shared" si="1"/>
        <v>0</v>
      </c>
      <c r="J18" s="190"/>
      <c r="K18" s="191">
        <f t="shared" si="2"/>
        <v>0</v>
      </c>
      <c r="L18" s="191">
        <v>15</v>
      </c>
      <c r="M18" s="191">
        <f t="shared" si="3"/>
        <v>0</v>
      </c>
      <c r="N18" s="191">
        <v>0</v>
      </c>
      <c r="O18" s="191">
        <f t="shared" si="4"/>
        <v>0</v>
      </c>
      <c r="P18" s="191">
        <v>0</v>
      </c>
      <c r="Q18" s="191">
        <f t="shared" si="5"/>
        <v>0</v>
      </c>
      <c r="R18" s="191"/>
      <c r="S18" s="191" t="s">
        <v>412</v>
      </c>
      <c r="T18" s="192" t="s">
        <v>212</v>
      </c>
      <c r="U18" s="159">
        <v>0</v>
      </c>
      <c r="V18" s="159">
        <f t="shared" si="6"/>
        <v>0</v>
      </c>
      <c r="W18" s="159"/>
      <c r="X18" s="159" t="s">
        <v>242</v>
      </c>
      <c r="Y18" s="149"/>
      <c r="Z18" s="149"/>
      <c r="AA18" s="149"/>
      <c r="AB18" s="149"/>
      <c r="AC18" s="149"/>
      <c r="AD18" s="149"/>
      <c r="AE18" s="149"/>
      <c r="AF18" s="149"/>
      <c r="AG18" s="149" t="s">
        <v>305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86">
        <v>11</v>
      </c>
      <c r="B19" s="187" t="s">
        <v>1287</v>
      </c>
      <c r="C19" s="195" t="s">
        <v>1288</v>
      </c>
      <c r="D19" s="188"/>
      <c r="E19" s="189">
        <v>0</v>
      </c>
      <c r="F19" s="190"/>
      <c r="G19" s="191">
        <f t="shared" si="0"/>
        <v>0</v>
      </c>
      <c r="H19" s="190"/>
      <c r="I19" s="191">
        <f t="shared" si="1"/>
        <v>0</v>
      </c>
      <c r="J19" s="190"/>
      <c r="K19" s="191">
        <f t="shared" si="2"/>
        <v>0</v>
      </c>
      <c r="L19" s="191">
        <v>15</v>
      </c>
      <c r="M19" s="191">
        <f t="shared" si="3"/>
        <v>0</v>
      </c>
      <c r="N19" s="191">
        <v>0</v>
      </c>
      <c r="O19" s="191">
        <f t="shared" si="4"/>
        <v>0</v>
      </c>
      <c r="P19" s="191">
        <v>0</v>
      </c>
      <c r="Q19" s="191">
        <f t="shared" si="5"/>
        <v>0</v>
      </c>
      <c r="R19" s="191"/>
      <c r="S19" s="191" t="s">
        <v>412</v>
      </c>
      <c r="T19" s="192" t="s">
        <v>212</v>
      </c>
      <c r="U19" s="159">
        <v>0</v>
      </c>
      <c r="V19" s="159">
        <f t="shared" si="6"/>
        <v>0</v>
      </c>
      <c r="W19" s="159"/>
      <c r="X19" s="159" t="s">
        <v>242</v>
      </c>
      <c r="Y19" s="149"/>
      <c r="Z19" s="149"/>
      <c r="AA19" s="149"/>
      <c r="AB19" s="149"/>
      <c r="AC19" s="149"/>
      <c r="AD19" s="149"/>
      <c r="AE19" s="149"/>
      <c r="AF19" s="149"/>
      <c r="AG19" s="149" t="s">
        <v>305</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86">
        <v>12</v>
      </c>
      <c r="B20" s="187" t="s">
        <v>1289</v>
      </c>
      <c r="C20" s="195" t="s">
        <v>1290</v>
      </c>
      <c r="D20" s="188" t="s">
        <v>1270</v>
      </c>
      <c r="E20" s="189">
        <v>5</v>
      </c>
      <c r="F20" s="190"/>
      <c r="G20" s="191">
        <f t="shared" si="0"/>
        <v>0</v>
      </c>
      <c r="H20" s="190"/>
      <c r="I20" s="191">
        <f t="shared" si="1"/>
        <v>0</v>
      </c>
      <c r="J20" s="190"/>
      <c r="K20" s="191">
        <f t="shared" si="2"/>
        <v>0</v>
      </c>
      <c r="L20" s="191">
        <v>15</v>
      </c>
      <c r="M20" s="191">
        <f t="shared" si="3"/>
        <v>0</v>
      </c>
      <c r="N20" s="191">
        <v>0</v>
      </c>
      <c r="O20" s="191">
        <f t="shared" si="4"/>
        <v>0</v>
      </c>
      <c r="P20" s="191">
        <v>0</v>
      </c>
      <c r="Q20" s="191">
        <f t="shared" si="5"/>
        <v>0</v>
      </c>
      <c r="R20" s="191"/>
      <c r="S20" s="191" t="s">
        <v>412</v>
      </c>
      <c r="T20" s="192" t="s">
        <v>212</v>
      </c>
      <c r="U20" s="159">
        <v>0</v>
      </c>
      <c r="V20" s="159">
        <f t="shared" si="6"/>
        <v>0</v>
      </c>
      <c r="W20" s="159"/>
      <c r="X20" s="159" t="s">
        <v>242</v>
      </c>
      <c r="Y20" s="149"/>
      <c r="Z20" s="149"/>
      <c r="AA20" s="149"/>
      <c r="AB20" s="149"/>
      <c r="AC20" s="149"/>
      <c r="AD20" s="149"/>
      <c r="AE20" s="149"/>
      <c r="AF20" s="149"/>
      <c r="AG20" s="149" t="s">
        <v>305</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86">
        <v>13</v>
      </c>
      <c r="B21" s="187" t="s">
        <v>1291</v>
      </c>
      <c r="C21" s="195" t="s">
        <v>1715</v>
      </c>
      <c r="D21" s="188"/>
      <c r="E21" s="189">
        <v>0</v>
      </c>
      <c r="F21" s="190"/>
      <c r="G21" s="191">
        <f t="shared" si="0"/>
        <v>0</v>
      </c>
      <c r="H21" s="190"/>
      <c r="I21" s="191">
        <f t="shared" si="1"/>
        <v>0</v>
      </c>
      <c r="J21" s="190"/>
      <c r="K21" s="191">
        <f t="shared" si="2"/>
        <v>0</v>
      </c>
      <c r="L21" s="191">
        <v>15</v>
      </c>
      <c r="M21" s="191">
        <f t="shared" si="3"/>
        <v>0</v>
      </c>
      <c r="N21" s="191">
        <v>0</v>
      </c>
      <c r="O21" s="191">
        <f t="shared" si="4"/>
        <v>0</v>
      </c>
      <c r="P21" s="191">
        <v>0</v>
      </c>
      <c r="Q21" s="191">
        <f t="shared" si="5"/>
        <v>0</v>
      </c>
      <c r="R21" s="191"/>
      <c r="S21" s="191" t="s">
        <v>412</v>
      </c>
      <c r="T21" s="192" t="s">
        <v>212</v>
      </c>
      <c r="U21" s="159">
        <v>0</v>
      </c>
      <c r="V21" s="159">
        <f t="shared" si="6"/>
        <v>0</v>
      </c>
      <c r="W21" s="159"/>
      <c r="X21" s="159" t="s">
        <v>242</v>
      </c>
      <c r="Y21" s="149"/>
      <c r="Z21" s="149"/>
      <c r="AA21" s="149"/>
      <c r="AB21" s="149"/>
      <c r="AC21" s="149"/>
      <c r="AD21" s="149"/>
      <c r="AE21" s="149"/>
      <c r="AF21" s="149"/>
      <c r="AG21" s="149" t="s">
        <v>305</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86">
        <v>14</v>
      </c>
      <c r="B22" s="187" t="s">
        <v>1292</v>
      </c>
      <c r="C22" s="195" t="s">
        <v>1282</v>
      </c>
      <c r="D22" s="188" t="s">
        <v>1270</v>
      </c>
      <c r="E22" s="189">
        <v>22</v>
      </c>
      <c r="F22" s="190"/>
      <c r="G22" s="191">
        <f t="shared" si="0"/>
        <v>0</v>
      </c>
      <c r="H22" s="190"/>
      <c r="I22" s="191">
        <f t="shared" si="1"/>
        <v>0</v>
      </c>
      <c r="J22" s="190"/>
      <c r="K22" s="191">
        <f t="shared" si="2"/>
        <v>0</v>
      </c>
      <c r="L22" s="191">
        <v>15</v>
      </c>
      <c r="M22" s="191">
        <f t="shared" si="3"/>
        <v>0</v>
      </c>
      <c r="N22" s="191">
        <v>0</v>
      </c>
      <c r="O22" s="191">
        <f t="shared" si="4"/>
        <v>0</v>
      </c>
      <c r="P22" s="191">
        <v>0</v>
      </c>
      <c r="Q22" s="191">
        <f t="shared" si="5"/>
        <v>0</v>
      </c>
      <c r="R22" s="191"/>
      <c r="S22" s="191" t="s">
        <v>412</v>
      </c>
      <c r="T22" s="192" t="s">
        <v>212</v>
      </c>
      <c r="U22" s="159">
        <v>0</v>
      </c>
      <c r="V22" s="159">
        <f t="shared" si="6"/>
        <v>0</v>
      </c>
      <c r="W22" s="159"/>
      <c r="X22" s="159" t="s">
        <v>242</v>
      </c>
      <c r="Y22" s="149"/>
      <c r="Z22" s="149"/>
      <c r="AA22" s="149"/>
      <c r="AB22" s="149"/>
      <c r="AC22" s="149"/>
      <c r="AD22" s="149"/>
      <c r="AE22" s="149"/>
      <c r="AF22" s="149"/>
      <c r="AG22" s="149" t="s">
        <v>305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86">
        <v>15</v>
      </c>
      <c r="B23" s="187" t="s">
        <v>1293</v>
      </c>
      <c r="C23" s="195" t="s">
        <v>1294</v>
      </c>
      <c r="D23" s="188" t="s">
        <v>1270</v>
      </c>
      <c r="E23" s="189">
        <v>7</v>
      </c>
      <c r="F23" s="190"/>
      <c r="G23" s="191">
        <f t="shared" si="0"/>
        <v>0</v>
      </c>
      <c r="H23" s="190"/>
      <c r="I23" s="191">
        <f t="shared" si="1"/>
        <v>0</v>
      </c>
      <c r="J23" s="190"/>
      <c r="K23" s="191">
        <f t="shared" si="2"/>
        <v>0</v>
      </c>
      <c r="L23" s="191">
        <v>15</v>
      </c>
      <c r="M23" s="191">
        <f t="shared" si="3"/>
        <v>0</v>
      </c>
      <c r="N23" s="191">
        <v>0</v>
      </c>
      <c r="O23" s="191">
        <f t="shared" si="4"/>
        <v>0</v>
      </c>
      <c r="P23" s="191">
        <v>0</v>
      </c>
      <c r="Q23" s="191">
        <f t="shared" si="5"/>
        <v>0</v>
      </c>
      <c r="R23" s="191"/>
      <c r="S23" s="191" t="s">
        <v>412</v>
      </c>
      <c r="T23" s="192" t="s">
        <v>212</v>
      </c>
      <c r="U23" s="159">
        <v>0</v>
      </c>
      <c r="V23" s="159">
        <f t="shared" si="6"/>
        <v>0</v>
      </c>
      <c r="W23" s="159"/>
      <c r="X23" s="159" t="s">
        <v>242</v>
      </c>
      <c r="Y23" s="149"/>
      <c r="Z23" s="149"/>
      <c r="AA23" s="149"/>
      <c r="AB23" s="149"/>
      <c r="AC23" s="149"/>
      <c r="AD23" s="149"/>
      <c r="AE23" s="149"/>
      <c r="AF23" s="149"/>
      <c r="AG23" s="149" t="s">
        <v>305</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86">
        <v>16</v>
      </c>
      <c r="B24" s="187" t="s">
        <v>1295</v>
      </c>
      <c r="C24" s="195" t="s">
        <v>1296</v>
      </c>
      <c r="D24" s="188"/>
      <c r="E24" s="189">
        <v>0</v>
      </c>
      <c r="F24" s="190"/>
      <c r="G24" s="191">
        <f t="shared" si="0"/>
        <v>0</v>
      </c>
      <c r="H24" s="190"/>
      <c r="I24" s="191">
        <f t="shared" si="1"/>
        <v>0</v>
      </c>
      <c r="J24" s="190"/>
      <c r="K24" s="191">
        <f t="shared" si="2"/>
        <v>0</v>
      </c>
      <c r="L24" s="191">
        <v>15</v>
      </c>
      <c r="M24" s="191">
        <f t="shared" si="3"/>
        <v>0</v>
      </c>
      <c r="N24" s="191">
        <v>0</v>
      </c>
      <c r="O24" s="191">
        <f t="shared" si="4"/>
        <v>0</v>
      </c>
      <c r="P24" s="191">
        <v>0</v>
      </c>
      <c r="Q24" s="191">
        <f t="shared" si="5"/>
        <v>0</v>
      </c>
      <c r="R24" s="191"/>
      <c r="S24" s="191" t="s">
        <v>412</v>
      </c>
      <c r="T24" s="192" t="s">
        <v>212</v>
      </c>
      <c r="U24" s="159">
        <v>0</v>
      </c>
      <c r="V24" s="159">
        <f t="shared" si="6"/>
        <v>0</v>
      </c>
      <c r="W24" s="159"/>
      <c r="X24" s="159" t="s">
        <v>242</v>
      </c>
      <c r="Y24" s="149"/>
      <c r="Z24" s="149"/>
      <c r="AA24" s="149"/>
      <c r="AB24" s="149"/>
      <c r="AC24" s="149"/>
      <c r="AD24" s="149"/>
      <c r="AE24" s="149"/>
      <c r="AF24" s="149"/>
      <c r="AG24" s="149" t="s">
        <v>305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86">
        <v>17</v>
      </c>
      <c r="B25" s="187" t="s">
        <v>1297</v>
      </c>
      <c r="C25" s="195" t="s">
        <v>1298</v>
      </c>
      <c r="D25" s="188" t="s">
        <v>272</v>
      </c>
      <c r="E25" s="189">
        <v>320</v>
      </c>
      <c r="F25" s="190"/>
      <c r="G25" s="191">
        <f t="shared" si="0"/>
        <v>0</v>
      </c>
      <c r="H25" s="190"/>
      <c r="I25" s="191">
        <f t="shared" si="1"/>
        <v>0</v>
      </c>
      <c r="J25" s="190"/>
      <c r="K25" s="191">
        <f t="shared" si="2"/>
        <v>0</v>
      </c>
      <c r="L25" s="191">
        <v>15</v>
      </c>
      <c r="M25" s="191">
        <f t="shared" si="3"/>
        <v>0</v>
      </c>
      <c r="N25" s="191">
        <v>0</v>
      </c>
      <c r="O25" s="191">
        <f t="shared" si="4"/>
        <v>0</v>
      </c>
      <c r="P25" s="191">
        <v>0</v>
      </c>
      <c r="Q25" s="191">
        <f t="shared" si="5"/>
        <v>0</v>
      </c>
      <c r="R25" s="191"/>
      <c r="S25" s="191" t="s">
        <v>412</v>
      </c>
      <c r="T25" s="192" t="s">
        <v>212</v>
      </c>
      <c r="U25" s="159">
        <v>0</v>
      </c>
      <c r="V25" s="159">
        <f t="shared" si="6"/>
        <v>0</v>
      </c>
      <c r="W25" s="159"/>
      <c r="X25" s="159" t="s">
        <v>242</v>
      </c>
      <c r="Y25" s="149"/>
      <c r="Z25" s="149"/>
      <c r="AA25" s="149"/>
      <c r="AB25" s="149"/>
      <c r="AC25" s="149"/>
      <c r="AD25" s="149"/>
      <c r="AE25" s="149"/>
      <c r="AF25" s="149"/>
      <c r="AG25" s="149" t="s">
        <v>305</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86">
        <v>18</v>
      </c>
      <c r="B26" s="187" t="s">
        <v>1299</v>
      </c>
      <c r="C26" s="195" t="s">
        <v>1300</v>
      </c>
      <c r="D26" s="188" t="s">
        <v>272</v>
      </c>
      <c r="E26" s="189">
        <v>450</v>
      </c>
      <c r="F26" s="190"/>
      <c r="G26" s="191">
        <f t="shared" si="0"/>
        <v>0</v>
      </c>
      <c r="H26" s="190"/>
      <c r="I26" s="191">
        <f t="shared" si="1"/>
        <v>0</v>
      </c>
      <c r="J26" s="190"/>
      <c r="K26" s="191">
        <f t="shared" si="2"/>
        <v>0</v>
      </c>
      <c r="L26" s="191">
        <v>15</v>
      </c>
      <c r="M26" s="191">
        <f t="shared" si="3"/>
        <v>0</v>
      </c>
      <c r="N26" s="191">
        <v>0</v>
      </c>
      <c r="O26" s="191">
        <f t="shared" si="4"/>
        <v>0</v>
      </c>
      <c r="P26" s="191">
        <v>0</v>
      </c>
      <c r="Q26" s="191">
        <f t="shared" si="5"/>
        <v>0</v>
      </c>
      <c r="R26" s="191"/>
      <c r="S26" s="191" t="s">
        <v>412</v>
      </c>
      <c r="T26" s="192" t="s">
        <v>212</v>
      </c>
      <c r="U26" s="159">
        <v>0</v>
      </c>
      <c r="V26" s="159">
        <f t="shared" si="6"/>
        <v>0</v>
      </c>
      <c r="W26" s="159"/>
      <c r="X26" s="159" t="s">
        <v>242</v>
      </c>
      <c r="Y26" s="149"/>
      <c r="Z26" s="149"/>
      <c r="AA26" s="149"/>
      <c r="AB26" s="149"/>
      <c r="AC26" s="149"/>
      <c r="AD26" s="149"/>
      <c r="AE26" s="149"/>
      <c r="AF26" s="149"/>
      <c r="AG26" s="149" t="s">
        <v>305</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86">
        <v>19</v>
      </c>
      <c r="B27" s="187" t="s">
        <v>1301</v>
      </c>
      <c r="C27" s="195" t="s">
        <v>1302</v>
      </c>
      <c r="D27" s="188"/>
      <c r="E27" s="189">
        <v>0</v>
      </c>
      <c r="F27" s="190"/>
      <c r="G27" s="191">
        <f t="shared" si="0"/>
        <v>0</v>
      </c>
      <c r="H27" s="190"/>
      <c r="I27" s="191">
        <f t="shared" si="1"/>
        <v>0</v>
      </c>
      <c r="J27" s="190"/>
      <c r="K27" s="191">
        <f t="shared" si="2"/>
        <v>0</v>
      </c>
      <c r="L27" s="191">
        <v>15</v>
      </c>
      <c r="M27" s="191">
        <f t="shared" si="3"/>
        <v>0</v>
      </c>
      <c r="N27" s="191">
        <v>0</v>
      </c>
      <c r="O27" s="191">
        <f t="shared" si="4"/>
        <v>0</v>
      </c>
      <c r="P27" s="191">
        <v>0</v>
      </c>
      <c r="Q27" s="191">
        <f t="shared" si="5"/>
        <v>0</v>
      </c>
      <c r="R27" s="191"/>
      <c r="S27" s="191" t="s">
        <v>412</v>
      </c>
      <c r="T27" s="192" t="s">
        <v>212</v>
      </c>
      <c r="U27" s="159">
        <v>0</v>
      </c>
      <c r="V27" s="159">
        <f t="shared" si="6"/>
        <v>0</v>
      </c>
      <c r="W27" s="159"/>
      <c r="X27" s="159" t="s">
        <v>242</v>
      </c>
      <c r="Y27" s="149"/>
      <c r="Z27" s="149"/>
      <c r="AA27" s="149"/>
      <c r="AB27" s="149"/>
      <c r="AC27" s="149"/>
      <c r="AD27" s="149"/>
      <c r="AE27" s="149"/>
      <c r="AF27" s="149"/>
      <c r="AG27" s="149" t="s">
        <v>305</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86">
        <v>20</v>
      </c>
      <c r="B28" s="187" t="s">
        <v>1303</v>
      </c>
      <c r="C28" s="195" t="s">
        <v>1304</v>
      </c>
      <c r="D28" s="188" t="s">
        <v>272</v>
      </c>
      <c r="E28" s="189">
        <v>20</v>
      </c>
      <c r="F28" s="190"/>
      <c r="G28" s="191">
        <f t="shared" si="0"/>
        <v>0</v>
      </c>
      <c r="H28" s="190"/>
      <c r="I28" s="191">
        <f t="shared" si="1"/>
        <v>0</v>
      </c>
      <c r="J28" s="190"/>
      <c r="K28" s="191">
        <f t="shared" si="2"/>
        <v>0</v>
      </c>
      <c r="L28" s="191">
        <v>15</v>
      </c>
      <c r="M28" s="191">
        <f t="shared" si="3"/>
        <v>0</v>
      </c>
      <c r="N28" s="191">
        <v>0</v>
      </c>
      <c r="O28" s="191">
        <f t="shared" si="4"/>
        <v>0</v>
      </c>
      <c r="P28" s="191">
        <v>0</v>
      </c>
      <c r="Q28" s="191">
        <f t="shared" si="5"/>
        <v>0</v>
      </c>
      <c r="R28" s="191"/>
      <c r="S28" s="191" t="s">
        <v>412</v>
      </c>
      <c r="T28" s="192" t="s">
        <v>212</v>
      </c>
      <c r="U28" s="159">
        <v>0</v>
      </c>
      <c r="V28" s="159">
        <f t="shared" si="6"/>
        <v>0</v>
      </c>
      <c r="W28" s="159"/>
      <c r="X28" s="159" t="s">
        <v>242</v>
      </c>
      <c r="Y28" s="149"/>
      <c r="Z28" s="149"/>
      <c r="AA28" s="149"/>
      <c r="AB28" s="149"/>
      <c r="AC28" s="149"/>
      <c r="AD28" s="149"/>
      <c r="AE28" s="149"/>
      <c r="AF28" s="149"/>
      <c r="AG28" s="149" t="s">
        <v>305</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86">
        <v>21</v>
      </c>
      <c r="B29" s="187" t="s">
        <v>1305</v>
      </c>
      <c r="C29" s="195" t="s">
        <v>1306</v>
      </c>
      <c r="D29" s="188" t="s">
        <v>272</v>
      </c>
      <c r="E29" s="189">
        <v>4</v>
      </c>
      <c r="F29" s="190"/>
      <c r="G29" s="191">
        <f t="shared" si="0"/>
        <v>0</v>
      </c>
      <c r="H29" s="190"/>
      <c r="I29" s="191">
        <f t="shared" si="1"/>
        <v>0</v>
      </c>
      <c r="J29" s="190"/>
      <c r="K29" s="191">
        <f t="shared" si="2"/>
        <v>0</v>
      </c>
      <c r="L29" s="191">
        <v>15</v>
      </c>
      <c r="M29" s="191">
        <f t="shared" si="3"/>
        <v>0</v>
      </c>
      <c r="N29" s="191">
        <v>0</v>
      </c>
      <c r="O29" s="191">
        <f t="shared" si="4"/>
        <v>0</v>
      </c>
      <c r="P29" s="191">
        <v>0</v>
      </c>
      <c r="Q29" s="191">
        <f t="shared" si="5"/>
        <v>0</v>
      </c>
      <c r="R29" s="191"/>
      <c r="S29" s="191" t="s">
        <v>412</v>
      </c>
      <c r="T29" s="192" t="s">
        <v>212</v>
      </c>
      <c r="U29" s="159">
        <v>0</v>
      </c>
      <c r="V29" s="159">
        <f t="shared" si="6"/>
        <v>0</v>
      </c>
      <c r="W29" s="159"/>
      <c r="X29" s="159" t="s">
        <v>242</v>
      </c>
      <c r="Y29" s="149"/>
      <c r="Z29" s="149"/>
      <c r="AA29" s="149"/>
      <c r="AB29" s="149"/>
      <c r="AC29" s="149"/>
      <c r="AD29" s="149"/>
      <c r="AE29" s="149"/>
      <c r="AF29" s="149"/>
      <c r="AG29" s="149" t="s">
        <v>305</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86">
        <v>22</v>
      </c>
      <c r="B30" s="187" t="s">
        <v>1307</v>
      </c>
      <c r="C30" s="195" t="s">
        <v>1308</v>
      </c>
      <c r="D30" s="188" t="s">
        <v>272</v>
      </c>
      <c r="E30" s="189">
        <v>25</v>
      </c>
      <c r="F30" s="190"/>
      <c r="G30" s="191">
        <f t="shared" si="0"/>
        <v>0</v>
      </c>
      <c r="H30" s="190"/>
      <c r="I30" s="191">
        <f t="shared" si="1"/>
        <v>0</v>
      </c>
      <c r="J30" s="190"/>
      <c r="K30" s="191">
        <f t="shared" si="2"/>
        <v>0</v>
      </c>
      <c r="L30" s="191">
        <v>15</v>
      </c>
      <c r="M30" s="191">
        <f t="shared" si="3"/>
        <v>0</v>
      </c>
      <c r="N30" s="191">
        <v>0</v>
      </c>
      <c r="O30" s="191">
        <f t="shared" si="4"/>
        <v>0</v>
      </c>
      <c r="P30" s="191">
        <v>0</v>
      </c>
      <c r="Q30" s="191">
        <f t="shared" si="5"/>
        <v>0</v>
      </c>
      <c r="R30" s="191"/>
      <c r="S30" s="191" t="s">
        <v>412</v>
      </c>
      <c r="T30" s="192" t="s">
        <v>212</v>
      </c>
      <c r="U30" s="159">
        <v>0</v>
      </c>
      <c r="V30" s="159">
        <f t="shared" si="6"/>
        <v>0</v>
      </c>
      <c r="W30" s="159"/>
      <c r="X30" s="159" t="s">
        <v>242</v>
      </c>
      <c r="Y30" s="149"/>
      <c r="Z30" s="149"/>
      <c r="AA30" s="149"/>
      <c r="AB30" s="149"/>
      <c r="AC30" s="149"/>
      <c r="AD30" s="149"/>
      <c r="AE30" s="149"/>
      <c r="AF30" s="149"/>
      <c r="AG30" s="149" t="s">
        <v>305</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86">
        <v>23</v>
      </c>
      <c r="B31" s="187" t="s">
        <v>1309</v>
      </c>
      <c r="C31" s="195" t="s">
        <v>1310</v>
      </c>
      <c r="D31" s="188"/>
      <c r="E31" s="189">
        <v>0</v>
      </c>
      <c r="F31" s="190"/>
      <c r="G31" s="191">
        <f t="shared" si="0"/>
        <v>0</v>
      </c>
      <c r="H31" s="190"/>
      <c r="I31" s="191">
        <f t="shared" si="1"/>
        <v>0</v>
      </c>
      <c r="J31" s="190"/>
      <c r="K31" s="191">
        <f t="shared" si="2"/>
        <v>0</v>
      </c>
      <c r="L31" s="191">
        <v>15</v>
      </c>
      <c r="M31" s="191">
        <f t="shared" si="3"/>
        <v>0</v>
      </c>
      <c r="N31" s="191">
        <v>0</v>
      </c>
      <c r="O31" s="191">
        <f t="shared" si="4"/>
        <v>0</v>
      </c>
      <c r="P31" s="191">
        <v>0</v>
      </c>
      <c r="Q31" s="191">
        <f t="shared" si="5"/>
        <v>0</v>
      </c>
      <c r="R31" s="191"/>
      <c r="S31" s="191" t="s">
        <v>412</v>
      </c>
      <c r="T31" s="192" t="s">
        <v>212</v>
      </c>
      <c r="U31" s="159">
        <v>0</v>
      </c>
      <c r="V31" s="159">
        <f t="shared" si="6"/>
        <v>0</v>
      </c>
      <c r="W31" s="159"/>
      <c r="X31" s="159" t="s">
        <v>242</v>
      </c>
      <c r="Y31" s="149"/>
      <c r="Z31" s="149"/>
      <c r="AA31" s="149"/>
      <c r="AB31" s="149"/>
      <c r="AC31" s="149"/>
      <c r="AD31" s="149"/>
      <c r="AE31" s="149"/>
      <c r="AF31" s="149"/>
      <c r="AG31" s="149" t="s">
        <v>305</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86">
        <v>24</v>
      </c>
      <c r="B32" s="187" t="s">
        <v>1311</v>
      </c>
      <c r="C32" s="195" t="s">
        <v>1312</v>
      </c>
      <c r="D32" s="188" t="s">
        <v>1270</v>
      </c>
      <c r="E32" s="189">
        <v>49</v>
      </c>
      <c r="F32" s="190"/>
      <c r="G32" s="191">
        <f t="shared" si="0"/>
        <v>0</v>
      </c>
      <c r="H32" s="190"/>
      <c r="I32" s="191">
        <f t="shared" si="1"/>
        <v>0</v>
      </c>
      <c r="J32" s="190"/>
      <c r="K32" s="191">
        <f t="shared" si="2"/>
        <v>0</v>
      </c>
      <c r="L32" s="191">
        <v>15</v>
      </c>
      <c r="M32" s="191">
        <f t="shared" si="3"/>
        <v>0</v>
      </c>
      <c r="N32" s="191">
        <v>0</v>
      </c>
      <c r="O32" s="191">
        <f t="shared" si="4"/>
        <v>0</v>
      </c>
      <c r="P32" s="191">
        <v>0</v>
      </c>
      <c r="Q32" s="191">
        <f t="shared" si="5"/>
        <v>0</v>
      </c>
      <c r="R32" s="191"/>
      <c r="S32" s="191" t="s">
        <v>412</v>
      </c>
      <c r="T32" s="192" t="s">
        <v>212</v>
      </c>
      <c r="U32" s="159">
        <v>0</v>
      </c>
      <c r="V32" s="159">
        <f t="shared" si="6"/>
        <v>0</v>
      </c>
      <c r="W32" s="159"/>
      <c r="X32" s="159" t="s">
        <v>242</v>
      </c>
      <c r="Y32" s="149"/>
      <c r="Z32" s="149"/>
      <c r="AA32" s="149"/>
      <c r="AB32" s="149"/>
      <c r="AC32" s="149"/>
      <c r="AD32" s="149"/>
      <c r="AE32" s="149"/>
      <c r="AF32" s="149"/>
      <c r="AG32" s="149" t="s">
        <v>305</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86">
        <v>25</v>
      </c>
      <c r="B33" s="187" t="s">
        <v>1313</v>
      </c>
      <c r="C33" s="195" t="s">
        <v>1716</v>
      </c>
      <c r="D33" s="188"/>
      <c r="E33" s="189">
        <v>0</v>
      </c>
      <c r="F33" s="190"/>
      <c r="G33" s="191">
        <f t="shared" si="0"/>
        <v>0</v>
      </c>
      <c r="H33" s="190"/>
      <c r="I33" s="191">
        <f t="shared" si="1"/>
        <v>0</v>
      </c>
      <c r="J33" s="190"/>
      <c r="K33" s="191">
        <f t="shared" si="2"/>
        <v>0</v>
      </c>
      <c r="L33" s="191">
        <v>15</v>
      </c>
      <c r="M33" s="191">
        <f t="shared" si="3"/>
        <v>0</v>
      </c>
      <c r="N33" s="191">
        <v>0</v>
      </c>
      <c r="O33" s="191">
        <f t="shared" si="4"/>
        <v>0</v>
      </c>
      <c r="P33" s="191">
        <v>0</v>
      </c>
      <c r="Q33" s="191">
        <f t="shared" si="5"/>
        <v>0</v>
      </c>
      <c r="R33" s="191"/>
      <c r="S33" s="191" t="s">
        <v>412</v>
      </c>
      <c r="T33" s="192" t="s">
        <v>212</v>
      </c>
      <c r="U33" s="159">
        <v>0</v>
      </c>
      <c r="V33" s="159">
        <f t="shared" si="6"/>
        <v>0</v>
      </c>
      <c r="W33" s="159"/>
      <c r="X33" s="159" t="s">
        <v>242</v>
      </c>
      <c r="Y33" s="149"/>
      <c r="Z33" s="149"/>
      <c r="AA33" s="149"/>
      <c r="AB33" s="149"/>
      <c r="AC33" s="149"/>
      <c r="AD33" s="149"/>
      <c r="AE33" s="149"/>
      <c r="AF33" s="149"/>
      <c r="AG33" s="149" t="s">
        <v>305</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86">
        <v>26</v>
      </c>
      <c r="B34" s="187" t="s">
        <v>1314</v>
      </c>
      <c r="C34" s="195" t="s">
        <v>1315</v>
      </c>
      <c r="D34" s="188" t="s">
        <v>1270</v>
      </c>
      <c r="E34" s="189">
        <v>1</v>
      </c>
      <c r="F34" s="190"/>
      <c r="G34" s="191">
        <f t="shared" si="0"/>
        <v>0</v>
      </c>
      <c r="H34" s="190"/>
      <c r="I34" s="191">
        <f t="shared" si="1"/>
        <v>0</v>
      </c>
      <c r="J34" s="190"/>
      <c r="K34" s="191">
        <f t="shared" si="2"/>
        <v>0</v>
      </c>
      <c r="L34" s="191">
        <v>15</v>
      </c>
      <c r="M34" s="191">
        <f t="shared" si="3"/>
        <v>0</v>
      </c>
      <c r="N34" s="191">
        <v>0</v>
      </c>
      <c r="O34" s="191">
        <f t="shared" si="4"/>
        <v>0</v>
      </c>
      <c r="P34" s="191">
        <v>0</v>
      </c>
      <c r="Q34" s="191">
        <f t="shared" si="5"/>
        <v>0</v>
      </c>
      <c r="R34" s="191"/>
      <c r="S34" s="191" t="s">
        <v>412</v>
      </c>
      <c r="T34" s="192" t="s">
        <v>212</v>
      </c>
      <c r="U34" s="159">
        <v>0</v>
      </c>
      <c r="V34" s="159">
        <f t="shared" si="6"/>
        <v>0</v>
      </c>
      <c r="W34" s="159"/>
      <c r="X34" s="159" t="s">
        <v>242</v>
      </c>
      <c r="Y34" s="149"/>
      <c r="Z34" s="149"/>
      <c r="AA34" s="149"/>
      <c r="AB34" s="149"/>
      <c r="AC34" s="149"/>
      <c r="AD34" s="149"/>
      <c r="AE34" s="149"/>
      <c r="AF34" s="149"/>
      <c r="AG34" s="149" t="s">
        <v>305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86">
        <v>27</v>
      </c>
      <c r="B35" s="187" t="s">
        <v>1316</v>
      </c>
      <c r="C35" s="195" t="s">
        <v>1317</v>
      </c>
      <c r="D35" s="188"/>
      <c r="E35" s="189">
        <v>0</v>
      </c>
      <c r="F35" s="190"/>
      <c r="G35" s="191">
        <f t="shared" si="0"/>
        <v>0</v>
      </c>
      <c r="H35" s="190"/>
      <c r="I35" s="191">
        <f t="shared" si="1"/>
        <v>0</v>
      </c>
      <c r="J35" s="190"/>
      <c r="K35" s="191">
        <f t="shared" si="2"/>
        <v>0</v>
      </c>
      <c r="L35" s="191">
        <v>15</v>
      </c>
      <c r="M35" s="191">
        <f t="shared" si="3"/>
        <v>0</v>
      </c>
      <c r="N35" s="191">
        <v>0</v>
      </c>
      <c r="O35" s="191">
        <f t="shared" si="4"/>
        <v>0</v>
      </c>
      <c r="P35" s="191">
        <v>0</v>
      </c>
      <c r="Q35" s="191">
        <f t="shared" si="5"/>
        <v>0</v>
      </c>
      <c r="R35" s="191"/>
      <c r="S35" s="191" t="s">
        <v>412</v>
      </c>
      <c r="T35" s="192" t="s">
        <v>212</v>
      </c>
      <c r="U35" s="159">
        <v>0</v>
      </c>
      <c r="V35" s="159">
        <f t="shared" si="6"/>
        <v>0</v>
      </c>
      <c r="W35" s="159"/>
      <c r="X35" s="159" t="s">
        <v>242</v>
      </c>
      <c r="Y35" s="149"/>
      <c r="Z35" s="149"/>
      <c r="AA35" s="149"/>
      <c r="AB35" s="149"/>
      <c r="AC35" s="149"/>
      <c r="AD35" s="149"/>
      <c r="AE35" s="149"/>
      <c r="AF35" s="149"/>
      <c r="AG35" s="149" t="s">
        <v>305</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86">
        <v>28</v>
      </c>
      <c r="B36" s="187" t="s">
        <v>1318</v>
      </c>
      <c r="C36" s="195" t="s">
        <v>1319</v>
      </c>
      <c r="D36" s="188" t="s">
        <v>1270</v>
      </c>
      <c r="E36" s="189">
        <v>4</v>
      </c>
      <c r="F36" s="190"/>
      <c r="G36" s="191">
        <f t="shared" si="0"/>
        <v>0</v>
      </c>
      <c r="H36" s="190"/>
      <c r="I36" s="191">
        <f t="shared" si="1"/>
        <v>0</v>
      </c>
      <c r="J36" s="190"/>
      <c r="K36" s="191">
        <f t="shared" si="2"/>
        <v>0</v>
      </c>
      <c r="L36" s="191">
        <v>15</v>
      </c>
      <c r="M36" s="191">
        <f t="shared" si="3"/>
        <v>0</v>
      </c>
      <c r="N36" s="191">
        <v>0</v>
      </c>
      <c r="O36" s="191">
        <f t="shared" si="4"/>
        <v>0</v>
      </c>
      <c r="P36" s="191">
        <v>0</v>
      </c>
      <c r="Q36" s="191">
        <f t="shared" si="5"/>
        <v>0</v>
      </c>
      <c r="R36" s="191"/>
      <c r="S36" s="191" t="s">
        <v>412</v>
      </c>
      <c r="T36" s="192" t="s">
        <v>212</v>
      </c>
      <c r="U36" s="159">
        <v>0</v>
      </c>
      <c r="V36" s="159">
        <f t="shared" si="6"/>
        <v>0</v>
      </c>
      <c r="W36" s="159"/>
      <c r="X36" s="159" t="s">
        <v>242</v>
      </c>
      <c r="Y36" s="149"/>
      <c r="Z36" s="149"/>
      <c r="AA36" s="149"/>
      <c r="AB36" s="149"/>
      <c r="AC36" s="149"/>
      <c r="AD36" s="149"/>
      <c r="AE36" s="149"/>
      <c r="AF36" s="149"/>
      <c r="AG36" s="149" t="s">
        <v>305</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86">
        <v>29</v>
      </c>
      <c r="B37" s="187" t="s">
        <v>1320</v>
      </c>
      <c r="C37" s="195" t="s">
        <v>1321</v>
      </c>
      <c r="D37" s="188" t="s">
        <v>1270</v>
      </c>
      <c r="E37" s="189">
        <v>2</v>
      </c>
      <c r="F37" s="190"/>
      <c r="G37" s="191">
        <f t="shared" si="0"/>
        <v>0</v>
      </c>
      <c r="H37" s="190"/>
      <c r="I37" s="191">
        <f t="shared" si="1"/>
        <v>0</v>
      </c>
      <c r="J37" s="190"/>
      <c r="K37" s="191">
        <f t="shared" si="2"/>
        <v>0</v>
      </c>
      <c r="L37" s="191">
        <v>15</v>
      </c>
      <c r="M37" s="191">
        <f t="shared" si="3"/>
        <v>0</v>
      </c>
      <c r="N37" s="191">
        <v>0</v>
      </c>
      <c r="O37" s="191">
        <f t="shared" si="4"/>
        <v>0</v>
      </c>
      <c r="P37" s="191">
        <v>0</v>
      </c>
      <c r="Q37" s="191">
        <f t="shared" si="5"/>
        <v>0</v>
      </c>
      <c r="R37" s="191"/>
      <c r="S37" s="191" t="s">
        <v>412</v>
      </c>
      <c r="T37" s="192" t="s">
        <v>212</v>
      </c>
      <c r="U37" s="159">
        <v>0</v>
      </c>
      <c r="V37" s="159">
        <f t="shared" si="6"/>
        <v>0</v>
      </c>
      <c r="W37" s="159"/>
      <c r="X37" s="159" t="s">
        <v>242</v>
      </c>
      <c r="Y37" s="149"/>
      <c r="Z37" s="149"/>
      <c r="AA37" s="149"/>
      <c r="AB37" s="149"/>
      <c r="AC37" s="149"/>
      <c r="AD37" s="149"/>
      <c r="AE37" s="149"/>
      <c r="AF37" s="149"/>
      <c r="AG37" s="149" t="s">
        <v>305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86">
        <v>30</v>
      </c>
      <c r="B38" s="187" t="s">
        <v>1322</v>
      </c>
      <c r="C38" s="195" t="s">
        <v>1323</v>
      </c>
      <c r="D38" s="188" t="s">
        <v>1270</v>
      </c>
      <c r="E38" s="189">
        <v>12</v>
      </c>
      <c r="F38" s="190"/>
      <c r="G38" s="191">
        <f t="shared" si="0"/>
        <v>0</v>
      </c>
      <c r="H38" s="190"/>
      <c r="I38" s="191">
        <f t="shared" si="1"/>
        <v>0</v>
      </c>
      <c r="J38" s="190"/>
      <c r="K38" s="191">
        <f t="shared" si="2"/>
        <v>0</v>
      </c>
      <c r="L38" s="191">
        <v>15</v>
      </c>
      <c r="M38" s="191">
        <f t="shared" si="3"/>
        <v>0</v>
      </c>
      <c r="N38" s="191">
        <v>0</v>
      </c>
      <c r="O38" s="191">
        <f t="shared" si="4"/>
        <v>0</v>
      </c>
      <c r="P38" s="191">
        <v>0</v>
      </c>
      <c r="Q38" s="191">
        <f t="shared" si="5"/>
        <v>0</v>
      </c>
      <c r="R38" s="191"/>
      <c r="S38" s="191" t="s">
        <v>412</v>
      </c>
      <c r="T38" s="192" t="s">
        <v>212</v>
      </c>
      <c r="U38" s="159">
        <v>0</v>
      </c>
      <c r="V38" s="159">
        <f t="shared" si="6"/>
        <v>0</v>
      </c>
      <c r="W38" s="159"/>
      <c r="X38" s="159" t="s">
        <v>242</v>
      </c>
      <c r="Y38" s="149"/>
      <c r="Z38" s="149"/>
      <c r="AA38" s="149"/>
      <c r="AB38" s="149"/>
      <c r="AC38" s="149"/>
      <c r="AD38" s="149"/>
      <c r="AE38" s="149"/>
      <c r="AF38" s="149"/>
      <c r="AG38" s="149" t="s">
        <v>305</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86">
        <v>31</v>
      </c>
      <c r="B39" s="187" t="s">
        <v>1324</v>
      </c>
      <c r="C39" s="195" t="s">
        <v>1325</v>
      </c>
      <c r="D39" s="188"/>
      <c r="E39" s="189">
        <v>0</v>
      </c>
      <c r="F39" s="190"/>
      <c r="G39" s="191">
        <f t="shared" si="0"/>
        <v>0</v>
      </c>
      <c r="H39" s="190"/>
      <c r="I39" s="191">
        <f t="shared" si="1"/>
        <v>0</v>
      </c>
      <c r="J39" s="190"/>
      <c r="K39" s="191">
        <f t="shared" si="2"/>
        <v>0</v>
      </c>
      <c r="L39" s="191">
        <v>15</v>
      </c>
      <c r="M39" s="191">
        <f t="shared" si="3"/>
        <v>0</v>
      </c>
      <c r="N39" s="191">
        <v>0</v>
      </c>
      <c r="O39" s="191">
        <f t="shared" si="4"/>
        <v>0</v>
      </c>
      <c r="P39" s="191">
        <v>0</v>
      </c>
      <c r="Q39" s="191">
        <f t="shared" si="5"/>
        <v>0</v>
      </c>
      <c r="R39" s="191"/>
      <c r="S39" s="191" t="s">
        <v>412</v>
      </c>
      <c r="T39" s="192" t="s">
        <v>212</v>
      </c>
      <c r="U39" s="159">
        <v>0</v>
      </c>
      <c r="V39" s="159">
        <f t="shared" si="6"/>
        <v>0</v>
      </c>
      <c r="W39" s="159"/>
      <c r="X39" s="159" t="s">
        <v>242</v>
      </c>
      <c r="Y39" s="149"/>
      <c r="Z39" s="149"/>
      <c r="AA39" s="149"/>
      <c r="AB39" s="149"/>
      <c r="AC39" s="149"/>
      <c r="AD39" s="149"/>
      <c r="AE39" s="149"/>
      <c r="AF39" s="149"/>
      <c r="AG39" s="149" t="s">
        <v>305</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86">
        <v>32</v>
      </c>
      <c r="B40" s="187" t="s">
        <v>1326</v>
      </c>
      <c r="C40" s="195" t="s">
        <v>1327</v>
      </c>
      <c r="D40" s="188" t="s">
        <v>1270</v>
      </c>
      <c r="E40" s="189">
        <v>2</v>
      </c>
      <c r="F40" s="190"/>
      <c r="G40" s="191">
        <f t="shared" si="0"/>
        <v>0</v>
      </c>
      <c r="H40" s="190"/>
      <c r="I40" s="191">
        <f t="shared" si="1"/>
        <v>0</v>
      </c>
      <c r="J40" s="190"/>
      <c r="K40" s="191">
        <f t="shared" si="2"/>
        <v>0</v>
      </c>
      <c r="L40" s="191">
        <v>15</v>
      </c>
      <c r="M40" s="191">
        <f t="shared" si="3"/>
        <v>0</v>
      </c>
      <c r="N40" s="191">
        <v>0</v>
      </c>
      <c r="O40" s="191">
        <f t="shared" si="4"/>
        <v>0</v>
      </c>
      <c r="P40" s="191">
        <v>0</v>
      </c>
      <c r="Q40" s="191">
        <f t="shared" si="5"/>
        <v>0</v>
      </c>
      <c r="R40" s="191"/>
      <c r="S40" s="191" t="s">
        <v>412</v>
      </c>
      <c r="T40" s="192" t="s">
        <v>212</v>
      </c>
      <c r="U40" s="159">
        <v>0</v>
      </c>
      <c r="V40" s="159">
        <f t="shared" si="6"/>
        <v>0</v>
      </c>
      <c r="W40" s="159"/>
      <c r="X40" s="159" t="s">
        <v>242</v>
      </c>
      <c r="Y40" s="149"/>
      <c r="Z40" s="149"/>
      <c r="AA40" s="149"/>
      <c r="AB40" s="149"/>
      <c r="AC40" s="149"/>
      <c r="AD40" s="149"/>
      <c r="AE40" s="149"/>
      <c r="AF40" s="149"/>
      <c r="AG40" s="149" t="s">
        <v>305</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86">
        <v>33</v>
      </c>
      <c r="B41" s="187" t="s">
        <v>1328</v>
      </c>
      <c r="C41" s="195" t="s">
        <v>1329</v>
      </c>
      <c r="D41" s="188"/>
      <c r="E41" s="189">
        <v>0</v>
      </c>
      <c r="F41" s="190"/>
      <c r="G41" s="191">
        <f t="shared" ref="G41:G61" si="7">ROUND(E41*F41,2)</f>
        <v>0</v>
      </c>
      <c r="H41" s="190"/>
      <c r="I41" s="191">
        <f t="shared" ref="I41:I61" si="8">ROUND(E41*H41,2)</f>
        <v>0</v>
      </c>
      <c r="J41" s="190"/>
      <c r="K41" s="191">
        <f t="shared" ref="K41:K61" si="9">ROUND(E41*J41,2)</f>
        <v>0</v>
      </c>
      <c r="L41" s="191">
        <v>15</v>
      </c>
      <c r="M41" s="191">
        <f t="shared" ref="M41:M61" si="10">G41*(1+L41/100)</f>
        <v>0</v>
      </c>
      <c r="N41" s="191">
        <v>0</v>
      </c>
      <c r="O41" s="191">
        <f t="shared" ref="O41:O61" si="11">ROUND(E41*N41,2)</f>
        <v>0</v>
      </c>
      <c r="P41" s="191">
        <v>0</v>
      </c>
      <c r="Q41" s="191">
        <f t="shared" ref="Q41:Q61" si="12">ROUND(E41*P41,2)</f>
        <v>0</v>
      </c>
      <c r="R41" s="191"/>
      <c r="S41" s="191" t="s">
        <v>412</v>
      </c>
      <c r="T41" s="192" t="s">
        <v>212</v>
      </c>
      <c r="U41" s="159">
        <v>0</v>
      </c>
      <c r="V41" s="159">
        <f t="shared" ref="V41:V61" si="13">ROUND(E41*U41,2)</f>
        <v>0</v>
      </c>
      <c r="W41" s="159"/>
      <c r="X41" s="159" t="s">
        <v>242</v>
      </c>
      <c r="Y41" s="149"/>
      <c r="Z41" s="149"/>
      <c r="AA41" s="149"/>
      <c r="AB41" s="149"/>
      <c r="AC41" s="149"/>
      <c r="AD41" s="149"/>
      <c r="AE41" s="149"/>
      <c r="AF41" s="149"/>
      <c r="AG41" s="149" t="s">
        <v>305</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86">
        <v>34</v>
      </c>
      <c r="B42" s="187" t="s">
        <v>1330</v>
      </c>
      <c r="C42" s="195" t="s">
        <v>1331</v>
      </c>
      <c r="D42" s="188" t="s">
        <v>1270</v>
      </c>
      <c r="E42" s="189">
        <v>1</v>
      </c>
      <c r="F42" s="190"/>
      <c r="G42" s="191">
        <f t="shared" si="7"/>
        <v>0</v>
      </c>
      <c r="H42" s="190"/>
      <c r="I42" s="191">
        <f t="shared" si="8"/>
        <v>0</v>
      </c>
      <c r="J42" s="190"/>
      <c r="K42" s="191">
        <f t="shared" si="9"/>
        <v>0</v>
      </c>
      <c r="L42" s="191">
        <v>15</v>
      </c>
      <c r="M42" s="191">
        <f t="shared" si="10"/>
        <v>0</v>
      </c>
      <c r="N42" s="191">
        <v>0</v>
      </c>
      <c r="O42" s="191">
        <f t="shared" si="11"/>
        <v>0</v>
      </c>
      <c r="P42" s="191">
        <v>0</v>
      </c>
      <c r="Q42" s="191">
        <f t="shared" si="12"/>
        <v>0</v>
      </c>
      <c r="R42" s="191"/>
      <c r="S42" s="191" t="s">
        <v>412</v>
      </c>
      <c r="T42" s="192" t="s">
        <v>212</v>
      </c>
      <c r="U42" s="159">
        <v>0</v>
      </c>
      <c r="V42" s="159">
        <f t="shared" si="13"/>
        <v>0</v>
      </c>
      <c r="W42" s="159"/>
      <c r="X42" s="159" t="s">
        <v>242</v>
      </c>
      <c r="Y42" s="149"/>
      <c r="Z42" s="149"/>
      <c r="AA42" s="149"/>
      <c r="AB42" s="149"/>
      <c r="AC42" s="149"/>
      <c r="AD42" s="149"/>
      <c r="AE42" s="149"/>
      <c r="AF42" s="149"/>
      <c r="AG42" s="149" t="s">
        <v>305</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86">
        <v>35</v>
      </c>
      <c r="B43" s="187" t="s">
        <v>1332</v>
      </c>
      <c r="C43" s="195" t="s">
        <v>1333</v>
      </c>
      <c r="D43" s="188"/>
      <c r="E43" s="189">
        <v>0</v>
      </c>
      <c r="F43" s="190"/>
      <c r="G43" s="191">
        <f t="shared" si="7"/>
        <v>0</v>
      </c>
      <c r="H43" s="190"/>
      <c r="I43" s="191">
        <f t="shared" si="8"/>
        <v>0</v>
      </c>
      <c r="J43" s="190"/>
      <c r="K43" s="191">
        <f t="shared" si="9"/>
        <v>0</v>
      </c>
      <c r="L43" s="191">
        <v>15</v>
      </c>
      <c r="M43" s="191">
        <f t="shared" si="10"/>
        <v>0</v>
      </c>
      <c r="N43" s="191">
        <v>0</v>
      </c>
      <c r="O43" s="191">
        <f t="shared" si="11"/>
        <v>0</v>
      </c>
      <c r="P43" s="191">
        <v>0</v>
      </c>
      <c r="Q43" s="191">
        <f t="shared" si="12"/>
        <v>0</v>
      </c>
      <c r="R43" s="191"/>
      <c r="S43" s="191" t="s">
        <v>412</v>
      </c>
      <c r="T43" s="192" t="s">
        <v>212</v>
      </c>
      <c r="U43" s="159">
        <v>0</v>
      </c>
      <c r="V43" s="159">
        <f t="shared" si="13"/>
        <v>0</v>
      </c>
      <c r="W43" s="159"/>
      <c r="X43" s="159" t="s">
        <v>242</v>
      </c>
      <c r="Y43" s="149"/>
      <c r="Z43" s="149"/>
      <c r="AA43" s="149"/>
      <c r="AB43" s="149"/>
      <c r="AC43" s="149"/>
      <c r="AD43" s="149"/>
      <c r="AE43" s="149"/>
      <c r="AF43" s="149"/>
      <c r="AG43" s="149" t="s">
        <v>305</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c r="A44" s="186">
        <v>36</v>
      </c>
      <c r="B44" s="187" t="s">
        <v>1334</v>
      </c>
      <c r="C44" s="195" t="s">
        <v>1335</v>
      </c>
      <c r="D44" s="188"/>
      <c r="E44" s="189">
        <v>0</v>
      </c>
      <c r="F44" s="190"/>
      <c r="G44" s="191">
        <f t="shared" si="7"/>
        <v>0</v>
      </c>
      <c r="H44" s="190"/>
      <c r="I44" s="191">
        <f t="shared" si="8"/>
        <v>0</v>
      </c>
      <c r="J44" s="190"/>
      <c r="K44" s="191">
        <f t="shared" si="9"/>
        <v>0</v>
      </c>
      <c r="L44" s="191">
        <v>15</v>
      </c>
      <c r="M44" s="191">
        <f t="shared" si="10"/>
        <v>0</v>
      </c>
      <c r="N44" s="191">
        <v>0</v>
      </c>
      <c r="O44" s="191">
        <f t="shared" si="11"/>
        <v>0</v>
      </c>
      <c r="P44" s="191">
        <v>0</v>
      </c>
      <c r="Q44" s="191">
        <f t="shared" si="12"/>
        <v>0</v>
      </c>
      <c r="R44" s="191"/>
      <c r="S44" s="191" t="s">
        <v>412</v>
      </c>
      <c r="T44" s="192" t="s">
        <v>212</v>
      </c>
      <c r="U44" s="159">
        <v>0</v>
      </c>
      <c r="V44" s="159">
        <f t="shared" si="13"/>
        <v>0</v>
      </c>
      <c r="W44" s="159"/>
      <c r="X44" s="159" t="s">
        <v>242</v>
      </c>
      <c r="Y44" s="149"/>
      <c r="Z44" s="149"/>
      <c r="AA44" s="149"/>
      <c r="AB44" s="149"/>
      <c r="AC44" s="149"/>
      <c r="AD44" s="149"/>
      <c r="AE44" s="149"/>
      <c r="AF44" s="149"/>
      <c r="AG44" s="149" t="s">
        <v>305</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86">
        <v>37</v>
      </c>
      <c r="B45" s="187" t="s">
        <v>1336</v>
      </c>
      <c r="C45" s="195" t="s">
        <v>1337</v>
      </c>
      <c r="D45" s="188" t="s">
        <v>272</v>
      </c>
      <c r="E45" s="189">
        <v>80</v>
      </c>
      <c r="F45" s="190"/>
      <c r="G45" s="191">
        <f t="shared" si="7"/>
        <v>0</v>
      </c>
      <c r="H45" s="190"/>
      <c r="I45" s="191">
        <f t="shared" si="8"/>
        <v>0</v>
      </c>
      <c r="J45" s="190"/>
      <c r="K45" s="191">
        <f t="shared" si="9"/>
        <v>0</v>
      </c>
      <c r="L45" s="191">
        <v>15</v>
      </c>
      <c r="M45" s="191">
        <f t="shared" si="10"/>
        <v>0</v>
      </c>
      <c r="N45" s="191">
        <v>0</v>
      </c>
      <c r="O45" s="191">
        <f t="shared" si="11"/>
        <v>0</v>
      </c>
      <c r="P45" s="191">
        <v>0</v>
      </c>
      <c r="Q45" s="191">
        <f t="shared" si="12"/>
        <v>0</v>
      </c>
      <c r="R45" s="191"/>
      <c r="S45" s="191" t="s">
        <v>412</v>
      </c>
      <c r="T45" s="192" t="s">
        <v>212</v>
      </c>
      <c r="U45" s="159">
        <v>0</v>
      </c>
      <c r="V45" s="159">
        <f t="shared" si="13"/>
        <v>0</v>
      </c>
      <c r="W45" s="159"/>
      <c r="X45" s="159" t="s">
        <v>242</v>
      </c>
      <c r="Y45" s="149"/>
      <c r="Z45" s="149"/>
      <c r="AA45" s="149"/>
      <c r="AB45" s="149"/>
      <c r="AC45" s="149"/>
      <c r="AD45" s="149"/>
      <c r="AE45" s="149"/>
      <c r="AF45" s="149"/>
      <c r="AG45" s="149" t="s">
        <v>305</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86">
        <v>38</v>
      </c>
      <c r="B46" s="187" t="s">
        <v>1338</v>
      </c>
      <c r="C46" s="195" t="s">
        <v>1339</v>
      </c>
      <c r="D46" s="188"/>
      <c r="E46" s="189">
        <v>0</v>
      </c>
      <c r="F46" s="190"/>
      <c r="G46" s="191">
        <f t="shared" si="7"/>
        <v>0</v>
      </c>
      <c r="H46" s="190"/>
      <c r="I46" s="191">
        <f t="shared" si="8"/>
        <v>0</v>
      </c>
      <c r="J46" s="190"/>
      <c r="K46" s="191">
        <f t="shared" si="9"/>
        <v>0</v>
      </c>
      <c r="L46" s="191">
        <v>15</v>
      </c>
      <c r="M46" s="191">
        <f t="shared" si="10"/>
        <v>0</v>
      </c>
      <c r="N46" s="191">
        <v>0</v>
      </c>
      <c r="O46" s="191">
        <f t="shared" si="11"/>
        <v>0</v>
      </c>
      <c r="P46" s="191">
        <v>0</v>
      </c>
      <c r="Q46" s="191">
        <f t="shared" si="12"/>
        <v>0</v>
      </c>
      <c r="R46" s="191"/>
      <c r="S46" s="191" t="s">
        <v>412</v>
      </c>
      <c r="T46" s="192" t="s">
        <v>212</v>
      </c>
      <c r="U46" s="159">
        <v>0</v>
      </c>
      <c r="V46" s="159">
        <f t="shared" si="13"/>
        <v>0</v>
      </c>
      <c r="W46" s="159"/>
      <c r="X46" s="159" t="s">
        <v>242</v>
      </c>
      <c r="Y46" s="149"/>
      <c r="Z46" s="149"/>
      <c r="AA46" s="149"/>
      <c r="AB46" s="149"/>
      <c r="AC46" s="149"/>
      <c r="AD46" s="149"/>
      <c r="AE46" s="149"/>
      <c r="AF46" s="149"/>
      <c r="AG46" s="149" t="s">
        <v>305</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86">
        <v>39</v>
      </c>
      <c r="B47" s="187" t="s">
        <v>1340</v>
      </c>
      <c r="C47" s="195" t="s">
        <v>1341</v>
      </c>
      <c r="D47" s="188"/>
      <c r="E47" s="189">
        <v>0</v>
      </c>
      <c r="F47" s="190"/>
      <c r="G47" s="191">
        <f t="shared" si="7"/>
        <v>0</v>
      </c>
      <c r="H47" s="190"/>
      <c r="I47" s="191">
        <f t="shared" si="8"/>
        <v>0</v>
      </c>
      <c r="J47" s="190"/>
      <c r="K47" s="191">
        <f t="shared" si="9"/>
        <v>0</v>
      </c>
      <c r="L47" s="191">
        <v>15</v>
      </c>
      <c r="M47" s="191">
        <f t="shared" si="10"/>
        <v>0</v>
      </c>
      <c r="N47" s="191">
        <v>0</v>
      </c>
      <c r="O47" s="191">
        <f t="shared" si="11"/>
        <v>0</v>
      </c>
      <c r="P47" s="191">
        <v>0</v>
      </c>
      <c r="Q47" s="191">
        <f t="shared" si="12"/>
        <v>0</v>
      </c>
      <c r="R47" s="191"/>
      <c r="S47" s="191" t="s">
        <v>412</v>
      </c>
      <c r="T47" s="192" t="s">
        <v>212</v>
      </c>
      <c r="U47" s="159">
        <v>0</v>
      </c>
      <c r="V47" s="159">
        <f t="shared" si="13"/>
        <v>0</v>
      </c>
      <c r="W47" s="159"/>
      <c r="X47" s="159" t="s">
        <v>242</v>
      </c>
      <c r="Y47" s="149"/>
      <c r="Z47" s="149"/>
      <c r="AA47" s="149"/>
      <c r="AB47" s="149"/>
      <c r="AC47" s="149"/>
      <c r="AD47" s="149"/>
      <c r="AE47" s="149"/>
      <c r="AF47" s="149"/>
      <c r="AG47" s="149" t="s">
        <v>305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86">
        <v>40</v>
      </c>
      <c r="B48" s="187" t="s">
        <v>1342</v>
      </c>
      <c r="C48" s="195" t="s">
        <v>1343</v>
      </c>
      <c r="D48" s="188" t="s">
        <v>1270</v>
      </c>
      <c r="E48" s="189">
        <v>49</v>
      </c>
      <c r="F48" s="190"/>
      <c r="G48" s="191">
        <f t="shared" si="7"/>
        <v>0</v>
      </c>
      <c r="H48" s="190"/>
      <c r="I48" s="191">
        <f t="shared" si="8"/>
        <v>0</v>
      </c>
      <c r="J48" s="190"/>
      <c r="K48" s="191">
        <f t="shared" si="9"/>
        <v>0</v>
      </c>
      <c r="L48" s="191">
        <v>15</v>
      </c>
      <c r="M48" s="191">
        <f t="shared" si="10"/>
        <v>0</v>
      </c>
      <c r="N48" s="191">
        <v>0</v>
      </c>
      <c r="O48" s="191">
        <f t="shared" si="11"/>
        <v>0</v>
      </c>
      <c r="P48" s="191">
        <v>0</v>
      </c>
      <c r="Q48" s="191">
        <f t="shared" si="12"/>
        <v>0</v>
      </c>
      <c r="R48" s="191"/>
      <c r="S48" s="191" t="s">
        <v>412</v>
      </c>
      <c r="T48" s="192" t="s">
        <v>212</v>
      </c>
      <c r="U48" s="159">
        <v>0</v>
      </c>
      <c r="V48" s="159">
        <f t="shared" si="13"/>
        <v>0</v>
      </c>
      <c r="W48" s="159"/>
      <c r="X48" s="159" t="s">
        <v>242</v>
      </c>
      <c r="Y48" s="149"/>
      <c r="Z48" s="149"/>
      <c r="AA48" s="149"/>
      <c r="AB48" s="149"/>
      <c r="AC48" s="149"/>
      <c r="AD48" s="149"/>
      <c r="AE48" s="149"/>
      <c r="AF48" s="149"/>
      <c r="AG48" s="149" t="s">
        <v>305</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86">
        <v>41</v>
      </c>
      <c r="B49" s="187" t="s">
        <v>1344</v>
      </c>
      <c r="C49" s="195" t="s">
        <v>1345</v>
      </c>
      <c r="D49" s="188"/>
      <c r="E49" s="189">
        <v>0</v>
      </c>
      <c r="F49" s="190"/>
      <c r="G49" s="191">
        <f t="shared" si="7"/>
        <v>0</v>
      </c>
      <c r="H49" s="190"/>
      <c r="I49" s="191">
        <f t="shared" si="8"/>
        <v>0</v>
      </c>
      <c r="J49" s="190"/>
      <c r="K49" s="191">
        <f t="shared" si="9"/>
        <v>0</v>
      </c>
      <c r="L49" s="191">
        <v>15</v>
      </c>
      <c r="M49" s="191">
        <f t="shared" si="10"/>
        <v>0</v>
      </c>
      <c r="N49" s="191">
        <v>0</v>
      </c>
      <c r="O49" s="191">
        <f t="shared" si="11"/>
        <v>0</v>
      </c>
      <c r="P49" s="191">
        <v>0</v>
      </c>
      <c r="Q49" s="191">
        <f t="shared" si="12"/>
        <v>0</v>
      </c>
      <c r="R49" s="191"/>
      <c r="S49" s="191" t="s">
        <v>412</v>
      </c>
      <c r="T49" s="192" t="s">
        <v>212</v>
      </c>
      <c r="U49" s="159">
        <v>0</v>
      </c>
      <c r="V49" s="159">
        <f t="shared" si="13"/>
        <v>0</v>
      </c>
      <c r="W49" s="159"/>
      <c r="X49" s="159" t="s">
        <v>242</v>
      </c>
      <c r="Y49" s="149"/>
      <c r="Z49" s="149"/>
      <c r="AA49" s="149"/>
      <c r="AB49" s="149"/>
      <c r="AC49" s="149"/>
      <c r="AD49" s="149"/>
      <c r="AE49" s="149"/>
      <c r="AF49" s="149"/>
      <c r="AG49" s="149" t="s">
        <v>305</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86">
        <v>42</v>
      </c>
      <c r="B50" s="187" t="s">
        <v>1346</v>
      </c>
      <c r="C50" s="195" t="s">
        <v>1347</v>
      </c>
      <c r="D50" s="188" t="s">
        <v>257</v>
      </c>
      <c r="E50" s="189">
        <v>3.8</v>
      </c>
      <c r="F50" s="190"/>
      <c r="G50" s="191">
        <f t="shared" si="7"/>
        <v>0</v>
      </c>
      <c r="H50" s="190"/>
      <c r="I50" s="191">
        <f t="shared" si="8"/>
        <v>0</v>
      </c>
      <c r="J50" s="190"/>
      <c r="K50" s="191">
        <f t="shared" si="9"/>
        <v>0</v>
      </c>
      <c r="L50" s="191">
        <v>15</v>
      </c>
      <c r="M50" s="191">
        <f t="shared" si="10"/>
        <v>0</v>
      </c>
      <c r="N50" s="191">
        <v>0</v>
      </c>
      <c r="O50" s="191">
        <f t="shared" si="11"/>
        <v>0</v>
      </c>
      <c r="P50" s="191">
        <v>0</v>
      </c>
      <c r="Q50" s="191">
        <f t="shared" si="12"/>
        <v>0</v>
      </c>
      <c r="R50" s="191"/>
      <c r="S50" s="191" t="s">
        <v>412</v>
      </c>
      <c r="T50" s="192" t="s">
        <v>212</v>
      </c>
      <c r="U50" s="159">
        <v>0</v>
      </c>
      <c r="V50" s="159">
        <f t="shared" si="13"/>
        <v>0</v>
      </c>
      <c r="W50" s="159"/>
      <c r="X50" s="159" t="s">
        <v>242</v>
      </c>
      <c r="Y50" s="149"/>
      <c r="Z50" s="149"/>
      <c r="AA50" s="149"/>
      <c r="AB50" s="149"/>
      <c r="AC50" s="149"/>
      <c r="AD50" s="149"/>
      <c r="AE50" s="149"/>
      <c r="AF50" s="149"/>
      <c r="AG50" s="149" t="s">
        <v>305</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86">
        <v>43</v>
      </c>
      <c r="B51" s="187" t="s">
        <v>1348</v>
      </c>
      <c r="C51" s="195" t="s">
        <v>1349</v>
      </c>
      <c r="D51" s="188"/>
      <c r="E51" s="189">
        <v>0</v>
      </c>
      <c r="F51" s="190"/>
      <c r="G51" s="191">
        <f t="shared" si="7"/>
        <v>0</v>
      </c>
      <c r="H51" s="190"/>
      <c r="I51" s="191">
        <f t="shared" si="8"/>
        <v>0</v>
      </c>
      <c r="J51" s="190"/>
      <c r="K51" s="191">
        <f t="shared" si="9"/>
        <v>0</v>
      </c>
      <c r="L51" s="191">
        <v>15</v>
      </c>
      <c r="M51" s="191">
        <f t="shared" si="10"/>
        <v>0</v>
      </c>
      <c r="N51" s="191">
        <v>0</v>
      </c>
      <c r="O51" s="191">
        <f t="shared" si="11"/>
        <v>0</v>
      </c>
      <c r="P51" s="191">
        <v>0</v>
      </c>
      <c r="Q51" s="191">
        <f t="shared" si="12"/>
        <v>0</v>
      </c>
      <c r="R51" s="191"/>
      <c r="S51" s="191" t="s">
        <v>412</v>
      </c>
      <c r="T51" s="192" t="s">
        <v>212</v>
      </c>
      <c r="U51" s="159">
        <v>0</v>
      </c>
      <c r="V51" s="159">
        <f t="shared" si="13"/>
        <v>0</v>
      </c>
      <c r="W51" s="159"/>
      <c r="X51" s="159" t="s">
        <v>242</v>
      </c>
      <c r="Y51" s="149"/>
      <c r="Z51" s="149"/>
      <c r="AA51" s="149"/>
      <c r="AB51" s="149"/>
      <c r="AC51" s="149"/>
      <c r="AD51" s="149"/>
      <c r="AE51" s="149"/>
      <c r="AF51" s="149"/>
      <c r="AG51" s="149" t="s">
        <v>305</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86">
        <v>44</v>
      </c>
      <c r="B52" s="187" t="s">
        <v>1350</v>
      </c>
      <c r="C52" s="195" t="s">
        <v>1351</v>
      </c>
      <c r="D52" s="188" t="s">
        <v>1352</v>
      </c>
      <c r="E52" s="189">
        <v>2</v>
      </c>
      <c r="F52" s="190"/>
      <c r="G52" s="191">
        <f t="shared" si="7"/>
        <v>0</v>
      </c>
      <c r="H52" s="190"/>
      <c r="I52" s="191">
        <f t="shared" si="8"/>
        <v>0</v>
      </c>
      <c r="J52" s="190"/>
      <c r="K52" s="191">
        <f t="shared" si="9"/>
        <v>0</v>
      </c>
      <c r="L52" s="191">
        <v>15</v>
      </c>
      <c r="M52" s="191">
        <f t="shared" si="10"/>
        <v>0</v>
      </c>
      <c r="N52" s="191">
        <v>0</v>
      </c>
      <c r="O52" s="191">
        <f t="shared" si="11"/>
        <v>0</v>
      </c>
      <c r="P52" s="191">
        <v>0</v>
      </c>
      <c r="Q52" s="191">
        <f t="shared" si="12"/>
        <v>0</v>
      </c>
      <c r="R52" s="191"/>
      <c r="S52" s="191" t="s">
        <v>412</v>
      </c>
      <c r="T52" s="192" t="s">
        <v>212</v>
      </c>
      <c r="U52" s="159">
        <v>0</v>
      </c>
      <c r="V52" s="159">
        <f t="shared" si="13"/>
        <v>0</v>
      </c>
      <c r="W52" s="159"/>
      <c r="X52" s="159" t="s">
        <v>242</v>
      </c>
      <c r="Y52" s="149"/>
      <c r="Z52" s="149"/>
      <c r="AA52" s="149"/>
      <c r="AB52" s="149"/>
      <c r="AC52" s="149"/>
      <c r="AD52" s="149"/>
      <c r="AE52" s="149"/>
      <c r="AF52" s="149"/>
      <c r="AG52" s="149" t="s">
        <v>305</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86">
        <v>45</v>
      </c>
      <c r="B53" s="187" t="s">
        <v>1353</v>
      </c>
      <c r="C53" s="195" t="s">
        <v>1354</v>
      </c>
      <c r="D53" s="188" t="s">
        <v>1352</v>
      </c>
      <c r="E53" s="189">
        <v>2</v>
      </c>
      <c r="F53" s="190"/>
      <c r="G53" s="191">
        <f t="shared" si="7"/>
        <v>0</v>
      </c>
      <c r="H53" s="190"/>
      <c r="I53" s="191">
        <f t="shared" si="8"/>
        <v>0</v>
      </c>
      <c r="J53" s="190"/>
      <c r="K53" s="191">
        <f t="shared" si="9"/>
        <v>0</v>
      </c>
      <c r="L53" s="191">
        <v>15</v>
      </c>
      <c r="M53" s="191">
        <f t="shared" si="10"/>
        <v>0</v>
      </c>
      <c r="N53" s="191">
        <v>0</v>
      </c>
      <c r="O53" s="191">
        <f t="shared" si="11"/>
        <v>0</v>
      </c>
      <c r="P53" s="191">
        <v>0</v>
      </c>
      <c r="Q53" s="191">
        <f t="shared" si="12"/>
        <v>0</v>
      </c>
      <c r="R53" s="191"/>
      <c r="S53" s="191" t="s">
        <v>412</v>
      </c>
      <c r="T53" s="192" t="s">
        <v>212</v>
      </c>
      <c r="U53" s="159">
        <v>0</v>
      </c>
      <c r="V53" s="159">
        <f t="shared" si="13"/>
        <v>0</v>
      </c>
      <c r="W53" s="159"/>
      <c r="X53" s="159" t="s">
        <v>242</v>
      </c>
      <c r="Y53" s="149"/>
      <c r="Z53" s="149"/>
      <c r="AA53" s="149"/>
      <c r="AB53" s="149"/>
      <c r="AC53" s="149"/>
      <c r="AD53" s="149"/>
      <c r="AE53" s="149"/>
      <c r="AF53" s="149"/>
      <c r="AG53" s="149" t="s">
        <v>305</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86">
        <v>46</v>
      </c>
      <c r="B54" s="187" t="s">
        <v>1355</v>
      </c>
      <c r="C54" s="195" t="s">
        <v>1356</v>
      </c>
      <c r="D54" s="188" t="s">
        <v>1352</v>
      </c>
      <c r="E54" s="189">
        <v>3</v>
      </c>
      <c r="F54" s="190"/>
      <c r="G54" s="191">
        <f t="shared" si="7"/>
        <v>0</v>
      </c>
      <c r="H54" s="190"/>
      <c r="I54" s="191">
        <f t="shared" si="8"/>
        <v>0</v>
      </c>
      <c r="J54" s="190"/>
      <c r="K54" s="191">
        <f t="shared" si="9"/>
        <v>0</v>
      </c>
      <c r="L54" s="191">
        <v>15</v>
      </c>
      <c r="M54" s="191">
        <f t="shared" si="10"/>
        <v>0</v>
      </c>
      <c r="N54" s="191">
        <v>0</v>
      </c>
      <c r="O54" s="191">
        <f t="shared" si="11"/>
        <v>0</v>
      </c>
      <c r="P54" s="191">
        <v>0</v>
      </c>
      <c r="Q54" s="191">
        <f t="shared" si="12"/>
        <v>0</v>
      </c>
      <c r="R54" s="191"/>
      <c r="S54" s="191" t="s">
        <v>412</v>
      </c>
      <c r="T54" s="192" t="s">
        <v>212</v>
      </c>
      <c r="U54" s="159">
        <v>0</v>
      </c>
      <c r="V54" s="159">
        <f t="shared" si="13"/>
        <v>0</v>
      </c>
      <c r="W54" s="159"/>
      <c r="X54" s="159" t="s">
        <v>242</v>
      </c>
      <c r="Y54" s="149"/>
      <c r="Z54" s="149"/>
      <c r="AA54" s="149"/>
      <c r="AB54" s="149"/>
      <c r="AC54" s="149"/>
      <c r="AD54" s="149"/>
      <c r="AE54" s="149"/>
      <c r="AF54" s="149"/>
      <c r="AG54" s="149" t="s">
        <v>305</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c r="A55" s="186">
        <v>47</v>
      </c>
      <c r="B55" s="187" t="s">
        <v>1357</v>
      </c>
      <c r="C55" s="195" t="s">
        <v>1358</v>
      </c>
      <c r="D55" s="188"/>
      <c r="E55" s="189">
        <v>0</v>
      </c>
      <c r="F55" s="190"/>
      <c r="G55" s="191">
        <f t="shared" si="7"/>
        <v>0</v>
      </c>
      <c r="H55" s="190"/>
      <c r="I55" s="191">
        <f t="shared" si="8"/>
        <v>0</v>
      </c>
      <c r="J55" s="190"/>
      <c r="K55" s="191">
        <f t="shared" si="9"/>
        <v>0</v>
      </c>
      <c r="L55" s="191">
        <v>15</v>
      </c>
      <c r="M55" s="191">
        <f t="shared" si="10"/>
        <v>0</v>
      </c>
      <c r="N55" s="191">
        <v>0</v>
      </c>
      <c r="O55" s="191">
        <f t="shared" si="11"/>
        <v>0</v>
      </c>
      <c r="P55" s="191">
        <v>0</v>
      </c>
      <c r="Q55" s="191">
        <f t="shared" si="12"/>
        <v>0</v>
      </c>
      <c r="R55" s="191"/>
      <c r="S55" s="191" t="s">
        <v>412</v>
      </c>
      <c r="T55" s="192" t="s">
        <v>212</v>
      </c>
      <c r="U55" s="159">
        <v>0</v>
      </c>
      <c r="V55" s="159">
        <f t="shared" si="13"/>
        <v>0</v>
      </c>
      <c r="W55" s="159"/>
      <c r="X55" s="159" t="s">
        <v>242</v>
      </c>
      <c r="Y55" s="149"/>
      <c r="Z55" s="149"/>
      <c r="AA55" s="149"/>
      <c r="AB55" s="149"/>
      <c r="AC55" s="149"/>
      <c r="AD55" s="149"/>
      <c r="AE55" s="149"/>
      <c r="AF55" s="149"/>
      <c r="AG55" s="149" t="s">
        <v>305</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c r="A56" s="186">
        <v>48</v>
      </c>
      <c r="B56" s="187" t="s">
        <v>1359</v>
      </c>
      <c r="C56" s="195" t="s">
        <v>1360</v>
      </c>
      <c r="D56" s="188" t="s">
        <v>1352</v>
      </c>
      <c r="E56" s="189">
        <v>3</v>
      </c>
      <c r="F56" s="190"/>
      <c r="G56" s="191">
        <f t="shared" si="7"/>
        <v>0</v>
      </c>
      <c r="H56" s="190"/>
      <c r="I56" s="191">
        <f t="shared" si="8"/>
        <v>0</v>
      </c>
      <c r="J56" s="190"/>
      <c r="K56" s="191">
        <f t="shared" si="9"/>
        <v>0</v>
      </c>
      <c r="L56" s="191">
        <v>15</v>
      </c>
      <c r="M56" s="191">
        <f t="shared" si="10"/>
        <v>0</v>
      </c>
      <c r="N56" s="191">
        <v>0</v>
      </c>
      <c r="O56" s="191">
        <f t="shared" si="11"/>
        <v>0</v>
      </c>
      <c r="P56" s="191">
        <v>0</v>
      </c>
      <c r="Q56" s="191">
        <f t="shared" si="12"/>
        <v>0</v>
      </c>
      <c r="R56" s="191"/>
      <c r="S56" s="191" t="s">
        <v>412</v>
      </c>
      <c r="T56" s="192" t="s">
        <v>212</v>
      </c>
      <c r="U56" s="159">
        <v>0</v>
      </c>
      <c r="V56" s="159">
        <f t="shared" si="13"/>
        <v>0</v>
      </c>
      <c r="W56" s="159"/>
      <c r="X56" s="159" t="s">
        <v>242</v>
      </c>
      <c r="Y56" s="149"/>
      <c r="Z56" s="149"/>
      <c r="AA56" s="149"/>
      <c r="AB56" s="149"/>
      <c r="AC56" s="149"/>
      <c r="AD56" s="149"/>
      <c r="AE56" s="149"/>
      <c r="AF56" s="149"/>
      <c r="AG56" s="149" t="s">
        <v>305</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86">
        <v>49</v>
      </c>
      <c r="B57" s="187" t="s">
        <v>1361</v>
      </c>
      <c r="C57" s="195" t="s">
        <v>1362</v>
      </c>
      <c r="D57" s="188"/>
      <c r="E57" s="189">
        <v>0</v>
      </c>
      <c r="F57" s="190"/>
      <c r="G57" s="191">
        <f t="shared" si="7"/>
        <v>0</v>
      </c>
      <c r="H57" s="190"/>
      <c r="I57" s="191">
        <f t="shared" si="8"/>
        <v>0</v>
      </c>
      <c r="J57" s="190"/>
      <c r="K57" s="191">
        <f t="shared" si="9"/>
        <v>0</v>
      </c>
      <c r="L57" s="191">
        <v>15</v>
      </c>
      <c r="M57" s="191">
        <f t="shared" si="10"/>
        <v>0</v>
      </c>
      <c r="N57" s="191">
        <v>0</v>
      </c>
      <c r="O57" s="191">
        <f t="shared" si="11"/>
        <v>0</v>
      </c>
      <c r="P57" s="191">
        <v>0</v>
      </c>
      <c r="Q57" s="191">
        <f t="shared" si="12"/>
        <v>0</v>
      </c>
      <c r="R57" s="191"/>
      <c r="S57" s="191" t="s">
        <v>412</v>
      </c>
      <c r="T57" s="192" t="s">
        <v>212</v>
      </c>
      <c r="U57" s="159">
        <v>0</v>
      </c>
      <c r="V57" s="159">
        <f t="shared" si="13"/>
        <v>0</v>
      </c>
      <c r="W57" s="159"/>
      <c r="X57" s="159" t="s">
        <v>242</v>
      </c>
      <c r="Y57" s="149"/>
      <c r="Z57" s="149"/>
      <c r="AA57" s="149"/>
      <c r="AB57" s="149"/>
      <c r="AC57" s="149"/>
      <c r="AD57" s="149"/>
      <c r="AE57" s="149"/>
      <c r="AF57" s="149"/>
      <c r="AG57" s="149" t="s">
        <v>305</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86">
        <v>50</v>
      </c>
      <c r="B58" s="187" t="s">
        <v>1363</v>
      </c>
      <c r="C58" s="195" t="s">
        <v>1364</v>
      </c>
      <c r="D58" s="188" t="s">
        <v>1352</v>
      </c>
      <c r="E58" s="189">
        <v>4</v>
      </c>
      <c r="F58" s="190"/>
      <c r="G58" s="191">
        <f t="shared" si="7"/>
        <v>0</v>
      </c>
      <c r="H58" s="190"/>
      <c r="I58" s="191">
        <f t="shared" si="8"/>
        <v>0</v>
      </c>
      <c r="J58" s="190"/>
      <c r="K58" s="191">
        <f t="shared" si="9"/>
        <v>0</v>
      </c>
      <c r="L58" s="191">
        <v>15</v>
      </c>
      <c r="M58" s="191">
        <f t="shared" si="10"/>
        <v>0</v>
      </c>
      <c r="N58" s="191">
        <v>0</v>
      </c>
      <c r="O58" s="191">
        <f t="shared" si="11"/>
        <v>0</v>
      </c>
      <c r="P58" s="191">
        <v>0</v>
      </c>
      <c r="Q58" s="191">
        <f t="shared" si="12"/>
        <v>0</v>
      </c>
      <c r="R58" s="191"/>
      <c r="S58" s="191" t="s">
        <v>412</v>
      </c>
      <c r="T58" s="192" t="s">
        <v>212</v>
      </c>
      <c r="U58" s="159">
        <v>0</v>
      </c>
      <c r="V58" s="159">
        <f t="shared" si="13"/>
        <v>0</v>
      </c>
      <c r="W58" s="159"/>
      <c r="X58" s="159" t="s">
        <v>242</v>
      </c>
      <c r="Y58" s="149"/>
      <c r="Z58" s="149"/>
      <c r="AA58" s="149"/>
      <c r="AB58" s="149"/>
      <c r="AC58" s="149"/>
      <c r="AD58" s="149"/>
      <c r="AE58" s="149"/>
      <c r="AF58" s="149"/>
      <c r="AG58" s="149" t="s">
        <v>305</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86">
        <v>51</v>
      </c>
      <c r="B59" s="187" t="s">
        <v>1365</v>
      </c>
      <c r="C59" s="195" t="s">
        <v>1366</v>
      </c>
      <c r="D59" s="188" t="s">
        <v>1352</v>
      </c>
      <c r="E59" s="189">
        <v>10</v>
      </c>
      <c r="F59" s="190"/>
      <c r="G59" s="191">
        <f t="shared" si="7"/>
        <v>0</v>
      </c>
      <c r="H59" s="190"/>
      <c r="I59" s="191">
        <f t="shared" si="8"/>
        <v>0</v>
      </c>
      <c r="J59" s="190"/>
      <c r="K59" s="191">
        <f t="shared" si="9"/>
        <v>0</v>
      </c>
      <c r="L59" s="191">
        <v>15</v>
      </c>
      <c r="M59" s="191">
        <f t="shared" si="10"/>
        <v>0</v>
      </c>
      <c r="N59" s="191">
        <v>0</v>
      </c>
      <c r="O59" s="191">
        <f t="shared" si="11"/>
        <v>0</v>
      </c>
      <c r="P59" s="191">
        <v>0</v>
      </c>
      <c r="Q59" s="191">
        <f t="shared" si="12"/>
        <v>0</v>
      </c>
      <c r="R59" s="191"/>
      <c r="S59" s="191" t="s">
        <v>412</v>
      </c>
      <c r="T59" s="192" t="s">
        <v>212</v>
      </c>
      <c r="U59" s="159">
        <v>0</v>
      </c>
      <c r="V59" s="159">
        <f t="shared" si="13"/>
        <v>0</v>
      </c>
      <c r="W59" s="159"/>
      <c r="X59" s="159" t="s">
        <v>242</v>
      </c>
      <c r="Y59" s="149"/>
      <c r="Z59" s="149"/>
      <c r="AA59" s="149"/>
      <c r="AB59" s="149"/>
      <c r="AC59" s="149"/>
      <c r="AD59" s="149"/>
      <c r="AE59" s="149"/>
      <c r="AF59" s="149"/>
      <c r="AG59" s="149" t="s">
        <v>305</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86">
        <v>52</v>
      </c>
      <c r="B60" s="187" t="s">
        <v>1367</v>
      </c>
      <c r="C60" s="195" t="s">
        <v>1368</v>
      </c>
      <c r="D60" s="188" t="s">
        <v>919</v>
      </c>
      <c r="E60" s="189">
        <v>1</v>
      </c>
      <c r="F60" s="190"/>
      <c r="G60" s="191">
        <f t="shared" si="7"/>
        <v>0</v>
      </c>
      <c r="H60" s="190"/>
      <c r="I60" s="191">
        <f t="shared" si="8"/>
        <v>0</v>
      </c>
      <c r="J60" s="190"/>
      <c r="K60" s="191">
        <f t="shared" si="9"/>
        <v>0</v>
      </c>
      <c r="L60" s="191">
        <v>15</v>
      </c>
      <c r="M60" s="191">
        <f t="shared" si="10"/>
        <v>0</v>
      </c>
      <c r="N60" s="191">
        <v>0</v>
      </c>
      <c r="O60" s="191">
        <f t="shared" si="11"/>
        <v>0</v>
      </c>
      <c r="P60" s="191">
        <v>0</v>
      </c>
      <c r="Q60" s="191">
        <f t="shared" si="12"/>
        <v>0</v>
      </c>
      <c r="R60" s="191"/>
      <c r="S60" s="191" t="s">
        <v>412</v>
      </c>
      <c r="T60" s="192" t="s">
        <v>212</v>
      </c>
      <c r="U60" s="159">
        <v>0</v>
      </c>
      <c r="V60" s="159">
        <f t="shared" si="13"/>
        <v>0</v>
      </c>
      <c r="W60" s="159"/>
      <c r="X60" s="159" t="s">
        <v>242</v>
      </c>
      <c r="Y60" s="149"/>
      <c r="Z60" s="149"/>
      <c r="AA60" s="149"/>
      <c r="AB60" s="149"/>
      <c r="AC60" s="149"/>
      <c r="AD60" s="149"/>
      <c r="AE60" s="149"/>
      <c r="AF60" s="149"/>
      <c r="AG60" s="149" t="s">
        <v>305</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68">
        <v>53</v>
      </c>
      <c r="B61" s="169" t="s">
        <v>1369</v>
      </c>
      <c r="C61" s="178" t="s">
        <v>1370</v>
      </c>
      <c r="D61" s="170" t="s">
        <v>919</v>
      </c>
      <c r="E61" s="171">
        <v>1</v>
      </c>
      <c r="F61" s="172"/>
      <c r="G61" s="173">
        <f t="shared" si="7"/>
        <v>0</v>
      </c>
      <c r="H61" s="172"/>
      <c r="I61" s="173">
        <f t="shared" si="8"/>
        <v>0</v>
      </c>
      <c r="J61" s="172"/>
      <c r="K61" s="173">
        <f t="shared" si="9"/>
        <v>0</v>
      </c>
      <c r="L61" s="173">
        <v>15</v>
      </c>
      <c r="M61" s="173">
        <f t="shared" si="10"/>
        <v>0</v>
      </c>
      <c r="N61" s="173">
        <v>0</v>
      </c>
      <c r="O61" s="173">
        <f t="shared" si="11"/>
        <v>0</v>
      </c>
      <c r="P61" s="173">
        <v>0</v>
      </c>
      <c r="Q61" s="173">
        <f t="shared" si="12"/>
        <v>0</v>
      </c>
      <c r="R61" s="173"/>
      <c r="S61" s="173" t="s">
        <v>412</v>
      </c>
      <c r="T61" s="174" t="s">
        <v>212</v>
      </c>
      <c r="U61" s="159">
        <v>0</v>
      </c>
      <c r="V61" s="159">
        <f t="shared" si="13"/>
        <v>0</v>
      </c>
      <c r="W61" s="159"/>
      <c r="X61" s="159" t="s">
        <v>242</v>
      </c>
      <c r="Y61" s="149"/>
      <c r="Z61" s="149"/>
      <c r="AA61" s="149"/>
      <c r="AB61" s="149"/>
      <c r="AC61" s="149"/>
      <c r="AD61" s="149"/>
      <c r="AE61" s="149"/>
      <c r="AF61" s="149"/>
      <c r="AG61" s="149" t="s">
        <v>305</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c r="A62" s="3"/>
      <c r="B62" s="4"/>
      <c r="C62" s="179"/>
      <c r="D62" s="6"/>
      <c r="E62" s="3"/>
      <c r="F62" s="3"/>
      <c r="G62" s="3"/>
      <c r="H62" s="3"/>
      <c r="I62" s="3"/>
      <c r="J62" s="3"/>
      <c r="K62" s="3"/>
      <c r="L62" s="3"/>
      <c r="M62" s="3"/>
      <c r="N62" s="3"/>
      <c r="O62" s="3"/>
      <c r="P62" s="3"/>
      <c r="Q62" s="3"/>
      <c r="R62" s="3"/>
      <c r="S62" s="3"/>
      <c r="T62" s="3"/>
      <c r="U62" s="3"/>
      <c r="V62" s="3"/>
      <c r="W62" s="3"/>
      <c r="X62" s="3"/>
      <c r="AE62">
        <v>15</v>
      </c>
      <c r="AF62">
        <v>21</v>
      </c>
      <c r="AG62" t="s">
        <v>193</v>
      </c>
    </row>
    <row r="63" spans="1:60">
      <c r="A63" s="152"/>
      <c r="B63" s="153" t="s">
        <v>29</v>
      </c>
      <c r="C63" s="180"/>
      <c r="D63" s="154"/>
      <c r="E63" s="155"/>
      <c r="F63" s="155"/>
      <c r="G63" s="176">
        <f>G8</f>
        <v>0</v>
      </c>
      <c r="H63" s="3"/>
      <c r="I63" s="3"/>
      <c r="J63" s="3"/>
      <c r="K63" s="3"/>
      <c r="L63" s="3"/>
      <c r="M63" s="3"/>
      <c r="N63" s="3"/>
      <c r="O63" s="3"/>
      <c r="P63" s="3"/>
      <c r="Q63" s="3"/>
      <c r="R63" s="3"/>
      <c r="S63" s="3"/>
      <c r="T63" s="3"/>
      <c r="U63" s="3"/>
      <c r="V63" s="3"/>
      <c r="W63" s="3"/>
      <c r="X63" s="3"/>
      <c r="AE63">
        <f>SUMIF(L7:L61,AE62,G7:G61)</f>
        <v>0</v>
      </c>
      <c r="AF63">
        <f>SUMIF(L7:L61,AF62,G7:G61)</f>
        <v>0</v>
      </c>
      <c r="AG63" t="s">
        <v>235</v>
      </c>
    </row>
    <row r="64" spans="1:60">
      <c r="C64" s="181"/>
      <c r="D64" s="10"/>
      <c r="AG64" t="s">
        <v>236</v>
      </c>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algorithmName="SHA-512" hashValue="MZHgWgSsLvzQvyhH/rtBxX91sqrCb4wr7fHCjc68DjIqYsaIMtJm1OHSDJ8FM76Rkb7ZxI+HUQvbvwjz3bP2aw==" saltValue="+cYPA1D/QPMKmW/H98KUNQ==" spinCount="100000" sheet="1"/>
  <mergeCells count="4">
    <mergeCell ref="A1:G1"/>
    <mergeCell ref="C2:G2"/>
    <mergeCell ref="C3:G3"/>
    <mergeCell ref="C4:G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77</v>
      </c>
      <c r="C4" s="260" t="s">
        <v>78</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121</v>
      </c>
      <c r="C8" s="177" t="s">
        <v>122</v>
      </c>
      <c r="D8" s="164"/>
      <c r="E8" s="165"/>
      <c r="F8" s="166"/>
      <c r="G8" s="166">
        <f>SUMIF(AG9:AG29,"&lt;&gt;NOR",G9:G29)</f>
        <v>0</v>
      </c>
      <c r="H8" s="166"/>
      <c r="I8" s="166">
        <f>SUM(I9:I29)</f>
        <v>0</v>
      </c>
      <c r="J8" s="166"/>
      <c r="K8" s="166">
        <f>SUM(K9:K29)</f>
        <v>0</v>
      </c>
      <c r="L8" s="166"/>
      <c r="M8" s="166">
        <f>SUM(M9:M29)</f>
        <v>0</v>
      </c>
      <c r="N8" s="166"/>
      <c r="O8" s="166">
        <f>SUM(O9:O29)</f>
        <v>0.04</v>
      </c>
      <c r="P8" s="166"/>
      <c r="Q8" s="166">
        <f>SUM(Q9:Q29)</f>
        <v>0</v>
      </c>
      <c r="R8" s="166"/>
      <c r="S8" s="166"/>
      <c r="T8" s="167"/>
      <c r="U8" s="161"/>
      <c r="V8" s="161">
        <f>SUM(V9:V29)</f>
        <v>31.470000000000002</v>
      </c>
      <c r="W8" s="161"/>
      <c r="X8" s="161"/>
      <c r="AG8" t="s">
        <v>207</v>
      </c>
    </row>
    <row r="9" spans="1:60" outlineLevel="1">
      <c r="A9" s="168">
        <v>1</v>
      </c>
      <c r="B9" s="169" t="s">
        <v>1371</v>
      </c>
      <c r="C9" s="178" t="s">
        <v>1372</v>
      </c>
      <c r="D9" s="170" t="s">
        <v>264</v>
      </c>
      <c r="E9" s="171">
        <v>1</v>
      </c>
      <c r="F9" s="172"/>
      <c r="G9" s="173">
        <f>ROUND(E9*F9,2)</f>
        <v>0</v>
      </c>
      <c r="H9" s="172"/>
      <c r="I9" s="173">
        <f>ROUND(E9*H9,2)</f>
        <v>0</v>
      </c>
      <c r="J9" s="172"/>
      <c r="K9" s="173">
        <f>ROUND(E9*J9,2)</f>
        <v>0</v>
      </c>
      <c r="L9" s="173">
        <v>15</v>
      </c>
      <c r="M9" s="173">
        <f>G9*(1+L9/100)</f>
        <v>0</v>
      </c>
      <c r="N9" s="173">
        <v>7.3999999999999999E-4</v>
      </c>
      <c r="O9" s="173">
        <f>ROUND(E9*N9,2)</f>
        <v>0</v>
      </c>
      <c r="P9" s="173">
        <v>0</v>
      </c>
      <c r="Q9" s="173">
        <f>ROUND(E9*P9,2)</f>
        <v>0</v>
      </c>
      <c r="R9" s="173" t="s">
        <v>927</v>
      </c>
      <c r="S9" s="173" t="s">
        <v>211</v>
      </c>
      <c r="T9" s="174" t="s">
        <v>241</v>
      </c>
      <c r="U9" s="159">
        <v>0.92300000000000004</v>
      </c>
      <c r="V9" s="159">
        <f>ROUND(E9*U9,2)</f>
        <v>0.92</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54" t="s">
        <v>464</v>
      </c>
      <c r="D10" s="255"/>
      <c r="E10" s="255"/>
      <c r="F10" s="255"/>
      <c r="G10" s="255"/>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216</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86">
        <v>2</v>
      </c>
      <c r="B11" s="187" t="s">
        <v>1373</v>
      </c>
      <c r="C11" s="195" t="s">
        <v>1374</v>
      </c>
      <c r="D11" s="188" t="s">
        <v>272</v>
      </c>
      <c r="E11" s="189">
        <v>2</v>
      </c>
      <c r="F11" s="190"/>
      <c r="G11" s="191">
        <f>ROUND(E11*F11,2)</f>
        <v>0</v>
      </c>
      <c r="H11" s="190"/>
      <c r="I11" s="191">
        <f>ROUND(E11*H11,2)</f>
        <v>0</v>
      </c>
      <c r="J11" s="190"/>
      <c r="K11" s="191">
        <f>ROUND(E11*J11,2)</f>
        <v>0</v>
      </c>
      <c r="L11" s="191">
        <v>15</v>
      </c>
      <c r="M11" s="191">
        <f>G11*(1+L11/100)</f>
        <v>0</v>
      </c>
      <c r="N11" s="191">
        <v>3.8000000000000002E-4</v>
      </c>
      <c r="O11" s="191">
        <f>ROUND(E11*N11,2)</f>
        <v>0</v>
      </c>
      <c r="P11" s="191">
        <v>0</v>
      </c>
      <c r="Q11" s="191">
        <f>ROUND(E11*P11,2)</f>
        <v>0</v>
      </c>
      <c r="R11" s="191" t="s">
        <v>927</v>
      </c>
      <c r="S11" s="191" t="s">
        <v>211</v>
      </c>
      <c r="T11" s="192" t="s">
        <v>241</v>
      </c>
      <c r="U11" s="159">
        <v>0.32</v>
      </c>
      <c r="V11" s="159">
        <f>ROUND(E11*U11,2)</f>
        <v>0.64</v>
      </c>
      <c r="W11" s="159"/>
      <c r="X11" s="159" t="s">
        <v>242</v>
      </c>
      <c r="Y11" s="149"/>
      <c r="Z11" s="149"/>
      <c r="AA11" s="149"/>
      <c r="AB11" s="149"/>
      <c r="AC11" s="149"/>
      <c r="AD11" s="149"/>
      <c r="AE11" s="149"/>
      <c r="AF11" s="149"/>
      <c r="AG11" s="149" t="s">
        <v>668</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86">
        <v>3</v>
      </c>
      <c r="B12" s="187" t="s">
        <v>1375</v>
      </c>
      <c r="C12" s="195" t="s">
        <v>1376</v>
      </c>
      <c r="D12" s="188" t="s">
        <v>272</v>
      </c>
      <c r="E12" s="189">
        <v>12</v>
      </c>
      <c r="F12" s="190"/>
      <c r="G12" s="191">
        <f>ROUND(E12*F12,2)</f>
        <v>0</v>
      </c>
      <c r="H12" s="190"/>
      <c r="I12" s="191">
        <f>ROUND(E12*H12,2)</f>
        <v>0</v>
      </c>
      <c r="J12" s="190"/>
      <c r="K12" s="191">
        <f>ROUND(E12*J12,2)</f>
        <v>0</v>
      </c>
      <c r="L12" s="191">
        <v>15</v>
      </c>
      <c r="M12" s="191">
        <f>G12*(1+L12/100)</f>
        <v>0</v>
      </c>
      <c r="N12" s="191">
        <v>4.6999999999999999E-4</v>
      </c>
      <c r="O12" s="191">
        <f>ROUND(E12*N12,2)</f>
        <v>0.01</v>
      </c>
      <c r="P12" s="191">
        <v>0</v>
      </c>
      <c r="Q12" s="191">
        <f>ROUND(E12*P12,2)</f>
        <v>0</v>
      </c>
      <c r="R12" s="191" t="s">
        <v>927</v>
      </c>
      <c r="S12" s="191" t="s">
        <v>211</v>
      </c>
      <c r="T12" s="192" t="s">
        <v>241</v>
      </c>
      <c r="U12" s="159">
        <v>0.36</v>
      </c>
      <c r="V12" s="159">
        <f>ROUND(E12*U12,2)</f>
        <v>4.32</v>
      </c>
      <c r="W12" s="159"/>
      <c r="X12" s="159" t="s">
        <v>242</v>
      </c>
      <c r="Y12" s="149"/>
      <c r="Z12" s="149"/>
      <c r="AA12" s="149"/>
      <c r="AB12" s="149"/>
      <c r="AC12" s="149"/>
      <c r="AD12" s="149"/>
      <c r="AE12" s="149"/>
      <c r="AF12" s="149"/>
      <c r="AG12" s="149" t="s">
        <v>668</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22.5" outlineLevel="1">
      <c r="A13" s="168">
        <v>4</v>
      </c>
      <c r="B13" s="169" t="s">
        <v>1377</v>
      </c>
      <c r="C13" s="178" t="s">
        <v>1378</v>
      </c>
      <c r="D13" s="170" t="s">
        <v>272</v>
      </c>
      <c r="E13" s="171">
        <v>8</v>
      </c>
      <c r="F13" s="172"/>
      <c r="G13" s="173">
        <f>ROUND(E13*F13,2)</f>
        <v>0</v>
      </c>
      <c r="H13" s="172"/>
      <c r="I13" s="173">
        <f>ROUND(E13*H13,2)</f>
        <v>0</v>
      </c>
      <c r="J13" s="172"/>
      <c r="K13" s="173">
        <f>ROUND(E13*J13,2)</f>
        <v>0</v>
      </c>
      <c r="L13" s="173">
        <v>15</v>
      </c>
      <c r="M13" s="173">
        <f>G13*(1+L13/100)</f>
        <v>0</v>
      </c>
      <c r="N13" s="173">
        <v>1.5200000000000001E-3</v>
      </c>
      <c r="O13" s="173">
        <f>ROUND(E13*N13,2)</f>
        <v>0.01</v>
      </c>
      <c r="P13" s="173">
        <v>0</v>
      </c>
      <c r="Q13" s="173">
        <f>ROUND(E13*P13,2)</f>
        <v>0</v>
      </c>
      <c r="R13" s="173" t="s">
        <v>927</v>
      </c>
      <c r="S13" s="173" t="s">
        <v>211</v>
      </c>
      <c r="T13" s="174" t="s">
        <v>241</v>
      </c>
      <c r="U13" s="159">
        <v>1.173</v>
      </c>
      <c r="V13" s="159">
        <f>ROUND(E13*U13,2)</f>
        <v>9.3800000000000008</v>
      </c>
      <c r="W13" s="159"/>
      <c r="X13" s="159" t="s">
        <v>242</v>
      </c>
      <c r="Y13" s="149"/>
      <c r="Z13" s="149"/>
      <c r="AA13" s="149"/>
      <c r="AB13" s="149"/>
      <c r="AC13" s="149"/>
      <c r="AD13" s="149"/>
      <c r="AE13" s="149"/>
      <c r="AF13" s="149"/>
      <c r="AG13" s="149" t="s">
        <v>668</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56"/>
      <c r="B14" s="157"/>
      <c r="C14" s="254" t="s">
        <v>1379</v>
      </c>
      <c r="D14" s="255"/>
      <c r="E14" s="255"/>
      <c r="F14" s="255"/>
      <c r="G14" s="255"/>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216</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22.5" outlineLevel="1">
      <c r="A15" s="186">
        <v>5</v>
      </c>
      <c r="B15" s="187" t="s">
        <v>1380</v>
      </c>
      <c r="C15" s="195" t="s">
        <v>1381</v>
      </c>
      <c r="D15" s="188" t="s">
        <v>272</v>
      </c>
      <c r="E15" s="189">
        <v>10</v>
      </c>
      <c r="F15" s="190"/>
      <c r="G15" s="191">
        <f>ROUND(E15*F15,2)</f>
        <v>0</v>
      </c>
      <c r="H15" s="190"/>
      <c r="I15" s="191">
        <f>ROUND(E15*H15,2)</f>
        <v>0</v>
      </c>
      <c r="J15" s="190"/>
      <c r="K15" s="191">
        <f>ROUND(E15*J15,2)</f>
        <v>0</v>
      </c>
      <c r="L15" s="191">
        <v>15</v>
      </c>
      <c r="M15" s="191">
        <f>G15*(1+L15/100)</f>
        <v>0</v>
      </c>
      <c r="N15" s="191">
        <v>1.3799999999999999E-3</v>
      </c>
      <c r="O15" s="191">
        <f>ROUND(E15*N15,2)</f>
        <v>0.01</v>
      </c>
      <c r="P15" s="191">
        <v>0</v>
      </c>
      <c r="Q15" s="191">
        <f>ROUND(E15*P15,2)</f>
        <v>0</v>
      </c>
      <c r="R15" s="191" t="s">
        <v>927</v>
      </c>
      <c r="S15" s="191" t="s">
        <v>211</v>
      </c>
      <c r="T15" s="192" t="s">
        <v>241</v>
      </c>
      <c r="U15" s="159">
        <v>0.8</v>
      </c>
      <c r="V15" s="159">
        <f>ROUND(E15*U15,2)</f>
        <v>8</v>
      </c>
      <c r="W15" s="159"/>
      <c r="X15" s="159" t="s">
        <v>242</v>
      </c>
      <c r="Y15" s="149"/>
      <c r="Z15" s="149"/>
      <c r="AA15" s="149"/>
      <c r="AB15" s="149"/>
      <c r="AC15" s="149"/>
      <c r="AD15" s="149"/>
      <c r="AE15" s="149"/>
      <c r="AF15" s="149"/>
      <c r="AG15" s="149" t="s">
        <v>668</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68">
        <v>6</v>
      </c>
      <c r="B16" s="169" t="s">
        <v>1382</v>
      </c>
      <c r="C16" s="178" t="s">
        <v>1383</v>
      </c>
      <c r="D16" s="170" t="s">
        <v>272</v>
      </c>
      <c r="E16" s="171">
        <v>10</v>
      </c>
      <c r="F16" s="172"/>
      <c r="G16" s="173">
        <f>ROUND(E16*F16,2)</f>
        <v>0</v>
      </c>
      <c r="H16" s="172"/>
      <c r="I16" s="173">
        <f>ROUND(E16*H16,2)</f>
        <v>0</v>
      </c>
      <c r="J16" s="172"/>
      <c r="K16" s="173">
        <f>ROUND(E16*J16,2)</f>
        <v>0</v>
      </c>
      <c r="L16" s="173">
        <v>15</v>
      </c>
      <c r="M16" s="173">
        <f>G16*(1+L16/100)</f>
        <v>0</v>
      </c>
      <c r="N16" s="173">
        <v>6.9999999999999999E-4</v>
      </c>
      <c r="O16" s="173">
        <f>ROUND(E16*N16,2)</f>
        <v>0.01</v>
      </c>
      <c r="P16" s="173">
        <v>0</v>
      </c>
      <c r="Q16" s="173">
        <f>ROUND(E16*P16,2)</f>
        <v>0</v>
      </c>
      <c r="R16" s="173" t="s">
        <v>927</v>
      </c>
      <c r="S16" s="173" t="s">
        <v>211</v>
      </c>
      <c r="T16" s="174" t="s">
        <v>241</v>
      </c>
      <c r="U16" s="159">
        <v>0.45200000000000001</v>
      </c>
      <c r="V16" s="159">
        <f>ROUND(E16*U16,2)</f>
        <v>4.5199999999999996</v>
      </c>
      <c r="W16" s="159"/>
      <c r="X16" s="159" t="s">
        <v>242</v>
      </c>
      <c r="Y16" s="149"/>
      <c r="Z16" s="149"/>
      <c r="AA16" s="149"/>
      <c r="AB16" s="149"/>
      <c r="AC16" s="149"/>
      <c r="AD16" s="149"/>
      <c r="AE16" s="149"/>
      <c r="AF16" s="149"/>
      <c r="AG16" s="149" t="s">
        <v>668</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263" t="s">
        <v>1384</v>
      </c>
      <c r="D17" s="264"/>
      <c r="E17" s="264"/>
      <c r="F17" s="264"/>
      <c r="G17" s="264"/>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245</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265" t="s">
        <v>1379</v>
      </c>
      <c r="D18" s="266"/>
      <c r="E18" s="266"/>
      <c r="F18" s="266"/>
      <c r="G18" s="266"/>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216</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68">
        <v>7</v>
      </c>
      <c r="B19" s="169" t="s">
        <v>1385</v>
      </c>
      <c r="C19" s="178" t="s">
        <v>1386</v>
      </c>
      <c r="D19" s="170" t="s">
        <v>264</v>
      </c>
      <c r="E19" s="171">
        <v>2</v>
      </c>
      <c r="F19" s="172"/>
      <c r="G19" s="173">
        <f>ROUND(E19*F19,2)</f>
        <v>0</v>
      </c>
      <c r="H19" s="172"/>
      <c r="I19" s="173">
        <f>ROUND(E19*H19,2)</f>
        <v>0</v>
      </c>
      <c r="J19" s="172"/>
      <c r="K19" s="173">
        <f>ROUND(E19*J19,2)</f>
        <v>0</v>
      </c>
      <c r="L19" s="173">
        <v>15</v>
      </c>
      <c r="M19" s="173">
        <f>G19*(1+L19/100)</f>
        <v>0</v>
      </c>
      <c r="N19" s="173">
        <v>0</v>
      </c>
      <c r="O19" s="173">
        <f>ROUND(E19*N19,2)</f>
        <v>0</v>
      </c>
      <c r="P19" s="173">
        <v>0</v>
      </c>
      <c r="Q19" s="173">
        <f>ROUND(E19*P19,2)</f>
        <v>0</v>
      </c>
      <c r="R19" s="173" t="s">
        <v>927</v>
      </c>
      <c r="S19" s="173" t="s">
        <v>211</v>
      </c>
      <c r="T19" s="174" t="s">
        <v>241</v>
      </c>
      <c r="U19" s="159">
        <v>0.16</v>
      </c>
      <c r="V19" s="159">
        <f>ROUND(E19*U19,2)</f>
        <v>0.32</v>
      </c>
      <c r="W19" s="159"/>
      <c r="X19" s="159" t="s">
        <v>242</v>
      </c>
      <c r="Y19" s="149"/>
      <c r="Z19" s="149"/>
      <c r="AA19" s="149"/>
      <c r="AB19" s="149"/>
      <c r="AC19" s="149"/>
      <c r="AD19" s="149"/>
      <c r="AE19" s="149"/>
      <c r="AF19" s="149"/>
      <c r="AG19" s="149" t="s">
        <v>668</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56"/>
      <c r="B20" s="157"/>
      <c r="C20" s="263" t="s">
        <v>1387</v>
      </c>
      <c r="D20" s="264"/>
      <c r="E20" s="264"/>
      <c r="F20" s="264"/>
      <c r="G20" s="264"/>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245</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68">
        <v>8</v>
      </c>
      <c r="B21" s="169" t="s">
        <v>1388</v>
      </c>
      <c r="C21" s="178" t="s">
        <v>1389</v>
      </c>
      <c r="D21" s="170" t="s">
        <v>264</v>
      </c>
      <c r="E21" s="171">
        <v>4</v>
      </c>
      <c r="F21" s="172"/>
      <c r="G21" s="173">
        <f>ROUND(E21*F21,2)</f>
        <v>0</v>
      </c>
      <c r="H21" s="172"/>
      <c r="I21" s="173">
        <f>ROUND(E21*H21,2)</f>
        <v>0</v>
      </c>
      <c r="J21" s="172"/>
      <c r="K21" s="173">
        <f>ROUND(E21*J21,2)</f>
        <v>0</v>
      </c>
      <c r="L21" s="173">
        <v>15</v>
      </c>
      <c r="M21" s="173">
        <f>G21*(1+L21/100)</f>
        <v>0</v>
      </c>
      <c r="N21" s="173">
        <v>0</v>
      </c>
      <c r="O21" s="173">
        <f>ROUND(E21*N21,2)</f>
        <v>0</v>
      </c>
      <c r="P21" s="173">
        <v>0</v>
      </c>
      <c r="Q21" s="173">
        <f>ROUND(E21*P21,2)</f>
        <v>0</v>
      </c>
      <c r="R21" s="173" t="s">
        <v>927</v>
      </c>
      <c r="S21" s="173" t="s">
        <v>211</v>
      </c>
      <c r="T21" s="174" t="s">
        <v>241</v>
      </c>
      <c r="U21" s="159">
        <v>0.17</v>
      </c>
      <c r="V21" s="159">
        <f>ROUND(E21*U21,2)</f>
        <v>0.68</v>
      </c>
      <c r="W21" s="159"/>
      <c r="X21" s="159" t="s">
        <v>242</v>
      </c>
      <c r="Y21" s="149"/>
      <c r="Z21" s="149"/>
      <c r="AA21" s="149"/>
      <c r="AB21" s="149"/>
      <c r="AC21" s="149"/>
      <c r="AD21" s="149"/>
      <c r="AE21" s="149"/>
      <c r="AF21" s="149"/>
      <c r="AG21" s="149" t="s">
        <v>668</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56"/>
      <c r="B22" s="157"/>
      <c r="C22" s="263" t="s">
        <v>1387</v>
      </c>
      <c r="D22" s="264"/>
      <c r="E22" s="264"/>
      <c r="F22" s="264"/>
      <c r="G22" s="264"/>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245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68">
        <v>9</v>
      </c>
      <c r="B23" s="169" t="s">
        <v>1390</v>
      </c>
      <c r="C23" s="178" t="s">
        <v>1391</v>
      </c>
      <c r="D23" s="170" t="s">
        <v>264</v>
      </c>
      <c r="E23" s="171">
        <v>1</v>
      </c>
      <c r="F23" s="172"/>
      <c r="G23" s="173">
        <f>ROUND(E23*F23,2)</f>
        <v>0</v>
      </c>
      <c r="H23" s="172"/>
      <c r="I23" s="173">
        <f>ROUND(E23*H23,2)</f>
        <v>0</v>
      </c>
      <c r="J23" s="172"/>
      <c r="K23" s="173">
        <f>ROUND(E23*J23,2)</f>
        <v>0</v>
      </c>
      <c r="L23" s="173">
        <v>15</v>
      </c>
      <c r="M23" s="173">
        <f>G23*(1+L23/100)</f>
        <v>0</v>
      </c>
      <c r="N23" s="173">
        <v>0</v>
      </c>
      <c r="O23" s="173">
        <f>ROUND(E23*N23,2)</f>
        <v>0</v>
      </c>
      <c r="P23" s="173">
        <v>0</v>
      </c>
      <c r="Q23" s="173">
        <f>ROUND(E23*P23,2)</f>
        <v>0</v>
      </c>
      <c r="R23" s="173" t="s">
        <v>927</v>
      </c>
      <c r="S23" s="173" t="s">
        <v>211</v>
      </c>
      <c r="T23" s="174" t="s">
        <v>241</v>
      </c>
      <c r="U23" s="159">
        <v>0.26</v>
      </c>
      <c r="V23" s="159">
        <f>ROUND(E23*U23,2)</f>
        <v>0.26</v>
      </c>
      <c r="W23" s="159"/>
      <c r="X23" s="159" t="s">
        <v>242</v>
      </c>
      <c r="Y23" s="149"/>
      <c r="Z23" s="149"/>
      <c r="AA23" s="149"/>
      <c r="AB23" s="149"/>
      <c r="AC23" s="149"/>
      <c r="AD23" s="149"/>
      <c r="AE23" s="149"/>
      <c r="AF23" s="149"/>
      <c r="AG23" s="149" t="s">
        <v>668</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263" t="s">
        <v>1387</v>
      </c>
      <c r="D24" s="264"/>
      <c r="E24" s="264"/>
      <c r="F24" s="264"/>
      <c r="G24" s="264"/>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245</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86">
        <v>10</v>
      </c>
      <c r="B25" s="187" t="s">
        <v>1392</v>
      </c>
      <c r="C25" s="195" t="s">
        <v>1393</v>
      </c>
      <c r="D25" s="188" t="s">
        <v>264</v>
      </c>
      <c r="E25" s="189">
        <v>1</v>
      </c>
      <c r="F25" s="190"/>
      <c r="G25" s="191">
        <f>ROUND(E25*F25,2)</f>
        <v>0</v>
      </c>
      <c r="H25" s="190"/>
      <c r="I25" s="191">
        <f>ROUND(E25*H25,2)</f>
        <v>0</v>
      </c>
      <c r="J25" s="190"/>
      <c r="K25" s="191">
        <f>ROUND(E25*J25,2)</f>
        <v>0</v>
      </c>
      <c r="L25" s="191">
        <v>15</v>
      </c>
      <c r="M25" s="191">
        <f>G25*(1+L25/100)</f>
        <v>0</v>
      </c>
      <c r="N25" s="191">
        <v>2.7E-4</v>
      </c>
      <c r="O25" s="191">
        <f>ROUND(E25*N25,2)</f>
        <v>0</v>
      </c>
      <c r="P25" s="191">
        <v>0</v>
      </c>
      <c r="Q25" s="191">
        <f>ROUND(E25*P25,2)</f>
        <v>0</v>
      </c>
      <c r="R25" s="191" t="s">
        <v>927</v>
      </c>
      <c r="S25" s="191" t="s">
        <v>211</v>
      </c>
      <c r="T25" s="192" t="s">
        <v>241</v>
      </c>
      <c r="U25" s="159">
        <v>0.33300000000000002</v>
      </c>
      <c r="V25" s="159">
        <f>ROUND(E25*U25,2)</f>
        <v>0.33</v>
      </c>
      <c r="W25" s="159"/>
      <c r="X25" s="159" t="s">
        <v>242</v>
      </c>
      <c r="Y25" s="149"/>
      <c r="Z25" s="149"/>
      <c r="AA25" s="149"/>
      <c r="AB25" s="149"/>
      <c r="AC25" s="149"/>
      <c r="AD25" s="149"/>
      <c r="AE25" s="149"/>
      <c r="AF25" s="149"/>
      <c r="AG25" s="149" t="s">
        <v>668</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86">
        <v>11</v>
      </c>
      <c r="B26" s="187" t="s">
        <v>1394</v>
      </c>
      <c r="C26" s="195" t="s">
        <v>1395</v>
      </c>
      <c r="D26" s="188" t="s">
        <v>272</v>
      </c>
      <c r="E26" s="189">
        <v>42</v>
      </c>
      <c r="F26" s="190"/>
      <c r="G26" s="191">
        <f>ROUND(E26*F26,2)</f>
        <v>0</v>
      </c>
      <c r="H26" s="190"/>
      <c r="I26" s="191">
        <f>ROUND(E26*H26,2)</f>
        <v>0</v>
      </c>
      <c r="J26" s="190"/>
      <c r="K26" s="191">
        <f>ROUND(E26*J26,2)</f>
        <v>0</v>
      </c>
      <c r="L26" s="191">
        <v>15</v>
      </c>
      <c r="M26" s="191">
        <f>G26*(1+L26/100)</f>
        <v>0</v>
      </c>
      <c r="N26" s="191">
        <v>0</v>
      </c>
      <c r="O26" s="191">
        <f>ROUND(E26*N26,2)</f>
        <v>0</v>
      </c>
      <c r="P26" s="191">
        <v>0</v>
      </c>
      <c r="Q26" s="191">
        <f>ROUND(E26*P26,2)</f>
        <v>0</v>
      </c>
      <c r="R26" s="191" t="s">
        <v>927</v>
      </c>
      <c r="S26" s="191" t="s">
        <v>211</v>
      </c>
      <c r="T26" s="192" t="s">
        <v>241</v>
      </c>
      <c r="U26" s="159">
        <v>0.05</v>
      </c>
      <c r="V26" s="159">
        <f>ROUND(E26*U26,2)</f>
        <v>2.1</v>
      </c>
      <c r="W26" s="159"/>
      <c r="X26" s="159" t="s">
        <v>242</v>
      </c>
      <c r="Y26" s="149"/>
      <c r="Z26" s="149"/>
      <c r="AA26" s="149"/>
      <c r="AB26" s="149"/>
      <c r="AC26" s="149"/>
      <c r="AD26" s="149"/>
      <c r="AE26" s="149"/>
      <c r="AF26" s="149"/>
      <c r="AG26" s="149" t="s">
        <v>668</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68">
        <v>12</v>
      </c>
      <c r="B27" s="169" t="s">
        <v>1396</v>
      </c>
      <c r="C27" s="178" t="s">
        <v>1397</v>
      </c>
      <c r="D27" s="170" t="s">
        <v>264</v>
      </c>
      <c r="E27" s="171">
        <v>1</v>
      </c>
      <c r="F27" s="172"/>
      <c r="G27" s="173">
        <f>ROUND(E27*F27,2)</f>
        <v>0</v>
      </c>
      <c r="H27" s="172"/>
      <c r="I27" s="173">
        <f>ROUND(E27*H27,2)</f>
        <v>0</v>
      </c>
      <c r="J27" s="172"/>
      <c r="K27" s="173">
        <f>ROUND(E27*J27,2)</f>
        <v>0</v>
      </c>
      <c r="L27" s="173">
        <v>15</v>
      </c>
      <c r="M27" s="173">
        <f>G27*(1+L27/100)</f>
        <v>0</v>
      </c>
      <c r="N27" s="173">
        <v>3.8000000000000002E-4</v>
      </c>
      <c r="O27" s="173">
        <f>ROUND(E27*N27,2)</f>
        <v>0</v>
      </c>
      <c r="P27" s="173">
        <v>0</v>
      </c>
      <c r="Q27" s="173">
        <f>ROUND(E27*P27,2)</f>
        <v>0</v>
      </c>
      <c r="R27" s="173" t="s">
        <v>417</v>
      </c>
      <c r="S27" s="173" t="s">
        <v>211</v>
      </c>
      <c r="T27" s="174" t="s">
        <v>241</v>
      </c>
      <c r="U27" s="159">
        <v>0</v>
      </c>
      <c r="V27" s="159">
        <f>ROUND(E27*U27,2)</f>
        <v>0</v>
      </c>
      <c r="W27" s="159"/>
      <c r="X27" s="159" t="s">
        <v>418</v>
      </c>
      <c r="Y27" s="149"/>
      <c r="Z27" s="149"/>
      <c r="AA27" s="149"/>
      <c r="AB27" s="149"/>
      <c r="AC27" s="149"/>
      <c r="AD27" s="149"/>
      <c r="AE27" s="149"/>
      <c r="AF27" s="149"/>
      <c r="AG27" s="149" t="s">
        <v>518</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v>13</v>
      </c>
      <c r="B28" s="157" t="s">
        <v>1398</v>
      </c>
      <c r="C28" s="197" t="s">
        <v>1399</v>
      </c>
      <c r="D28" s="158" t="s">
        <v>0</v>
      </c>
      <c r="E28" s="193"/>
      <c r="F28" s="160"/>
      <c r="G28" s="159">
        <f>ROUND(E28*F28,2)</f>
        <v>0</v>
      </c>
      <c r="H28" s="160"/>
      <c r="I28" s="159">
        <f>ROUND(E28*H28,2)</f>
        <v>0</v>
      </c>
      <c r="J28" s="160"/>
      <c r="K28" s="159">
        <f>ROUND(E28*J28,2)</f>
        <v>0</v>
      </c>
      <c r="L28" s="159">
        <v>15</v>
      </c>
      <c r="M28" s="159">
        <f>G28*(1+L28/100)</f>
        <v>0</v>
      </c>
      <c r="N28" s="159">
        <v>0</v>
      </c>
      <c r="O28" s="159">
        <f>ROUND(E28*N28,2)</f>
        <v>0</v>
      </c>
      <c r="P28" s="159">
        <v>0</v>
      </c>
      <c r="Q28" s="159">
        <f>ROUND(E28*P28,2)</f>
        <v>0</v>
      </c>
      <c r="R28" s="159" t="s">
        <v>927</v>
      </c>
      <c r="S28" s="159" t="s">
        <v>211</v>
      </c>
      <c r="T28" s="159" t="s">
        <v>241</v>
      </c>
      <c r="U28" s="159">
        <v>0</v>
      </c>
      <c r="V28" s="159">
        <f>ROUND(E28*U28,2)</f>
        <v>0</v>
      </c>
      <c r="W28" s="159"/>
      <c r="X28" s="159" t="s">
        <v>447</v>
      </c>
      <c r="Y28" s="149"/>
      <c r="Z28" s="149"/>
      <c r="AA28" s="149"/>
      <c r="AB28" s="149"/>
      <c r="AC28" s="149"/>
      <c r="AD28" s="149"/>
      <c r="AE28" s="149"/>
      <c r="AF28" s="149"/>
      <c r="AG28" s="149" t="s">
        <v>448</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267" t="s">
        <v>1400</v>
      </c>
      <c r="D29" s="268"/>
      <c r="E29" s="268"/>
      <c r="F29" s="268"/>
      <c r="G29" s="268"/>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245</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c r="A30" s="162" t="s">
        <v>206</v>
      </c>
      <c r="B30" s="163" t="s">
        <v>123</v>
      </c>
      <c r="C30" s="177" t="s">
        <v>124</v>
      </c>
      <c r="D30" s="164"/>
      <c r="E30" s="165"/>
      <c r="F30" s="166"/>
      <c r="G30" s="166">
        <f>SUMIF(AG31:AG52,"&lt;&gt;NOR",G31:G52)</f>
        <v>0</v>
      </c>
      <c r="H30" s="166"/>
      <c r="I30" s="166">
        <f>SUM(I31:I52)</f>
        <v>0</v>
      </c>
      <c r="J30" s="166"/>
      <c r="K30" s="166">
        <f>SUM(K31:K52)</f>
        <v>0</v>
      </c>
      <c r="L30" s="166"/>
      <c r="M30" s="166">
        <f>SUM(M31:M52)</f>
        <v>0</v>
      </c>
      <c r="N30" s="166"/>
      <c r="O30" s="166">
        <f>SUM(O31:O52)</f>
        <v>0.03</v>
      </c>
      <c r="P30" s="166"/>
      <c r="Q30" s="166">
        <f>SUM(Q31:Q52)</f>
        <v>0</v>
      </c>
      <c r="R30" s="166"/>
      <c r="S30" s="166"/>
      <c r="T30" s="167"/>
      <c r="U30" s="161"/>
      <c r="V30" s="161">
        <f>SUM(V31:V52)</f>
        <v>34.69</v>
      </c>
      <c r="W30" s="161"/>
      <c r="X30" s="161"/>
      <c r="AG30" t="s">
        <v>207</v>
      </c>
    </row>
    <row r="31" spans="1:60" ht="22.5" outlineLevel="1">
      <c r="A31" s="186">
        <v>14</v>
      </c>
      <c r="B31" s="187" t="s">
        <v>1401</v>
      </c>
      <c r="C31" s="195" t="s">
        <v>1402</v>
      </c>
      <c r="D31" s="188" t="s">
        <v>264</v>
      </c>
      <c r="E31" s="189">
        <v>2</v>
      </c>
      <c r="F31" s="190"/>
      <c r="G31" s="191">
        <f>ROUND(E31*F31,2)</f>
        <v>0</v>
      </c>
      <c r="H31" s="190"/>
      <c r="I31" s="191">
        <f>ROUND(E31*H31,2)</f>
        <v>0</v>
      </c>
      <c r="J31" s="190"/>
      <c r="K31" s="191">
        <f>ROUND(E31*J31,2)</f>
        <v>0</v>
      </c>
      <c r="L31" s="191">
        <v>15</v>
      </c>
      <c r="M31" s="191">
        <f>G31*(1+L31/100)</f>
        <v>0</v>
      </c>
      <c r="N31" s="191">
        <v>3.0000000000000001E-5</v>
      </c>
      <c r="O31" s="191">
        <f>ROUND(E31*N31,2)</f>
        <v>0</v>
      </c>
      <c r="P31" s="191">
        <v>0</v>
      </c>
      <c r="Q31" s="191">
        <f>ROUND(E31*P31,2)</f>
        <v>0</v>
      </c>
      <c r="R31" s="191" t="s">
        <v>927</v>
      </c>
      <c r="S31" s="191" t="s">
        <v>211</v>
      </c>
      <c r="T31" s="192" t="s">
        <v>241</v>
      </c>
      <c r="U31" s="159">
        <v>0.26545000000000002</v>
      </c>
      <c r="V31" s="159">
        <f>ROUND(E31*U31,2)</f>
        <v>0.53</v>
      </c>
      <c r="W31" s="159"/>
      <c r="X31" s="159" t="s">
        <v>242</v>
      </c>
      <c r="Y31" s="149"/>
      <c r="Z31" s="149"/>
      <c r="AA31" s="149"/>
      <c r="AB31" s="149"/>
      <c r="AC31" s="149"/>
      <c r="AD31" s="149"/>
      <c r="AE31" s="149"/>
      <c r="AF31" s="149"/>
      <c r="AG31" s="149" t="s">
        <v>243</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2.5" outlineLevel="1">
      <c r="A32" s="168">
        <v>15</v>
      </c>
      <c r="B32" s="169" t="s">
        <v>1403</v>
      </c>
      <c r="C32" s="178" t="s">
        <v>1404</v>
      </c>
      <c r="D32" s="170" t="s">
        <v>272</v>
      </c>
      <c r="E32" s="171">
        <v>25</v>
      </c>
      <c r="F32" s="172"/>
      <c r="G32" s="173">
        <f>ROUND(E32*F32,2)</f>
        <v>0</v>
      </c>
      <c r="H32" s="172"/>
      <c r="I32" s="173">
        <f>ROUND(E32*H32,2)</f>
        <v>0</v>
      </c>
      <c r="J32" s="172"/>
      <c r="K32" s="173">
        <f>ROUND(E32*J32,2)</f>
        <v>0</v>
      </c>
      <c r="L32" s="173">
        <v>15</v>
      </c>
      <c r="M32" s="173">
        <f>G32*(1+L32/100)</f>
        <v>0</v>
      </c>
      <c r="N32" s="173">
        <v>4.8000000000000001E-4</v>
      </c>
      <c r="O32" s="173">
        <f>ROUND(E32*N32,2)</f>
        <v>0.01</v>
      </c>
      <c r="P32" s="173">
        <v>0</v>
      </c>
      <c r="Q32" s="173">
        <f>ROUND(E32*P32,2)</f>
        <v>0</v>
      </c>
      <c r="R32" s="173" t="s">
        <v>927</v>
      </c>
      <c r="S32" s="173" t="s">
        <v>211</v>
      </c>
      <c r="T32" s="174" t="s">
        <v>241</v>
      </c>
      <c r="U32" s="159">
        <v>0.27889999999999998</v>
      </c>
      <c r="V32" s="159">
        <f>ROUND(E32*U32,2)</f>
        <v>6.97</v>
      </c>
      <c r="W32" s="159"/>
      <c r="X32" s="159" t="s">
        <v>242</v>
      </c>
      <c r="Y32" s="149"/>
      <c r="Z32" s="149"/>
      <c r="AA32" s="149"/>
      <c r="AB32" s="149"/>
      <c r="AC32" s="149"/>
      <c r="AD32" s="149"/>
      <c r="AE32" s="149"/>
      <c r="AF32" s="149"/>
      <c r="AG32" s="149" t="s">
        <v>668</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254" t="s">
        <v>1405</v>
      </c>
      <c r="D33" s="255"/>
      <c r="E33" s="255"/>
      <c r="F33" s="255"/>
      <c r="G33" s="255"/>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216</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265" t="s">
        <v>464</v>
      </c>
      <c r="D34" s="266"/>
      <c r="E34" s="266"/>
      <c r="F34" s="266"/>
      <c r="G34" s="266"/>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216</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ht="22.5" outlineLevel="1">
      <c r="A35" s="168">
        <v>16</v>
      </c>
      <c r="B35" s="169" t="s">
        <v>1406</v>
      </c>
      <c r="C35" s="178" t="s">
        <v>1407</v>
      </c>
      <c r="D35" s="170" t="s">
        <v>272</v>
      </c>
      <c r="E35" s="171">
        <v>25</v>
      </c>
      <c r="F35" s="172"/>
      <c r="G35" s="173">
        <f>ROUND(E35*F35,2)</f>
        <v>0</v>
      </c>
      <c r="H35" s="172"/>
      <c r="I35" s="173">
        <f>ROUND(E35*H35,2)</f>
        <v>0</v>
      </c>
      <c r="J35" s="172"/>
      <c r="K35" s="173">
        <f>ROUND(E35*J35,2)</f>
        <v>0</v>
      </c>
      <c r="L35" s="173">
        <v>15</v>
      </c>
      <c r="M35" s="173">
        <f>G35*(1+L35/100)</f>
        <v>0</v>
      </c>
      <c r="N35" s="173">
        <v>5.9000000000000003E-4</v>
      </c>
      <c r="O35" s="173">
        <f>ROUND(E35*N35,2)</f>
        <v>0.01</v>
      </c>
      <c r="P35" s="173">
        <v>0</v>
      </c>
      <c r="Q35" s="173">
        <f>ROUND(E35*P35,2)</f>
        <v>0</v>
      </c>
      <c r="R35" s="173" t="s">
        <v>927</v>
      </c>
      <c r="S35" s="173" t="s">
        <v>211</v>
      </c>
      <c r="T35" s="174" t="s">
        <v>241</v>
      </c>
      <c r="U35" s="159">
        <v>0.29730000000000001</v>
      </c>
      <c r="V35" s="159">
        <f>ROUND(E35*U35,2)</f>
        <v>7.43</v>
      </c>
      <c r="W35" s="159"/>
      <c r="X35" s="159" t="s">
        <v>242</v>
      </c>
      <c r="Y35" s="149"/>
      <c r="Z35" s="149"/>
      <c r="AA35" s="149"/>
      <c r="AB35" s="149"/>
      <c r="AC35" s="149"/>
      <c r="AD35" s="149"/>
      <c r="AE35" s="149"/>
      <c r="AF35" s="149"/>
      <c r="AG35" s="149" t="s">
        <v>668</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254" t="s">
        <v>1405</v>
      </c>
      <c r="D36" s="255"/>
      <c r="E36" s="255"/>
      <c r="F36" s="255"/>
      <c r="G36" s="255"/>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216</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c r="B37" s="157"/>
      <c r="C37" s="265" t="s">
        <v>464</v>
      </c>
      <c r="D37" s="266"/>
      <c r="E37" s="266"/>
      <c r="F37" s="266"/>
      <c r="G37" s="266"/>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216</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ht="22.5" outlineLevel="1">
      <c r="A38" s="168">
        <v>17</v>
      </c>
      <c r="B38" s="169" t="s">
        <v>1408</v>
      </c>
      <c r="C38" s="178" t="s">
        <v>1409</v>
      </c>
      <c r="D38" s="170" t="s">
        <v>272</v>
      </c>
      <c r="E38" s="171">
        <v>25</v>
      </c>
      <c r="F38" s="172"/>
      <c r="G38" s="173">
        <f>ROUND(E38*F38,2)</f>
        <v>0</v>
      </c>
      <c r="H38" s="172"/>
      <c r="I38" s="173">
        <f>ROUND(E38*H38,2)</f>
        <v>0</v>
      </c>
      <c r="J38" s="172"/>
      <c r="K38" s="173">
        <f>ROUND(E38*J38,2)</f>
        <v>0</v>
      </c>
      <c r="L38" s="173">
        <v>15</v>
      </c>
      <c r="M38" s="173">
        <f>G38*(1+L38/100)</f>
        <v>0</v>
      </c>
      <c r="N38" s="173">
        <v>3.0000000000000001E-5</v>
      </c>
      <c r="O38" s="173">
        <f>ROUND(E38*N38,2)</f>
        <v>0</v>
      </c>
      <c r="P38" s="173">
        <v>0</v>
      </c>
      <c r="Q38" s="173">
        <f>ROUND(E38*P38,2)</f>
        <v>0</v>
      </c>
      <c r="R38" s="173" t="s">
        <v>927</v>
      </c>
      <c r="S38" s="173" t="s">
        <v>211</v>
      </c>
      <c r="T38" s="174" t="s">
        <v>241</v>
      </c>
      <c r="U38" s="159">
        <v>0.129</v>
      </c>
      <c r="V38" s="159">
        <f>ROUND(E38*U38,2)</f>
        <v>3.23</v>
      </c>
      <c r="W38" s="159"/>
      <c r="X38" s="159" t="s">
        <v>242</v>
      </c>
      <c r="Y38" s="149"/>
      <c r="Z38" s="149"/>
      <c r="AA38" s="149"/>
      <c r="AB38" s="149"/>
      <c r="AC38" s="149"/>
      <c r="AD38" s="149"/>
      <c r="AE38" s="149"/>
      <c r="AF38" s="149"/>
      <c r="AG38" s="149" t="s">
        <v>668</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c r="B39" s="157"/>
      <c r="C39" s="254" t="s">
        <v>1410</v>
      </c>
      <c r="D39" s="255"/>
      <c r="E39" s="255"/>
      <c r="F39" s="255"/>
      <c r="G39" s="255"/>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216</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ht="22.5" outlineLevel="1">
      <c r="A40" s="168">
        <v>18</v>
      </c>
      <c r="B40" s="169" t="s">
        <v>1411</v>
      </c>
      <c r="C40" s="178" t="s">
        <v>1412</v>
      </c>
      <c r="D40" s="170" t="s">
        <v>272</v>
      </c>
      <c r="E40" s="171">
        <v>25</v>
      </c>
      <c r="F40" s="172"/>
      <c r="G40" s="173">
        <f>ROUND(E40*F40,2)</f>
        <v>0</v>
      </c>
      <c r="H40" s="172"/>
      <c r="I40" s="173">
        <f>ROUND(E40*H40,2)</f>
        <v>0</v>
      </c>
      <c r="J40" s="172"/>
      <c r="K40" s="173">
        <f>ROUND(E40*J40,2)</f>
        <v>0</v>
      </c>
      <c r="L40" s="173">
        <v>15</v>
      </c>
      <c r="M40" s="173">
        <f>G40*(1+L40/100)</f>
        <v>0</v>
      </c>
      <c r="N40" s="173">
        <v>6.0000000000000002E-5</v>
      </c>
      <c r="O40" s="173">
        <f>ROUND(E40*N40,2)</f>
        <v>0</v>
      </c>
      <c r="P40" s="173">
        <v>0</v>
      </c>
      <c r="Q40" s="173">
        <f>ROUND(E40*P40,2)</f>
        <v>0</v>
      </c>
      <c r="R40" s="173" t="s">
        <v>927</v>
      </c>
      <c r="S40" s="173" t="s">
        <v>211</v>
      </c>
      <c r="T40" s="174" t="s">
        <v>241</v>
      </c>
      <c r="U40" s="159">
        <v>0.129</v>
      </c>
      <c r="V40" s="159">
        <f>ROUND(E40*U40,2)</f>
        <v>3.23</v>
      </c>
      <c r="W40" s="159"/>
      <c r="X40" s="159" t="s">
        <v>242</v>
      </c>
      <c r="Y40" s="149"/>
      <c r="Z40" s="149"/>
      <c r="AA40" s="149"/>
      <c r="AB40" s="149"/>
      <c r="AC40" s="149"/>
      <c r="AD40" s="149"/>
      <c r="AE40" s="149"/>
      <c r="AF40" s="149"/>
      <c r="AG40" s="149" t="s">
        <v>668</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56"/>
      <c r="B41" s="157"/>
      <c r="C41" s="254" t="s">
        <v>1410</v>
      </c>
      <c r="D41" s="255"/>
      <c r="E41" s="255"/>
      <c r="F41" s="255"/>
      <c r="G41" s="255"/>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216</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86">
        <v>19</v>
      </c>
      <c r="B42" s="187" t="s">
        <v>1413</v>
      </c>
      <c r="C42" s="195" t="s">
        <v>1414</v>
      </c>
      <c r="D42" s="188" t="s">
        <v>264</v>
      </c>
      <c r="E42" s="189">
        <v>11</v>
      </c>
      <c r="F42" s="190"/>
      <c r="G42" s="191">
        <f t="shared" ref="G42:G49" si="0">ROUND(E42*F42,2)</f>
        <v>0</v>
      </c>
      <c r="H42" s="190"/>
      <c r="I42" s="191">
        <f t="shared" ref="I42:I49" si="1">ROUND(E42*H42,2)</f>
        <v>0</v>
      </c>
      <c r="J42" s="190"/>
      <c r="K42" s="191">
        <f t="shared" ref="K42:K49" si="2">ROUND(E42*J42,2)</f>
        <v>0</v>
      </c>
      <c r="L42" s="191">
        <v>15</v>
      </c>
      <c r="M42" s="191">
        <f t="shared" ref="M42:M49" si="3">G42*(1+L42/100)</f>
        <v>0</v>
      </c>
      <c r="N42" s="191">
        <v>0</v>
      </c>
      <c r="O42" s="191">
        <f t="shared" ref="O42:O49" si="4">ROUND(E42*N42,2)</f>
        <v>0</v>
      </c>
      <c r="P42" s="191">
        <v>0</v>
      </c>
      <c r="Q42" s="191">
        <f t="shared" ref="Q42:Q49" si="5">ROUND(E42*P42,2)</f>
        <v>0</v>
      </c>
      <c r="R42" s="191" t="s">
        <v>927</v>
      </c>
      <c r="S42" s="191" t="s">
        <v>211</v>
      </c>
      <c r="T42" s="192" t="s">
        <v>241</v>
      </c>
      <c r="U42" s="159">
        <v>0.43</v>
      </c>
      <c r="V42" s="159">
        <f t="shared" ref="V42:V49" si="6">ROUND(E42*U42,2)</f>
        <v>4.7300000000000004</v>
      </c>
      <c r="W42" s="159"/>
      <c r="X42" s="159" t="s">
        <v>242</v>
      </c>
      <c r="Y42" s="149"/>
      <c r="Z42" s="149"/>
      <c r="AA42" s="149"/>
      <c r="AB42" s="149"/>
      <c r="AC42" s="149"/>
      <c r="AD42" s="149"/>
      <c r="AE42" s="149"/>
      <c r="AF42" s="149"/>
      <c r="AG42" s="149" t="s">
        <v>668</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22.5" outlineLevel="1">
      <c r="A43" s="186">
        <v>20</v>
      </c>
      <c r="B43" s="187" t="s">
        <v>1415</v>
      </c>
      <c r="C43" s="195" t="s">
        <v>1416</v>
      </c>
      <c r="D43" s="188" t="s">
        <v>264</v>
      </c>
      <c r="E43" s="189">
        <v>9</v>
      </c>
      <c r="F43" s="190"/>
      <c r="G43" s="191">
        <f t="shared" si="0"/>
        <v>0</v>
      </c>
      <c r="H43" s="190"/>
      <c r="I43" s="191">
        <f t="shared" si="1"/>
        <v>0</v>
      </c>
      <c r="J43" s="190"/>
      <c r="K43" s="191">
        <f t="shared" si="2"/>
        <v>0</v>
      </c>
      <c r="L43" s="191">
        <v>15</v>
      </c>
      <c r="M43" s="191">
        <f t="shared" si="3"/>
        <v>0</v>
      </c>
      <c r="N43" s="191">
        <v>6.7000000000000002E-4</v>
      </c>
      <c r="O43" s="191">
        <f t="shared" si="4"/>
        <v>0.01</v>
      </c>
      <c r="P43" s="191">
        <v>0</v>
      </c>
      <c r="Q43" s="191">
        <f t="shared" si="5"/>
        <v>0</v>
      </c>
      <c r="R43" s="191" t="s">
        <v>927</v>
      </c>
      <c r="S43" s="191" t="s">
        <v>211</v>
      </c>
      <c r="T43" s="192" t="s">
        <v>241</v>
      </c>
      <c r="U43" s="159">
        <v>0.27</v>
      </c>
      <c r="V43" s="159">
        <f t="shared" si="6"/>
        <v>2.4300000000000002</v>
      </c>
      <c r="W43" s="159"/>
      <c r="X43" s="159" t="s">
        <v>242</v>
      </c>
      <c r="Y43" s="149"/>
      <c r="Z43" s="149"/>
      <c r="AA43" s="149"/>
      <c r="AB43" s="149"/>
      <c r="AC43" s="149"/>
      <c r="AD43" s="149"/>
      <c r="AE43" s="149"/>
      <c r="AF43" s="149"/>
      <c r="AG43" s="149" t="s">
        <v>668</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22.5" outlineLevel="1">
      <c r="A44" s="186">
        <v>21</v>
      </c>
      <c r="B44" s="187" t="s">
        <v>1417</v>
      </c>
      <c r="C44" s="195" t="s">
        <v>1418</v>
      </c>
      <c r="D44" s="188" t="s">
        <v>1419</v>
      </c>
      <c r="E44" s="189">
        <v>1</v>
      </c>
      <c r="F44" s="190"/>
      <c r="G44" s="191">
        <f t="shared" si="0"/>
        <v>0</v>
      </c>
      <c r="H44" s="190"/>
      <c r="I44" s="191">
        <f t="shared" si="1"/>
        <v>0</v>
      </c>
      <c r="J44" s="190"/>
      <c r="K44" s="191">
        <f t="shared" si="2"/>
        <v>0</v>
      </c>
      <c r="L44" s="191">
        <v>15</v>
      </c>
      <c r="M44" s="191">
        <f t="shared" si="3"/>
        <v>0</v>
      </c>
      <c r="N44" s="191">
        <v>1.56E-3</v>
      </c>
      <c r="O44" s="191">
        <f t="shared" si="4"/>
        <v>0</v>
      </c>
      <c r="P44" s="191">
        <v>0</v>
      </c>
      <c r="Q44" s="191">
        <f t="shared" si="5"/>
        <v>0</v>
      </c>
      <c r="R44" s="191" t="s">
        <v>927</v>
      </c>
      <c r="S44" s="191" t="s">
        <v>211</v>
      </c>
      <c r="T44" s="192" t="s">
        <v>241</v>
      </c>
      <c r="U44" s="159">
        <v>0.54</v>
      </c>
      <c r="V44" s="159">
        <f t="shared" si="6"/>
        <v>0.54</v>
      </c>
      <c r="W44" s="159"/>
      <c r="X44" s="159" t="s">
        <v>242</v>
      </c>
      <c r="Y44" s="149"/>
      <c r="Z44" s="149"/>
      <c r="AA44" s="149"/>
      <c r="AB44" s="149"/>
      <c r="AC44" s="149"/>
      <c r="AD44" s="149"/>
      <c r="AE44" s="149"/>
      <c r="AF44" s="149"/>
      <c r="AG44" s="149" t="s">
        <v>668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ht="22.5" outlineLevel="1">
      <c r="A45" s="186">
        <v>22</v>
      </c>
      <c r="B45" s="187" t="s">
        <v>1420</v>
      </c>
      <c r="C45" s="195" t="s">
        <v>1421</v>
      </c>
      <c r="D45" s="188" t="s">
        <v>264</v>
      </c>
      <c r="E45" s="189">
        <v>1</v>
      </c>
      <c r="F45" s="190"/>
      <c r="G45" s="191">
        <f t="shared" si="0"/>
        <v>0</v>
      </c>
      <c r="H45" s="190"/>
      <c r="I45" s="191">
        <f t="shared" si="1"/>
        <v>0</v>
      </c>
      <c r="J45" s="190"/>
      <c r="K45" s="191">
        <f t="shared" si="2"/>
        <v>0</v>
      </c>
      <c r="L45" s="191">
        <v>15</v>
      </c>
      <c r="M45" s="191">
        <f t="shared" si="3"/>
        <v>0</v>
      </c>
      <c r="N45" s="191">
        <v>1.9E-3</v>
      </c>
      <c r="O45" s="191">
        <f t="shared" si="4"/>
        <v>0</v>
      </c>
      <c r="P45" s="191">
        <v>0</v>
      </c>
      <c r="Q45" s="191">
        <f t="shared" si="5"/>
        <v>0</v>
      </c>
      <c r="R45" s="191" t="s">
        <v>927</v>
      </c>
      <c r="S45" s="191" t="s">
        <v>211</v>
      </c>
      <c r="T45" s="192" t="s">
        <v>241</v>
      </c>
      <c r="U45" s="159">
        <v>0.5</v>
      </c>
      <c r="V45" s="159">
        <f t="shared" si="6"/>
        <v>0.5</v>
      </c>
      <c r="W45" s="159"/>
      <c r="X45" s="159" t="s">
        <v>242</v>
      </c>
      <c r="Y45" s="149"/>
      <c r="Z45" s="149"/>
      <c r="AA45" s="149"/>
      <c r="AB45" s="149"/>
      <c r="AC45" s="149"/>
      <c r="AD45" s="149"/>
      <c r="AE45" s="149"/>
      <c r="AF45" s="149"/>
      <c r="AG45" s="149" t="s">
        <v>243</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86">
        <v>23</v>
      </c>
      <c r="B46" s="187" t="s">
        <v>1422</v>
      </c>
      <c r="C46" s="195" t="s">
        <v>1423</v>
      </c>
      <c r="D46" s="188" t="s">
        <v>272</v>
      </c>
      <c r="E46" s="189">
        <v>50</v>
      </c>
      <c r="F46" s="190"/>
      <c r="G46" s="191">
        <f t="shared" si="0"/>
        <v>0</v>
      </c>
      <c r="H46" s="190"/>
      <c r="I46" s="191">
        <f t="shared" si="1"/>
        <v>0</v>
      </c>
      <c r="J46" s="190"/>
      <c r="K46" s="191">
        <f t="shared" si="2"/>
        <v>0</v>
      </c>
      <c r="L46" s="191">
        <v>15</v>
      </c>
      <c r="M46" s="191">
        <f t="shared" si="3"/>
        <v>0</v>
      </c>
      <c r="N46" s="191">
        <v>0</v>
      </c>
      <c r="O46" s="191">
        <f t="shared" si="4"/>
        <v>0</v>
      </c>
      <c r="P46" s="191">
        <v>0</v>
      </c>
      <c r="Q46" s="191">
        <f t="shared" si="5"/>
        <v>0</v>
      </c>
      <c r="R46" s="191" t="s">
        <v>927</v>
      </c>
      <c r="S46" s="191" t="s">
        <v>211</v>
      </c>
      <c r="T46" s="192" t="s">
        <v>241</v>
      </c>
      <c r="U46" s="159">
        <v>2.9000000000000001E-2</v>
      </c>
      <c r="V46" s="159">
        <f t="shared" si="6"/>
        <v>1.45</v>
      </c>
      <c r="W46" s="159"/>
      <c r="X46" s="159" t="s">
        <v>242</v>
      </c>
      <c r="Y46" s="149"/>
      <c r="Z46" s="149"/>
      <c r="AA46" s="149"/>
      <c r="AB46" s="149"/>
      <c r="AC46" s="149"/>
      <c r="AD46" s="149"/>
      <c r="AE46" s="149"/>
      <c r="AF46" s="149"/>
      <c r="AG46" s="149" t="s">
        <v>668</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86">
        <v>24</v>
      </c>
      <c r="B47" s="187" t="s">
        <v>1424</v>
      </c>
      <c r="C47" s="195" t="s">
        <v>1425</v>
      </c>
      <c r="D47" s="188" t="s">
        <v>272</v>
      </c>
      <c r="E47" s="189">
        <v>50</v>
      </c>
      <c r="F47" s="190"/>
      <c r="G47" s="191">
        <f t="shared" si="0"/>
        <v>0</v>
      </c>
      <c r="H47" s="190"/>
      <c r="I47" s="191">
        <f t="shared" si="1"/>
        <v>0</v>
      </c>
      <c r="J47" s="190"/>
      <c r="K47" s="191">
        <f t="shared" si="2"/>
        <v>0</v>
      </c>
      <c r="L47" s="191">
        <v>15</v>
      </c>
      <c r="M47" s="191">
        <f t="shared" si="3"/>
        <v>0</v>
      </c>
      <c r="N47" s="191">
        <v>1.0000000000000001E-5</v>
      </c>
      <c r="O47" s="191">
        <f t="shared" si="4"/>
        <v>0</v>
      </c>
      <c r="P47" s="191">
        <v>0</v>
      </c>
      <c r="Q47" s="191">
        <f t="shared" si="5"/>
        <v>0</v>
      </c>
      <c r="R47" s="191" t="s">
        <v>927</v>
      </c>
      <c r="S47" s="191" t="s">
        <v>211</v>
      </c>
      <c r="T47" s="192" t="s">
        <v>241</v>
      </c>
      <c r="U47" s="159">
        <v>0.06</v>
      </c>
      <c r="V47" s="159">
        <f t="shared" si="6"/>
        <v>3</v>
      </c>
      <c r="W47" s="159"/>
      <c r="X47" s="159" t="s">
        <v>242</v>
      </c>
      <c r="Y47" s="149"/>
      <c r="Z47" s="149"/>
      <c r="AA47" s="149"/>
      <c r="AB47" s="149"/>
      <c r="AC47" s="149"/>
      <c r="AD47" s="149"/>
      <c r="AE47" s="149"/>
      <c r="AF47" s="149"/>
      <c r="AG47" s="149" t="s">
        <v>668</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ht="22.5" outlineLevel="1">
      <c r="A48" s="186">
        <v>25</v>
      </c>
      <c r="B48" s="187" t="s">
        <v>1426</v>
      </c>
      <c r="C48" s="195" t="s">
        <v>1427</v>
      </c>
      <c r="D48" s="188" t="s">
        <v>264</v>
      </c>
      <c r="E48" s="189">
        <v>2</v>
      </c>
      <c r="F48" s="190"/>
      <c r="G48" s="191">
        <f t="shared" si="0"/>
        <v>0</v>
      </c>
      <c r="H48" s="190"/>
      <c r="I48" s="191">
        <f t="shared" si="1"/>
        <v>0</v>
      </c>
      <c r="J48" s="190"/>
      <c r="K48" s="191">
        <f t="shared" si="2"/>
        <v>0</v>
      </c>
      <c r="L48" s="191">
        <v>15</v>
      </c>
      <c r="M48" s="191">
        <f t="shared" si="3"/>
        <v>0</v>
      </c>
      <c r="N48" s="191">
        <v>3.1E-4</v>
      </c>
      <c r="O48" s="191">
        <f t="shared" si="4"/>
        <v>0</v>
      </c>
      <c r="P48" s="191">
        <v>0</v>
      </c>
      <c r="Q48" s="191">
        <f t="shared" si="5"/>
        <v>0</v>
      </c>
      <c r="R48" s="191" t="s">
        <v>933</v>
      </c>
      <c r="S48" s="191" t="s">
        <v>211</v>
      </c>
      <c r="T48" s="192" t="s">
        <v>241</v>
      </c>
      <c r="U48" s="159">
        <v>0.21</v>
      </c>
      <c r="V48" s="159">
        <f t="shared" si="6"/>
        <v>0.42</v>
      </c>
      <c r="W48" s="159"/>
      <c r="X48" s="159" t="s">
        <v>242</v>
      </c>
      <c r="Y48" s="149"/>
      <c r="Z48" s="149"/>
      <c r="AA48" s="149"/>
      <c r="AB48" s="149"/>
      <c r="AC48" s="149"/>
      <c r="AD48" s="149"/>
      <c r="AE48" s="149"/>
      <c r="AF48" s="149"/>
      <c r="AG48" s="149" t="s">
        <v>668</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ht="22.5" outlineLevel="1">
      <c r="A49" s="168">
        <v>26</v>
      </c>
      <c r="B49" s="169" t="s">
        <v>1428</v>
      </c>
      <c r="C49" s="178" t="s">
        <v>1429</v>
      </c>
      <c r="D49" s="170" t="s">
        <v>264</v>
      </c>
      <c r="E49" s="171">
        <v>1</v>
      </c>
      <c r="F49" s="172"/>
      <c r="G49" s="173">
        <f t="shared" si="0"/>
        <v>0</v>
      </c>
      <c r="H49" s="172"/>
      <c r="I49" s="173">
        <f t="shared" si="1"/>
        <v>0</v>
      </c>
      <c r="J49" s="172"/>
      <c r="K49" s="173">
        <f t="shared" si="2"/>
        <v>0</v>
      </c>
      <c r="L49" s="173">
        <v>15</v>
      </c>
      <c r="M49" s="173">
        <f t="shared" si="3"/>
        <v>0</v>
      </c>
      <c r="N49" s="173">
        <v>6.8000000000000005E-4</v>
      </c>
      <c r="O49" s="173">
        <f t="shared" si="4"/>
        <v>0</v>
      </c>
      <c r="P49" s="173">
        <v>0</v>
      </c>
      <c r="Q49" s="173">
        <f t="shared" si="5"/>
        <v>0</v>
      </c>
      <c r="R49" s="173" t="s">
        <v>933</v>
      </c>
      <c r="S49" s="173" t="s">
        <v>211</v>
      </c>
      <c r="T49" s="174" t="s">
        <v>241</v>
      </c>
      <c r="U49" s="159">
        <v>0.22700000000000001</v>
      </c>
      <c r="V49" s="159">
        <f t="shared" si="6"/>
        <v>0.23</v>
      </c>
      <c r="W49" s="159"/>
      <c r="X49" s="159" t="s">
        <v>242</v>
      </c>
      <c r="Y49" s="149"/>
      <c r="Z49" s="149"/>
      <c r="AA49" s="149"/>
      <c r="AB49" s="149"/>
      <c r="AC49" s="149"/>
      <c r="AD49" s="149"/>
      <c r="AE49" s="149"/>
      <c r="AF49" s="149"/>
      <c r="AG49" s="149" t="s">
        <v>668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263" t="s">
        <v>1430</v>
      </c>
      <c r="D50" s="264"/>
      <c r="E50" s="264"/>
      <c r="F50" s="264"/>
      <c r="G50" s="264"/>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245</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56">
        <v>27</v>
      </c>
      <c r="B51" s="157" t="s">
        <v>1431</v>
      </c>
      <c r="C51" s="197" t="s">
        <v>1432</v>
      </c>
      <c r="D51" s="158" t="s">
        <v>0</v>
      </c>
      <c r="E51" s="193"/>
      <c r="F51" s="160"/>
      <c r="G51" s="159">
        <f>ROUND(E51*F51,2)</f>
        <v>0</v>
      </c>
      <c r="H51" s="160"/>
      <c r="I51" s="159">
        <f>ROUND(E51*H51,2)</f>
        <v>0</v>
      </c>
      <c r="J51" s="160"/>
      <c r="K51" s="159">
        <f>ROUND(E51*J51,2)</f>
        <v>0</v>
      </c>
      <c r="L51" s="159">
        <v>15</v>
      </c>
      <c r="M51" s="159">
        <f>G51*(1+L51/100)</f>
        <v>0</v>
      </c>
      <c r="N51" s="159">
        <v>0</v>
      </c>
      <c r="O51" s="159">
        <f>ROUND(E51*N51,2)</f>
        <v>0</v>
      </c>
      <c r="P51" s="159">
        <v>0</v>
      </c>
      <c r="Q51" s="159">
        <f>ROUND(E51*P51,2)</f>
        <v>0</v>
      </c>
      <c r="R51" s="159" t="s">
        <v>927</v>
      </c>
      <c r="S51" s="159" t="s">
        <v>211</v>
      </c>
      <c r="T51" s="159" t="s">
        <v>241</v>
      </c>
      <c r="U51" s="159">
        <v>0</v>
      </c>
      <c r="V51" s="159">
        <f>ROUND(E51*U51,2)</f>
        <v>0</v>
      </c>
      <c r="W51" s="159"/>
      <c r="X51" s="159" t="s">
        <v>447</v>
      </c>
      <c r="Y51" s="149"/>
      <c r="Z51" s="149"/>
      <c r="AA51" s="149"/>
      <c r="AB51" s="149"/>
      <c r="AC51" s="149"/>
      <c r="AD51" s="149"/>
      <c r="AE51" s="149"/>
      <c r="AF51" s="149"/>
      <c r="AG51" s="149" t="s">
        <v>448</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267" t="s">
        <v>505</v>
      </c>
      <c r="D52" s="268"/>
      <c r="E52" s="268"/>
      <c r="F52" s="268"/>
      <c r="G52" s="268"/>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245</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c r="A53" s="162" t="s">
        <v>206</v>
      </c>
      <c r="B53" s="163" t="s">
        <v>125</v>
      </c>
      <c r="C53" s="177" t="s">
        <v>126</v>
      </c>
      <c r="D53" s="164"/>
      <c r="E53" s="165"/>
      <c r="F53" s="166"/>
      <c r="G53" s="166">
        <f>SUMIF(AG54:AG69,"&lt;&gt;NOR",G54:G69)</f>
        <v>0</v>
      </c>
      <c r="H53" s="166"/>
      <c r="I53" s="166">
        <f>SUM(I54:I69)</f>
        <v>0</v>
      </c>
      <c r="J53" s="166"/>
      <c r="K53" s="166">
        <f>SUM(K54:K69)</f>
        <v>0</v>
      </c>
      <c r="L53" s="166"/>
      <c r="M53" s="166">
        <f>SUM(M54:M69)</f>
        <v>0</v>
      </c>
      <c r="N53" s="166"/>
      <c r="O53" s="166">
        <f>SUM(O54:O69)</f>
        <v>0.13</v>
      </c>
      <c r="P53" s="166"/>
      <c r="Q53" s="166">
        <f>SUM(Q54:Q69)</f>
        <v>0</v>
      </c>
      <c r="R53" s="166"/>
      <c r="S53" s="166"/>
      <c r="T53" s="167"/>
      <c r="U53" s="161"/>
      <c r="V53" s="161">
        <f>SUM(V54:V69)</f>
        <v>17.93</v>
      </c>
      <c r="W53" s="161"/>
      <c r="X53" s="161"/>
      <c r="AG53" t="s">
        <v>207</v>
      </c>
    </row>
    <row r="54" spans="1:60" outlineLevel="1">
      <c r="A54" s="168">
        <v>28</v>
      </c>
      <c r="B54" s="169" t="s">
        <v>1433</v>
      </c>
      <c r="C54" s="178" t="s">
        <v>1434</v>
      </c>
      <c r="D54" s="170" t="s">
        <v>272</v>
      </c>
      <c r="E54" s="171">
        <v>15</v>
      </c>
      <c r="F54" s="172"/>
      <c r="G54" s="173">
        <f>ROUND(E54*F54,2)</f>
        <v>0</v>
      </c>
      <c r="H54" s="172"/>
      <c r="I54" s="173">
        <f>ROUND(E54*H54,2)</f>
        <v>0</v>
      </c>
      <c r="J54" s="172"/>
      <c r="K54" s="173">
        <f>ROUND(E54*J54,2)</f>
        <v>0</v>
      </c>
      <c r="L54" s="173">
        <v>15</v>
      </c>
      <c r="M54" s="173">
        <f>G54*(1+L54/100)</f>
        <v>0</v>
      </c>
      <c r="N54" s="173">
        <v>8.5800000000000008E-3</v>
      </c>
      <c r="O54" s="173">
        <f>ROUND(E54*N54,2)</f>
        <v>0.13</v>
      </c>
      <c r="P54" s="173">
        <v>0</v>
      </c>
      <c r="Q54" s="173">
        <f>ROUND(E54*P54,2)</f>
        <v>0</v>
      </c>
      <c r="R54" s="173" t="s">
        <v>927</v>
      </c>
      <c r="S54" s="173" t="s">
        <v>211</v>
      </c>
      <c r="T54" s="174" t="s">
        <v>241</v>
      </c>
      <c r="U54" s="159">
        <v>0.63800000000000001</v>
      </c>
      <c r="V54" s="159">
        <f>ROUND(E54*U54,2)</f>
        <v>9.57</v>
      </c>
      <c r="W54" s="159"/>
      <c r="X54" s="159" t="s">
        <v>242</v>
      </c>
      <c r="Y54" s="149"/>
      <c r="Z54" s="149"/>
      <c r="AA54" s="149"/>
      <c r="AB54" s="149"/>
      <c r="AC54" s="149"/>
      <c r="AD54" s="149"/>
      <c r="AE54" s="149"/>
      <c r="AF54" s="149"/>
      <c r="AG54" s="149" t="s">
        <v>243</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c r="A55" s="156"/>
      <c r="B55" s="157"/>
      <c r="C55" s="254" t="s">
        <v>1435</v>
      </c>
      <c r="D55" s="255"/>
      <c r="E55" s="255"/>
      <c r="F55" s="255"/>
      <c r="G55" s="255"/>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216</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c r="A56" s="156"/>
      <c r="B56" s="157"/>
      <c r="C56" s="265" t="s">
        <v>464</v>
      </c>
      <c r="D56" s="266"/>
      <c r="E56" s="266"/>
      <c r="F56" s="266"/>
      <c r="G56" s="266"/>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216</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68">
        <v>29</v>
      </c>
      <c r="B57" s="169" t="s">
        <v>1436</v>
      </c>
      <c r="C57" s="178" t="s">
        <v>1437</v>
      </c>
      <c r="D57" s="170" t="s">
        <v>919</v>
      </c>
      <c r="E57" s="171">
        <v>1</v>
      </c>
      <c r="F57" s="172"/>
      <c r="G57" s="173">
        <f>ROUND(E57*F57,2)</f>
        <v>0</v>
      </c>
      <c r="H57" s="172"/>
      <c r="I57" s="173">
        <f>ROUND(E57*H57,2)</f>
        <v>0</v>
      </c>
      <c r="J57" s="172"/>
      <c r="K57" s="173">
        <f>ROUND(E57*J57,2)</f>
        <v>0</v>
      </c>
      <c r="L57" s="173">
        <v>15</v>
      </c>
      <c r="M57" s="173">
        <f>G57*(1+L57/100)</f>
        <v>0</v>
      </c>
      <c r="N57" s="173">
        <v>3.2499999999999999E-3</v>
      </c>
      <c r="O57" s="173">
        <f>ROUND(E57*N57,2)</f>
        <v>0</v>
      </c>
      <c r="P57" s="173">
        <v>0</v>
      </c>
      <c r="Q57" s="173">
        <f>ROUND(E57*P57,2)</f>
        <v>0</v>
      </c>
      <c r="R57" s="173" t="s">
        <v>927</v>
      </c>
      <c r="S57" s="173" t="s">
        <v>211</v>
      </c>
      <c r="T57" s="174" t="s">
        <v>241</v>
      </c>
      <c r="U57" s="159">
        <v>1.78</v>
      </c>
      <c r="V57" s="159">
        <f>ROUND(E57*U57,2)</f>
        <v>1.78</v>
      </c>
      <c r="W57" s="159"/>
      <c r="X57" s="159" t="s">
        <v>242</v>
      </c>
      <c r="Y57" s="149"/>
      <c r="Z57" s="149"/>
      <c r="AA57" s="149"/>
      <c r="AB57" s="149"/>
      <c r="AC57" s="149"/>
      <c r="AD57" s="149"/>
      <c r="AE57" s="149"/>
      <c r="AF57" s="149"/>
      <c r="AG57" s="149" t="s">
        <v>243</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56"/>
      <c r="B58" s="157"/>
      <c r="C58" s="263" t="s">
        <v>1438</v>
      </c>
      <c r="D58" s="264"/>
      <c r="E58" s="264"/>
      <c r="F58" s="264"/>
      <c r="G58" s="264"/>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245</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56"/>
      <c r="B59" s="157"/>
      <c r="C59" s="265" t="s">
        <v>1439</v>
      </c>
      <c r="D59" s="266"/>
      <c r="E59" s="266"/>
      <c r="F59" s="266"/>
      <c r="G59" s="266"/>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216</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86">
        <v>30</v>
      </c>
      <c r="B60" s="187" t="s">
        <v>1440</v>
      </c>
      <c r="C60" s="195" t="s">
        <v>1441</v>
      </c>
      <c r="D60" s="188" t="s">
        <v>264</v>
      </c>
      <c r="E60" s="189">
        <v>1</v>
      </c>
      <c r="F60" s="190"/>
      <c r="G60" s="191">
        <f t="shared" ref="G60:G68" si="7">ROUND(E60*F60,2)</f>
        <v>0</v>
      </c>
      <c r="H60" s="190"/>
      <c r="I60" s="191">
        <f t="shared" ref="I60:I68" si="8">ROUND(E60*H60,2)</f>
        <v>0</v>
      </c>
      <c r="J60" s="190"/>
      <c r="K60" s="191">
        <f t="shared" ref="K60:K68" si="9">ROUND(E60*J60,2)</f>
        <v>0</v>
      </c>
      <c r="L60" s="191">
        <v>15</v>
      </c>
      <c r="M60" s="191">
        <f t="shared" ref="M60:M68" si="10">G60*(1+L60/100)</f>
        <v>0</v>
      </c>
      <c r="N60" s="191">
        <v>9.3000000000000005E-4</v>
      </c>
      <c r="O60" s="191">
        <f t="shared" ref="O60:O68" si="11">ROUND(E60*N60,2)</f>
        <v>0</v>
      </c>
      <c r="P60" s="191">
        <v>0</v>
      </c>
      <c r="Q60" s="191">
        <f t="shared" ref="Q60:Q68" si="12">ROUND(E60*P60,2)</f>
        <v>0</v>
      </c>
      <c r="R60" s="191" t="s">
        <v>927</v>
      </c>
      <c r="S60" s="191" t="s">
        <v>211</v>
      </c>
      <c r="T60" s="192" t="s">
        <v>241</v>
      </c>
      <c r="U60" s="159">
        <v>0.42399999999999999</v>
      </c>
      <c r="V60" s="159">
        <f t="shared" ref="V60:V68" si="13">ROUND(E60*U60,2)</f>
        <v>0.42</v>
      </c>
      <c r="W60" s="159"/>
      <c r="X60" s="159" t="s">
        <v>242</v>
      </c>
      <c r="Y60" s="149"/>
      <c r="Z60" s="149"/>
      <c r="AA60" s="149"/>
      <c r="AB60" s="149"/>
      <c r="AC60" s="149"/>
      <c r="AD60" s="149"/>
      <c r="AE60" s="149"/>
      <c r="AF60" s="149"/>
      <c r="AG60" s="149" t="s">
        <v>243</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ht="22.5" outlineLevel="1">
      <c r="A61" s="186">
        <v>31</v>
      </c>
      <c r="B61" s="187" t="s">
        <v>1442</v>
      </c>
      <c r="C61" s="195" t="s">
        <v>1443</v>
      </c>
      <c r="D61" s="188" t="s">
        <v>264</v>
      </c>
      <c r="E61" s="189">
        <v>2</v>
      </c>
      <c r="F61" s="190"/>
      <c r="G61" s="191">
        <f t="shared" si="7"/>
        <v>0</v>
      </c>
      <c r="H61" s="190"/>
      <c r="I61" s="191">
        <f t="shared" si="8"/>
        <v>0</v>
      </c>
      <c r="J61" s="190"/>
      <c r="K61" s="191">
        <f t="shared" si="9"/>
        <v>0</v>
      </c>
      <c r="L61" s="191">
        <v>15</v>
      </c>
      <c r="M61" s="191">
        <f t="shared" si="10"/>
        <v>0</v>
      </c>
      <c r="N61" s="191">
        <v>0</v>
      </c>
      <c r="O61" s="191">
        <f t="shared" si="11"/>
        <v>0</v>
      </c>
      <c r="P61" s="191">
        <v>0</v>
      </c>
      <c r="Q61" s="191">
        <f t="shared" si="12"/>
        <v>0</v>
      </c>
      <c r="R61" s="191" t="s">
        <v>927</v>
      </c>
      <c r="S61" s="191" t="s">
        <v>211</v>
      </c>
      <c r="T61" s="192" t="s">
        <v>241</v>
      </c>
      <c r="U61" s="159">
        <v>6.4000000000000001E-2</v>
      </c>
      <c r="V61" s="159">
        <f t="shared" si="13"/>
        <v>0.13</v>
      </c>
      <c r="W61" s="159"/>
      <c r="X61" s="159" t="s">
        <v>242</v>
      </c>
      <c r="Y61" s="149"/>
      <c r="Z61" s="149"/>
      <c r="AA61" s="149"/>
      <c r="AB61" s="149"/>
      <c r="AC61" s="149"/>
      <c r="AD61" s="149"/>
      <c r="AE61" s="149"/>
      <c r="AF61" s="149"/>
      <c r="AG61" s="149" t="s">
        <v>243</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ht="22.5" outlineLevel="1">
      <c r="A62" s="186">
        <v>32</v>
      </c>
      <c r="B62" s="187" t="s">
        <v>1444</v>
      </c>
      <c r="C62" s="195" t="s">
        <v>1445</v>
      </c>
      <c r="D62" s="188" t="s">
        <v>272</v>
      </c>
      <c r="E62" s="189">
        <v>15</v>
      </c>
      <c r="F62" s="190"/>
      <c r="G62" s="191">
        <f t="shared" si="7"/>
        <v>0</v>
      </c>
      <c r="H62" s="190"/>
      <c r="I62" s="191">
        <f t="shared" si="8"/>
        <v>0</v>
      </c>
      <c r="J62" s="190"/>
      <c r="K62" s="191">
        <f t="shared" si="9"/>
        <v>0</v>
      </c>
      <c r="L62" s="191">
        <v>15</v>
      </c>
      <c r="M62" s="191">
        <f t="shared" si="10"/>
        <v>0</v>
      </c>
      <c r="N62" s="191">
        <v>0</v>
      </c>
      <c r="O62" s="191">
        <f t="shared" si="11"/>
        <v>0</v>
      </c>
      <c r="P62" s="191">
        <v>0</v>
      </c>
      <c r="Q62" s="191">
        <f t="shared" si="12"/>
        <v>0</v>
      </c>
      <c r="R62" s="191" t="s">
        <v>927</v>
      </c>
      <c r="S62" s="191" t="s">
        <v>211</v>
      </c>
      <c r="T62" s="192" t="s">
        <v>241</v>
      </c>
      <c r="U62" s="159">
        <v>6.2E-2</v>
      </c>
      <c r="V62" s="159">
        <f t="shared" si="13"/>
        <v>0.93</v>
      </c>
      <c r="W62" s="159"/>
      <c r="X62" s="159" t="s">
        <v>242</v>
      </c>
      <c r="Y62" s="149"/>
      <c r="Z62" s="149"/>
      <c r="AA62" s="149"/>
      <c r="AB62" s="149"/>
      <c r="AC62" s="149"/>
      <c r="AD62" s="149"/>
      <c r="AE62" s="149"/>
      <c r="AF62" s="149"/>
      <c r="AG62" s="149" t="s">
        <v>243</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2.5" outlineLevel="1">
      <c r="A63" s="186">
        <v>33</v>
      </c>
      <c r="B63" s="187" t="s">
        <v>1446</v>
      </c>
      <c r="C63" s="195" t="s">
        <v>1447</v>
      </c>
      <c r="D63" s="188" t="s">
        <v>264</v>
      </c>
      <c r="E63" s="189">
        <v>1</v>
      </c>
      <c r="F63" s="190"/>
      <c r="G63" s="191">
        <f t="shared" si="7"/>
        <v>0</v>
      </c>
      <c r="H63" s="190"/>
      <c r="I63" s="191">
        <f t="shared" si="8"/>
        <v>0</v>
      </c>
      <c r="J63" s="190"/>
      <c r="K63" s="191">
        <f t="shared" si="9"/>
        <v>0</v>
      </c>
      <c r="L63" s="191">
        <v>15</v>
      </c>
      <c r="M63" s="191">
        <f t="shared" si="10"/>
        <v>0</v>
      </c>
      <c r="N63" s="191">
        <v>2.5000000000000001E-4</v>
      </c>
      <c r="O63" s="191">
        <f t="shared" si="11"/>
        <v>0</v>
      </c>
      <c r="P63" s="191">
        <v>0</v>
      </c>
      <c r="Q63" s="191">
        <f t="shared" si="12"/>
        <v>0</v>
      </c>
      <c r="R63" s="191" t="s">
        <v>927</v>
      </c>
      <c r="S63" s="191" t="s">
        <v>211</v>
      </c>
      <c r="T63" s="192" t="s">
        <v>241</v>
      </c>
      <c r="U63" s="159">
        <v>0.31</v>
      </c>
      <c r="V63" s="159">
        <f t="shared" si="13"/>
        <v>0.31</v>
      </c>
      <c r="W63" s="159"/>
      <c r="X63" s="159" t="s">
        <v>242</v>
      </c>
      <c r="Y63" s="149"/>
      <c r="Z63" s="149"/>
      <c r="AA63" s="149"/>
      <c r="AB63" s="149"/>
      <c r="AC63" s="149"/>
      <c r="AD63" s="149"/>
      <c r="AE63" s="149"/>
      <c r="AF63" s="149"/>
      <c r="AG63" s="149" t="s">
        <v>243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86">
        <v>34</v>
      </c>
      <c r="B64" s="187" t="s">
        <v>1448</v>
      </c>
      <c r="C64" s="195" t="s">
        <v>1449</v>
      </c>
      <c r="D64" s="188" t="s">
        <v>264</v>
      </c>
      <c r="E64" s="189">
        <v>3</v>
      </c>
      <c r="F64" s="190"/>
      <c r="G64" s="191">
        <f t="shared" si="7"/>
        <v>0</v>
      </c>
      <c r="H64" s="190"/>
      <c r="I64" s="191">
        <f t="shared" si="8"/>
        <v>0</v>
      </c>
      <c r="J64" s="190"/>
      <c r="K64" s="191">
        <f t="shared" si="9"/>
        <v>0</v>
      </c>
      <c r="L64" s="191">
        <v>15</v>
      </c>
      <c r="M64" s="191">
        <f t="shared" si="10"/>
        <v>0</v>
      </c>
      <c r="N64" s="191">
        <v>3.6999999999999999E-4</v>
      </c>
      <c r="O64" s="191">
        <f t="shared" si="11"/>
        <v>0</v>
      </c>
      <c r="P64" s="191">
        <v>0</v>
      </c>
      <c r="Q64" s="191">
        <f t="shared" si="12"/>
        <v>0</v>
      </c>
      <c r="R64" s="191" t="s">
        <v>927</v>
      </c>
      <c r="S64" s="191" t="s">
        <v>211</v>
      </c>
      <c r="T64" s="192" t="s">
        <v>241</v>
      </c>
      <c r="U64" s="159">
        <v>0.20599999999999999</v>
      </c>
      <c r="V64" s="159">
        <f t="shared" si="13"/>
        <v>0.62</v>
      </c>
      <c r="W64" s="159"/>
      <c r="X64" s="159" t="s">
        <v>242</v>
      </c>
      <c r="Y64" s="149"/>
      <c r="Z64" s="149"/>
      <c r="AA64" s="149"/>
      <c r="AB64" s="149"/>
      <c r="AC64" s="149"/>
      <c r="AD64" s="149"/>
      <c r="AE64" s="149"/>
      <c r="AF64" s="149"/>
      <c r="AG64" s="149" t="s">
        <v>243</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c r="A65" s="186">
        <v>35</v>
      </c>
      <c r="B65" s="187" t="s">
        <v>1450</v>
      </c>
      <c r="C65" s="195" t="s">
        <v>1451</v>
      </c>
      <c r="D65" s="188" t="s">
        <v>264</v>
      </c>
      <c r="E65" s="189">
        <v>1</v>
      </c>
      <c r="F65" s="190"/>
      <c r="G65" s="191">
        <f t="shared" si="7"/>
        <v>0</v>
      </c>
      <c r="H65" s="190"/>
      <c r="I65" s="191">
        <f t="shared" si="8"/>
        <v>0</v>
      </c>
      <c r="J65" s="190"/>
      <c r="K65" s="191">
        <f t="shared" si="9"/>
        <v>0</v>
      </c>
      <c r="L65" s="191">
        <v>15</v>
      </c>
      <c r="M65" s="191">
        <f t="shared" si="10"/>
        <v>0</v>
      </c>
      <c r="N65" s="191">
        <v>1.7000000000000001E-4</v>
      </c>
      <c r="O65" s="191">
        <f t="shared" si="11"/>
        <v>0</v>
      </c>
      <c r="P65" s="191">
        <v>0</v>
      </c>
      <c r="Q65" s="191">
        <f t="shared" si="12"/>
        <v>0</v>
      </c>
      <c r="R65" s="191" t="s">
        <v>927</v>
      </c>
      <c r="S65" s="191" t="s">
        <v>211</v>
      </c>
      <c r="T65" s="192" t="s">
        <v>241</v>
      </c>
      <c r="U65" s="159">
        <v>0.17299999999999999</v>
      </c>
      <c r="V65" s="159">
        <f t="shared" si="13"/>
        <v>0.17</v>
      </c>
      <c r="W65" s="159"/>
      <c r="X65" s="159" t="s">
        <v>242</v>
      </c>
      <c r="Y65" s="149"/>
      <c r="Z65" s="149"/>
      <c r="AA65" s="149"/>
      <c r="AB65" s="149"/>
      <c r="AC65" s="149"/>
      <c r="AD65" s="149"/>
      <c r="AE65" s="149"/>
      <c r="AF65" s="149"/>
      <c r="AG65" s="149" t="s">
        <v>243</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86">
        <v>36</v>
      </c>
      <c r="B66" s="187" t="s">
        <v>1452</v>
      </c>
      <c r="C66" s="195" t="s">
        <v>1453</v>
      </c>
      <c r="D66" s="188" t="s">
        <v>1454</v>
      </c>
      <c r="E66" s="189">
        <v>4</v>
      </c>
      <c r="F66" s="190"/>
      <c r="G66" s="191">
        <f t="shared" si="7"/>
        <v>0</v>
      </c>
      <c r="H66" s="190"/>
      <c r="I66" s="191">
        <f t="shared" si="8"/>
        <v>0</v>
      </c>
      <c r="J66" s="190"/>
      <c r="K66" s="191">
        <f t="shared" si="9"/>
        <v>0</v>
      </c>
      <c r="L66" s="191">
        <v>15</v>
      </c>
      <c r="M66" s="191">
        <f t="shared" si="10"/>
        <v>0</v>
      </c>
      <c r="N66" s="191">
        <v>0</v>
      </c>
      <c r="O66" s="191">
        <f t="shared" si="11"/>
        <v>0</v>
      </c>
      <c r="P66" s="191">
        <v>0</v>
      </c>
      <c r="Q66" s="191">
        <f t="shared" si="12"/>
        <v>0</v>
      </c>
      <c r="R66" s="191" t="s">
        <v>1455</v>
      </c>
      <c r="S66" s="191" t="s">
        <v>211</v>
      </c>
      <c r="T66" s="192" t="s">
        <v>241</v>
      </c>
      <c r="U66" s="159">
        <v>1</v>
      </c>
      <c r="V66" s="159">
        <f t="shared" si="13"/>
        <v>4</v>
      </c>
      <c r="W66" s="159"/>
      <c r="X66" s="159" t="s">
        <v>1456</v>
      </c>
      <c r="Y66" s="149"/>
      <c r="Z66" s="149"/>
      <c r="AA66" s="149"/>
      <c r="AB66" s="149"/>
      <c r="AC66" s="149"/>
      <c r="AD66" s="149"/>
      <c r="AE66" s="149"/>
      <c r="AF66" s="149"/>
      <c r="AG66" s="149" t="s">
        <v>1457</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33.75" outlineLevel="1">
      <c r="A67" s="168">
        <v>37</v>
      </c>
      <c r="B67" s="169" t="s">
        <v>1458</v>
      </c>
      <c r="C67" s="178" t="s">
        <v>1459</v>
      </c>
      <c r="D67" s="170" t="s">
        <v>264</v>
      </c>
      <c r="E67" s="171">
        <v>1</v>
      </c>
      <c r="F67" s="172"/>
      <c r="G67" s="173">
        <f t="shared" si="7"/>
        <v>0</v>
      </c>
      <c r="H67" s="172"/>
      <c r="I67" s="173">
        <f t="shared" si="8"/>
        <v>0</v>
      </c>
      <c r="J67" s="172"/>
      <c r="K67" s="173">
        <f t="shared" si="9"/>
        <v>0</v>
      </c>
      <c r="L67" s="173">
        <v>15</v>
      </c>
      <c r="M67" s="173">
        <f t="shared" si="10"/>
        <v>0</v>
      </c>
      <c r="N67" s="173">
        <v>4.4999999999999997E-3</v>
      </c>
      <c r="O67" s="173">
        <f t="shared" si="11"/>
        <v>0</v>
      </c>
      <c r="P67" s="173">
        <v>0</v>
      </c>
      <c r="Q67" s="173">
        <f t="shared" si="12"/>
        <v>0</v>
      </c>
      <c r="R67" s="173" t="s">
        <v>417</v>
      </c>
      <c r="S67" s="173" t="s">
        <v>211</v>
      </c>
      <c r="T67" s="174" t="s">
        <v>241</v>
      </c>
      <c r="U67" s="159">
        <v>0</v>
      </c>
      <c r="V67" s="159">
        <f t="shared" si="13"/>
        <v>0</v>
      </c>
      <c r="W67" s="159"/>
      <c r="X67" s="159" t="s">
        <v>418</v>
      </c>
      <c r="Y67" s="149"/>
      <c r="Z67" s="149"/>
      <c r="AA67" s="149"/>
      <c r="AB67" s="149"/>
      <c r="AC67" s="149"/>
      <c r="AD67" s="149"/>
      <c r="AE67" s="149"/>
      <c r="AF67" s="149"/>
      <c r="AG67" s="149" t="s">
        <v>419</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c r="A68" s="156">
        <v>38</v>
      </c>
      <c r="B68" s="157" t="s">
        <v>1460</v>
      </c>
      <c r="C68" s="197" t="s">
        <v>1461</v>
      </c>
      <c r="D68" s="158" t="s">
        <v>0</v>
      </c>
      <c r="E68" s="193"/>
      <c r="F68" s="160"/>
      <c r="G68" s="159">
        <f t="shared" si="7"/>
        <v>0</v>
      </c>
      <c r="H68" s="160"/>
      <c r="I68" s="159">
        <f t="shared" si="8"/>
        <v>0</v>
      </c>
      <c r="J68" s="160"/>
      <c r="K68" s="159">
        <f t="shared" si="9"/>
        <v>0</v>
      </c>
      <c r="L68" s="159">
        <v>15</v>
      </c>
      <c r="M68" s="159">
        <f t="shared" si="10"/>
        <v>0</v>
      </c>
      <c r="N68" s="159">
        <v>0</v>
      </c>
      <c r="O68" s="159">
        <f t="shared" si="11"/>
        <v>0</v>
      </c>
      <c r="P68" s="159">
        <v>0</v>
      </c>
      <c r="Q68" s="159">
        <f t="shared" si="12"/>
        <v>0</v>
      </c>
      <c r="R68" s="159" t="s">
        <v>927</v>
      </c>
      <c r="S68" s="159" t="s">
        <v>211</v>
      </c>
      <c r="T68" s="159" t="s">
        <v>241</v>
      </c>
      <c r="U68" s="159">
        <v>0</v>
      </c>
      <c r="V68" s="159">
        <f t="shared" si="13"/>
        <v>0</v>
      </c>
      <c r="W68" s="159"/>
      <c r="X68" s="159" t="s">
        <v>447</v>
      </c>
      <c r="Y68" s="149"/>
      <c r="Z68" s="149"/>
      <c r="AA68" s="149"/>
      <c r="AB68" s="149"/>
      <c r="AC68" s="149"/>
      <c r="AD68" s="149"/>
      <c r="AE68" s="149"/>
      <c r="AF68" s="149"/>
      <c r="AG68" s="149" t="s">
        <v>448</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c r="B69" s="157"/>
      <c r="C69" s="267" t="s">
        <v>505</v>
      </c>
      <c r="D69" s="268"/>
      <c r="E69" s="268"/>
      <c r="F69" s="268"/>
      <c r="G69" s="268"/>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245</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c r="A70" s="162" t="s">
        <v>206</v>
      </c>
      <c r="B70" s="163" t="s">
        <v>127</v>
      </c>
      <c r="C70" s="177" t="s">
        <v>128</v>
      </c>
      <c r="D70" s="164"/>
      <c r="E70" s="165"/>
      <c r="F70" s="166"/>
      <c r="G70" s="166">
        <f>SUMIF(AG71:AG78,"&lt;&gt;NOR",G71:G78)</f>
        <v>0</v>
      </c>
      <c r="H70" s="166"/>
      <c r="I70" s="166">
        <f>SUM(I71:I78)</f>
        <v>0</v>
      </c>
      <c r="J70" s="166"/>
      <c r="K70" s="166">
        <f>SUM(K71:K78)</f>
        <v>0</v>
      </c>
      <c r="L70" s="166"/>
      <c r="M70" s="166">
        <f>SUM(M71:M78)</f>
        <v>0</v>
      </c>
      <c r="N70" s="166"/>
      <c r="O70" s="166">
        <f>SUM(O71:O78)</f>
        <v>0</v>
      </c>
      <c r="P70" s="166"/>
      <c r="Q70" s="166">
        <f>SUM(Q71:Q78)</f>
        <v>0</v>
      </c>
      <c r="R70" s="166"/>
      <c r="S70" s="166"/>
      <c r="T70" s="167"/>
      <c r="U70" s="161"/>
      <c r="V70" s="161">
        <f>SUM(V71:V78)</f>
        <v>2.54</v>
      </c>
      <c r="W70" s="161"/>
      <c r="X70" s="161"/>
      <c r="AG70" t="s">
        <v>207</v>
      </c>
    </row>
    <row r="71" spans="1:60" ht="22.5" outlineLevel="1">
      <c r="A71" s="186">
        <v>39</v>
      </c>
      <c r="B71" s="187" t="s">
        <v>1462</v>
      </c>
      <c r="C71" s="195" t="s">
        <v>1463</v>
      </c>
      <c r="D71" s="188" t="s">
        <v>919</v>
      </c>
      <c r="E71" s="189">
        <v>1</v>
      </c>
      <c r="F71" s="190"/>
      <c r="G71" s="191">
        <f>ROUND(E71*F71,2)</f>
        <v>0</v>
      </c>
      <c r="H71" s="190"/>
      <c r="I71" s="191">
        <f>ROUND(E71*H71,2)</f>
        <v>0</v>
      </c>
      <c r="J71" s="190"/>
      <c r="K71" s="191">
        <f>ROUND(E71*J71,2)</f>
        <v>0</v>
      </c>
      <c r="L71" s="191">
        <v>15</v>
      </c>
      <c r="M71" s="191">
        <f>G71*(1+L71/100)</f>
        <v>0</v>
      </c>
      <c r="N71" s="191">
        <v>3.5E-4</v>
      </c>
      <c r="O71" s="191">
        <f>ROUND(E71*N71,2)</f>
        <v>0</v>
      </c>
      <c r="P71" s="191">
        <v>0</v>
      </c>
      <c r="Q71" s="191">
        <f>ROUND(E71*P71,2)</f>
        <v>0</v>
      </c>
      <c r="R71" s="191" t="s">
        <v>927</v>
      </c>
      <c r="S71" s="191" t="s">
        <v>211</v>
      </c>
      <c r="T71" s="192" t="s">
        <v>241</v>
      </c>
      <c r="U71" s="159">
        <v>0.25800000000000001</v>
      </c>
      <c r="V71" s="159">
        <f>ROUND(E71*U71,2)</f>
        <v>0.26</v>
      </c>
      <c r="W71" s="159"/>
      <c r="X71" s="159" t="s">
        <v>242</v>
      </c>
      <c r="Y71" s="149"/>
      <c r="Z71" s="149"/>
      <c r="AA71" s="149"/>
      <c r="AB71" s="149"/>
      <c r="AC71" s="149"/>
      <c r="AD71" s="149"/>
      <c r="AE71" s="149"/>
      <c r="AF71" s="149"/>
      <c r="AG71" s="149" t="s">
        <v>668</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c r="A72" s="168">
        <v>40</v>
      </c>
      <c r="B72" s="169" t="s">
        <v>1464</v>
      </c>
      <c r="C72" s="178" t="s">
        <v>1465</v>
      </c>
      <c r="D72" s="170" t="s">
        <v>264</v>
      </c>
      <c r="E72" s="171">
        <v>1</v>
      </c>
      <c r="F72" s="172"/>
      <c r="G72" s="173">
        <f>ROUND(E72*F72,2)</f>
        <v>0</v>
      </c>
      <c r="H72" s="172"/>
      <c r="I72" s="173">
        <f>ROUND(E72*H72,2)</f>
        <v>0</v>
      </c>
      <c r="J72" s="172"/>
      <c r="K72" s="173">
        <f>ROUND(E72*J72,2)</f>
        <v>0</v>
      </c>
      <c r="L72" s="173">
        <v>15</v>
      </c>
      <c r="M72" s="173">
        <f>G72*(1+L72/100)</f>
        <v>0</v>
      </c>
      <c r="N72" s="173">
        <v>9.0000000000000006E-5</v>
      </c>
      <c r="O72" s="173">
        <f>ROUND(E72*N72,2)</f>
        <v>0</v>
      </c>
      <c r="P72" s="173">
        <v>0</v>
      </c>
      <c r="Q72" s="173">
        <f>ROUND(E72*P72,2)</f>
        <v>0</v>
      </c>
      <c r="R72" s="173" t="s">
        <v>927</v>
      </c>
      <c r="S72" s="173" t="s">
        <v>211</v>
      </c>
      <c r="T72" s="174" t="s">
        <v>241</v>
      </c>
      <c r="U72" s="159">
        <v>0.18</v>
      </c>
      <c r="V72" s="159">
        <f>ROUND(E72*U72,2)</f>
        <v>0.18</v>
      </c>
      <c r="W72" s="159"/>
      <c r="X72" s="159" t="s">
        <v>242</v>
      </c>
      <c r="Y72" s="149"/>
      <c r="Z72" s="149"/>
      <c r="AA72" s="149"/>
      <c r="AB72" s="149"/>
      <c r="AC72" s="149"/>
      <c r="AD72" s="149"/>
      <c r="AE72" s="149"/>
      <c r="AF72" s="149"/>
      <c r="AG72" s="149" t="s">
        <v>243</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56"/>
      <c r="B73" s="157"/>
      <c r="C73" s="263" t="s">
        <v>1466</v>
      </c>
      <c r="D73" s="264"/>
      <c r="E73" s="264"/>
      <c r="F73" s="264"/>
      <c r="G73" s="264"/>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245</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ht="22.5" outlineLevel="1">
      <c r="A74" s="186">
        <v>41</v>
      </c>
      <c r="B74" s="187" t="s">
        <v>1467</v>
      </c>
      <c r="C74" s="195" t="s">
        <v>1468</v>
      </c>
      <c r="D74" s="188" t="s">
        <v>919</v>
      </c>
      <c r="E74" s="189">
        <v>6</v>
      </c>
      <c r="F74" s="190"/>
      <c r="G74" s="191">
        <f>ROUND(E74*F74,2)</f>
        <v>0</v>
      </c>
      <c r="H74" s="190"/>
      <c r="I74" s="191">
        <f>ROUND(E74*H74,2)</f>
        <v>0</v>
      </c>
      <c r="J74" s="190"/>
      <c r="K74" s="191">
        <f>ROUND(E74*J74,2)</f>
        <v>0</v>
      </c>
      <c r="L74" s="191">
        <v>15</v>
      </c>
      <c r="M74" s="191">
        <f>G74*(1+L74/100)</f>
        <v>0</v>
      </c>
      <c r="N74" s="191">
        <v>1.7000000000000001E-4</v>
      </c>
      <c r="O74" s="191">
        <f>ROUND(E74*N74,2)</f>
        <v>0</v>
      </c>
      <c r="P74" s="191">
        <v>0</v>
      </c>
      <c r="Q74" s="191">
        <f>ROUND(E74*P74,2)</f>
        <v>0</v>
      </c>
      <c r="R74" s="191" t="s">
        <v>927</v>
      </c>
      <c r="S74" s="191" t="s">
        <v>211</v>
      </c>
      <c r="T74" s="192" t="s">
        <v>241</v>
      </c>
      <c r="U74" s="159">
        <v>0.22700000000000001</v>
      </c>
      <c r="V74" s="159">
        <f>ROUND(E74*U74,2)</f>
        <v>1.36</v>
      </c>
      <c r="W74" s="159"/>
      <c r="X74" s="159" t="s">
        <v>242</v>
      </c>
      <c r="Y74" s="149"/>
      <c r="Z74" s="149"/>
      <c r="AA74" s="149"/>
      <c r="AB74" s="149"/>
      <c r="AC74" s="149"/>
      <c r="AD74" s="149"/>
      <c r="AE74" s="149"/>
      <c r="AF74" s="149"/>
      <c r="AG74" s="149" t="s">
        <v>668</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ht="33.75" outlineLevel="1">
      <c r="A75" s="186">
        <v>42</v>
      </c>
      <c r="B75" s="187" t="s">
        <v>1469</v>
      </c>
      <c r="C75" s="195" t="s">
        <v>1470</v>
      </c>
      <c r="D75" s="188" t="s">
        <v>264</v>
      </c>
      <c r="E75" s="189">
        <v>2</v>
      </c>
      <c r="F75" s="190"/>
      <c r="G75" s="191">
        <f>ROUND(E75*F75,2)</f>
        <v>0</v>
      </c>
      <c r="H75" s="190"/>
      <c r="I75" s="191">
        <f>ROUND(E75*H75,2)</f>
        <v>0</v>
      </c>
      <c r="J75" s="190"/>
      <c r="K75" s="191">
        <f>ROUND(E75*J75,2)</f>
        <v>0</v>
      </c>
      <c r="L75" s="191">
        <v>15</v>
      </c>
      <c r="M75" s="191">
        <f>G75*(1+L75/100)</f>
        <v>0</v>
      </c>
      <c r="N75" s="191">
        <v>7.2999999999999996E-4</v>
      </c>
      <c r="O75" s="191">
        <f>ROUND(E75*N75,2)</f>
        <v>0</v>
      </c>
      <c r="P75" s="191">
        <v>0</v>
      </c>
      <c r="Q75" s="191">
        <f>ROUND(E75*P75,2)</f>
        <v>0</v>
      </c>
      <c r="R75" s="191" t="s">
        <v>927</v>
      </c>
      <c r="S75" s="191" t="s">
        <v>211</v>
      </c>
      <c r="T75" s="192" t="s">
        <v>241</v>
      </c>
      <c r="U75" s="159">
        <v>0.246</v>
      </c>
      <c r="V75" s="159">
        <f>ROUND(E75*U75,2)</f>
        <v>0.49</v>
      </c>
      <c r="W75" s="159"/>
      <c r="X75" s="159" t="s">
        <v>242</v>
      </c>
      <c r="Y75" s="149"/>
      <c r="Z75" s="149"/>
      <c r="AA75" s="149"/>
      <c r="AB75" s="149"/>
      <c r="AC75" s="149"/>
      <c r="AD75" s="149"/>
      <c r="AE75" s="149"/>
      <c r="AF75" s="149"/>
      <c r="AG75" s="149" t="s">
        <v>243</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ht="22.5" outlineLevel="1">
      <c r="A76" s="168">
        <v>43</v>
      </c>
      <c r="B76" s="169" t="s">
        <v>1471</v>
      </c>
      <c r="C76" s="178" t="s">
        <v>1472</v>
      </c>
      <c r="D76" s="170" t="s">
        <v>264</v>
      </c>
      <c r="E76" s="171">
        <v>1</v>
      </c>
      <c r="F76" s="172"/>
      <c r="G76" s="173">
        <f>ROUND(E76*F76,2)</f>
        <v>0</v>
      </c>
      <c r="H76" s="172"/>
      <c r="I76" s="173">
        <f>ROUND(E76*H76,2)</f>
        <v>0</v>
      </c>
      <c r="J76" s="172"/>
      <c r="K76" s="173">
        <f>ROUND(E76*J76,2)</f>
        <v>0</v>
      </c>
      <c r="L76" s="173">
        <v>15</v>
      </c>
      <c r="M76" s="173">
        <f>G76*(1+L76/100)</f>
        <v>0</v>
      </c>
      <c r="N76" s="173">
        <v>2.0000000000000001E-4</v>
      </c>
      <c r="O76" s="173">
        <f>ROUND(E76*N76,2)</f>
        <v>0</v>
      </c>
      <c r="P76" s="173">
        <v>0</v>
      </c>
      <c r="Q76" s="173">
        <f>ROUND(E76*P76,2)</f>
        <v>0</v>
      </c>
      <c r="R76" s="173" t="s">
        <v>927</v>
      </c>
      <c r="S76" s="173" t="s">
        <v>211</v>
      </c>
      <c r="T76" s="174" t="s">
        <v>241</v>
      </c>
      <c r="U76" s="159">
        <v>0.246</v>
      </c>
      <c r="V76" s="159">
        <f>ROUND(E76*U76,2)</f>
        <v>0.25</v>
      </c>
      <c r="W76" s="159"/>
      <c r="X76" s="159" t="s">
        <v>242</v>
      </c>
      <c r="Y76" s="149"/>
      <c r="Z76" s="149"/>
      <c r="AA76" s="149"/>
      <c r="AB76" s="149"/>
      <c r="AC76" s="149"/>
      <c r="AD76" s="149"/>
      <c r="AE76" s="149"/>
      <c r="AF76" s="149"/>
      <c r="AG76" s="149" t="s">
        <v>243</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c r="A77" s="156">
        <v>44</v>
      </c>
      <c r="B77" s="157" t="s">
        <v>1473</v>
      </c>
      <c r="C77" s="197" t="s">
        <v>1474</v>
      </c>
      <c r="D77" s="158" t="s">
        <v>0</v>
      </c>
      <c r="E77" s="193"/>
      <c r="F77" s="160"/>
      <c r="G77" s="159">
        <f>ROUND(E77*F77,2)</f>
        <v>0</v>
      </c>
      <c r="H77" s="160"/>
      <c r="I77" s="159">
        <f>ROUND(E77*H77,2)</f>
        <v>0</v>
      </c>
      <c r="J77" s="160"/>
      <c r="K77" s="159">
        <f>ROUND(E77*J77,2)</f>
        <v>0</v>
      </c>
      <c r="L77" s="159">
        <v>15</v>
      </c>
      <c r="M77" s="159">
        <f>G77*(1+L77/100)</f>
        <v>0</v>
      </c>
      <c r="N77" s="159">
        <v>0</v>
      </c>
      <c r="O77" s="159">
        <f>ROUND(E77*N77,2)</f>
        <v>0</v>
      </c>
      <c r="P77" s="159">
        <v>0</v>
      </c>
      <c r="Q77" s="159">
        <f>ROUND(E77*P77,2)</f>
        <v>0</v>
      </c>
      <c r="R77" s="159" t="s">
        <v>927</v>
      </c>
      <c r="S77" s="159" t="s">
        <v>211</v>
      </c>
      <c r="T77" s="159" t="s">
        <v>241</v>
      </c>
      <c r="U77" s="159">
        <v>0</v>
      </c>
      <c r="V77" s="159">
        <f>ROUND(E77*U77,2)</f>
        <v>0</v>
      </c>
      <c r="W77" s="159"/>
      <c r="X77" s="159" t="s">
        <v>447</v>
      </c>
      <c r="Y77" s="149"/>
      <c r="Z77" s="149"/>
      <c r="AA77" s="149"/>
      <c r="AB77" s="149"/>
      <c r="AC77" s="149"/>
      <c r="AD77" s="149"/>
      <c r="AE77" s="149"/>
      <c r="AF77" s="149"/>
      <c r="AG77" s="149" t="s">
        <v>448</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56"/>
      <c r="B78" s="157"/>
      <c r="C78" s="267" t="s">
        <v>505</v>
      </c>
      <c r="D78" s="268"/>
      <c r="E78" s="268"/>
      <c r="F78" s="268"/>
      <c r="G78" s="268"/>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245</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c r="A79" s="162" t="s">
        <v>206</v>
      </c>
      <c r="B79" s="163" t="s">
        <v>129</v>
      </c>
      <c r="C79" s="177" t="s">
        <v>130</v>
      </c>
      <c r="D79" s="164"/>
      <c r="E79" s="165"/>
      <c r="F79" s="166"/>
      <c r="G79" s="166">
        <f>SUMIF(AG80:AG83,"&lt;&gt;NOR",G80:G83)</f>
        <v>0</v>
      </c>
      <c r="H79" s="166"/>
      <c r="I79" s="166">
        <f>SUM(I80:I83)</f>
        <v>0</v>
      </c>
      <c r="J79" s="166"/>
      <c r="K79" s="166">
        <f>SUM(K80:K83)</f>
        <v>0</v>
      </c>
      <c r="L79" s="166"/>
      <c r="M79" s="166">
        <f>SUM(M80:M83)</f>
        <v>0</v>
      </c>
      <c r="N79" s="166"/>
      <c r="O79" s="166">
        <f>SUM(O80:O83)</f>
        <v>0.01</v>
      </c>
      <c r="P79" s="166"/>
      <c r="Q79" s="166">
        <f>SUM(Q80:Q83)</f>
        <v>0</v>
      </c>
      <c r="R79" s="166"/>
      <c r="S79" s="166"/>
      <c r="T79" s="167"/>
      <c r="U79" s="161"/>
      <c r="V79" s="161">
        <f>SUM(V80:V83)</f>
        <v>1.9</v>
      </c>
      <c r="W79" s="161"/>
      <c r="X79" s="161"/>
      <c r="AG79" t="s">
        <v>207</v>
      </c>
    </row>
    <row r="80" spans="1:60" outlineLevel="1">
      <c r="A80" s="168">
        <v>45</v>
      </c>
      <c r="B80" s="169" t="s">
        <v>1475</v>
      </c>
      <c r="C80" s="178" t="s">
        <v>1476</v>
      </c>
      <c r="D80" s="170" t="s">
        <v>919</v>
      </c>
      <c r="E80" s="171">
        <v>1</v>
      </c>
      <c r="F80" s="172"/>
      <c r="G80" s="173">
        <f>ROUND(E80*F80,2)</f>
        <v>0</v>
      </c>
      <c r="H80" s="172"/>
      <c r="I80" s="173">
        <f>ROUND(E80*H80,2)</f>
        <v>0</v>
      </c>
      <c r="J80" s="172"/>
      <c r="K80" s="173">
        <f>ROUND(E80*J80,2)</f>
        <v>0</v>
      </c>
      <c r="L80" s="173">
        <v>15</v>
      </c>
      <c r="M80" s="173">
        <f>G80*(1+L80/100)</f>
        <v>0</v>
      </c>
      <c r="N80" s="173">
        <v>1.2970000000000001E-2</v>
      </c>
      <c r="O80" s="173">
        <f>ROUND(E80*N80,2)</f>
        <v>0.01</v>
      </c>
      <c r="P80" s="173">
        <v>0</v>
      </c>
      <c r="Q80" s="173">
        <f>ROUND(E80*P80,2)</f>
        <v>0</v>
      </c>
      <c r="R80" s="173" t="s">
        <v>927</v>
      </c>
      <c r="S80" s="173" t="s">
        <v>211</v>
      </c>
      <c r="T80" s="174" t="s">
        <v>241</v>
      </c>
      <c r="U80" s="159">
        <v>1.9</v>
      </c>
      <c r="V80" s="159">
        <f>ROUND(E80*U80,2)</f>
        <v>1.9</v>
      </c>
      <c r="W80" s="159"/>
      <c r="X80" s="159" t="s">
        <v>242</v>
      </c>
      <c r="Y80" s="149"/>
      <c r="Z80" s="149"/>
      <c r="AA80" s="149"/>
      <c r="AB80" s="149"/>
      <c r="AC80" s="149"/>
      <c r="AD80" s="149"/>
      <c r="AE80" s="149"/>
      <c r="AF80" s="149"/>
      <c r="AG80" s="149" t="s">
        <v>243</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c r="A81" s="156"/>
      <c r="B81" s="157"/>
      <c r="C81" s="254" t="s">
        <v>1477</v>
      </c>
      <c r="D81" s="255"/>
      <c r="E81" s="255"/>
      <c r="F81" s="255"/>
      <c r="G81" s="255"/>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216</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c r="A82" s="156">
        <v>46</v>
      </c>
      <c r="B82" s="157" t="s">
        <v>1478</v>
      </c>
      <c r="C82" s="197" t="s">
        <v>1479</v>
      </c>
      <c r="D82" s="158" t="s">
        <v>0</v>
      </c>
      <c r="E82" s="193"/>
      <c r="F82" s="160"/>
      <c r="G82" s="159">
        <f>ROUND(E82*F82,2)</f>
        <v>0</v>
      </c>
      <c r="H82" s="160"/>
      <c r="I82" s="159">
        <f>ROUND(E82*H82,2)</f>
        <v>0</v>
      </c>
      <c r="J82" s="160"/>
      <c r="K82" s="159">
        <f>ROUND(E82*J82,2)</f>
        <v>0</v>
      </c>
      <c r="L82" s="159">
        <v>15</v>
      </c>
      <c r="M82" s="159">
        <f>G82*(1+L82/100)</f>
        <v>0</v>
      </c>
      <c r="N82" s="159">
        <v>0</v>
      </c>
      <c r="O82" s="159">
        <f>ROUND(E82*N82,2)</f>
        <v>0</v>
      </c>
      <c r="P82" s="159">
        <v>0</v>
      </c>
      <c r="Q82" s="159">
        <f>ROUND(E82*P82,2)</f>
        <v>0</v>
      </c>
      <c r="R82" s="159" t="s">
        <v>927</v>
      </c>
      <c r="S82" s="159" t="s">
        <v>211</v>
      </c>
      <c r="T82" s="159" t="s">
        <v>241</v>
      </c>
      <c r="U82" s="159">
        <v>0</v>
      </c>
      <c r="V82" s="159">
        <f>ROUND(E82*U82,2)</f>
        <v>0</v>
      </c>
      <c r="W82" s="159"/>
      <c r="X82" s="159" t="s">
        <v>447</v>
      </c>
      <c r="Y82" s="149"/>
      <c r="Z82" s="149"/>
      <c r="AA82" s="149"/>
      <c r="AB82" s="149"/>
      <c r="AC82" s="149"/>
      <c r="AD82" s="149"/>
      <c r="AE82" s="149"/>
      <c r="AF82" s="149"/>
      <c r="AG82" s="149" t="s">
        <v>448</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c r="A83" s="156"/>
      <c r="B83" s="157"/>
      <c r="C83" s="267" t="s">
        <v>505</v>
      </c>
      <c r="D83" s="268"/>
      <c r="E83" s="268"/>
      <c r="F83" s="268"/>
      <c r="G83" s="268"/>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245</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c r="A84" s="162" t="s">
        <v>206</v>
      </c>
      <c r="B84" s="163" t="s">
        <v>155</v>
      </c>
      <c r="C84" s="177" t="s">
        <v>156</v>
      </c>
      <c r="D84" s="164"/>
      <c r="E84" s="165"/>
      <c r="F84" s="166"/>
      <c r="G84" s="166">
        <f>SUMIF(AG85:AG86,"&lt;&gt;NOR",G85:G86)</f>
        <v>0</v>
      </c>
      <c r="H84" s="166"/>
      <c r="I84" s="166">
        <f>SUM(I85:I86)</f>
        <v>0</v>
      </c>
      <c r="J84" s="166"/>
      <c r="K84" s="166">
        <f>SUM(K85:K86)</f>
        <v>0</v>
      </c>
      <c r="L84" s="166"/>
      <c r="M84" s="166">
        <f>SUM(M85:M86)</f>
        <v>0</v>
      </c>
      <c r="N84" s="166"/>
      <c r="O84" s="166">
        <f>SUM(O85:O86)</f>
        <v>0.02</v>
      </c>
      <c r="P84" s="166"/>
      <c r="Q84" s="166">
        <f>SUM(Q85:Q86)</f>
        <v>0</v>
      </c>
      <c r="R84" s="166"/>
      <c r="S84" s="166"/>
      <c r="T84" s="167"/>
      <c r="U84" s="161"/>
      <c r="V84" s="161">
        <f>SUM(V85:V86)</f>
        <v>7.73</v>
      </c>
      <c r="W84" s="161"/>
      <c r="X84" s="161"/>
      <c r="AG84" t="s">
        <v>207</v>
      </c>
    </row>
    <row r="85" spans="1:60" outlineLevel="1">
      <c r="A85" s="168">
        <v>47</v>
      </c>
      <c r="B85" s="169" t="s">
        <v>1480</v>
      </c>
      <c r="C85" s="178" t="s">
        <v>1481</v>
      </c>
      <c r="D85" s="170" t="s">
        <v>1482</v>
      </c>
      <c r="E85" s="171">
        <v>18</v>
      </c>
      <c r="F85" s="172"/>
      <c r="G85" s="173">
        <f>ROUND(E85*F85,2)</f>
        <v>0</v>
      </c>
      <c r="H85" s="172"/>
      <c r="I85" s="173">
        <f>ROUND(E85*H85,2)</f>
        <v>0</v>
      </c>
      <c r="J85" s="172"/>
      <c r="K85" s="173">
        <f>ROUND(E85*J85,2)</f>
        <v>0</v>
      </c>
      <c r="L85" s="173">
        <v>15</v>
      </c>
      <c r="M85" s="173">
        <f>G85*(1+L85/100)</f>
        <v>0</v>
      </c>
      <c r="N85" s="173">
        <v>1.06E-3</v>
      </c>
      <c r="O85" s="173">
        <f>ROUND(E85*N85,2)</f>
        <v>0.02</v>
      </c>
      <c r="P85" s="173">
        <v>0</v>
      </c>
      <c r="Q85" s="173">
        <f>ROUND(E85*P85,2)</f>
        <v>0</v>
      </c>
      <c r="R85" s="173" t="s">
        <v>773</v>
      </c>
      <c r="S85" s="173" t="s">
        <v>211</v>
      </c>
      <c r="T85" s="174" t="s">
        <v>241</v>
      </c>
      <c r="U85" s="159">
        <v>0.42918000000000001</v>
      </c>
      <c r="V85" s="159">
        <f>ROUND(E85*U85,2)</f>
        <v>7.73</v>
      </c>
      <c r="W85" s="159"/>
      <c r="X85" s="159" t="s">
        <v>774</v>
      </c>
      <c r="Y85" s="149"/>
      <c r="Z85" s="149"/>
      <c r="AA85" s="149"/>
      <c r="AB85" s="149"/>
      <c r="AC85" s="149"/>
      <c r="AD85" s="149"/>
      <c r="AE85" s="149"/>
      <c r="AF85" s="149"/>
      <c r="AG85" s="149" t="s">
        <v>775</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194" t="s">
        <v>1483</v>
      </c>
      <c r="D86" s="182"/>
      <c r="E86" s="183">
        <v>18</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249</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c r="A87" s="162" t="s">
        <v>206</v>
      </c>
      <c r="B87" s="163" t="s">
        <v>171</v>
      </c>
      <c r="C87" s="177" t="s">
        <v>172</v>
      </c>
      <c r="D87" s="164"/>
      <c r="E87" s="165"/>
      <c r="F87" s="166"/>
      <c r="G87" s="166">
        <f>SUMIF(AG88:AG89,"&lt;&gt;NOR",G88:G89)</f>
        <v>0</v>
      </c>
      <c r="H87" s="166"/>
      <c r="I87" s="166">
        <f>SUM(I88:I89)</f>
        <v>0</v>
      </c>
      <c r="J87" s="166"/>
      <c r="K87" s="166">
        <f>SUM(K88:K89)</f>
        <v>0</v>
      </c>
      <c r="L87" s="166"/>
      <c r="M87" s="166">
        <f>SUM(M88:M89)</f>
        <v>0</v>
      </c>
      <c r="N87" s="166"/>
      <c r="O87" s="166">
        <f>SUM(O88:O89)</f>
        <v>0</v>
      </c>
      <c r="P87" s="166"/>
      <c r="Q87" s="166">
        <f>SUM(Q88:Q89)</f>
        <v>0</v>
      </c>
      <c r="R87" s="166"/>
      <c r="S87" s="166"/>
      <c r="T87" s="167"/>
      <c r="U87" s="161"/>
      <c r="V87" s="161">
        <f>SUM(V88:V89)</f>
        <v>10</v>
      </c>
      <c r="W87" s="161"/>
      <c r="X87" s="161"/>
      <c r="AG87" t="s">
        <v>207</v>
      </c>
    </row>
    <row r="88" spans="1:60" outlineLevel="1">
      <c r="A88" s="168">
        <v>48</v>
      </c>
      <c r="B88" s="169" t="s">
        <v>1484</v>
      </c>
      <c r="C88" s="178" t="s">
        <v>1485</v>
      </c>
      <c r="D88" s="170" t="s">
        <v>1454</v>
      </c>
      <c r="E88" s="171">
        <v>10</v>
      </c>
      <c r="F88" s="172"/>
      <c r="G88" s="173">
        <f>ROUND(E88*F88,2)</f>
        <v>0</v>
      </c>
      <c r="H88" s="172"/>
      <c r="I88" s="173">
        <f>ROUND(E88*H88,2)</f>
        <v>0</v>
      </c>
      <c r="J88" s="172"/>
      <c r="K88" s="173">
        <f>ROUND(E88*J88,2)</f>
        <v>0</v>
      </c>
      <c r="L88" s="173">
        <v>15</v>
      </c>
      <c r="M88" s="173">
        <f>G88*(1+L88/100)</f>
        <v>0</v>
      </c>
      <c r="N88" s="173">
        <v>0</v>
      </c>
      <c r="O88" s="173">
        <f>ROUND(E88*N88,2)</f>
        <v>0</v>
      </c>
      <c r="P88" s="173">
        <v>0</v>
      </c>
      <c r="Q88" s="173">
        <f>ROUND(E88*P88,2)</f>
        <v>0</v>
      </c>
      <c r="R88" s="173" t="s">
        <v>1455</v>
      </c>
      <c r="S88" s="173" t="s">
        <v>211</v>
      </c>
      <c r="T88" s="174" t="s">
        <v>241</v>
      </c>
      <c r="U88" s="159">
        <v>1</v>
      </c>
      <c r="V88" s="159">
        <f>ROUND(E88*U88,2)</f>
        <v>10</v>
      </c>
      <c r="W88" s="159"/>
      <c r="X88" s="159" t="s">
        <v>1456</v>
      </c>
      <c r="Y88" s="149"/>
      <c r="Z88" s="149"/>
      <c r="AA88" s="149"/>
      <c r="AB88" s="149"/>
      <c r="AC88" s="149"/>
      <c r="AD88" s="149"/>
      <c r="AE88" s="149"/>
      <c r="AF88" s="149"/>
      <c r="AG88" s="149" t="s">
        <v>1457</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194" t="s">
        <v>1486</v>
      </c>
      <c r="D89" s="182"/>
      <c r="E89" s="183">
        <v>10</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249</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c r="A90" s="3"/>
      <c r="B90" s="4"/>
      <c r="C90" s="179"/>
      <c r="D90" s="6"/>
      <c r="E90" s="3"/>
      <c r="F90" s="3"/>
      <c r="G90" s="3"/>
      <c r="H90" s="3"/>
      <c r="I90" s="3"/>
      <c r="J90" s="3"/>
      <c r="K90" s="3"/>
      <c r="L90" s="3"/>
      <c r="M90" s="3"/>
      <c r="N90" s="3"/>
      <c r="O90" s="3"/>
      <c r="P90" s="3"/>
      <c r="Q90" s="3"/>
      <c r="R90" s="3"/>
      <c r="S90" s="3"/>
      <c r="T90" s="3"/>
      <c r="U90" s="3"/>
      <c r="V90" s="3"/>
      <c r="W90" s="3"/>
      <c r="X90" s="3"/>
      <c r="AE90">
        <v>15</v>
      </c>
      <c r="AF90">
        <v>21</v>
      </c>
      <c r="AG90" t="s">
        <v>193</v>
      </c>
    </row>
    <row r="91" spans="1:60">
      <c r="A91" s="152"/>
      <c r="B91" s="153" t="s">
        <v>29</v>
      </c>
      <c r="C91" s="180"/>
      <c r="D91" s="154"/>
      <c r="E91" s="155"/>
      <c r="F91" s="155"/>
      <c r="G91" s="176">
        <f>G8+G30+G53+G70+G79+G84+G87</f>
        <v>0</v>
      </c>
      <c r="H91" s="3"/>
      <c r="I91" s="3"/>
      <c r="J91" s="3"/>
      <c r="K91" s="3"/>
      <c r="L91" s="3"/>
      <c r="M91" s="3"/>
      <c r="N91" s="3"/>
      <c r="O91" s="3"/>
      <c r="P91" s="3"/>
      <c r="Q91" s="3"/>
      <c r="R91" s="3"/>
      <c r="S91" s="3"/>
      <c r="T91" s="3"/>
      <c r="U91" s="3"/>
      <c r="V91" s="3"/>
      <c r="W91" s="3"/>
      <c r="X91" s="3"/>
      <c r="AE91">
        <f>SUMIF(L7:L89,AE90,G7:G89)</f>
        <v>0</v>
      </c>
      <c r="AF91">
        <f>SUMIF(L7:L89,AF90,G7:G89)</f>
        <v>0</v>
      </c>
      <c r="AG91" t="s">
        <v>235</v>
      </c>
    </row>
    <row r="92" spans="1:60">
      <c r="C92" s="181"/>
      <c r="D92" s="10"/>
      <c r="AG92" t="s">
        <v>236</v>
      </c>
    </row>
    <row r="93" spans="1:60">
      <c r="D93" s="10"/>
    </row>
    <row r="94" spans="1:60">
      <c r="D94" s="10"/>
    </row>
    <row r="95" spans="1:60">
      <c r="D95" s="10"/>
    </row>
    <row r="96" spans="1:60">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29">
    <mergeCell ref="C69:G69"/>
    <mergeCell ref="C73:G73"/>
    <mergeCell ref="C78:G78"/>
    <mergeCell ref="C81:G81"/>
    <mergeCell ref="C83:G83"/>
    <mergeCell ref="C59:G59"/>
    <mergeCell ref="C33:G33"/>
    <mergeCell ref="C34:G34"/>
    <mergeCell ref="C36:G36"/>
    <mergeCell ref="C37:G37"/>
    <mergeCell ref="C39:G39"/>
    <mergeCell ref="C41:G41"/>
    <mergeCell ref="C50:G50"/>
    <mergeCell ref="C52:G52"/>
    <mergeCell ref="C55:G55"/>
    <mergeCell ref="C56:G56"/>
    <mergeCell ref="C58:G58"/>
    <mergeCell ref="C29:G29"/>
    <mergeCell ref="A1:G1"/>
    <mergeCell ref="C2:G2"/>
    <mergeCell ref="C3:G3"/>
    <mergeCell ref="C4:G4"/>
    <mergeCell ref="C10:G10"/>
    <mergeCell ref="C14:G14"/>
    <mergeCell ref="C17:G17"/>
    <mergeCell ref="C18:G18"/>
    <mergeCell ref="C20:G20"/>
    <mergeCell ref="C22:G22"/>
    <mergeCell ref="C24:G2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79</v>
      </c>
      <c r="C4" s="260" t="s">
        <v>80</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119</v>
      </c>
      <c r="C8" s="177" t="s">
        <v>120</v>
      </c>
      <c r="D8" s="164"/>
      <c r="E8" s="165"/>
      <c r="F8" s="166"/>
      <c r="G8" s="166">
        <f>SUMIF(AG9:AG14,"&lt;&gt;NOR",G9:G14)</f>
        <v>0</v>
      </c>
      <c r="H8" s="166"/>
      <c r="I8" s="166">
        <f>SUM(I9:I14)</f>
        <v>0</v>
      </c>
      <c r="J8" s="166"/>
      <c r="K8" s="166">
        <f>SUM(K9:K14)</f>
        <v>0</v>
      </c>
      <c r="L8" s="166"/>
      <c r="M8" s="166">
        <f>SUM(M9:M14)</f>
        <v>0</v>
      </c>
      <c r="N8" s="166"/>
      <c r="O8" s="166">
        <f>SUM(O9:O14)</f>
        <v>0</v>
      </c>
      <c r="P8" s="166"/>
      <c r="Q8" s="166">
        <f>SUM(Q9:Q14)</f>
        <v>0</v>
      </c>
      <c r="R8" s="166"/>
      <c r="S8" s="166"/>
      <c r="T8" s="167"/>
      <c r="U8" s="161"/>
      <c r="V8" s="161">
        <f>SUM(V9:V14)</f>
        <v>1.56</v>
      </c>
      <c r="W8" s="161"/>
      <c r="X8" s="161"/>
      <c r="AG8" t="s">
        <v>207</v>
      </c>
    </row>
    <row r="9" spans="1:60" ht="22.5" outlineLevel="1">
      <c r="A9" s="168">
        <v>1</v>
      </c>
      <c r="B9" s="169" t="s">
        <v>1487</v>
      </c>
      <c r="C9" s="178" t="s">
        <v>1488</v>
      </c>
      <c r="D9" s="170" t="s">
        <v>272</v>
      </c>
      <c r="E9" s="171">
        <v>2</v>
      </c>
      <c r="F9" s="172"/>
      <c r="G9" s="173">
        <f>ROUND(E9*F9,2)</f>
        <v>0</v>
      </c>
      <c r="H9" s="172"/>
      <c r="I9" s="173">
        <f>ROUND(E9*H9,2)</f>
        <v>0</v>
      </c>
      <c r="J9" s="172"/>
      <c r="K9" s="173">
        <f>ROUND(E9*J9,2)</f>
        <v>0</v>
      </c>
      <c r="L9" s="173">
        <v>15</v>
      </c>
      <c r="M9" s="173">
        <f>G9*(1+L9/100)</f>
        <v>0</v>
      </c>
      <c r="N9" s="173">
        <v>3.0000000000000001E-5</v>
      </c>
      <c r="O9" s="173">
        <f>ROUND(E9*N9,2)</f>
        <v>0</v>
      </c>
      <c r="P9" s="173">
        <v>0</v>
      </c>
      <c r="Q9" s="173">
        <f>ROUND(E9*P9,2)</f>
        <v>0</v>
      </c>
      <c r="R9" s="173" t="s">
        <v>927</v>
      </c>
      <c r="S9" s="173" t="s">
        <v>211</v>
      </c>
      <c r="T9" s="174" t="s">
        <v>241</v>
      </c>
      <c r="U9" s="159">
        <v>0.13500000000000001</v>
      </c>
      <c r="V9" s="159">
        <f>ROUND(E9*U9,2)</f>
        <v>0.27</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54" t="s">
        <v>1410</v>
      </c>
      <c r="D10" s="255"/>
      <c r="E10" s="255"/>
      <c r="F10" s="255"/>
      <c r="G10" s="255"/>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216</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22.5" outlineLevel="1">
      <c r="A11" s="168">
        <v>2</v>
      </c>
      <c r="B11" s="169" t="s">
        <v>1489</v>
      </c>
      <c r="C11" s="178" t="s">
        <v>1490</v>
      </c>
      <c r="D11" s="170" t="s">
        <v>272</v>
      </c>
      <c r="E11" s="171">
        <v>10</v>
      </c>
      <c r="F11" s="172"/>
      <c r="G11" s="173">
        <f>ROUND(E11*F11,2)</f>
        <v>0</v>
      </c>
      <c r="H11" s="172"/>
      <c r="I11" s="173">
        <f>ROUND(E11*H11,2)</f>
        <v>0</v>
      </c>
      <c r="J11" s="172"/>
      <c r="K11" s="173">
        <f>ROUND(E11*J11,2)</f>
        <v>0</v>
      </c>
      <c r="L11" s="173">
        <v>15</v>
      </c>
      <c r="M11" s="173">
        <f>G11*(1+L11/100)</f>
        <v>0</v>
      </c>
      <c r="N11" s="173">
        <v>5.0000000000000002E-5</v>
      </c>
      <c r="O11" s="173">
        <f>ROUND(E11*N11,2)</f>
        <v>0</v>
      </c>
      <c r="P11" s="173">
        <v>0</v>
      </c>
      <c r="Q11" s="173">
        <f>ROUND(E11*P11,2)</f>
        <v>0</v>
      </c>
      <c r="R11" s="173" t="s">
        <v>927</v>
      </c>
      <c r="S11" s="173" t="s">
        <v>211</v>
      </c>
      <c r="T11" s="174" t="s">
        <v>241</v>
      </c>
      <c r="U11" s="159">
        <v>0.129</v>
      </c>
      <c r="V11" s="159">
        <f>ROUND(E11*U11,2)</f>
        <v>1.29</v>
      </c>
      <c r="W11" s="159"/>
      <c r="X11" s="159" t="s">
        <v>242</v>
      </c>
      <c r="Y11" s="149"/>
      <c r="Z11" s="149"/>
      <c r="AA11" s="149"/>
      <c r="AB11" s="149"/>
      <c r="AC11" s="149"/>
      <c r="AD11" s="149"/>
      <c r="AE11" s="149"/>
      <c r="AF11" s="149"/>
      <c r="AG11" s="149" t="s">
        <v>243</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56"/>
      <c r="B12" s="157"/>
      <c r="C12" s="254" t="s">
        <v>1410</v>
      </c>
      <c r="D12" s="255"/>
      <c r="E12" s="255"/>
      <c r="F12" s="255"/>
      <c r="G12" s="255"/>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216</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v>3</v>
      </c>
      <c r="B13" s="157" t="s">
        <v>488</v>
      </c>
      <c r="C13" s="197" t="s">
        <v>489</v>
      </c>
      <c r="D13" s="158" t="s">
        <v>0</v>
      </c>
      <c r="E13" s="193"/>
      <c r="F13" s="160"/>
      <c r="G13" s="159">
        <f>ROUND(E13*F13,2)</f>
        <v>0</v>
      </c>
      <c r="H13" s="160"/>
      <c r="I13" s="159">
        <f>ROUND(E13*H13,2)</f>
        <v>0</v>
      </c>
      <c r="J13" s="160"/>
      <c r="K13" s="159">
        <f>ROUND(E13*J13,2)</f>
        <v>0</v>
      </c>
      <c r="L13" s="159">
        <v>15</v>
      </c>
      <c r="M13" s="159">
        <f>G13*(1+L13/100)</f>
        <v>0</v>
      </c>
      <c r="N13" s="159">
        <v>0</v>
      </c>
      <c r="O13" s="159">
        <f>ROUND(E13*N13,2)</f>
        <v>0</v>
      </c>
      <c r="P13" s="159">
        <v>0</v>
      </c>
      <c r="Q13" s="159">
        <f>ROUND(E13*P13,2)</f>
        <v>0</v>
      </c>
      <c r="R13" s="159" t="s">
        <v>459</v>
      </c>
      <c r="S13" s="159" t="s">
        <v>211</v>
      </c>
      <c r="T13" s="159" t="s">
        <v>241</v>
      </c>
      <c r="U13" s="159">
        <v>0</v>
      </c>
      <c r="V13" s="159">
        <f>ROUND(E13*U13,2)</f>
        <v>0</v>
      </c>
      <c r="W13" s="159"/>
      <c r="X13" s="159" t="s">
        <v>447</v>
      </c>
      <c r="Y13" s="149"/>
      <c r="Z13" s="149"/>
      <c r="AA13" s="149"/>
      <c r="AB13" s="149"/>
      <c r="AC13" s="149"/>
      <c r="AD13" s="149"/>
      <c r="AE13" s="149"/>
      <c r="AF13" s="149"/>
      <c r="AG13" s="149" t="s">
        <v>448</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56"/>
      <c r="B14" s="157"/>
      <c r="C14" s="267" t="s">
        <v>490</v>
      </c>
      <c r="D14" s="268"/>
      <c r="E14" s="268"/>
      <c r="F14" s="268"/>
      <c r="G14" s="268"/>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245</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c r="A15" s="162" t="s">
        <v>206</v>
      </c>
      <c r="B15" s="163" t="s">
        <v>133</v>
      </c>
      <c r="C15" s="177" t="s">
        <v>134</v>
      </c>
      <c r="D15" s="164"/>
      <c r="E15" s="165"/>
      <c r="F15" s="166"/>
      <c r="G15" s="166">
        <f>SUMIF(AG16:AG37,"&lt;&gt;NOR",G16:G37)</f>
        <v>0</v>
      </c>
      <c r="H15" s="166"/>
      <c r="I15" s="166">
        <f>SUM(I16:I37)</f>
        <v>0</v>
      </c>
      <c r="J15" s="166"/>
      <c r="K15" s="166">
        <f>SUM(K16:K37)</f>
        <v>0</v>
      </c>
      <c r="L15" s="166"/>
      <c r="M15" s="166">
        <f>SUM(M16:M37)</f>
        <v>0</v>
      </c>
      <c r="N15" s="166"/>
      <c r="O15" s="166">
        <f>SUM(O16:O37)</f>
        <v>0</v>
      </c>
      <c r="P15" s="166"/>
      <c r="Q15" s="166">
        <f>SUM(Q16:Q37)</f>
        <v>0</v>
      </c>
      <c r="R15" s="166"/>
      <c r="S15" s="166"/>
      <c r="T15" s="167"/>
      <c r="U15" s="161"/>
      <c r="V15" s="161">
        <f>SUM(V16:V37)</f>
        <v>7.51</v>
      </c>
      <c r="W15" s="161"/>
      <c r="X15" s="161"/>
      <c r="AG15" t="s">
        <v>207</v>
      </c>
    </row>
    <row r="16" spans="1:60" outlineLevel="1">
      <c r="A16" s="186">
        <v>4</v>
      </c>
      <c r="B16" s="187" t="s">
        <v>1491</v>
      </c>
      <c r="C16" s="195" t="s">
        <v>1492</v>
      </c>
      <c r="D16" s="188" t="s">
        <v>919</v>
      </c>
      <c r="E16" s="189">
        <v>1</v>
      </c>
      <c r="F16" s="190"/>
      <c r="G16" s="191">
        <f>ROUND(E16*F16,2)</f>
        <v>0</v>
      </c>
      <c r="H16" s="190"/>
      <c r="I16" s="191">
        <f>ROUND(E16*H16,2)</f>
        <v>0</v>
      </c>
      <c r="J16" s="190"/>
      <c r="K16" s="191">
        <f>ROUND(E16*J16,2)</f>
        <v>0</v>
      </c>
      <c r="L16" s="191">
        <v>15</v>
      </c>
      <c r="M16" s="191">
        <f>G16*(1+L16/100)</f>
        <v>0</v>
      </c>
      <c r="N16" s="191">
        <v>9.5E-4</v>
      </c>
      <c r="O16" s="191">
        <f>ROUND(E16*N16,2)</f>
        <v>0</v>
      </c>
      <c r="P16" s="191">
        <v>0</v>
      </c>
      <c r="Q16" s="191">
        <f>ROUND(E16*P16,2)</f>
        <v>0</v>
      </c>
      <c r="R16" s="191" t="s">
        <v>933</v>
      </c>
      <c r="S16" s="191" t="s">
        <v>211</v>
      </c>
      <c r="T16" s="192" t="s">
        <v>241</v>
      </c>
      <c r="U16" s="159">
        <v>5.0570000000000004</v>
      </c>
      <c r="V16" s="159">
        <f>ROUND(E16*U16,2)</f>
        <v>5.0599999999999996</v>
      </c>
      <c r="W16" s="159"/>
      <c r="X16" s="159" t="s">
        <v>242</v>
      </c>
      <c r="Y16" s="149"/>
      <c r="Z16" s="149"/>
      <c r="AA16" s="149"/>
      <c r="AB16" s="149"/>
      <c r="AC16" s="149"/>
      <c r="AD16" s="149"/>
      <c r="AE16" s="149"/>
      <c r="AF16" s="149"/>
      <c r="AG16" s="149" t="s">
        <v>243</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68">
        <v>5</v>
      </c>
      <c r="B17" s="169" t="s">
        <v>714</v>
      </c>
      <c r="C17" s="178" t="s">
        <v>1493</v>
      </c>
      <c r="D17" s="170" t="s">
        <v>264</v>
      </c>
      <c r="E17" s="171">
        <v>1</v>
      </c>
      <c r="F17" s="172"/>
      <c r="G17" s="173">
        <f>ROUND(E17*F17,2)</f>
        <v>0</v>
      </c>
      <c r="H17" s="172"/>
      <c r="I17" s="173">
        <f>ROUND(E17*H17,2)</f>
        <v>0</v>
      </c>
      <c r="J17" s="172"/>
      <c r="K17" s="173">
        <f>ROUND(E17*J17,2)</f>
        <v>0</v>
      </c>
      <c r="L17" s="173">
        <v>15</v>
      </c>
      <c r="M17" s="173">
        <f>G17*(1+L17/100)</f>
        <v>0</v>
      </c>
      <c r="N17" s="173">
        <v>0</v>
      </c>
      <c r="O17" s="173">
        <f>ROUND(E17*N17,2)</f>
        <v>0</v>
      </c>
      <c r="P17" s="173">
        <v>0</v>
      </c>
      <c r="Q17" s="173">
        <f>ROUND(E17*P17,2)</f>
        <v>0</v>
      </c>
      <c r="R17" s="173"/>
      <c r="S17" s="173" t="s">
        <v>412</v>
      </c>
      <c r="T17" s="174" t="s">
        <v>212</v>
      </c>
      <c r="U17" s="159">
        <v>2.4510000000000001</v>
      </c>
      <c r="V17" s="159">
        <f>ROUND(E17*U17,2)</f>
        <v>2.4500000000000002</v>
      </c>
      <c r="W17" s="159"/>
      <c r="X17" s="159" t="s">
        <v>242</v>
      </c>
      <c r="Y17" s="149"/>
      <c r="Z17" s="149"/>
      <c r="AA17" s="149"/>
      <c r="AB17" s="149"/>
      <c r="AC17" s="149"/>
      <c r="AD17" s="149"/>
      <c r="AE17" s="149"/>
      <c r="AF17" s="149"/>
      <c r="AG17" s="149" t="s">
        <v>243</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254" t="s">
        <v>1494</v>
      </c>
      <c r="D18" s="255"/>
      <c r="E18" s="255"/>
      <c r="F18" s="255"/>
      <c r="G18" s="255"/>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216</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56"/>
      <c r="B19" s="157"/>
      <c r="C19" s="265" t="s">
        <v>1495</v>
      </c>
      <c r="D19" s="266"/>
      <c r="E19" s="266"/>
      <c r="F19" s="266"/>
      <c r="G19" s="266"/>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216</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56"/>
      <c r="B20" s="157"/>
      <c r="C20" s="265" t="s">
        <v>1496</v>
      </c>
      <c r="D20" s="266"/>
      <c r="E20" s="266"/>
      <c r="F20" s="266"/>
      <c r="G20" s="266"/>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216</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c r="B21" s="157"/>
      <c r="C21" s="265" t="s">
        <v>1497</v>
      </c>
      <c r="D21" s="266"/>
      <c r="E21" s="266"/>
      <c r="F21" s="266"/>
      <c r="G21" s="266"/>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216</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56"/>
      <c r="B22" s="157"/>
      <c r="C22" s="265" t="s">
        <v>1498</v>
      </c>
      <c r="D22" s="266"/>
      <c r="E22" s="266"/>
      <c r="F22" s="266"/>
      <c r="G22" s="266"/>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216</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265" t="s">
        <v>1499</v>
      </c>
      <c r="D23" s="266"/>
      <c r="E23" s="266"/>
      <c r="F23" s="266"/>
      <c r="G23" s="266"/>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216</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265" t="s">
        <v>1500</v>
      </c>
      <c r="D24" s="266"/>
      <c r="E24" s="266"/>
      <c r="F24" s="266"/>
      <c r="G24" s="266"/>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216</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265" t="s">
        <v>1501</v>
      </c>
      <c r="D25" s="266"/>
      <c r="E25" s="266"/>
      <c r="F25" s="266"/>
      <c r="G25" s="266"/>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216</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265" t="s">
        <v>1502</v>
      </c>
      <c r="D26" s="266"/>
      <c r="E26" s="266"/>
      <c r="F26" s="266"/>
      <c r="G26" s="266"/>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216</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265" t="s">
        <v>1503</v>
      </c>
      <c r="D27" s="266"/>
      <c r="E27" s="266"/>
      <c r="F27" s="266"/>
      <c r="G27" s="266"/>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216</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c r="B28" s="157"/>
      <c r="C28" s="265" t="s">
        <v>1504</v>
      </c>
      <c r="D28" s="266"/>
      <c r="E28" s="266"/>
      <c r="F28" s="266"/>
      <c r="G28" s="266"/>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216</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265" t="s">
        <v>1505</v>
      </c>
      <c r="D29" s="266"/>
      <c r="E29" s="266"/>
      <c r="F29" s="266"/>
      <c r="G29" s="266"/>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216</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265" t="s">
        <v>1506</v>
      </c>
      <c r="D30" s="266"/>
      <c r="E30" s="266"/>
      <c r="F30" s="266"/>
      <c r="G30" s="266"/>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216</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265" t="s">
        <v>1507</v>
      </c>
      <c r="D31" s="266"/>
      <c r="E31" s="266"/>
      <c r="F31" s="266"/>
      <c r="G31" s="266"/>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216</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56"/>
      <c r="B32" s="157"/>
      <c r="C32" s="265" t="s">
        <v>1508</v>
      </c>
      <c r="D32" s="266"/>
      <c r="E32" s="266"/>
      <c r="F32" s="266"/>
      <c r="G32" s="266"/>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216</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265" t="s">
        <v>1509</v>
      </c>
      <c r="D33" s="266"/>
      <c r="E33" s="266"/>
      <c r="F33" s="266"/>
      <c r="G33" s="266"/>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216</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265" t="s">
        <v>1510</v>
      </c>
      <c r="D34" s="266"/>
      <c r="E34" s="266"/>
      <c r="F34" s="266"/>
      <c r="G34" s="266"/>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216</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56"/>
      <c r="B35" s="157"/>
      <c r="C35" s="265" t="s">
        <v>1511</v>
      </c>
      <c r="D35" s="266"/>
      <c r="E35" s="266"/>
      <c r="F35" s="266"/>
      <c r="G35" s="266"/>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216</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v>6</v>
      </c>
      <c r="B36" s="157" t="s">
        <v>1512</v>
      </c>
      <c r="C36" s="197" t="s">
        <v>1513</v>
      </c>
      <c r="D36" s="158" t="s">
        <v>0</v>
      </c>
      <c r="E36" s="193"/>
      <c r="F36" s="160"/>
      <c r="G36" s="159">
        <f>ROUND(E36*F36,2)</f>
        <v>0</v>
      </c>
      <c r="H36" s="160"/>
      <c r="I36" s="159">
        <f>ROUND(E36*H36,2)</f>
        <v>0</v>
      </c>
      <c r="J36" s="160"/>
      <c r="K36" s="159">
        <f>ROUND(E36*J36,2)</f>
        <v>0</v>
      </c>
      <c r="L36" s="159">
        <v>15</v>
      </c>
      <c r="M36" s="159">
        <f>G36*(1+L36/100)</f>
        <v>0</v>
      </c>
      <c r="N36" s="159">
        <v>0</v>
      </c>
      <c r="O36" s="159">
        <f>ROUND(E36*N36,2)</f>
        <v>0</v>
      </c>
      <c r="P36" s="159">
        <v>0</v>
      </c>
      <c r="Q36" s="159">
        <f>ROUND(E36*P36,2)</f>
        <v>0</v>
      </c>
      <c r="R36" s="159" t="s">
        <v>933</v>
      </c>
      <c r="S36" s="159" t="s">
        <v>211</v>
      </c>
      <c r="T36" s="159" t="s">
        <v>241</v>
      </c>
      <c r="U36" s="159">
        <v>0</v>
      </c>
      <c r="V36" s="159">
        <f>ROUND(E36*U36,2)</f>
        <v>0</v>
      </c>
      <c r="W36" s="159"/>
      <c r="X36" s="159" t="s">
        <v>447</v>
      </c>
      <c r="Y36" s="149"/>
      <c r="Z36" s="149"/>
      <c r="AA36" s="149"/>
      <c r="AB36" s="149"/>
      <c r="AC36" s="149"/>
      <c r="AD36" s="149"/>
      <c r="AE36" s="149"/>
      <c r="AF36" s="149"/>
      <c r="AG36" s="149" t="s">
        <v>448</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c r="B37" s="157"/>
      <c r="C37" s="267" t="s">
        <v>505</v>
      </c>
      <c r="D37" s="268"/>
      <c r="E37" s="268"/>
      <c r="F37" s="268"/>
      <c r="G37" s="268"/>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245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c r="A38" s="162" t="s">
        <v>206</v>
      </c>
      <c r="B38" s="163" t="s">
        <v>135</v>
      </c>
      <c r="C38" s="177" t="s">
        <v>136</v>
      </c>
      <c r="D38" s="164"/>
      <c r="E38" s="165"/>
      <c r="F38" s="166"/>
      <c r="G38" s="166">
        <f>SUMIF(AG39:AG42,"&lt;&gt;NOR",G39:G42)</f>
        <v>0</v>
      </c>
      <c r="H38" s="166"/>
      <c r="I38" s="166">
        <f>SUM(I39:I42)</f>
        <v>0</v>
      </c>
      <c r="J38" s="166"/>
      <c r="K38" s="166">
        <f>SUM(K39:K42)</f>
        <v>0</v>
      </c>
      <c r="L38" s="166"/>
      <c r="M38" s="166">
        <f>SUM(M39:M42)</f>
        <v>0</v>
      </c>
      <c r="N38" s="166"/>
      <c r="O38" s="166">
        <f>SUM(O39:O42)</f>
        <v>0</v>
      </c>
      <c r="P38" s="166"/>
      <c r="Q38" s="166">
        <f>SUM(Q39:Q42)</f>
        <v>0</v>
      </c>
      <c r="R38" s="166"/>
      <c r="S38" s="166"/>
      <c r="T38" s="167"/>
      <c r="U38" s="161"/>
      <c r="V38" s="161">
        <f>SUM(V39:V42)</f>
        <v>0.99</v>
      </c>
      <c r="W38" s="161"/>
      <c r="X38" s="161"/>
      <c r="AG38" t="s">
        <v>207</v>
      </c>
    </row>
    <row r="39" spans="1:60" outlineLevel="1">
      <c r="A39" s="186">
        <v>7</v>
      </c>
      <c r="B39" s="187" t="s">
        <v>1514</v>
      </c>
      <c r="C39" s="195" t="s">
        <v>1515</v>
      </c>
      <c r="D39" s="188" t="s">
        <v>264</v>
      </c>
      <c r="E39" s="189">
        <v>1</v>
      </c>
      <c r="F39" s="190"/>
      <c r="G39" s="191">
        <f>ROUND(E39*F39,2)</f>
        <v>0</v>
      </c>
      <c r="H39" s="190"/>
      <c r="I39" s="191">
        <f>ROUND(E39*H39,2)</f>
        <v>0</v>
      </c>
      <c r="J39" s="190"/>
      <c r="K39" s="191">
        <f>ROUND(E39*J39,2)</f>
        <v>0</v>
      </c>
      <c r="L39" s="191">
        <v>15</v>
      </c>
      <c r="M39" s="191">
        <f>G39*(1+L39/100)</f>
        <v>0</v>
      </c>
      <c r="N39" s="191">
        <v>0</v>
      </c>
      <c r="O39" s="191">
        <f>ROUND(E39*N39,2)</f>
        <v>0</v>
      </c>
      <c r="P39" s="191">
        <v>0</v>
      </c>
      <c r="Q39" s="191">
        <f>ROUND(E39*P39,2)</f>
        <v>0</v>
      </c>
      <c r="R39" s="191" t="s">
        <v>173</v>
      </c>
      <c r="S39" s="191" t="s">
        <v>211</v>
      </c>
      <c r="T39" s="192" t="s">
        <v>241</v>
      </c>
      <c r="U39" s="159">
        <v>0.98550000000000004</v>
      </c>
      <c r="V39" s="159">
        <f>ROUND(E39*U39,2)</f>
        <v>0.99</v>
      </c>
      <c r="W39" s="159"/>
      <c r="X39" s="159" t="s">
        <v>242</v>
      </c>
      <c r="Y39" s="149"/>
      <c r="Z39" s="149"/>
      <c r="AA39" s="149"/>
      <c r="AB39" s="149"/>
      <c r="AC39" s="149"/>
      <c r="AD39" s="149"/>
      <c r="AE39" s="149"/>
      <c r="AF39" s="149"/>
      <c r="AG39" s="149" t="s">
        <v>243</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86">
        <v>8</v>
      </c>
      <c r="B40" s="187" t="s">
        <v>1516</v>
      </c>
      <c r="C40" s="195" t="s">
        <v>1517</v>
      </c>
      <c r="D40" s="188" t="s">
        <v>919</v>
      </c>
      <c r="E40" s="189">
        <v>1</v>
      </c>
      <c r="F40" s="190"/>
      <c r="G40" s="191">
        <f>ROUND(E40*F40,2)</f>
        <v>0</v>
      </c>
      <c r="H40" s="190"/>
      <c r="I40" s="191">
        <f>ROUND(E40*H40,2)</f>
        <v>0</v>
      </c>
      <c r="J40" s="190"/>
      <c r="K40" s="191">
        <f>ROUND(E40*J40,2)</f>
        <v>0</v>
      </c>
      <c r="L40" s="191">
        <v>15</v>
      </c>
      <c r="M40" s="191">
        <f>G40*(1+L40/100)</f>
        <v>0</v>
      </c>
      <c r="N40" s="191">
        <v>0</v>
      </c>
      <c r="O40" s="191">
        <f>ROUND(E40*N40,2)</f>
        <v>0</v>
      </c>
      <c r="P40" s="191">
        <v>0</v>
      </c>
      <c r="Q40" s="191">
        <f>ROUND(E40*P40,2)</f>
        <v>0</v>
      </c>
      <c r="R40" s="191"/>
      <c r="S40" s="191" t="s">
        <v>412</v>
      </c>
      <c r="T40" s="192" t="s">
        <v>212</v>
      </c>
      <c r="U40" s="159">
        <v>0</v>
      </c>
      <c r="V40" s="159">
        <f>ROUND(E40*U40,2)</f>
        <v>0</v>
      </c>
      <c r="W40" s="159"/>
      <c r="X40" s="159" t="s">
        <v>242</v>
      </c>
      <c r="Y40" s="149"/>
      <c r="Z40" s="149"/>
      <c r="AA40" s="149"/>
      <c r="AB40" s="149"/>
      <c r="AC40" s="149"/>
      <c r="AD40" s="149"/>
      <c r="AE40" s="149"/>
      <c r="AF40" s="149"/>
      <c r="AG40" s="149" t="s">
        <v>243</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2.5" outlineLevel="1">
      <c r="A41" s="168">
        <v>9</v>
      </c>
      <c r="B41" s="169" t="s">
        <v>1518</v>
      </c>
      <c r="C41" s="178" t="s">
        <v>1519</v>
      </c>
      <c r="D41" s="170" t="s">
        <v>264</v>
      </c>
      <c r="E41" s="171">
        <v>1</v>
      </c>
      <c r="F41" s="172"/>
      <c r="G41" s="173">
        <f>ROUND(E41*F41,2)</f>
        <v>0</v>
      </c>
      <c r="H41" s="172"/>
      <c r="I41" s="173">
        <f>ROUND(E41*H41,2)</f>
        <v>0</v>
      </c>
      <c r="J41" s="172"/>
      <c r="K41" s="173">
        <f>ROUND(E41*J41,2)</f>
        <v>0</v>
      </c>
      <c r="L41" s="173">
        <v>15</v>
      </c>
      <c r="M41" s="173">
        <f>G41*(1+L41/100)</f>
        <v>0</v>
      </c>
      <c r="N41" s="173">
        <v>0</v>
      </c>
      <c r="O41" s="173">
        <f>ROUND(E41*N41,2)</f>
        <v>0</v>
      </c>
      <c r="P41" s="173">
        <v>0</v>
      </c>
      <c r="Q41" s="173">
        <f>ROUND(E41*P41,2)</f>
        <v>0</v>
      </c>
      <c r="R41" s="173" t="s">
        <v>417</v>
      </c>
      <c r="S41" s="173" t="s">
        <v>211</v>
      </c>
      <c r="T41" s="174" t="s">
        <v>241</v>
      </c>
      <c r="U41" s="159">
        <v>0</v>
      </c>
      <c r="V41" s="159">
        <f>ROUND(E41*U41,2)</f>
        <v>0</v>
      </c>
      <c r="W41" s="159"/>
      <c r="X41" s="159" t="s">
        <v>418</v>
      </c>
      <c r="Y41" s="149"/>
      <c r="Z41" s="149"/>
      <c r="AA41" s="149"/>
      <c r="AB41" s="149"/>
      <c r="AC41" s="149"/>
      <c r="AD41" s="149"/>
      <c r="AE41" s="149"/>
      <c r="AF41" s="149"/>
      <c r="AG41" s="149" t="s">
        <v>419</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v>10</v>
      </c>
      <c r="B42" s="157" t="s">
        <v>1520</v>
      </c>
      <c r="C42" s="197" t="s">
        <v>1521</v>
      </c>
      <c r="D42" s="158" t="s">
        <v>0</v>
      </c>
      <c r="E42" s="193"/>
      <c r="F42" s="160"/>
      <c r="G42" s="159">
        <f>ROUND(E42*F42,2)</f>
        <v>0</v>
      </c>
      <c r="H42" s="160"/>
      <c r="I42" s="159">
        <f>ROUND(E42*H42,2)</f>
        <v>0</v>
      </c>
      <c r="J42" s="160"/>
      <c r="K42" s="159">
        <f>ROUND(E42*J42,2)</f>
        <v>0</v>
      </c>
      <c r="L42" s="159">
        <v>15</v>
      </c>
      <c r="M42" s="159">
        <f>G42*(1+L42/100)</f>
        <v>0</v>
      </c>
      <c r="N42" s="159">
        <v>0</v>
      </c>
      <c r="O42" s="159">
        <f>ROUND(E42*N42,2)</f>
        <v>0</v>
      </c>
      <c r="P42" s="159">
        <v>0</v>
      </c>
      <c r="Q42" s="159">
        <f>ROUND(E42*P42,2)</f>
        <v>0</v>
      </c>
      <c r="R42" s="159" t="s">
        <v>933</v>
      </c>
      <c r="S42" s="159" t="s">
        <v>211</v>
      </c>
      <c r="T42" s="159" t="s">
        <v>241</v>
      </c>
      <c r="U42" s="159">
        <v>0</v>
      </c>
      <c r="V42" s="159">
        <f>ROUND(E42*U42,2)</f>
        <v>0</v>
      </c>
      <c r="W42" s="159"/>
      <c r="X42" s="159" t="s">
        <v>447</v>
      </c>
      <c r="Y42" s="149"/>
      <c r="Z42" s="149"/>
      <c r="AA42" s="149"/>
      <c r="AB42" s="149"/>
      <c r="AC42" s="149"/>
      <c r="AD42" s="149"/>
      <c r="AE42" s="149"/>
      <c r="AF42" s="149"/>
      <c r="AG42" s="149" t="s">
        <v>448</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c r="A43" s="162" t="s">
        <v>206</v>
      </c>
      <c r="B43" s="163" t="s">
        <v>137</v>
      </c>
      <c r="C43" s="177" t="s">
        <v>138</v>
      </c>
      <c r="D43" s="164"/>
      <c r="E43" s="165"/>
      <c r="F43" s="166"/>
      <c r="G43" s="166">
        <f>SUMIF(AG44:AG54,"&lt;&gt;NOR",G44:G54)</f>
        <v>0</v>
      </c>
      <c r="H43" s="166"/>
      <c r="I43" s="166">
        <f>SUM(I44:I54)</f>
        <v>0</v>
      </c>
      <c r="J43" s="166"/>
      <c r="K43" s="166">
        <f>SUM(K44:K54)</f>
        <v>0</v>
      </c>
      <c r="L43" s="166"/>
      <c r="M43" s="166">
        <f>SUM(M44:M54)</f>
        <v>0</v>
      </c>
      <c r="N43" s="166"/>
      <c r="O43" s="166">
        <f>SUM(O44:O54)</f>
        <v>0.01</v>
      </c>
      <c r="P43" s="166"/>
      <c r="Q43" s="166">
        <f>SUM(Q44:Q54)</f>
        <v>0</v>
      </c>
      <c r="R43" s="166"/>
      <c r="S43" s="166"/>
      <c r="T43" s="167"/>
      <c r="U43" s="161"/>
      <c r="V43" s="161">
        <f>SUM(V44:V54)</f>
        <v>4.45</v>
      </c>
      <c r="W43" s="161"/>
      <c r="X43" s="161"/>
      <c r="AG43" t="s">
        <v>207</v>
      </c>
    </row>
    <row r="44" spans="1:60" ht="22.5" outlineLevel="1">
      <c r="A44" s="186">
        <v>11</v>
      </c>
      <c r="B44" s="187" t="s">
        <v>1522</v>
      </c>
      <c r="C44" s="195" t="s">
        <v>1523</v>
      </c>
      <c r="D44" s="188" t="s">
        <v>264</v>
      </c>
      <c r="E44" s="189">
        <v>2</v>
      </c>
      <c r="F44" s="190"/>
      <c r="G44" s="191">
        <f>ROUND(E44*F44,2)</f>
        <v>0</v>
      </c>
      <c r="H44" s="190"/>
      <c r="I44" s="191">
        <f>ROUND(E44*H44,2)</f>
        <v>0</v>
      </c>
      <c r="J44" s="190"/>
      <c r="K44" s="191">
        <f>ROUND(E44*J44,2)</f>
        <v>0</v>
      </c>
      <c r="L44" s="191">
        <v>15</v>
      </c>
      <c r="M44" s="191">
        <f>G44*(1+L44/100)</f>
        <v>0</v>
      </c>
      <c r="N44" s="191">
        <v>0</v>
      </c>
      <c r="O44" s="191">
        <f>ROUND(E44*N44,2)</f>
        <v>0</v>
      </c>
      <c r="P44" s="191">
        <v>0</v>
      </c>
      <c r="Q44" s="191">
        <f>ROUND(E44*P44,2)</f>
        <v>0</v>
      </c>
      <c r="R44" s="191" t="s">
        <v>933</v>
      </c>
      <c r="S44" s="191" t="s">
        <v>211</v>
      </c>
      <c r="T44" s="192" t="s">
        <v>241</v>
      </c>
      <c r="U44" s="159">
        <v>0.23699999999999999</v>
      </c>
      <c r="V44" s="159">
        <f>ROUND(E44*U44,2)</f>
        <v>0.47</v>
      </c>
      <c r="W44" s="159"/>
      <c r="X44" s="159" t="s">
        <v>242</v>
      </c>
      <c r="Y44" s="149"/>
      <c r="Z44" s="149"/>
      <c r="AA44" s="149"/>
      <c r="AB44" s="149"/>
      <c r="AC44" s="149"/>
      <c r="AD44" s="149"/>
      <c r="AE44" s="149"/>
      <c r="AF44" s="149"/>
      <c r="AG44" s="149" t="s">
        <v>243</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ht="22.5" outlineLevel="1">
      <c r="A45" s="168">
        <v>12</v>
      </c>
      <c r="B45" s="169" t="s">
        <v>1524</v>
      </c>
      <c r="C45" s="178" t="s">
        <v>1525</v>
      </c>
      <c r="D45" s="170" t="s">
        <v>272</v>
      </c>
      <c r="E45" s="171">
        <v>2</v>
      </c>
      <c r="F45" s="172"/>
      <c r="G45" s="173">
        <f>ROUND(E45*F45,2)</f>
        <v>0</v>
      </c>
      <c r="H45" s="172"/>
      <c r="I45" s="173">
        <f>ROUND(E45*H45,2)</f>
        <v>0</v>
      </c>
      <c r="J45" s="172"/>
      <c r="K45" s="173">
        <f>ROUND(E45*J45,2)</f>
        <v>0</v>
      </c>
      <c r="L45" s="173">
        <v>15</v>
      </c>
      <c r="M45" s="173">
        <f>G45*(1+L45/100)</f>
        <v>0</v>
      </c>
      <c r="N45" s="173">
        <v>7.6000000000000004E-4</v>
      </c>
      <c r="O45" s="173">
        <f>ROUND(E45*N45,2)</f>
        <v>0</v>
      </c>
      <c r="P45" s="173">
        <v>0</v>
      </c>
      <c r="Q45" s="173">
        <f>ROUND(E45*P45,2)</f>
        <v>0</v>
      </c>
      <c r="R45" s="173" t="s">
        <v>933</v>
      </c>
      <c r="S45" s="173" t="s">
        <v>211</v>
      </c>
      <c r="T45" s="174" t="s">
        <v>241</v>
      </c>
      <c r="U45" s="159">
        <v>0.29737999999999998</v>
      </c>
      <c r="V45" s="159">
        <f>ROUND(E45*U45,2)</f>
        <v>0.59</v>
      </c>
      <c r="W45" s="159"/>
      <c r="X45" s="159" t="s">
        <v>242</v>
      </c>
      <c r="Y45" s="149"/>
      <c r="Z45" s="149"/>
      <c r="AA45" s="149"/>
      <c r="AB45" s="149"/>
      <c r="AC45" s="149"/>
      <c r="AD45" s="149"/>
      <c r="AE45" s="149"/>
      <c r="AF45" s="149"/>
      <c r="AG45" s="149" t="s">
        <v>243</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56"/>
      <c r="B46" s="157"/>
      <c r="C46" s="263" t="s">
        <v>1526</v>
      </c>
      <c r="D46" s="264"/>
      <c r="E46" s="264"/>
      <c r="F46" s="264"/>
      <c r="G46" s="264"/>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245</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265" t="s">
        <v>464</v>
      </c>
      <c r="D47" s="266"/>
      <c r="E47" s="266"/>
      <c r="F47" s="266"/>
      <c r="G47" s="266"/>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216</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ht="22.5" outlineLevel="1">
      <c r="A48" s="168">
        <v>13</v>
      </c>
      <c r="B48" s="169" t="s">
        <v>1527</v>
      </c>
      <c r="C48" s="178" t="s">
        <v>1528</v>
      </c>
      <c r="D48" s="170" t="s">
        <v>272</v>
      </c>
      <c r="E48" s="171">
        <v>10</v>
      </c>
      <c r="F48" s="172"/>
      <c r="G48" s="173">
        <f>ROUND(E48*F48,2)</f>
        <v>0</v>
      </c>
      <c r="H48" s="172"/>
      <c r="I48" s="173">
        <f>ROUND(E48*H48,2)</f>
        <v>0</v>
      </c>
      <c r="J48" s="172"/>
      <c r="K48" s="173">
        <f>ROUND(E48*J48,2)</f>
        <v>0</v>
      </c>
      <c r="L48" s="173">
        <v>15</v>
      </c>
      <c r="M48" s="173">
        <f>G48*(1+L48/100)</f>
        <v>0</v>
      </c>
      <c r="N48" s="173">
        <v>1.01E-3</v>
      </c>
      <c r="O48" s="173">
        <f>ROUND(E48*N48,2)</f>
        <v>0.01</v>
      </c>
      <c r="P48" s="173">
        <v>0</v>
      </c>
      <c r="Q48" s="173">
        <f>ROUND(E48*P48,2)</f>
        <v>0</v>
      </c>
      <c r="R48" s="173" t="s">
        <v>933</v>
      </c>
      <c r="S48" s="173" t="s">
        <v>211</v>
      </c>
      <c r="T48" s="174" t="s">
        <v>241</v>
      </c>
      <c r="U48" s="159">
        <v>0.31738</v>
      </c>
      <c r="V48" s="159">
        <f>ROUND(E48*U48,2)</f>
        <v>3.17</v>
      </c>
      <c r="W48" s="159"/>
      <c r="X48" s="159" t="s">
        <v>242</v>
      </c>
      <c r="Y48" s="149"/>
      <c r="Z48" s="149"/>
      <c r="AA48" s="149"/>
      <c r="AB48" s="149"/>
      <c r="AC48" s="149"/>
      <c r="AD48" s="149"/>
      <c r="AE48" s="149"/>
      <c r="AF48" s="149"/>
      <c r="AG48" s="149" t="s">
        <v>243</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56"/>
      <c r="B49" s="157"/>
      <c r="C49" s="263" t="s">
        <v>1526</v>
      </c>
      <c r="D49" s="264"/>
      <c r="E49" s="264"/>
      <c r="F49" s="264"/>
      <c r="G49" s="264"/>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245</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265" t="s">
        <v>464</v>
      </c>
      <c r="D50" s="266"/>
      <c r="E50" s="266"/>
      <c r="F50" s="266"/>
      <c r="G50" s="266"/>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216</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68">
        <v>14</v>
      </c>
      <c r="B51" s="169" t="s">
        <v>1529</v>
      </c>
      <c r="C51" s="178" t="s">
        <v>1530</v>
      </c>
      <c r="D51" s="170" t="s">
        <v>272</v>
      </c>
      <c r="E51" s="171">
        <v>12</v>
      </c>
      <c r="F51" s="172"/>
      <c r="G51" s="173">
        <f>ROUND(E51*F51,2)</f>
        <v>0</v>
      </c>
      <c r="H51" s="172"/>
      <c r="I51" s="173">
        <f>ROUND(E51*H51,2)</f>
        <v>0</v>
      </c>
      <c r="J51" s="172"/>
      <c r="K51" s="173">
        <f>ROUND(E51*J51,2)</f>
        <v>0</v>
      </c>
      <c r="L51" s="173">
        <v>15</v>
      </c>
      <c r="M51" s="173">
        <f>G51*(1+L51/100)</f>
        <v>0</v>
      </c>
      <c r="N51" s="173">
        <v>0</v>
      </c>
      <c r="O51" s="173">
        <f>ROUND(E51*N51,2)</f>
        <v>0</v>
      </c>
      <c r="P51" s="173">
        <v>0</v>
      </c>
      <c r="Q51" s="173">
        <f>ROUND(E51*P51,2)</f>
        <v>0</v>
      </c>
      <c r="R51" s="173" t="s">
        <v>933</v>
      </c>
      <c r="S51" s="173" t="s">
        <v>211</v>
      </c>
      <c r="T51" s="174" t="s">
        <v>241</v>
      </c>
      <c r="U51" s="159">
        <v>1.7999999999999999E-2</v>
      </c>
      <c r="V51" s="159">
        <f>ROUND(E51*U51,2)</f>
        <v>0.22</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254" t="s">
        <v>1531</v>
      </c>
      <c r="D52" s="255"/>
      <c r="E52" s="255"/>
      <c r="F52" s="255"/>
      <c r="G52" s="255"/>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216</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68">
        <v>15</v>
      </c>
      <c r="B53" s="169" t="s">
        <v>1532</v>
      </c>
      <c r="C53" s="178" t="s">
        <v>1533</v>
      </c>
      <c r="D53" s="170" t="s">
        <v>919</v>
      </c>
      <c r="E53" s="171">
        <v>1</v>
      </c>
      <c r="F53" s="172"/>
      <c r="G53" s="173">
        <f>ROUND(E53*F53,2)</f>
        <v>0</v>
      </c>
      <c r="H53" s="172"/>
      <c r="I53" s="173">
        <f>ROUND(E53*H53,2)</f>
        <v>0</v>
      </c>
      <c r="J53" s="172"/>
      <c r="K53" s="173">
        <f>ROUND(E53*J53,2)</f>
        <v>0</v>
      </c>
      <c r="L53" s="173">
        <v>15</v>
      </c>
      <c r="M53" s="173">
        <f>G53*(1+L53/100)</f>
        <v>0</v>
      </c>
      <c r="N53" s="173">
        <v>0</v>
      </c>
      <c r="O53" s="173">
        <f>ROUND(E53*N53,2)</f>
        <v>0</v>
      </c>
      <c r="P53" s="173">
        <v>0</v>
      </c>
      <c r="Q53" s="173">
        <f>ROUND(E53*P53,2)</f>
        <v>0</v>
      </c>
      <c r="R53" s="173"/>
      <c r="S53" s="173" t="s">
        <v>412</v>
      </c>
      <c r="T53" s="174" t="s">
        <v>212</v>
      </c>
      <c r="U53" s="159">
        <v>0</v>
      </c>
      <c r="V53" s="159">
        <f>ROUND(E53*U53,2)</f>
        <v>0</v>
      </c>
      <c r="W53" s="159"/>
      <c r="X53" s="159" t="s">
        <v>242</v>
      </c>
      <c r="Y53" s="149"/>
      <c r="Z53" s="149"/>
      <c r="AA53" s="149"/>
      <c r="AB53" s="149"/>
      <c r="AC53" s="149"/>
      <c r="AD53" s="149"/>
      <c r="AE53" s="149"/>
      <c r="AF53" s="149"/>
      <c r="AG53" s="149" t="s">
        <v>243</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v>16</v>
      </c>
      <c r="B54" s="157" t="s">
        <v>1534</v>
      </c>
      <c r="C54" s="197" t="s">
        <v>1535</v>
      </c>
      <c r="D54" s="158" t="s">
        <v>0</v>
      </c>
      <c r="E54" s="193"/>
      <c r="F54" s="160"/>
      <c r="G54" s="159">
        <f>ROUND(E54*F54,2)</f>
        <v>0</v>
      </c>
      <c r="H54" s="160"/>
      <c r="I54" s="159">
        <f>ROUND(E54*H54,2)</f>
        <v>0</v>
      </c>
      <c r="J54" s="160"/>
      <c r="K54" s="159">
        <f>ROUND(E54*J54,2)</f>
        <v>0</v>
      </c>
      <c r="L54" s="159">
        <v>15</v>
      </c>
      <c r="M54" s="159">
        <f>G54*(1+L54/100)</f>
        <v>0</v>
      </c>
      <c r="N54" s="159">
        <v>0</v>
      </c>
      <c r="O54" s="159">
        <f>ROUND(E54*N54,2)</f>
        <v>0</v>
      </c>
      <c r="P54" s="159">
        <v>0</v>
      </c>
      <c r="Q54" s="159">
        <f>ROUND(E54*P54,2)</f>
        <v>0</v>
      </c>
      <c r="R54" s="159" t="s">
        <v>933</v>
      </c>
      <c r="S54" s="159" t="s">
        <v>211</v>
      </c>
      <c r="T54" s="159" t="s">
        <v>241</v>
      </c>
      <c r="U54" s="159">
        <v>0</v>
      </c>
      <c r="V54" s="159">
        <f>ROUND(E54*U54,2)</f>
        <v>0</v>
      </c>
      <c r="W54" s="159"/>
      <c r="X54" s="159" t="s">
        <v>447</v>
      </c>
      <c r="Y54" s="149"/>
      <c r="Z54" s="149"/>
      <c r="AA54" s="149"/>
      <c r="AB54" s="149"/>
      <c r="AC54" s="149"/>
      <c r="AD54" s="149"/>
      <c r="AE54" s="149"/>
      <c r="AF54" s="149"/>
      <c r="AG54" s="149" t="s">
        <v>448</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c r="A55" s="162" t="s">
        <v>206</v>
      </c>
      <c r="B55" s="163" t="s">
        <v>139</v>
      </c>
      <c r="C55" s="177" t="s">
        <v>140</v>
      </c>
      <c r="D55" s="164"/>
      <c r="E55" s="165"/>
      <c r="F55" s="166"/>
      <c r="G55" s="166">
        <f>SUMIF(AG56:AG66,"&lt;&gt;NOR",G56:G66)</f>
        <v>0</v>
      </c>
      <c r="H55" s="166"/>
      <c r="I55" s="166">
        <f>SUM(I56:I66)</f>
        <v>0</v>
      </c>
      <c r="J55" s="166"/>
      <c r="K55" s="166">
        <f>SUM(K56:K66)</f>
        <v>0</v>
      </c>
      <c r="L55" s="166"/>
      <c r="M55" s="166">
        <f>SUM(M56:M66)</f>
        <v>0</v>
      </c>
      <c r="N55" s="166"/>
      <c r="O55" s="166">
        <f>SUM(O56:O66)</f>
        <v>0</v>
      </c>
      <c r="P55" s="166"/>
      <c r="Q55" s="166">
        <f>SUM(Q56:Q66)</f>
        <v>0</v>
      </c>
      <c r="R55" s="166"/>
      <c r="S55" s="166"/>
      <c r="T55" s="167"/>
      <c r="U55" s="161"/>
      <c r="V55" s="161">
        <f>SUM(V56:V66)</f>
        <v>2.04</v>
      </c>
      <c r="W55" s="161"/>
      <c r="X55" s="161"/>
      <c r="AG55" t="s">
        <v>207</v>
      </c>
    </row>
    <row r="56" spans="1:60" outlineLevel="1">
      <c r="A56" s="186">
        <v>17</v>
      </c>
      <c r="B56" s="187" t="s">
        <v>1536</v>
      </c>
      <c r="C56" s="195" t="s">
        <v>1537</v>
      </c>
      <c r="D56" s="188" t="s">
        <v>264</v>
      </c>
      <c r="E56" s="189">
        <v>2</v>
      </c>
      <c r="F56" s="190"/>
      <c r="G56" s="191">
        <f t="shared" ref="G56:G66" si="0">ROUND(E56*F56,2)</f>
        <v>0</v>
      </c>
      <c r="H56" s="190"/>
      <c r="I56" s="191">
        <f t="shared" ref="I56:I66" si="1">ROUND(E56*H56,2)</f>
        <v>0</v>
      </c>
      <c r="J56" s="190"/>
      <c r="K56" s="191">
        <f t="shared" ref="K56:K66" si="2">ROUND(E56*J56,2)</f>
        <v>0</v>
      </c>
      <c r="L56" s="191">
        <v>15</v>
      </c>
      <c r="M56" s="191">
        <f t="shared" ref="M56:M66" si="3">G56*(1+L56/100)</f>
        <v>0</v>
      </c>
      <c r="N56" s="191">
        <v>0</v>
      </c>
      <c r="O56" s="191">
        <f t="shared" ref="O56:O66" si="4">ROUND(E56*N56,2)</f>
        <v>0</v>
      </c>
      <c r="P56" s="191">
        <v>0</v>
      </c>
      <c r="Q56" s="191">
        <f t="shared" ref="Q56:Q66" si="5">ROUND(E56*P56,2)</f>
        <v>0</v>
      </c>
      <c r="R56" s="191" t="s">
        <v>933</v>
      </c>
      <c r="S56" s="191" t="s">
        <v>211</v>
      </c>
      <c r="T56" s="192" t="s">
        <v>241</v>
      </c>
      <c r="U56" s="159">
        <v>0.16500000000000001</v>
      </c>
      <c r="V56" s="159">
        <f t="shared" ref="V56:V66" si="6">ROUND(E56*U56,2)</f>
        <v>0.33</v>
      </c>
      <c r="W56" s="159"/>
      <c r="X56" s="159" t="s">
        <v>242</v>
      </c>
      <c r="Y56" s="149"/>
      <c r="Z56" s="149"/>
      <c r="AA56" s="149"/>
      <c r="AB56" s="149"/>
      <c r="AC56" s="149"/>
      <c r="AD56" s="149"/>
      <c r="AE56" s="149"/>
      <c r="AF56" s="149"/>
      <c r="AG56" s="149" t="s">
        <v>243</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86">
        <v>18</v>
      </c>
      <c r="B57" s="187" t="s">
        <v>1538</v>
      </c>
      <c r="C57" s="195" t="s">
        <v>1539</v>
      </c>
      <c r="D57" s="188" t="s">
        <v>264</v>
      </c>
      <c r="E57" s="189">
        <v>1</v>
      </c>
      <c r="F57" s="190"/>
      <c r="G57" s="191">
        <f t="shared" si="0"/>
        <v>0</v>
      </c>
      <c r="H57" s="190"/>
      <c r="I57" s="191">
        <f t="shared" si="1"/>
        <v>0</v>
      </c>
      <c r="J57" s="190"/>
      <c r="K57" s="191">
        <f t="shared" si="2"/>
        <v>0</v>
      </c>
      <c r="L57" s="191">
        <v>15</v>
      </c>
      <c r="M57" s="191">
        <f t="shared" si="3"/>
        <v>0</v>
      </c>
      <c r="N57" s="191">
        <v>8.9999999999999998E-4</v>
      </c>
      <c r="O57" s="191">
        <f t="shared" si="4"/>
        <v>0</v>
      </c>
      <c r="P57" s="191">
        <v>0</v>
      </c>
      <c r="Q57" s="191">
        <f t="shared" si="5"/>
        <v>0</v>
      </c>
      <c r="R57" s="191" t="s">
        <v>933</v>
      </c>
      <c r="S57" s="191" t="s">
        <v>211</v>
      </c>
      <c r="T57" s="192" t="s">
        <v>241</v>
      </c>
      <c r="U57" s="159">
        <v>6.2E-2</v>
      </c>
      <c r="V57" s="159">
        <f t="shared" si="6"/>
        <v>0.06</v>
      </c>
      <c r="W57" s="159"/>
      <c r="X57" s="159" t="s">
        <v>242</v>
      </c>
      <c r="Y57" s="149"/>
      <c r="Z57" s="149"/>
      <c r="AA57" s="149"/>
      <c r="AB57" s="149"/>
      <c r="AC57" s="149"/>
      <c r="AD57" s="149"/>
      <c r="AE57" s="149"/>
      <c r="AF57" s="149"/>
      <c r="AG57" s="149" t="s">
        <v>243</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86">
        <v>19</v>
      </c>
      <c r="B58" s="187" t="s">
        <v>1540</v>
      </c>
      <c r="C58" s="195" t="s">
        <v>1541</v>
      </c>
      <c r="D58" s="188" t="s">
        <v>264</v>
      </c>
      <c r="E58" s="189">
        <v>1</v>
      </c>
      <c r="F58" s="190"/>
      <c r="G58" s="191">
        <f t="shared" si="0"/>
        <v>0</v>
      </c>
      <c r="H58" s="190"/>
      <c r="I58" s="191">
        <f t="shared" si="1"/>
        <v>0</v>
      </c>
      <c r="J58" s="190"/>
      <c r="K58" s="191">
        <f t="shared" si="2"/>
        <v>0</v>
      </c>
      <c r="L58" s="191">
        <v>15</v>
      </c>
      <c r="M58" s="191">
        <f t="shared" si="3"/>
        <v>0</v>
      </c>
      <c r="N58" s="191">
        <v>1.8000000000000001E-4</v>
      </c>
      <c r="O58" s="191">
        <f t="shared" si="4"/>
        <v>0</v>
      </c>
      <c r="P58" s="191">
        <v>0</v>
      </c>
      <c r="Q58" s="191">
        <f t="shared" si="5"/>
        <v>0</v>
      </c>
      <c r="R58" s="191" t="s">
        <v>933</v>
      </c>
      <c r="S58" s="191" t="s">
        <v>211</v>
      </c>
      <c r="T58" s="192" t="s">
        <v>241</v>
      </c>
      <c r="U58" s="159">
        <v>0.16500000000000001</v>
      </c>
      <c r="V58" s="159">
        <f t="shared" si="6"/>
        <v>0.17</v>
      </c>
      <c r="W58" s="159"/>
      <c r="X58" s="159" t="s">
        <v>242</v>
      </c>
      <c r="Y58" s="149"/>
      <c r="Z58" s="149"/>
      <c r="AA58" s="149"/>
      <c r="AB58" s="149"/>
      <c r="AC58" s="149"/>
      <c r="AD58" s="149"/>
      <c r="AE58" s="149"/>
      <c r="AF58" s="149"/>
      <c r="AG58" s="149" t="s">
        <v>243</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86">
        <v>20</v>
      </c>
      <c r="B59" s="187" t="s">
        <v>1426</v>
      </c>
      <c r="C59" s="195" t="s">
        <v>1542</v>
      </c>
      <c r="D59" s="188" t="s">
        <v>264</v>
      </c>
      <c r="E59" s="189">
        <v>2</v>
      </c>
      <c r="F59" s="190"/>
      <c r="G59" s="191">
        <f t="shared" si="0"/>
        <v>0</v>
      </c>
      <c r="H59" s="190"/>
      <c r="I59" s="191">
        <f t="shared" si="1"/>
        <v>0</v>
      </c>
      <c r="J59" s="190"/>
      <c r="K59" s="191">
        <f t="shared" si="2"/>
        <v>0</v>
      </c>
      <c r="L59" s="191">
        <v>15</v>
      </c>
      <c r="M59" s="191">
        <f t="shared" si="3"/>
        <v>0</v>
      </c>
      <c r="N59" s="191">
        <v>3.1E-4</v>
      </c>
      <c r="O59" s="191">
        <f t="shared" si="4"/>
        <v>0</v>
      </c>
      <c r="P59" s="191">
        <v>0</v>
      </c>
      <c r="Q59" s="191">
        <f t="shared" si="5"/>
        <v>0</v>
      </c>
      <c r="R59" s="191" t="s">
        <v>933</v>
      </c>
      <c r="S59" s="191" t="s">
        <v>211</v>
      </c>
      <c r="T59" s="192" t="s">
        <v>241</v>
      </c>
      <c r="U59" s="159">
        <v>0.20699999999999999</v>
      </c>
      <c r="V59" s="159">
        <f t="shared" si="6"/>
        <v>0.41</v>
      </c>
      <c r="W59" s="159"/>
      <c r="X59" s="159" t="s">
        <v>242</v>
      </c>
      <c r="Y59" s="149"/>
      <c r="Z59" s="149"/>
      <c r="AA59" s="149"/>
      <c r="AB59" s="149"/>
      <c r="AC59" s="149"/>
      <c r="AD59" s="149"/>
      <c r="AE59" s="149"/>
      <c r="AF59" s="149"/>
      <c r="AG59" s="149" t="s">
        <v>243</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86">
        <v>21</v>
      </c>
      <c r="B60" s="187" t="s">
        <v>1543</v>
      </c>
      <c r="C60" s="195" t="s">
        <v>1544</v>
      </c>
      <c r="D60" s="188" t="s">
        <v>264</v>
      </c>
      <c r="E60" s="189">
        <v>1</v>
      </c>
      <c r="F60" s="190"/>
      <c r="G60" s="191">
        <f t="shared" si="0"/>
        <v>0</v>
      </c>
      <c r="H60" s="190"/>
      <c r="I60" s="191">
        <f t="shared" si="1"/>
        <v>0</v>
      </c>
      <c r="J60" s="190"/>
      <c r="K60" s="191">
        <f t="shared" si="2"/>
        <v>0</v>
      </c>
      <c r="L60" s="191">
        <v>15</v>
      </c>
      <c r="M60" s="191">
        <f t="shared" si="3"/>
        <v>0</v>
      </c>
      <c r="N60" s="191">
        <v>2.0000000000000001E-4</v>
      </c>
      <c r="O60" s="191">
        <f t="shared" si="4"/>
        <v>0</v>
      </c>
      <c r="P60" s="191">
        <v>0</v>
      </c>
      <c r="Q60" s="191">
        <f t="shared" si="5"/>
        <v>0</v>
      </c>
      <c r="R60" s="191" t="s">
        <v>933</v>
      </c>
      <c r="S60" s="191" t="s">
        <v>211</v>
      </c>
      <c r="T60" s="192" t="s">
        <v>241</v>
      </c>
      <c r="U60" s="159">
        <v>0.20699999999999999</v>
      </c>
      <c r="V60" s="159">
        <f t="shared" si="6"/>
        <v>0.21</v>
      </c>
      <c r="W60" s="159"/>
      <c r="X60" s="159" t="s">
        <v>242</v>
      </c>
      <c r="Y60" s="149"/>
      <c r="Z60" s="149"/>
      <c r="AA60" s="149"/>
      <c r="AB60" s="149"/>
      <c r="AC60" s="149"/>
      <c r="AD60" s="149"/>
      <c r="AE60" s="149"/>
      <c r="AF60" s="149"/>
      <c r="AG60" s="149" t="s">
        <v>243</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86">
        <v>22</v>
      </c>
      <c r="B61" s="187" t="s">
        <v>1545</v>
      </c>
      <c r="C61" s="195" t="s">
        <v>1546</v>
      </c>
      <c r="D61" s="188" t="s">
        <v>264</v>
      </c>
      <c r="E61" s="189">
        <v>2</v>
      </c>
      <c r="F61" s="190"/>
      <c r="G61" s="191">
        <f t="shared" si="0"/>
        <v>0</v>
      </c>
      <c r="H61" s="190"/>
      <c r="I61" s="191">
        <f t="shared" si="1"/>
        <v>0</v>
      </c>
      <c r="J61" s="190"/>
      <c r="K61" s="191">
        <f t="shared" si="2"/>
        <v>0</v>
      </c>
      <c r="L61" s="191">
        <v>15</v>
      </c>
      <c r="M61" s="191">
        <f t="shared" si="3"/>
        <v>0</v>
      </c>
      <c r="N61" s="191">
        <v>1.8000000000000001E-4</v>
      </c>
      <c r="O61" s="191">
        <f t="shared" si="4"/>
        <v>0</v>
      </c>
      <c r="P61" s="191">
        <v>0</v>
      </c>
      <c r="Q61" s="191">
        <f t="shared" si="5"/>
        <v>0</v>
      </c>
      <c r="R61" s="191" t="s">
        <v>933</v>
      </c>
      <c r="S61" s="191" t="s">
        <v>211</v>
      </c>
      <c r="T61" s="192" t="s">
        <v>241</v>
      </c>
      <c r="U61" s="159">
        <v>9.2999999999999999E-2</v>
      </c>
      <c r="V61" s="159">
        <f t="shared" si="6"/>
        <v>0.19</v>
      </c>
      <c r="W61" s="159"/>
      <c r="X61" s="159" t="s">
        <v>242</v>
      </c>
      <c r="Y61" s="149"/>
      <c r="Z61" s="149"/>
      <c r="AA61" s="149"/>
      <c r="AB61" s="149"/>
      <c r="AC61" s="149"/>
      <c r="AD61" s="149"/>
      <c r="AE61" s="149"/>
      <c r="AF61" s="149"/>
      <c r="AG61" s="149" t="s">
        <v>243</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ht="22.5" outlineLevel="1">
      <c r="A62" s="186">
        <v>23</v>
      </c>
      <c r="B62" s="187" t="s">
        <v>1547</v>
      </c>
      <c r="C62" s="195" t="s">
        <v>1548</v>
      </c>
      <c r="D62" s="188" t="s">
        <v>264</v>
      </c>
      <c r="E62" s="189">
        <v>2</v>
      </c>
      <c r="F62" s="190"/>
      <c r="G62" s="191">
        <f t="shared" si="0"/>
        <v>0</v>
      </c>
      <c r="H62" s="190"/>
      <c r="I62" s="191">
        <f t="shared" si="1"/>
        <v>0</v>
      </c>
      <c r="J62" s="190"/>
      <c r="K62" s="191">
        <f t="shared" si="2"/>
        <v>0</v>
      </c>
      <c r="L62" s="191">
        <v>15</v>
      </c>
      <c r="M62" s="191">
        <f t="shared" si="3"/>
        <v>0</v>
      </c>
      <c r="N62" s="191">
        <v>1.4999999999999999E-4</v>
      </c>
      <c r="O62" s="191">
        <f t="shared" si="4"/>
        <v>0</v>
      </c>
      <c r="P62" s="191">
        <v>0</v>
      </c>
      <c r="Q62" s="191">
        <f t="shared" si="5"/>
        <v>0</v>
      </c>
      <c r="R62" s="191" t="s">
        <v>933</v>
      </c>
      <c r="S62" s="191" t="s">
        <v>211</v>
      </c>
      <c r="T62" s="192" t="s">
        <v>241</v>
      </c>
      <c r="U62" s="159">
        <v>6.5000000000000002E-2</v>
      </c>
      <c r="V62" s="159">
        <f t="shared" si="6"/>
        <v>0.13</v>
      </c>
      <c r="W62" s="159"/>
      <c r="X62" s="159" t="s">
        <v>242</v>
      </c>
      <c r="Y62" s="149"/>
      <c r="Z62" s="149"/>
      <c r="AA62" s="149"/>
      <c r="AB62" s="149"/>
      <c r="AC62" s="149"/>
      <c r="AD62" s="149"/>
      <c r="AE62" s="149"/>
      <c r="AF62" s="149"/>
      <c r="AG62" s="149" t="s">
        <v>243</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ht="22.5" outlineLevel="1">
      <c r="A63" s="186">
        <v>24</v>
      </c>
      <c r="B63" s="187" t="s">
        <v>1549</v>
      </c>
      <c r="C63" s="195" t="s">
        <v>1550</v>
      </c>
      <c r="D63" s="188" t="s">
        <v>264</v>
      </c>
      <c r="E63" s="189">
        <v>2</v>
      </c>
      <c r="F63" s="190"/>
      <c r="G63" s="191">
        <f t="shared" si="0"/>
        <v>0</v>
      </c>
      <c r="H63" s="190"/>
      <c r="I63" s="191">
        <f t="shared" si="1"/>
        <v>0</v>
      </c>
      <c r="J63" s="190"/>
      <c r="K63" s="191">
        <f t="shared" si="2"/>
        <v>0</v>
      </c>
      <c r="L63" s="191">
        <v>15</v>
      </c>
      <c r="M63" s="191">
        <f t="shared" si="3"/>
        <v>0</v>
      </c>
      <c r="N63" s="191">
        <v>1.9000000000000001E-4</v>
      </c>
      <c r="O63" s="191">
        <f t="shared" si="4"/>
        <v>0</v>
      </c>
      <c r="P63" s="191">
        <v>0</v>
      </c>
      <c r="Q63" s="191">
        <f t="shared" si="5"/>
        <v>0</v>
      </c>
      <c r="R63" s="191" t="s">
        <v>933</v>
      </c>
      <c r="S63" s="191" t="s">
        <v>211</v>
      </c>
      <c r="T63" s="192" t="s">
        <v>241</v>
      </c>
      <c r="U63" s="159">
        <v>8.3000000000000004E-2</v>
      </c>
      <c r="V63" s="159">
        <f t="shared" si="6"/>
        <v>0.17</v>
      </c>
      <c r="W63" s="159"/>
      <c r="X63" s="159" t="s">
        <v>242</v>
      </c>
      <c r="Y63" s="149"/>
      <c r="Z63" s="149"/>
      <c r="AA63" s="149"/>
      <c r="AB63" s="149"/>
      <c r="AC63" s="149"/>
      <c r="AD63" s="149"/>
      <c r="AE63" s="149"/>
      <c r="AF63" s="149"/>
      <c r="AG63" s="149" t="s">
        <v>243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86">
        <v>25</v>
      </c>
      <c r="B64" s="187" t="s">
        <v>1551</v>
      </c>
      <c r="C64" s="195" t="s">
        <v>1552</v>
      </c>
      <c r="D64" s="188" t="s">
        <v>264</v>
      </c>
      <c r="E64" s="189">
        <v>1</v>
      </c>
      <c r="F64" s="190"/>
      <c r="G64" s="191">
        <f t="shared" si="0"/>
        <v>0</v>
      </c>
      <c r="H64" s="190"/>
      <c r="I64" s="191">
        <f t="shared" si="1"/>
        <v>0</v>
      </c>
      <c r="J64" s="190"/>
      <c r="K64" s="191">
        <f t="shared" si="2"/>
        <v>0</v>
      </c>
      <c r="L64" s="191">
        <v>15</v>
      </c>
      <c r="M64" s="191">
        <f t="shared" si="3"/>
        <v>0</v>
      </c>
      <c r="N64" s="191">
        <v>2.5000000000000001E-4</v>
      </c>
      <c r="O64" s="191">
        <f t="shared" si="4"/>
        <v>0</v>
      </c>
      <c r="P64" s="191">
        <v>0</v>
      </c>
      <c r="Q64" s="191">
        <f t="shared" si="5"/>
        <v>0</v>
      </c>
      <c r="R64" s="191" t="s">
        <v>933</v>
      </c>
      <c r="S64" s="191" t="s">
        <v>211</v>
      </c>
      <c r="T64" s="192" t="s">
        <v>241</v>
      </c>
      <c r="U64" s="159">
        <v>0.20699999999999999</v>
      </c>
      <c r="V64" s="159">
        <f t="shared" si="6"/>
        <v>0.21</v>
      </c>
      <c r="W64" s="159"/>
      <c r="X64" s="159" t="s">
        <v>242</v>
      </c>
      <c r="Y64" s="149"/>
      <c r="Z64" s="149"/>
      <c r="AA64" s="149"/>
      <c r="AB64" s="149"/>
      <c r="AC64" s="149"/>
      <c r="AD64" s="149"/>
      <c r="AE64" s="149"/>
      <c r="AF64" s="149"/>
      <c r="AG64" s="149" t="s">
        <v>243</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c r="A65" s="168">
        <v>26</v>
      </c>
      <c r="B65" s="169" t="s">
        <v>1553</v>
      </c>
      <c r="C65" s="178" t="s">
        <v>1554</v>
      </c>
      <c r="D65" s="170" t="s">
        <v>264</v>
      </c>
      <c r="E65" s="171">
        <v>1</v>
      </c>
      <c r="F65" s="172"/>
      <c r="G65" s="173">
        <f t="shared" si="0"/>
        <v>0</v>
      </c>
      <c r="H65" s="172"/>
      <c r="I65" s="173">
        <f t="shared" si="1"/>
        <v>0</v>
      </c>
      <c r="J65" s="172"/>
      <c r="K65" s="173">
        <f t="shared" si="2"/>
        <v>0</v>
      </c>
      <c r="L65" s="173">
        <v>15</v>
      </c>
      <c r="M65" s="173">
        <f t="shared" si="3"/>
        <v>0</v>
      </c>
      <c r="N65" s="173">
        <v>3.6999999999999999E-4</v>
      </c>
      <c r="O65" s="173">
        <f t="shared" si="4"/>
        <v>0</v>
      </c>
      <c r="P65" s="173">
        <v>0</v>
      </c>
      <c r="Q65" s="173">
        <f t="shared" si="5"/>
        <v>0</v>
      </c>
      <c r="R65" s="173"/>
      <c r="S65" s="173" t="s">
        <v>412</v>
      </c>
      <c r="T65" s="174" t="s">
        <v>212</v>
      </c>
      <c r="U65" s="159">
        <v>0.16</v>
      </c>
      <c r="V65" s="159">
        <f t="shared" si="6"/>
        <v>0.16</v>
      </c>
      <c r="W65" s="159"/>
      <c r="X65" s="159" t="s">
        <v>418</v>
      </c>
      <c r="Y65" s="149"/>
      <c r="Z65" s="149"/>
      <c r="AA65" s="149"/>
      <c r="AB65" s="149"/>
      <c r="AC65" s="149"/>
      <c r="AD65" s="149"/>
      <c r="AE65" s="149"/>
      <c r="AF65" s="149"/>
      <c r="AG65" s="149" t="s">
        <v>419</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56">
        <v>27</v>
      </c>
      <c r="B66" s="157" t="s">
        <v>1555</v>
      </c>
      <c r="C66" s="197" t="s">
        <v>1556</v>
      </c>
      <c r="D66" s="158" t="s">
        <v>0</v>
      </c>
      <c r="E66" s="193"/>
      <c r="F66" s="160"/>
      <c r="G66" s="159">
        <f t="shared" si="0"/>
        <v>0</v>
      </c>
      <c r="H66" s="160"/>
      <c r="I66" s="159">
        <f t="shared" si="1"/>
        <v>0</v>
      </c>
      <c r="J66" s="160"/>
      <c r="K66" s="159">
        <f t="shared" si="2"/>
        <v>0</v>
      </c>
      <c r="L66" s="159">
        <v>15</v>
      </c>
      <c r="M66" s="159">
        <f t="shared" si="3"/>
        <v>0</v>
      </c>
      <c r="N66" s="159">
        <v>0</v>
      </c>
      <c r="O66" s="159">
        <f t="shared" si="4"/>
        <v>0</v>
      </c>
      <c r="P66" s="159">
        <v>0</v>
      </c>
      <c r="Q66" s="159">
        <f t="shared" si="5"/>
        <v>0</v>
      </c>
      <c r="R66" s="159" t="s">
        <v>933</v>
      </c>
      <c r="S66" s="159" t="s">
        <v>211</v>
      </c>
      <c r="T66" s="159" t="s">
        <v>241</v>
      </c>
      <c r="U66" s="159">
        <v>0</v>
      </c>
      <c r="V66" s="159">
        <f t="shared" si="6"/>
        <v>0</v>
      </c>
      <c r="W66" s="159"/>
      <c r="X66" s="159" t="s">
        <v>447</v>
      </c>
      <c r="Y66" s="149"/>
      <c r="Z66" s="149"/>
      <c r="AA66" s="149"/>
      <c r="AB66" s="149"/>
      <c r="AC66" s="149"/>
      <c r="AD66" s="149"/>
      <c r="AE66" s="149"/>
      <c r="AF66" s="149"/>
      <c r="AG66" s="149" t="s">
        <v>448</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c r="A67" s="162" t="s">
        <v>206</v>
      </c>
      <c r="B67" s="163" t="s">
        <v>141</v>
      </c>
      <c r="C67" s="177" t="s">
        <v>142</v>
      </c>
      <c r="D67" s="164"/>
      <c r="E67" s="165"/>
      <c r="F67" s="166"/>
      <c r="G67" s="166">
        <f>SUMIF(AG68:AG70,"&lt;&gt;NOR",G68:G70)</f>
        <v>0</v>
      </c>
      <c r="H67" s="166"/>
      <c r="I67" s="166">
        <f>SUM(I68:I70)</f>
        <v>0</v>
      </c>
      <c r="J67" s="166"/>
      <c r="K67" s="166">
        <f>SUM(K68:K70)</f>
        <v>0</v>
      </c>
      <c r="L67" s="166"/>
      <c r="M67" s="166">
        <f>SUM(M68:M70)</f>
        <v>0</v>
      </c>
      <c r="N67" s="166"/>
      <c r="O67" s="166">
        <f>SUM(O68:O70)</f>
        <v>0.01</v>
      </c>
      <c r="P67" s="166"/>
      <c r="Q67" s="166">
        <f>SUM(Q68:Q70)</f>
        <v>0</v>
      </c>
      <c r="R67" s="166"/>
      <c r="S67" s="166"/>
      <c r="T67" s="167"/>
      <c r="U67" s="161"/>
      <c r="V67" s="161">
        <f>SUM(V68:V70)</f>
        <v>0.87</v>
      </c>
      <c r="W67" s="161"/>
      <c r="X67" s="161"/>
      <c r="AG67" t="s">
        <v>207</v>
      </c>
    </row>
    <row r="68" spans="1:60" ht="22.5" outlineLevel="1">
      <c r="A68" s="186">
        <v>28</v>
      </c>
      <c r="B68" s="187" t="s">
        <v>1557</v>
      </c>
      <c r="C68" s="195" t="s">
        <v>1558</v>
      </c>
      <c r="D68" s="188" t="s">
        <v>264</v>
      </c>
      <c r="E68" s="189">
        <v>1</v>
      </c>
      <c r="F68" s="190"/>
      <c r="G68" s="191">
        <f>ROUND(E68*F68,2)</f>
        <v>0</v>
      </c>
      <c r="H68" s="190"/>
      <c r="I68" s="191">
        <f>ROUND(E68*H68,2)</f>
        <v>0</v>
      </c>
      <c r="J68" s="190"/>
      <c r="K68" s="191">
        <f>ROUND(E68*J68,2)</f>
        <v>0</v>
      </c>
      <c r="L68" s="191">
        <v>15</v>
      </c>
      <c r="M68" s="191">
        <f>G68*(1+L68/100)</f>
        <v>0</v>
      </c>
      <c r="N68" s="191">
        <v>2.0000000000000002E-5</v>
      </c>
      <c r="O68" s="191">
        <f>ROUND(E68*N68,2)</f>
        <v>0</v>
      </c>
      <c r="P68" s="191">
        <v>0</v>
      </c>
      <c r="Q68" s="191">
        <f>ROUND(E68*P68,2)</f>
        <v>0</v>
      </c>
      <c r="R68" s="191" t="s">
        <v>933</v>
      </c>
      <c r="S68" s="191" t="s">
        <v>211</v>
      </c>
      <c r="T68" s="192" t="s">
        <v>241</v>
      </c>
      <c r="U68" s="159">
        <v>0.86799999999999999</v>
      </c>
      <c r="V68" s="159">
        <f>ROUND(E68*U68,2)</f>
        <v>0.87</v>
      </c>
      <c r="W68" s="159"/>
      <c r="X68" s="159" t="s">
        <v>242</v>
      </c>
      <c r="Y68" s="149"/>
      <c r="Z68" s="149"/>
      <c r="AA68" s="149"/>
      <c r="AB68" s="149"/>
      <c r="AC68" s="149"/>
      <c r="AD68" s="149"/>
      <c r="AE68" s="149"/>
      <c r="AF68" s="149"/>
      <c r="AG68" s="149" t="s">
        <v>243</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ht="33.75" outlineLevel="1">
      <c r="A69" s="168">
        <v>29</v>
      </c>
      <c r="B69" s="169" t="s">
        <v>1559</v>
      </c>
      <c r="C69" s="178" t="s">
        <v>1560</v>
      </c>
      <c r="D69" s="170" t="s">
        <v>264</v>
      </c>
      <c r="E69" s="171">
        <v>1</v>
      </c>
      <c r="F69" s="172"/>
      <c r="G69" s="173">
        <f>ROUND(E69*F69,2)</f>
        <v>0</v>
      </c>
      <c r="H69" s="172"/>
      <c r="I69" s="173">
        <f>ROUND(E69*H69,2)</f>
        <v>0</v>
      </c>
      <c r="J69" s="172"/>
      <c r="K69" s="173">
        <f>ROUND(E69*J69,2)</f>
        <v>0</v>
      </c>
      <c r="L69" s="173">
        <v>15</v>
      </c>
      <c r="M69" s="173">
        <f>G69*(1+L69/100)</f>
        <v>0</v>
      </c>
      <c r="N69" s="173">
        <v>1.4500000000000001E-2</v>
      </c>
      <c r="O69" s="173">
        <f>ROUND(E69*N69,2)</f>
        <v>0.01</v>
      </c>
      <c r="P69" s="173">
        <v>0</v>
      </c>
      <c r="Q69" s="173">
        <f>ROUND(E69*P69,2)</f>
        <v>0</v>
      </c>
      <c r="R69" s="173" t="s">
        <v>417</v>
      </c>
      <c r="S69" s="173" t="s">
        <v>211</v>
      </c>
      <c r="T69" s="174" t="s">
        <v>241</v>
      </c>
      <c r="U69" s="159">
        <v>0</v>
      </c>
      <c r="V69" s="159">
        <f>ROUND(E69*U69,2)</f>
        <v>0</v>
      </c>
      <c r="W69" s="159"/>
      <c r="X69" s="159" t="s">
        <v>418</v>
      </c>
      <c r="Y69" s="149"/>
      <c r="Z69" s="149"/>
      <c r="AA69" s="149"/>
      <c r="AB69" s="149"/>
      <c r="AC69" s="149"/>
      <c r="AD69" s="149"/>
      <c r="AE69" s="149"/>
      <c r="AF69" s="149"/>
      <c r="AG69" s="149" t="s">
        <v>419</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56">
        <v>30</v>
      </c>
      <c r="B70" s="157" t="s">
        <v>1561</v>
      </c>
      <c r="C70" s="197" t="s">
        <v>1562</v>
      </c>
      <c r="D70" s="158" t="s">
        <v>0</v>
      </c>
      <c r="E70" s="193"/>
      <c r="F70" s="160"/>
      <c r="G70" s="159">
        <f>ROUND(E70*F70,2)</f>
        <v>0</v>
      </c>
      <c r="H70" s="160"/>
      <c r="I70" s="159">
        <f>ROUND(E70*H70,2)</f>
        <v>0</v>
      </c>
      <c r="J70" s="160"/>
      <c r="K70" s="159">
        <f>ROUND(E70*J70,2)</f>
        <v>0</v>
      </c>
      <c r="L70" s="159">
        <v>15</v>
      </c>
      <c r="M70" s="159">
        <f>G70*(1+L70/100)</f>
        <v>0</v>
      </c>
      <c r="N70" s="159">
        <v>0</v>
      </c>
      <c r="O70" s="159">
        <f>ROUND(E70*N70,2)</f>
        <v>0</v>
      </c>
      <c r="P70" s="159">
        <v>0</v>
      </c>
      <c r="Q70" s="159">
        <f>ROUND(E70*P70,2)</f>
        <v>0</v>
      </c>
      <c r="R70" s="159" t="s">
        <v>933</v>
      </c>
      <c r="S70" s="159" t="s">
        <v>211</v>
      </c>
      <c r="T70" s="159" t="s">
        <v>241</v>
      </c>
      <c r="U70" s="159">
        <v>0</v>
      </c>
      <c r="V70" s="159">
        <f>ROUND(E70*U70,2)</f>
        <v>0</v>
      </c>
      <c r="W70" s="159"/>
      <c r="X70" s="159" t="s">
        <v>447</v>
      </c>
      <c r="Y70" s="149"/>
      <c r="Z70" s="149"/>
      <c r="AA70" s="149"/>
      <c r="AB70" s="149"/>
      <c r="AC70" s="149"/>
      <c r="AD70" s="149"/>
      <c r="AE70" s="149"/>
      <c r="AF70" s="149"/>
      <c r="AG70" s="149" t="s">
        <v>448</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c r="A71" s="162" t="s">
        <v>206</v>
      </c>
      <c r="B71" s="163" t="s">
        <v>143</v>
      </c>
      <c r="C71" s="177" t="s">
        <v>144</v>
      </c>
      <c r="D71" s="164"/>
      <c r="E71" s="165"/>
      <c r="F71" s="166"/>
      <c r="G71" s="166">
        <f>SUMIF(AG72:AG74,"&lt;&gt;NOR",G72:G74)</f>
        <v>0</v>
      </c>
      <c r="H71" s="166"/>
      <c r="I71" s="166">
        <f>SUM(I72:I74)</f>
        <v>0</v>
      </c>
      <c r="J71" s="166"/>
      <c r="K71" s="166">
        <f>SUM(K72:K74)</f>
        <v>0</v>
      </c>
      <c r="L71" s="166"/>
      <c r="M71" s="166">
        <f>SUM(M72:M74)</f>
        <v>0</v>
      </c>
      <c r="N71" s="166"/>
      <c r="O71" s="166">
        <f>SUM(O72:O74)</f>
        <v>0.19</v>
      </c>
      <c r="P71" s="166"/>
      <c r="Q71" s="166">
        <f>SUM(Q72:Q74)</f>
        <v>0</v>
      </c>
      <c r="R71" s="166"/>
      <c r="S71" s="166"/>
      <c r="T71" s="167"/>
      <c r="U71" s="161"/>
      <c r="V71" s="161">
        <f>SUM(V72:V74)</f>
        <v>112.75</v>
      </c>
      <c r="W71" s="161"/>
      <c r="X71" s="161"/>
      <c r="AG71" t="s">
        <v>207</v>
      </c>
    </row>
    <row r="72" spans="1:60" ht="22.5" outlineLevel="1">
      <c r="A72" s="168">
        <v>31</v>
      </c>
      <c r="B72" s="169" t="s">
        <v>1563</v>
      </c>
      <c r="C72" s="178" t="s">
        <v>1564</v>
      </c>
      <c r="D72" s="170" t="s">
        <v>257</v>
      </c>
      <c r="E72" s="171">
        <v>59.03</v>
      </c>
      <c r="F72" s="172"/>
      <c r="G72" s="173">
        <f>ROUND(E72*F72,2)</f>
        <v>0</v>
      </c>
      <c r="H72" s="172"/>
      <c r="I72" s="173">
        <f>ROUND(E72*H72,2)</f>
        <v>0</v>
      </c>
      <c r="J72" s="172"/>
      <c r="K72" s="173">
        <f>ROUND(E72*J72,2)</f>
        <v>0</v>
      </c>
      <c r="L72" s="173">
        <v>15</v>
      </c>
      <c r="M72" s="173">
        <f>G72*(1+L72/100)</f>
        <v>0</v>
      </c>
      <c r="N72" s="173">
        <v>3.2299999999999998E-3</v>
      </c>
      <c r="O72" s="173">
        <f>ROUND(E72*N72,2)</f>
        <v>0.19</v>
      </c>
      <c r="P72" s="173">
        <v>0</v>
      </c>
      <c r="Q72" s="173">
        <f>ROUND(E72*P72,2)</f>
        <v>0</v>
      </c>
      <c r="R72" s="173" t="s">
        <v>933</v>
      </c>
      <c r="S72" s="173" t="s">
        <v>211</v>
      </c>
      <c r="T72" s="174" t="s">
        <v>241</v>
      </c>
      <c r="U72" s="159">
        <v>1.91</v>
      </c>
      <c r="V72" s="159">
        <f>ROUND(E72*U72,2)</f>
        <v>112.75</v>
      </c>
      <c r="W72" s="159"/>
      <c r="X72" s="159" t="s">
        <v>242</v>
      </c>
      <c r="Y72" s="149"/>
      <c r="Z72" s="149"/>
      <c r="AA72" s="149"/>
      <c r="AB72" s="149"/>
      <c r="AC72" s="149"/>
      <c r="AD72" s="149"/>
      <c r="AE72" s="149"/>
      <c r="AF72" s="149"/>
      <c r="AG72" s="149" t="s">
        <v>243</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ht="22.5" outlineLevel="1">
      <c r="A73" s="156"/>
      <c r="B73" s="157"/>
      <c r="C73" s="263" t="s">
        <v>1565</v>
      </c>
      <c r="D73" s="264"/>
      <c r="E73" s="264"/>
      <c r="F73" s="264"/>
      <c r="G73" s="264"/>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245</v>
      </c>
      <c r="AH73" s="149"/>
      <c r="AI73" s="149"/>
      <c r="AJ73" s="149"/>
      <c r="AK73" s="149"/>
      <c r="AL73" s="149"/>
      <c r="AM73" s="149"/>
      <c r="AN73" s="149"/>
      <c r="AO73" s="149"/>
      <c r="AP73" s="149"/>
      <c r="AQ73" s="149"/>
      <c r="AR73" s="149"/>
      <c r="AS73" s="149"/>
      <c r="AT73" s="149"/>
      <c r="AU73" s="149"/>
      <c r="AV73" s="149"/>
      <c r="AW73" s="149"/>
      <c r="AX73" s="149"/>
      <c r="AY73" s="149"/>
      <c r="AZ73" s="149"/>
      <c r="BA73" s="175" t="str">
        <f>C73</f>
        <v>pokládka tepelné izolace, upevnění dilatačního pásku, pokládka systémové desky (vodicích lišt, Kari sítě), pokládka trubek, montáž a dodávka skříně, montáž a dodávka rozdělovače, napojení trubek na rozdělovač, výplach topných okruhů, naplnění, odvzdušnění.</v>
      </c>
      <c r="BB73" s="149"/>
      <c r="BC73" s="149"/>
      <c r="BD73" s="149"/>
      <c r="BE73" s="149"/>
      <c r="BF73" s="149"/>
      <c r="BG73" s="149"/>
      <c r="BH73" s="149"/>
    </row>
    <row r="74" spans="1:60" outlineLevel="1">
      <c r="A74" s="156">
        <v>32</v>
      </c>
      <c r="B74" s="157" t="s">
        <v>1566</v>
      </c>
      <c r="C74" s="197" t="s">
        <v>1567</v>
      </c>
      <c r="D74" s="158" t="s">
        <v>0</v>
      </c>
      <c r="E74" s="193"/>
      <c r="F74" s="160"/>
      <c r="G74" s="159">
        <f>ROUND(E74*F74,2)</f>
        <v>0</v>
      </c>
      <c r="H74" s="160"/>
      <c r="I74" s="159">
        <f>ROUND(E74*H74,2)</f>
        <v>0</v>
      </c>
      <c r="J74" s="160"/>
      <c r="K74" s="159">
        <f>ROUND(E74*J74,2)</f>
        <v>0</v>
      </c>
      <c r="L74" s="159">
        <v>15</v>
      </c>
      <c r="M74" s="159">
        <f>G74*(1+L74/100)</f>
        <v>0</v>
      </c>
      <c r="N74" s="159">
        <v>0</v>
      </c>
      <c r="O74" s="159">
        <f>ROUND(E74*N74,2)</f>
        <v>0</v>
      </c>
      <c r="P74" s="159">
        <v>0</v>
      </c>
      <c r="Q74" s="159">
        <f>ROUND(E74*P74,2)</f>
        <v>0</v>
      </c>
      <c r="R74" s="159" t="s">
        <v>933</v>
      </c>
      <c r="S74" s="159" t="s">
        <v>211</v>
      </c>
      <c r="T74" s="159" t="s">
        <v>241</v>
      </c>
      <c r="U74" s="159">
        <v>0</v>
      </c>
      <c r="V74" s="159">
        <f>ROUND(E74*U74,2)</f>
        <v>0</v>
      </c>
      <c r="W74" s="159"/>
      <c r="X74" s="159" t="s">
        <v>447</v>
      </c>
      <c r="Y74" s="149"/>
      <c r="Z74" s="149"/>
      <c r="AA74" s="149"/>
      <c r="AB74" s="149"/>
      <c r="AC74" s="149"/>
      <c r="AD74" s="149"/>
      <c r="AE74" s="149"/>
      <c r="AF74" s="149"/>
      <c r="AG74" s="149" t="s">
        <v>448</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c r="A75" s="162" t="s">
        <v>206</v>
      </c>
      <c r="B75" s="163" t="s">
        <v>171</v>
      </c>
      <c r="C75" s="177" t="s">
        <v>172</v>
      </c>
      <c r="D75" s="164"/>
      <c r="E75" s="165"/>
      <c r="F75" s="166"/>
      <c r="G75" s="166">
        <f>SUMIF(AG76:AG78,"&lt;&gt;NOR",G76:G78)</f>
        <v>0</v>
      </c>
      <c r="H75" s="166"/>
      <c r="I75" s="166">
        <f>SUM(I76:I78)</f>
        <v>0</v>
      </c>
      <c r="J75" s="166"/>
      <c r="K75" s="166">
        <f>SUM(K76:K78)</f>
        <v>0</v>
      </c>
      <c r="L75" s="166"/>
      <c r="M75" s="166">
        <f>SUM(M76:M78)</f>
        <v>0</v>
      </c>
      <c r="N75" s="166"/>
      <c r="O75" s="166">
        <f>SUM(O76:O78)</f>
        <v>0</v>
      </c>
      <c r="P75" s="166"/>
      <c r="Q75" s="166">
        <f>SUM(Q76:Q78)</f>
        <v>0</v>
      </c>
      <c r="R75" s="166"/>
      <c r="S75" s="166"/>
      <c r="T75" s="167"/>
      <c r="U75" s="161"/>
      <c r="V75" s="161">
        <f>SUM(V76:V78)</f>
        <v>32</v>
      </c>
      <c r="W75" s="161"/>
      <c r="X75" s="161"/>
      <c r="AG75" t="s">
        <v>207</v>
      </c>
    </row>
    <row r="76" spans="1:60" outlineLevel="1">
      <c r="A76" s="168">
        <v>33</v>
      </c>
      <c r="B76" s="169" t="s">
        <v>1568</v>
      </c>
      <c r="C76" s="178" t="s">
        <v>1569</v>
      </c>
      <c r="D76" s="170" t="s">
        <v>1454</v>
      </c>
      <c r="E76" s="171">
        <v>8</v>
      </c>
      <c r="F76" s="172"/>
      <c r="G76" s="173">
        <f>ROUND(E76*F76,2)</f>
        <v>0</v>
      </c>
      <c r="H76" s="172"/>
      <c r="I76" s="173">
        <f>ROUND(E76*H76,2)</f>
        <v>0</v>
      </c>
      <c r="J76" s="172"/>
      <c r="K76" s="173">
        <f>ROUND(E76*J76,2)</f>
        <v>0</v>
      </c>
      <c r="L76" s="173">
        <v>15</v>
      </c>
      <c r="M76" s="173">
        <f>G76*(1+L76/100)</f>
        <v>0</v>
      </c>
      <c r="N76" s="173">
        <v>0</v>
      </c>
      <c r="O76" s="173">
        <f>ROUND(E76*N76,2)</f>
        <v>0</v>
      </c>
      <c r="P76" s="173">
        <v>0</v>
      </c>
      <c r="Q76" s="173">
        <f>ROUND(E76*P76,2)</f>
        <v>0</v>
      </c>
      <c r="R76" s="173" t="s">
        <v>258</v>
      </c>
      <c r="S76" s="173" t="s">
        <v>211</v>
      </c>
      <c r="T76" s="174" t="s">
        <v>241</v>
      </c>
      <c r="U76" s="159">
        <v>1</v>
      </c>
      <c r="V76" s="159">
        <f>ROUND(E76*U76,2)</f>
        <v>8</v>
      </c>
      <c r="W76" s="159"/>
      <c r="X76" s="159" t="s">
        <v>1456</v>
      </c>
      <c r="Y76" s="149"/>
      <c r="Z76" s="149"/>
      <c r="AA76" s="149"/>
      <c r="AB76" s="149"/>
      <c r="AC76" s="149"/>
      <c r="AD76" s="149"/>
      <c r="AE76" s="149"/>
      <c r="AF76" s="149"/>
      <c r="AG76" s="149" t="s">
        <v>1457</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c r="A77" s="156"/>
      <c r="B77" s="157"/>
      <c r="C77" s="194" t="s">
        <v>1570</v>
      </c>
      <c r="D77" s="182"/>
      <c r="E77" s="183">
        <v>8</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249</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68">
        <v>34</v>
      </c>
      <c r="B78" s="169" t="s">
        <v>1571</v>
      </c>
      <c r="C78" s="178" t="s">
        <v>1572</v>
      </c>
      <c r="D78" s="170" t="s">
        <v>1454</v>
      </c>
      <c r="E78" s="171">
        <v>24</v>
      </c>
      <c r="F78" s="172"/>
      <c r="G78" s="173">
        <f>ROUND(E78*F78,2)</f>
        <v>0</v>
      </c>
      <c r="H78" s="172"/>
      <c r="I78" s="173">
        <f>ROUND(E78*H78,2)</f>
        <v>0</v>
      </c>
      <c r="J78" s="172"/>
      <c r="K78" s="173">
        <f>ROUND(E78*J78,2)</f>
        <v>0</v>
      </c>
      <c r="L78" s="173">
        <v>15</v>
      </c>
      <c r="M78" s="173">
        <f>G78*(1+L78/100)</f>
        <v>0</v>
      </c>
      <c r="N78" s="173">
        <v>0</v>
      </c>
      <c r="O78" s="173">
        <f>ROUND(E78*N78,2)</f>
        <v>0</v>
      </c>
      <c r="P78" s="173">
        <v>0</v>
      </c>
      <c r="Q78" s="173">
        <f>ROUND(E78*P78,2)</f>
        <v>0</v>
      </c>
      <c r="R78" s="173" t="s">
        <v>1455</v>
      </c>
      <c r="S78" s="173" t="s">
        <v>211</v>
      </c>
      <c r="T78" s="174" t="s">
        <v>241</v>
      </c>
      <c r="U78" s="159">
        <v>1</v>
      </c>
      <c r="V78" s="159">
        <f>ROUND(E78*U78,2)</f>
        <v>24</v>
      </c>
      <c r="W78" s="159"/>
      <c r="X78" s="159" t="s">
        <v>1456</v>
      </c>
      <c r="Y78" s="149"/>
      <c r="Z78" s="149"/>
      <c r="AA78" s="149"/>
      <c r="AB78" s="149"/>
      <c r="AC78" s="149"/>
      <c r="AD78" s="149"/>
      <c r="AE78" s="149"/>
      <c r="AF78" s="149"/>
      <c r="AG78" s="149" t="s">
        <v>1457</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c r="A79" s="3"/>
      <c r="B79" s="4"/>
      <c r="C79" s="179"/>
      <c r="D79" s="6"/>
      <c r="E79" s="3"/>
      <c r="F79" s="3"/>
      <c r="G79" s="3"/>
      <c r="H79" s="3"/>
      <c r="I79" s="3"/>
      <c r="J79" s="3"/>
      <c r="K79" s="3"/>
      <c r="L79" s="3"/>
      <c r="M79" s="3"/>
      <c r="N79" s="3"/>
      <c r="O79" s="3"/>
      <c r="P79" s="3"/>
      <c r="Q79" s="3"/>
      <c r="R79" s="3"/>
      <c r="S79" s="3"/>
      <c r="T79" s="3"/>
      <c r="U79" s="3"/>
      <c r="V79" s="3"/>
      <c r="W79" s="3"/>
      <c r="X79" s="3"/>
      <c r="AE79">
        <v>15</v>
      </c>
      <c r="AF79">
        <v>21</v>
      </c>
      <c r="AG79" t="s">
        <v>193</v>
      </c>
    </row>
    <row r="80" spans="1:60">
      <c r="A80" s="152"/>
      <c r="B80" s="153" t="s">
        <v>29</v>
      </c>
      <c r="C80" s="180"/>
      <c r="D80" s="154"/>
      <c r="E80" s="155"/>
      <c r="F80" s="155"/>
      <c r="G80" s="176">
        <f>G8+G15+G38+G43+G55+G67+G71+G75</f>
        <v>0</v>
      </c>
      <c r="H80" s="3"/>
      <c r="I80" s="3"/>
      <c r="J80" s="3"/>
      <c r="K80" s="3"/>
      <c r="L80" s="3"/>
      <c r="M80" s="3"/>
      <c r="N80" s="3"/>
      <c r="O80" s="3"/>
      <c r="P80" s="3"/>
      <c r="Q80" s="3"/>
      <c r="R80" s="3"/>
      <c r="S80" s="3"/>
      <c r="T80" s="3"/>
      <c r="U80" s="3"/>
      <c r="V80" s="3"/>
      <c r="W80" s="3"/>
      <c r="X80" s="3"/>
      <c r="AE80">
        <f>SUMIF(L7:L78,AE79,G7:G78)</f>
        <v>0</v>
      </c>
      <c r="AF80">
        <f>SUMIF(L7:L78,AF79,G7:G78)</f>
        <v>0</v>
      </c>
      <c r="AG80" t="s">
        <v>235</v>
      </c>
    </row>
    <row r="81" spans="3:33">
      <c r="C81" s="181"/>
      <c r="D81" s="10"/>
      <c r="AG81" t="s">
        <v>236</v>
      </c>
    </row>
    <row r="82" spans="3:33">
      <c r="D82" s="10"/>
    </row>
    <row r="83" spans="3:33">
      <c r="D83" s="10"/>
    </row>
    <row r="84" spans="3:33">
      <c r="D84" s="10"/>
    </row>
    <row r="85" spans="3:33">
      <c r="D85" s="10"/>
    </row>
    <row r="86" spans="3:33">
      <c r="D86" s="10"/>
    </row>
    <row r="87" spans="3:33">
      <c r="D87" s="10"/>
    </row>
    <row r="88" spans="3:33">
      <c r="D88" s="10"/>
    </row>
    <row r="89" spans="3:33">
      <c r="D89" s="10"/>
    </row>
    <row r="90" spans="3:33">
      <c r="D90" s="10"/>
    </row>
    <row r="91" spans="3:33">
      <c r="D91" s="10"/>
    </row>
    <row r="92" spans="3:33">
      <c r="D92" s="10"/>
    </row>
    <row r="93" spans="3:33">
      <c r="D93" s="10"/>
    </row>
    <row r="94" spans="3:33">
      <c r="D94" s="10"/>
    </row>
    <row r="95" spans="3:33">
      <c r="D95" s="10"/>
    </row>
    <row r="96" spans="3:33">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32">
    <mergeCell ref="C52:G52"/>
    <mergeCell ref="C73:G73"/>
    <mergeCell ref="C35:G35"/>
    <mergeCell ref="C37:G37"/>
    <mergeCell ref="C46:G46"/>
    <mergeCell ref="C47:G47"/>
    <mergeCell ref="C49:G49"/>
    <mergeCell ref="C50:G50"/>
    <mergeCell ref="C34:G34"/>
    <mergeCell ref="C23:G23"/>
    <mergeCell ref="C24:G24"/>
    <mergeCell ref="C25:G25"/>
    <mergeCell ref="C26:G26"/>
    <mergeCell ref="C27:G27"/>
    <mergeCell ref="C28:G28"/>
    <mergeCell ref="C29:G29"/>
    <mergeCell ref="C30:G30"/>
    <mergeCell ref="C31:G31"/>
    <mergeCell ref="C32:G32"/>
    <mergeCell ref="C33:G33"/>
    <mergeCell ref="C22:G22"/>
    <mergeCell ref="A1:G1"/>
    <mergeCell ref="C2:G2"/>
    <mergeCell ref="C3:G3"/>
    <mergeCell ref="C4:G4"/>
    <mergeCell ref="C10:G10"/>
    <mergeCell ref="C12:G12"/>
    <mergeCell ref="C14:G14"/>
    <mergeCell ref="C18:G18"/>
    <mergeCell ref="C19:G19"/>
    <mergeCell ref="C20:G20"/>
    <mergeCell ref="C21:G2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81</v>
      </c>
      <c r="C3" s="257" t="s">
        <v>82</v>
      </c>
      <c r="D3" s="258"/>
      <c r="E3" s="258"/>
      <c r="F3" s="258"/>
      <c r="G3" s="259"/>
      <c r="AC3" s="123" t="s">
        <v>182</v>
      </c>
      <c r="AG3" t="s">
        <v>183</v>
      </c>
    </row>
    <row r="4" spans="1:60" ht="24.95" customHeight="1">
      <c r="A4" s="142" t="s">
        <v>9</v>
      </c>
      <c r="B4" s="143" t="s">
        <v>83</v>
      </c>
      <c r="C4" s="260" t="s">
        <v>84</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96</v>
      </c>
      <c r="C8" s="177" t="s">
        <v>97</v>
      </c>
      <c r="D8" s="164"/>
      <c r="E8" s="165"/>
      <c r="F8" s="166"/>
      <c r="G8" s="166">
        <f>SUMIF(AG9:AG15,"&lt;&gt;NOR",G9:G15)</f>
        <v>0</v>
      </c>
      <c r="H8" s="166"/>
      <c r="I8" s="166">
        <f>SUM(I9:I15)</f>
        <v>0</v>
      </c>
      <c r="J8" s="166"/>
      <c r="K8" s="166">
        <f>SUM(K9:K15)</f>
        <v>0</v>
      </c>
      <c r="L8" s="166"/>
      <c r="M8" s="166">
        <f>SUM(M9:M15)</f>
        <v>0</v>
      </c>
      <c r="N8" s="166"/>
      <c r="O8" s="166">
        <f>SUM(O9:O15)</f>
        <v>1.03</v>
      </c>
      <c r="P8" s="166"/>
      <c r="Q8" s="166">
        <f>SUM(Q9:Q15)</f>
        <v>0</v>
      </c>
      <c r="R8" s="166"/>
      <c r="S8" s="166"/>
      <c r="T8" s="167"/>
      <c r="U8" s="161"/>
      <c r="V8" s="161">
        <f>SUM(V9:V15)</f>
        <v>24.439999999999998</v>
      </c>
      <c r="W8" s="161"/>
      <c r="X8" s="161"/>
      <c r="AG8" t="s">
        <v>207</v>
      </c>
    </row>
    <row r="9" spans="1:60" ht="22.5" outlineLevel="1">
      <c r="A9" s="186">
        <v>1</v>
      </c>
      <c r="B9" s="187" t="s">
        <v>1573</v>
      </c>
      <c r="C9" s="195" t="s">
        <v>269</v>
      </c>
      <c r="D9" s="188" t="s">
        <v>264</v>
      </c>
      <c r="E9" s="189">
        <v>4</v>
      </c>
      <c r="F9" s="190"/>
      <c r="G9" s="191">
        <f>ROUND(E9*F9,2)</f>
        <v>0</v>
      </c>
      <c r="H9" s="190"/>
      <c r="I9" s="191">
        <f>ROUND(E9*H9,2)</f>
        <v>0</v>
      </c>
      <c r="J9" s="190"/>
      <c r="K9" s="191">
        <f>ROUND(E9*J9,2)</f>
        <v>0</v>
      </c>
      <c r="L9" s="191">
        <v>15</v>
      </c>
      <c r="M9" s="191">
        <f>G9*(1+L9/100)</f>
        <v>0</v>
      </c>
      <c r="N9" s="191">
        <v>5.4219999999999997E-2</v>
      </c>
      <c r="O9" s="191">
        <f>ROUND(E9*N9,2)</f>
        <v>0.22</v>
      </c>
      <c r="P9" s="191">
        <v>0</v>
      </c>
      <c r="Q9" s="191">
        <f>ROUND(E9*P9,2)</f>
        <v>0</v>
      </c>
      <c r="R9" s="191" t="s">
        <v>258</v>
      </c>
      <c r="S9" s="191" t="s">
        <v>211</v>
      </c>
      <c r="T9" s="192" t="s">
        <v>241</v>
      </c>
      <c r="U9" s="159">
        <v>0.26</v>
      </c>
      <c r="V9" s="159">
        <f>ROUND(E9*U9,2)</f>
        <v>1.04</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33.75" outlineLevel="1">
      <c r="A10" s="168">
        <v>2</v>
      </c>
      <c r="B10" s="169" t="s">
        <v>1574</v>
      </c>
      <c r="C10" s="178" t="s">
        <v>1575</v>
      </c>
      <c r="D10" s="170" t="s">
        <v>257</v>
      </c>
      <c r="E10" s="171">
        <v>5.4824000000000002</v>
      </c>
      <c r="F10" s="172"/>
      <c r="G10" s="173">
        <f>ROUND(E10*F10,2)</f>
        <v>0</v>
      </c>
      <c r="H10" s="172"/>
      <c r="I10" s="173">
        <f>ROUND(E10*H10,2)</f>
        <v>0</v>
      </c>
      <c r="J10" s="172"/>
      <c r="K10" s="173">
        <f>ROUND(E10*J10,2)</f>
        <v>0</v>
      </c>
      <c r="L10" s="173">
        <v>15</v>
      </c>
      <c r="M10" s="173">
        <f>G10*(1+L10/100)</f>
        <v>0</v>
      </c>
      <c r="N10" s="173">
        <v>4.9579999999999999E-2</v>
      </c>
      <c r="O10" s="173">
        <f>ROUND(E10*N10,2)</f>
        <v>0.27</v>
      </c>
      <c r="P10" s="173">
        <v>0</v>
      </c>
      <c r="Q10" s="173">
        <f>ROUND(E10*P10,2)</f>
        <v>0</v>
      </c>
      <c r="R10" s="173" t="s">
        <v>258</v>
      </c>
      <c r="S10" s="173" t="s">
        <v>211</v>
      </c>
      <c r="T10" s="174" t="s">
        <v>241</v>
      </c>
      <c r="U10" s="159">
        <v>1.425</v>
      </c>
      <c r="V10" s="159">
        <f>ROUND(E10*U10,2)</f>
        <v>7.81</v>
      </c>
      <c r="W10" s="159"/>
      <c r="X10" s="159" t="s">
        <v>242</v>
      </c>
      <c r="Y10" s="149"/>
      <c r="Z10" s="149"/>
      <c r="AA10" s="149"/>
      <c r="AB10" s="149"/>
      <c r="AC10" s="149"/>
      <c r="AD10" s="149"/>
      <c r="AE10" s="149"/>
      <c r="AF10" s="149"/>
      <c r="AG10" s="149" t="s">
        <v>243</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22.5" outlineLevel="1">
      <c r="A11" s="156"/>
      <c r="B11" s="157"/>
      <c r="C11" s="263" t="s">
        <v>1041</v>
      </c>
      <c r="D11" s="264"/>
      <c r="E11" s="264"/>
      <c r="F11" s="264"/>
      <c r="G11" s="264"/>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245</v>
      </c>
      <c r="AH11" s="149"/>
      <c r="AI11" s="149"/>
      <c r="AJ11" s="149"/>
      <c r="AK11" s="149"/>
      <c r="AL11" s="149"/>
      <c r="AM11" s="149"/>
      <c r="AN11" s="149"/>
      <c r="AO11" s="149"/>
      <c r="AP11" s="149"/>
      <c r="AQ11" s="149"/>
      <c r="AR11" s="149"/>
      <c r="AS11" s="149"/>
      <c r="AT11" s="149"/>
      <c r="AU11" s="149"/>
      <c r="AV11" s="149"/>
      <c r="AW11" s="149"/>
      <c r="AX11" s="149"/>
      <c r="AY11" s="149"/>
      <c r="AZ11" s="149"/>
      <c r="BA11" s="175" t="str">
        <f>C11</f>
        <v>zřízení nosné konstrukce příčky, vložení tepelné izolace tl. do 5 cm, montáž desek, tmelení spár Q2 a úprava rohů. Včetně dodávek materiálu.</v>
      </c>
      <c r="BB11" s="149"/>
      <c r="BC11" s="149"/>
      <c r="BD11" s="149"/>
      <c r="BE11" s="149"/>
      <c r="BF11" s="149"/>
      <c r="BG11" s="149"/>
      <c r="BH11" s="149"/>
    </row>
    <row r="12" spans="1:60" outlineLevel="1">
      <c r="A12" s="156"/>
      <c r="B12" s="157"/>
      <c r="C12" s="194" t="s">
        <v>1576</v>
      </c>
      <c r="D12" s="182"/>
      <c r="E12" s="183">
        <v>5.4824000000000002</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249</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ht="33.75" outlineLevel="1">
      <c r="A13" s="168">
        <v>3</v>
      </c>
      <c r="B13" s="169" t="s">
        <v>1577</v>
      </c>
      <c r="C13" s="178" t="s">
        <v>1578</v>
      </c>
      <c r="D13" s="170" t="s">
        <v>257</v>
      </c>
      <c r="E13" s="171">
        <v>10.941000000000001</v>
      </c>
      <c r="F13" s="172"/>
      <c r="G13" s="173">
        <f>ROUND(E13*F13,2)</f>
        <v>0</v>
      </c>
      <c r="H13" s="172"/>
      <c r="I13" s="173">
        <f>ROUND(E13*H13,2)</f>
        <v>0</v>
      </c>
      <c r="J13" s="172"/>
      <c r="K13" s="173">
        <f>ROUND(E13*J13,2)</f>
        <v>0</v>
      </c>
      <c r="L13" s="173">
        <v>15</v>
      </c>
      <c r="M13" s="173">
        <f>G13*(1+L13/100)</f>
        <v>0</v>
      </c>
      <c r="N13" s="173">
        <v>4.9579999999999999E-2</v>
      </c>
      <c r="O13" s="173">
        <f>ROUND(E13*N13,2)</f>
        <v>0.54</v>
      </c>
      <c r="P13" s="173">
        <v>0</v>
      </c>
      <c r="Q13" s="173">
        <f>ROUND(E13*P13,2)</f>
        <v>0</v>
      </c>
      <c r="R13" s="173" t="s">
        <v>258</v>
      </c>
      <c r="S13" s="173" t="s">
        <v>211</v>
      </c>
      <c r="T13" s="174" t="s">
        <v>241</v>
      </c>
      <c r="U13" s="159">
        <v>1.425</v>
      </c>
      <c r="V13" s="159">
        <f>ROUND(E13*U13,2)</f>
        <v>15.59</v>
      </c>
      <c r="W13" s="159"/>
      <c r="X13" s="159" t="s">
        <v>242</v>
      </c>
      <c r="Y13" s="149"/>
      <c r="Z13" s="149"/>
      <c r="AA13" s="149"/>
      <c r="AB13" s="149"/>
      <c r="AC13" s="149"/>
      <c r="AD13" s="149"/>
      <c r="AE13" s="149"/>
      <c r="AF13" s="149"/>
      <c r="AG13" s="149" t="s">
        <v>243</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ht="22.5" outlineLevel="1">
      <c r="A14" s="156"/>
      <c r="B14" s="157"/>
      <c r="C14" s="263" t="s">
        <v>1041</v>
      </c>
      <c r="D14" s="264"/>
      <c r="E14" s="264"/>
      <c r="F14" s="264"/>
      <c r="G14" s="264"/>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245</v>
      </c>
      <c r="AH14" s="149"/>
      <c r="AI14" s="149"/>
      <c r="AJ14" s="149"/>
      <c r="AK14" s="149"/>
      <c r="AL14" s="149"/>
      <c r="AM14" s="149"/>
      <c r="AN14" s="149"/>
      <c r="AO14" s="149"/>
      <c r="AP14" s="149"/>
      <c r="AQ14" s="149"/>
      <c r="AR14" s="149"/>
      <c r="AS14" s="149"/>
      <c r="AT14" s="149"/>
      <c r="AU14" s="149"/>
      <c r="AV14" s="149"/>
      <c r="AW14" s="149"/>
      <c r="AX14" s="149"/>
      <c r="AY14" s="149"/>
      <c r="AZ14" s="149"/>
      <c r="BA14" s="175" t="str">
        <f>C14</f>
        <v>zřízení nosné konstrukce příčky, vložení tepelné izolace tl. do 5 cm, montáž desek, tmelení spár Q2 a úprava rohů. Včetně dodávek materiálu.</v>
      </c>
      <c r="BB14" s="149"/>
      <c r="BC14" s="149"/>
      <c r="BD14" s="149"/>
      <c r="BE14" s="149"/>
      <c r="BF14" s="149"/>
      <c r="BG14" s="149"/>
      <c r="BH14" s="149"/>
    </row>
    <row r="15" spans="1:60" outlineLevel="1">
      <c r="A15" s="156"/>
      <c r="B15" s="157"/>
      <c r="C15" s="194" t="s">
        <v>1579</v>
      </c>
      <c r="D15" s="182"/>
      <c r="E15" s="183">
        <v>10.941000000000001</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249</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c r="A16" s="162" t="s">
        <v>206</v>
      </c>
      <c r="B16" s="163" t="s">
        <v>102</v>
      </c>
      <c r="C16" s="177" t="s">
        <v>103</v>
      </c>
      <c r="D16" s="164"/>
      <c r="E16" s="165"/>
      <c r="F16" s="166"/>
      <c r="G16" s="166">
        <f>SUMIF(AG17:AG38,"&lt;&gt;NOR",G17:G38)</f>
        <v>0</v>
      </c>
      <c r="H16" s="166"/>
      <c r="I16" s="166">
        <f>SUM(I17:I38)</f>
        <v>0</v>
      </c>
      <c r="J16" s="166"/>
      <c r="K16" s="166">
        <f>SUM(K17:K38)</f>
        <v>0</v>
      </c>
      <c r="L16" s="166"/>
      <c r="M16" s="166">
        <f>SUM(M17:M38)</f>
        <v>0</v>
      </c>
      <c r="N16" s="166"/>
      <c r="O16" s="166">
        <f>SUM(O17:O38)</f>
        <v>1.93</v>
      </c>
      <c r="P16" s="166"/>
      <c r="Q16" s="166">
        <f>SUM(Q17:Q38)</f>
        <v>0</v>
      </c>
      <c r="R16" s="166"/>
      <c r="S16" s="166"/>
      <c r="T16" s="167"/>
      <c r="U16" s="161"/>
      <c r="V16" s="161">
        <f>SUM(V17:V38)</f>
        <v>58.67</v>
      </c>
      <c r="W16" s="161"/>
      <c r="X16" s="161"/>
      <c r="AG16" t="s">
        <v>207</v>
      </c>
    </row>
    <row r="17" spans="1:60" outlineLevel="1">
      <c r="A17" s="168">
        <v>4</v>
      </c>
      <c r="B17" s="169" t="s">
        <v>1580</v>
      </c>
      <c r="C17" s="178" t="s">
        <v>1581</v>
      </c>
      <c r="D17" s="170" t="s">
        <v>257</v>
      </c>
      <c r="E17" s="171">
        <v>3.12</v>
      </c>
      <c r="F17" s="172"/>
      <c r="G17" s="173">
        <f>ROUND(E17*F17,2)</f>
        <v>0</v>
      </c>
      <c r="H17" s="172"/>
      <c r="I17" s="173">
        <f>ROUND(E17*H17,2)</f>
        <v>0</v>
      </c>
      <c r="J17" s="172"/>
      <c r="K17" s="173">
        <f>ROUND(E17*J17,2)</f>
        <v>0</v>
      </c>
      <c r="L17" s="173">
        <v>15</v>
      </c>
      <c r="M17" s="173">
        <f>G17*(1+L17/100)</f>
        <v>0</v>
      </c>
      <c r="N17" s="173">
        <v>3.6069999999999998E-2</v>
      </c>
      <c r="O17" s="173">
        <f>ROUND(E17*N17,2)</f>
        <v>0.11</v>
      </c>
      <c r="P17" s="173">
        <v>0</v>
      </c>
      <c r="Q17" s="173">
        <f>ROUND(E17*P17,2)</f>
        <v>0</v>
      </c>
      <c r="R17" s="173" t="s">
        <v>240</v>
      </c>
      <c r="S17" s="173" t="s">
        <v>211</v>
      </c>
      <c r="T17" s="174" t="s">
        <v>241</v>
      </c>
      <c r="U17" s="159">
        <v>1.58036</v>
      </c>
      <c r="V17" s="159">
        <f>ROUND(E17*U17,2)</f>
        <v>4.93</v>
      </c>
      <c r="W17" s="159"/>
      <c r="X17" s="159" t="s">
        <v>242</v>
      </c>
      <c r="Y17" s="149"/>
      <c r="Z17" s="149"/>
      <c r="AA17" s="149"/>
      <c r="AB17" s="149"/>
      <c r="AC17" s="149"/>
      <c r="AD17" s="149"/>
      <c r="AE17" s="149"/>
      <c r="AF17" s="149"/>
      <c r="AG17" s="149" t="s">
        <v>243</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263" t="s">
        <v>1582</v>
      </c>
      <c r="D18" s="264"/>
      <c r="E18" s="264"/>
      <c r="F18" s="264"/>
      <c r="G18" s="264"/>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56"/>
      <c r="B19" s="157"/>
      <c r="C19" s="194" t="s">
        <v>1583</v>
      </c>
      <c r="D19" s="182"/>
      <c r="E19" s="183">
        <v>3.12</v>
      </c>
      <c r="F19" s="159"/>
      <c r="G19" s="159"/>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249</v>
      </c>
      <c r="AH19" s="149">
        <v>0</v>
      </c>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68">
        <v>5</v>
      </c>
      <c r="B20" s="169" t="s">
        <v>1584</v>
      </c>
      <c r="C20" s="178" t="s">
        <v>1585</v>
      </c>
      <c r="D20" s="170" t="s">
        <v>257</v>
      </c>
      <c r="E20" s="171">
        <v>40.21</v>
      </c>
      <c r="F20" s="172"/>
      <c r="G20" s="173">
        <f>ROUND(E20*F20,2)</f>
        <v>0</v>
      </c>
      <c r="H20" s="172"/>
      <c r="I20" s="173">
        <f>ROUND(E20*H20,2)</f>
        <v>0</v>
      </c>
      <c r="J20" s="172"/>
      <c r="K20" s="173">
        <f>ROUND(E20*J20,2)</f>
        <v>0</v>
      </c>
      <c r="L20" s="173">
        <v>15</v>
      </c>
      <c r="M20" s="173">
        <f>G20*(1+L20/100)</f>
        <v>0</v>
      </c>
      <c r="N20" s="173">
        <v>3.4909999999999997E-2</v>
      </c>
      <c r="O20" s="173">
        <f>ROUND(E20*N20,2)</f>
        <v>1.4</v>
      </c>
      <c r="P20" s="173">
        <v>0</v>
      </c>
      <c r="Q20" s="173">
        <f>ROUND(E20*P20,2)</f>
        <v>0</v>
      </c>
      <c r="R20" s="173" t="s">
        <v>240</v>
      </c>
      <c r="S20" s="173" t="s">
        <v>211</v>
      </c>
      <c r="T20" s="174" t="s">
        <v>241</v>
      </c>
      <c r="U20" s="159">
        <v>1.1841699999999999</v>
      </c>
      <c r="V20" s="159">
        <f>ROUND(E20*U20,2)</f>
        <v>47.62</v>
      </c>
      <c r="W20" s="159"/>
      <c r="X20" s="159" t="s">
        <v>242</v>
      </c>
      <c r="Y20" s="149"/>
      <c r="Z20" s="149"/>
      <c r="AA20" s="149"/>
      <c r="AB20" s="149"/>
      <c r="AC20" s="149"/>
      <c r="AD20" s="149"/>
      <c r="AE20" s="149"/>
      <c r="AF20" s="149"/>
      <c r="AG20" s="149" t="s">
        <v>243</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c r="B21" s="157"/>
      <c r="C21" s="263" t="s">
        <v>1586</v>
      </c>
      <c r="D21" s="264"/>
      <c r="E21" s="264"/>
      <c r="F21" s="264"/>
      <c r="G21" s="264"/>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245</v>
      </c>
      <c r="AH21" s="149"/>
      <c r="AI21" s="149"/>
      <c r="AJ21" s="149"/>
      <c r="AK21" s="149"/>
      <c r="AL21" s="149"/>
      <c r="AM21" s="149"/>
      <c r="AN21" s="149"/>
      <c r="AO21" s="149"/>
      <c r="AP21" s="149"/>
      <c r="AQ21" s="149"/>
      <c r="AR21" s="149"/>
      <c r="AS21" s="149"/>
      <c r="AT21" s="149"/>
      <c r="AU21" s="149"/>
      <c r="AV21" s="149"/>
      <c r="AW21" s="149"/>
      <c r="AX21" s="149"/>
      <c r="AY21" s="149"/>
      <c r="AZ21" s="149"/>
      <c r="BA21" s="175" t="str">
        <f>C21</f>
        <v>okenního nebo dveřního, z pomocného pracovního lešení o výšce podlahy do 1900 mm a pro zatížení do 1,5 kPa,</v>
      </c>
      <c r="BB21" s="149"/>
      <c r="BC21" s="149"/>
      <c r="BD21" s="149"/>
      <c r="BE21" s="149"/>
      <c r="BF21" s="149"/>
      <c r="BG21" s="149"/>
      <c r="BH21" s="149"/>
    </row>
    <row r="22" spans="1:60" outlineLevel="1">
      <c r="A22" s="156"/>
      <c r="B22" s="157"/>
      <c r="C22" s="194" t="s">
        <v>1587</v>
      </c>
      <c r="D22" s="182"/>
      <c r="E22" s="183">
        <v>8.4</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249</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194" t="s">
        <v>1588</v>
      </c>
      <c r="D23" s="182"/>
      <c r="E23" s="183">
        <v>5.82</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249</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194" t="s">
        <v>1589</v>
      </c>
      <c r="D24" s="182"/>
      <c r="E24" s="183">
        <v>2.91</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249</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194" t="s">
        <v>1590</v>
      </c>
      <c r="D25" s="182"/>
      <c r="E25" s="183">
        <v>1.2</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249</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194" t="s">
        <v>1591</v>
      </c>
      <c r="D26" s="182"/>
      <c r="E26" s="183">
        <v>10.4</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249</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194" t="s">
        <v>1592</v>
      </c>
      <c r="D27" s="182"/>
      <c r="E27" s="183">
        <v>5.42</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249</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c r="B28" s="157"/>
      <c r="C28" s="194" t="s">
        <v>1593</v>
      </c>
      <c r="D28" s="182"/>
      <c r="E28" s="183">
        <v>3.02</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249</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194" t="s">
        <v>1594</v>
      </c>
      <c r="D29" s="182"/>
      <c r="E29" s="183">
        <v>3.04</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249</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68">
        <v>6</v>
      </c>
      <c r="B30" s="169" t="s">
        <v>1595</v>
      </c>
      <c r="C30" s="178" t="s">
        <v>1596</v>
      </c>
      <c r="D30" s="170" t="s">
        <v>257</v>
      </c>
      <c r="E30" s="171">
        <v>14.727</v>
      </c>
      <c r="F30" s="172"/>
      <c r="G30" s="173">
        <f>ROUND(E30*F30,2)</f>
        <v>0</v>
      </c>
      <c r="H30" s="172"/>
      <c r="I30" s="173">
        <f>ROUND(E30*H30,2)</f>
        <v>0</v>
      </c>
      <c r="J30" s="172"/>
      <c r="K30" s="173">
        <f>ROUND(E30*J30,2)</f>
        <v>0</v>
      </c>
      <c r="L30" s="173">
        <v>15</v>
      </c>
      <c r="M30" s="173">
        <f>G30*(1+L30/100)</f>
        <v>0</v>
      </c>
      <c r="N30" s="173">
        <v>2.495E-2</v>
      </c>
      <c r="O30" s="173">
        <f>ROUND(E30*N30,2)</f>
        <v>0.37</v>
      </c>
      <c r="P30" s="173">
        <v>0</v>
      </c>
      <c r="Q30" s="173">
        <f>ROUND(E30*P30,2)</f>
        <v>0</v>
      </c>
      <c r="R30" s="173" t="s">
        <v>258</v>
      </c>
      <c r="S30" s="173" t="s">
        <v>211</v>
      </c>
      <c r="T30" s="174" t="s">
        <v>241</v>
      </c>
      <c r="U30" s="159">
        <v>0.37</v>
      </c>
      <c r="V30" s="159">
        <f>ROUND(E30*U30,2)</f>
        <v>5.45</v>
      </c>
      <c r="W30" s="159"/>
      <c r="X30" s="159" t="s">
        <v>242</v>
      </c>
      <c r="Y30" s="149"/>
      <c r="Z30" s="149"/>
      <c r="AA30" s="149"/>
      <c r="AB30" s="149"/>
      <c r="AC30" s="149"/>
      <c r="AD30" s="149"/>
      <c r="AE30" s="149"/>
      <c r="AF30" s="149"/>
      <c r="AG30" s="149" t="s">
        <v>243</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263" t="s">
        <v>1087</v>
      </c>
      <c r="D31" s="264"/>
      <c r="E31" s="264"/>
      <c r="F31" s="264"/>
      <c r="G31" s="264"/>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245</v>
      </c>
      <c r="AH31" s="149"/>
      <c r="AI31" s="149"/>
      <c r="AJ31" s="149"/>
      <c r="AK31" s="149"/>
      <c r="AL31" s="149"/>
      <c r="AM31" s="149"/>
      <c r="AN31" s="149"/>
      <c r="AO31" s="149"/>
      <c r="AP31" s="149"/>
      <c r="AQ31" s="149"/>
      <c r="AR31" s="149"/>
      <c r="AS31" s="149"/>
      <c r="AT31" s="149"/>
      <c r="AU31" s="149"/>
      <c r="AV31" s="149"/>
      <c r="AW31" s="149"/>
      <c r="AX31" s="149"/>
      <c r="AY31" s="149"/>
      <c r="AZ31" s="149"/>
      <c r="BA31" s="175" t="str">
        <f>C31</f>
        <v>omítka vápenocementová, strojně nebo ručně nanášená v podlaží i ve schodišti na jakýkoliv druh podkladu, kompletní souvrství</v>
      </c>
      <c r="BB31" s="149"/>
      <c r="BC31" s="149"/>
      <c r="BD31" s="149"/>
      <c r="BE31" s="149"/>
      <c r="BF31" s="149"/>
      <c r="BG31" s="149"/>
      <c r="BH31" s="149"/>
    </row>
    <row r="32" spans="1:60" outlineLevel="1">
      <c r="A32" s="156"/>
      <c r="B32" s="157"/>
      <c r="C32" s="265" t="s">
        <v>1597</v>
      </c>
      <c r="D32" s="266"/>
      <c r="E32" s="266"/>
      <c r="F32" s="266"/>
      <c r="G32" s="266"/>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216</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194" t="s">
        <v>1598</v>
      </c>
      <c r="D33" s="182"/>
      <c r="E33" s="183">
        <v>9.35</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249</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194" t="s">
        <v>1599</v>
      </c>
      <c r="D34" s="182"/>
      <c r="E34" s="183">
        <v>1.1000000000000001</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249</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56"/>
      <c r="B35" s="157"/>
      <c r="C35" s="194" t="s">
        <v>1600</v>
      </c>
      <c r="D35" s="182"/>
      <c r="E35" s="183">
        <v>4.2770000000000001</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249</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68">
        <v>7</v>
      </c>
      <c r="B36" s="169" t="s">
        <v>1601</v>
      </c>
      <c r="C36" s="178" t="s">
        <v>1602</v>
      </c>
      <c r="D36" s="170" t="s">
        <v>257</v>
      </c>
      <c r="E36" s="171">
        <v>1.54</v>
      </c>
      <c r="F36" s="172"/>
      <c r="G36" s="173">
        <f>ROUND(E36*F36,2)</f>
        <v>0</v>
      </c>
      <c r="H36" s="172"/>
      <c r="I36" s="173">
        <f>ROUND(E36*H36,2)</f>
        <v>0</v>
      </c>
      <c r="J36" s="172"/>
      <c r="K36" s="173">
        <f>ROUND(E36*J36,2)</f>
        <v>0</v>
      </c>
      <c r="L36" s="173">
        <v>15</v>
      </c>
      <c r="M36" s="173">
        <f>G36*(1+L36/100)</f>
        <v>0</v>
      </c>
      <c r="N36" s="173">
        <v>3.4470000000000001E-2</v>
      </c>
      <c r="O36" s="173">
        <f>ROUND(E36*N36,2)</f>
        <v>0.05</v>
      </c>
      <c r="P36" s="173">
        <v>0</v>
      </c>
      <c r="Q36" s="173">
        <f>ROUND(E36*P36,2)</f>
        <v>0</v>
      </c>
      <c r="R36" s="173" t="s">
        <v>258</v>
      </c>
      <c r="S36" s="173" t="s">
        <v>211</v>
      </c>
      <c r="T36" s="174" t="s">
        <v>241</v>
      </c>
      <c r="U36" s="159">
        <v>0.432</v>
      </c>
      <c r="V36" s="159">
        <f>ROUND(E36*U36,2)</f>
        <v>0.67</v>
      </c>
      <c r="W36" s="159"/>
      <c r="X36" s="159" t="s">
        <v>242</v>
      </c>
      <c r="Y36" s="149"/>
      <c r="Z36" s="149"/>
      <c r="AA36" s="149"/>
      <c r="AB36" s="149"/>
      <c r="AC36" s="149"/>
      <c r="AD36" s="149"/>
      <c r="AE36" s="149"/>
      <c r="AF36" s="149"/>
      <c r="AG36" s="149" t="s">
        <v>243</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c r="B37" s="157"/>
      <c r="C37" s="263" t="s">
        <v>1603</v>
      </c>
      <c r="D37" s="264"/>
      <c r="E37" s="264"/>
      <c r="F37" s="264"/>
      <c r="G37" s="264"/>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245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194" t="s">
        <v>1604</v>
      </c>
      <c r="D38" s="182"/>
      <c r="E38" s="183">
        <v>1.54</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249</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c r="A39" s="162" t="s">
        <v>206</v>
      </c>
      <c r="B39" s="163" t="s">
        <v>108</v>
      </c>
      <c r="C39" s="177" t="s">
        <v>62</v>
      </c>
      <c r="D39" s="164"/>
      <c r="E39" s="165"/>
      <c r="F39" s="166"/>
      <c r="G39" s="166">
        <f>SUMIF(AG40:AG49,"&lt;&gt;NOR",G40:G49)</f>
        <v>0</v>
      </c>
      <c r="H39" s="166"/>
      <c r="I39" s="166">
        <f>SUM(I40:I49)</f>
        <v>0</v>
      </c>
      <c r="J39" s="166"/>
      <c r="K39" s="166">
        <f>SUM(K40:K49)</f>
        <v>0</v>
      </c>
      <c r="L39" s="166"/>
      <c r="M39" s="166">
        <f>SUM(M40:M49)</f>
        <v>0</v>
      </c>
      <c r="N39" s="166"/>
      <c r="O39" s="166">
        <f>SUM(O40:O49)</f>
        <v>0.04</v>
      </c>
      <c r="P39" s="166"/>
      <c r="Q39" s="166">
        <f>SUM(Q40:Q49)</f>
        <v>0</v>
      </c>
      <c r="R39" s="166"/>
      <c r="S39" s="166"/>
      <c r="T39" s="167"/>
      <c r="U39" s="161"/>
      <c r="V39" s="161">
        <f>SUM(V40:V49)</f>
        <v>1.7999999999999998</v>
      </c>
      <c r="W39" s="161"/>
      <c r="X39" s="161"/>
      <c r="AG39" t="s">
        <v>207</v>
      </c>
    </row>
    <row r="40" spans="1:60" ht="33.75" outlineLevel="1">
      <c r="A40" s="168">
        <v>8</v>
      </c>
      <c r="B40" s="169" t="s">
        <v>1094</v>
      </c>
      <c r="C40" s="178" t="s">
        <v>1095</v>
      </c>
      <c r="D40" s="170" t="s">
        <v>264</v>
      </c>
      <c r="E40" s="171">
        <v>1</v>
      </c>
      <c r="F40" s="172"/>
      <c r="G40" s="173">
        <f>ROUND(E40*F40,2)</f>
        <v>0</v>
      </c>
      <c r="H40" s="172"/>
      <c r="I40" s="173">
        <f>ROUND(E40*H40,2)</f>
        <v>0</v>
      </c>
      <c r="J40" s="172"/>
      <c r="K40" s="173">
        <f>ROUND(E40*J40,2)</f>
        <v>0</v>
      </c>
      <c r="L40" s="173">
        <v>15</v>
      </c>
      <c r="M40" s="173">
        <f>G40*(1+L40/100)</f>
        <v>0</v>
      </c>
      <c r="N40" s="173">
        <v>0</v>
      </c>
      <c r="O40" s="173">
        <f>ROUND(E40*N40,2)</f>
        <v>0</v>
      </c>
      <c r="P40" s="173">
        <v>0</v>
      </c>
      <c r="Q40" s="173">
        <f>ROUND(E40*P40,2)</f>
        <v>0</v>
      </c>
      <c r="R40" s="173" t="s">
        <v>258</v>
      </c>
      <c r="S40" s="173" t="s">
        <v>211</v>
      </c>
      <c r="T40" s="174" t="s">
        <v>241</v>
      </c>
      <c r="U40" s="159">
        <v>0.85</v>
      </c>
      <c r="V40" s="159">
        <f>ROUND(E40*U40,2)</f>
        <v>0.85</v>
      </c>
      <c r="W40" s="159"/>
      <c r="X40" s="159" t="s">
        <v>242</v>
      </c>
      <c r="Y40" s="149"/>
      <c r="Z40" s="149"/>
      <c r="AA40" s="149"/>
      <c r="AB40" s="149"/>
      <c r="AC40" s="149"/>
      <c r="AD40" s="149"/>
      <c r="AE40" s="149"/>
      <c r="AF40" s="149"/>
      <c r="AG40" s="149" t="s">
        <v>243</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ht="22.5" outlineLevel="1">
      <c r="A41" s="156"/>
      <c r="B41" s="157"/>
      <c r="C41" s="254" t="s">
        <v>1096</v>
      </c>
      <c r="D41" s="255"/>
      <c r="E41" s="255"/>
      <c r="F41" s="255"/>
      <c r="G41" s="255"/>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216</v>
      </c>
      <c r="AH41" s="149"/>
      <c r="AI41" s="149"/>
      <c r="AJ41" s="149"/>
      <c r="AK41" s="149"/>
      <c r="AL41" s="149"/>
      <c r="AM41" s="149"/>
      <c r="AN41" s="149"/>
      <c r="AO41" s="149"/>
      <c r="AP41" s="149"/>
      <c r="AQ41" s="149"/>
      <c r="AR41" s="149"/>
      <c r="AS41" s="149"/>
      <c r="AT41" s="149"/>
      <c r="AU41" s="149"/>
      <c r="AV41" s="149"/>
      <c r="AW41" s="149"/>
      <c r="AX41" s="149"/>
      <c r="AY41" s="149"/>
      <c r="AZ41" s="149"/>
      <c r="BA41" s="175" t="str">
        <f>C41</f>
        <v>Včetně kotvení rámů do zdiva a platí pro jakýkoliv způsob provádění (např. bodovým přivařením k obnažené výztuži, uklínováním, zalitím pracen apod.).</v>
      </c>
      <c r="BB41" s="149"/>
      <c r="BC41" s="149"/>
      <c r="BD41" s="149"/>
      <c r="BE41" s="149"/>
      <c r="BF41" s="149"/>
      <c r="BG41" s="149"/>
      <c r="BH41" s="149"/>
    </row>
    <row r="42" spans="1:60" outlineLevel="1">
      <c r="A42" s="156"/>
      <c r="B42" s="157"/>
      <c r="C42" s="194" t="s">
        <v>1605</v>
      </c>
      <c r="D42" s="182"/>
      <c r="E42" s="183">
        <v>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33.75" outlineLevel="1">
      <c r="A43" s="168">
        <v>9</v>
      </c>
      <c r="B43" s="169" t="s">
        <v>1606</v>
      </c>
      <c r="C43" s="178" t="s">
        <v>1607</v>
      </c>
      <c r="D43" s="170" t="s">
        <v>264</v>
      </c>
      <c r="E43" s="171">
        <v>1</v>
      </c>
      <c r="F43" s="172"/>
      <c r="G43" s="173">
        <f>ROUND(E43*F43,2)</f>
        <v>0</v>
      </c>
      <c r="H43" s="172"/>
      <c r="I43" s="173">
        <f>ROUND(E43*H43,2)</f>
        <v>0</v>
      </c>
      <c r="J43" s="172"/>
      <c r="K43" s="173">
        <f>ROUND(E43*J43,2)</f>
        <v>0</v>
      </c>
      <c r="L43" s="173">
        <v>15</v>
      </c>
      <c r="M43" s="173">
        <f>G43*(1+L43/100)</f>
        <v>0</v>
      </c>
      <c r="N43" s="173">
        <v>0</v>
      </c>
      <c r="O43" s="173">
        <f>ROUND(E43*N43,2)</f>
        <v>0</v>
      </c>
      <c r="P43" s="173">
        <v>0</v>
      </c>
      <c r="Q43" s="173">
        <f>ROUND(E43*P43,2)</f>
        <v>0</v>
      </c>
      <c r="R43" s="173" t="s">
        <v>258</v>
      </c>
      <c r="S43" s="173" t="s">
        <v>211</v>
      </c>
      <c r="T43" s="174" t="s">
        <v>241</v>
      </c>
      <c r="U43" s="159">
        <v>0.95</v>
      </c>
      <c r="V43" s="159">
        <f>ROUND(E43*U43,2)</f>
        <v>0.95</v>
      </c>
      <c r="W43" s="159"/>
      <c r="X43" s="159" t="s">
        <v>242</v>
      </c>
      <c r="Y43" s="149"/>
      <c r="Z43" s="149"/>
      <c r="AA43" s="149"/>
      <c r="AB43" s="149"/>
      <c r="AC43" s="149"/>
      <c r="AD43" s="149"/>
      <c r="AE43" s="149"/>
      <c r="AF43" s="149"/>
      <c r="AG43" s="149" t="s">
        <v>243</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22.5" outlineLevel="1">
      <c r="A44" s="156"/>
      <c r="B44" s="157"/>
      <c r="C44" s="254" t="s">
        <v>1096</v>
      </c>
      <c r="D44" s="255"/>
      <c r="E44" s="255"/>
      <c r="F44" s="255"/>
      <c r="G44" s="255"/>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216</v>
      </c>
      <c r="AH44" s="149"/>
      <c r="AI44" s="149"/>
      <c r="AJ44" s="149"/>
      <c r="AK44" s="149"/>
      <c r="AL44" s="149"/>
      <c r="AM44" s="149"/>
      <c r="AN44" s="149"/>
      <c r="AO44" s="149"/>
      <c r="AP44" s="149"/>
      <c r="AQ44" s="149"/>
      <c r="AR44" s="149"/>
      <c r="AS44" s="149"/>
      <c r="AT44" s="149"/>
      <c r="AU44" s="149"/>
      <c r="AV44" s="149"/>
      <c r="AW44" s="149"/>
      <c r="AX44" s="149"/>
      <c r="AY44" s="149"/>
      <c r="AZ44" s="149"/>
      <c r="BA44" s="175" t="str">
        <f>C44</f>
        <v>Včetně kotvení rámů do zdiva a platí pro jakýkoliv způsob provádění (např. bodovým přivařením k obnažené výztuži, uklínováním, zalitím pracen apod.).</v>
      </c>
      <c r="BB44" s="149"/>
      <c r="BC44" s="149"/>
      <c r="BD44" s="149"/>
      <c r="BE44" s="149"/>
      <c r="BF44" s="149"/>
      <c r="BG44" s="149"/>
      <c r="BH44" s="149"/>
    </row>
    <row r="45" spans="1:60" outlineLevel="1">
      <c r="A45" s="156"/>
      <c r="B45" s="157"/>
      <c r="C45" s="194" t="s">
        <v>1608</v>
      </c>
      <c r="D45" s="182"/>
      <c r="E45" s="183">
        <v>1</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ht="22.5" outlineLevel="1">
      <c r="A46" s="168">
        <v>10</v>
      </c>
      <c r="B46" s="169" t="s">
        <v>1609</v>
      </c>
      <c r="C46" s="178" t="s">
        <v>1610</v>
      </c>
      <c r="D46" s="170" t="s">
        <v>264</v>
      </c>
      <c r="E46" s="171">
        <v>1</v>
      </c>
      <c r="F46" s="172"/>
      <c r="G46" s="173">
        <f>ROUND(E46*F46,2)</f>
        <v>0</v>
      </c>
      <c r="H46" s="172"/>
      <c r="I46" s="173">
        <f>ROUND(E46*H46,2)</f>
        <v>0</v>
      </c>
      <c r="J46" s="172"/>
      <c r="K46" s="173">
        <f>ROUND(E46*J46,2)</f>
        <v>0</v>
      </c>
      <c r="L46" s="173">
        <v>15</v>
      </c>
      <c r="M46" s="173">
        <f>G46*(1+L46/100)</f>
        <v>0</v>
      </c>
      <c r="N46" s="173">
        <v>2.47E-2</v>
      </c>
      <c r="O46" s="173">
        <f>ROUND(E46*N46,2)</f>
        <v>0.02</v>
      </c>
      <c r="P46" s="173">
        <v>0</v>
      </c>
      <c r="Q46" s="173">
        <f>ROUND(E46*P46,2)</f>
        <v>0</v>
      </c>
      <c r="R46" s="173" t="s">
        <v>417</v>
      </c>
      <c r="S46" s="173" t="s">
        <v>211</v>
      </c>
      <c r="T46" s="174" t="s">
        <v>241</v>
      </c>
      <c r="U46" s="159">
        <v>0</v>
      </c>
      <c r="V46" s="159">
        <f>ROUND(E46*U46,2)</f>
        <v>0</v>
      </c>
      <c r="W46" s="159"/>
      <c r="X46" s="159" t="s">
        <v>418</v>
      </c>
      <c r="Y46" s="149"/>
      <c r="Z46" s="149"/>
      <c r="AA46" s="149"/>
      <c r="AB46" s="149"/>
      <c r="AC46" s="149"/>
      <c r="AD46" s="149"/>
      <c r="AE46" s="149"/>
      <c r="AF46" s="149"/>
      <c r="AG46" s="149" t="s">
        <v>419</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194" t="s">
        <v>1611</v>
      </c>
      <c r="D47" s="182"/>
      <c r="E47" s="183">
        <v>1</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249</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ht="22.5" outlineLevel="1">
      <c r="A48" s="168">
        <v>11</v>
      </c>
      <c r="B48" s="169" t="s">
        <v>1612</v>
      </c>
      <c r="C48" s="178" t="s">
        <v>1613</v>
      </c>
      <c r="D48" s="170" t="s">
        <v>264</v>
      </c>
      <c r="E48" s="171">
        <v>1</v>
      </c>
      <c r="F48" s="172"/>
      <c r="G48" s="173">
        <f>ROUND(E48*F48,2)</f>
        <v>0</v>
      </c>
      <c r="H48" s="172"/>
      <c r="I48" s="173">
        <f>ROUND(E48*H48,2)</f>
        <v>0</v>
      </c>
      <c r="J48" s="172"/>
      <c r="K48" s="173">
        <f>ROUND(E48*J48,2)</f>
        <v>0</v>
      </c>
      <c r="L48" s="173">
        <v>15</v>
      </c>
      <c r="M48" s="173">
        <f>G48*(1+L48/100)</f>
        <v>0</v>
      </c>
      <c r="N48" s="173">
        <v>2.4E-2</v>
      </c>
      <c r="O48" s="173">
        <f>ROUND(E48*N48,2)</f>
        <v>0.02</v>
      </c>
      <c r="P48" s="173">
        <v>0</v>
      </c>
      <c r="Q48" s="173">
        <f>ROUND(E48*P48,2)</f>
        <v>0</v>
      </c>
      <c r="R48" s="173" t="s">
        <v>417</v>
      </c>
      <c r="S48" s="173" t="s">
        <v>211</v>
      </c>
      <c r="T48" s="174" t="s">
        <v>241</v>
      </c>
      <c r="U48" s="159">
        <v>0</v>
      </c>
      <c r="V48" s="159">
        <f>ROUND(E48*U48,2)</f>
        <v>0</v>
      </c>
      <c r="W48" s="159"/>
      <c r="X48" s="159" t="s">
        <v>418</v>
      </c>
      <c r="Y48" s="149"/>
      <c r="Z48" s="149"/>
      <c r="AA48" s="149"/>
      <c r="AB48" s="149"/>
      <c r="AC48" s="149"/>
      <c r="AD48" s="149"/>
      <c r="AE48" s="149"/>
      <c r="AF48" s="149"/>
      <c r="AG48" s="149" t="s">
        <v>419</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56"/>
      <c r="B49" s="157"/>
      <c r="C49" s="194" t="s">
        <v>1608</v>
      </c>
      <c r="D49" s="182"/>
      <c r="E49" s="183">
        <v>1</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249</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c r="A50" s="162" t="s">
        <v>206</v>
      </c>
      <c r="B50" s="163" t="s">
        <v>109</v>
      </c>
      <c r="C50" s="177" t="s">
        <v>110</v>
      </c>
      <c r="D50" s="164"/>
      <c r="E50" s="165"/>
      <c r="F50" s="166"/>
      <c r="G50" s="166">
        <f>SUMIF(AG51:AG51,"&lt;&gt;NOR",G51:G51)</f>
        <v>0</v>
      </c>
      <c r="H50" s="166"/>
      <c r="I50" s="166">
        <f>SUM(I51:I51)</f>
        <v>0</v>
      </c>
      <c r="J50" s="166"/>
      <c r="K50" s="166">
        <f>SUM(K51:K51)</f>
        <v>0</v>
      </c>
      <c r="L50" s="166"/>
      <c r="M50" s="166">
        <f>SUM(M51:M51)</f>
        <v>0</v>
      </c>
      <c r="N50" s="166"/>
      <c r="O50" s="166">
        <f>SUM(O51:O51)</f>
        <v>0.02</v>
      </c>
      <c r="P50" s="166"/>
      <c r="Q50" s="166">
        <f>SUM(Q51:Q51)</f>
        <v>0</v>
      </c>
      <c r="R50" s="166"/>
      <c r="S50" s="166"/>
      <c r="T50" s="167"/>
      <c r="U50" s="161"/>
      <c r="V50" s="161">
        <f>SUM(V51:V51)</f>
        <v>2.14</v>
      </c>
      <c r="W50" s="161"/>
      <c r="X50" s="161"/>
      <c r="AG50" t="s">
        <v>207</v>
      </c>
    </row>
    <row r="51" spans="1:60" outlineLevel="1">
      <c r="A51" s="186">
        <v>12</v>
      </c>
      <c r="B51" s="187" t="s">
        <v>1111</v>
      </c>
      <c r="C51" s="195" t="s">
        <v>1112</v>
      </c>
      <c r="D51" s="188" t="s">
        <v>257</v>
      </c>
      <c r="E51" s="189">
        <v>10</v>
      </c>
      <c r="F51" s="190"/>
      <c r="G51" s="191">
        <f>ROUND(E51*F51,2)</f>
        <v>0</v>
      </c>
      <c r="H51" s="190"/>
      <c r="I51" s="191">
        <f>ROUND(E51*H51,2)</f>
        <v>0</v>
      </c>
      <c r="J51" s="190"/>
      <c r="K51" s="191">
        <f>ROUND(E51*J51,2)</f>
        <v>0</v>
      </c>
      <c r="L51" s="191">
        <v>15</v>
      </c>
      <c r="M51" s="191">
        <f>G51*(1+L51/100)</f>
        <v>0</v>
      </c>
      <c r="N51" s="191">
        <v>1.58E-3</v>
      </c>
      <c r="O51" s="191">
        <f>ROUND(E51*N51,2)</f>
        <v>0.02</v>
      </c>
      <c r="P51" s="191">
        <v>0</v>
      </c>
      <c r="Q51" s="191">
        <f>ROUND(E51*P51,2)</f>
        <v>0</v>
      </c>
      <c r="R51" s="191" t="s">
        <v>423</v>
      </c>
      <c r="S51" s="191" t="s">
        <v>211</v>
      </c>
      <c r="T51" s="192" t="s">
        <v>241</v>
      </c>
      <c r="U51" s="159">
        <v>0.214</v>
      </c>
      <c r="V51" s="159">
        <f>ROUND(E51*U51,2)</f>
        <v>2.14</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c r="A52" s="162" t="s">
        <v>206</v>
      </c>
      <c r="B52" s="163" t="s">
        <v>111</v>
      </c>
      <c r="C52" s="177" t="s">
        <v>112</v>
      </c>
      <c r="D52" s="164"/>
      <c r="E52" s="165"/>
      <c r="F52" s="166"/>
      <c r="G52" s="166">
        <f>SUMIF(AG53:AG53,"&lt;&gt;NOR",G53:G53)</f>
        <v>0</v>
      </c>
      <c r="H52" s="166"/>
      <c r="I52" s="166">
        <f>SUM(I53:I53)</f>
        <v>0</v>
      </c>
      <c r="J52" s="166"/>
      <c r="K52" s="166">
        <f>SUM(K53:K53)</f>
        <v>0</v>
      </c>
      <c r="L52" s="166"/>
      <c r="M52" s="166">
        <f>SUM(M53:M53)</f>
        <v>0</v>
      </c>
      <c r="N52" s="166"/>
      <c r="O52" s="166">
        <f>SUM(O53:O53)</f>
        <v>0</v>
      </c>
      <c r="P52" s="166"/>
      <c r="Q52" s="166">
        <f>SUM(Q53:Q53)</f>
        <v>0</v>
      </c>
      <c r="R52" s="166"/>
      <c r="S52" s="166"/>
      <c r="T52" s="167"/>
      <c r="U52" s="161"/>
      <c r="V52" s="161">
        <f>SUM(V53:V53)</f>
        <v>6.16</v>
      </c>
      <c r="W52" s="161"/>
      <c r="X52" s="161"/>
      <c r="AG52" t="s">
        <v>207</v>
      </c>
    </row>
    <row r="53" spans="1:60" outlineLevel="1">
      <c r="A53" s="186">
        <v>13</v>
      </c>
      <c r="B53" s="187" t="s">
        <v>1113</v>
      </c>
      <c r="C53" s="195" t="s">
        <v>1114</v>
      </c>
      <c r="D53" s="188" t="s">
        <v>257</v>
      </c>
      <c r="E53" s="189">
        <v>20</v>
      </c>
      <c r="F53" s="190"/>
      <c r="G53" s="191">
        <f>ROUND(E53*F53,2)</f>
        <v>0</v>
      </c>
      <c r="H53" s="190"/>
      <c r="I53" s="191">
        <f>ROUND(E53*H53,2)</f>
        <v>0</v>
      </c>
      <c r="J53" s="190"/>
      <c r="K53" s="191">
        <f>ROUND(E53*J53,2)</f>
        <v>0</v>
      </c>
      <c r="L53" s="191">
        <v>15</v>
      </c>
      <c r="M53" s="191">
        <f>G53*(1+L53/100)</f>
        <v>0</v>
      </c>
      <c r="N53" s="191">
        <v>4.0000000000000003E-5</v>
      </c>
      <c r="O53" s="191">
        <f>ROUND(E53*N53,2)</f>
        <v>0</v>
      </c>
      <c r="P53" s="191">
        <v>0</v>
      </c>
      <c r="Q53" s="191">
        <f>ROUND(E53*P53,2)</f>
        <v>0</v>
      </c>
      <c r="R53" s="191" t="s">
        <v>258</v>
      </c>
      <c r="S53" s="191" t="s">
        <v>211</v>
      </c>
      <c r="T53" s="192" t="s">
        <v>241</v>
      </c>
      <c r="U53" s="159">
        <v>0.308</v>
      </c>
      <c r="V53" s="159">
        <f>ROUND(E53*U53,2)</f>
        <v>6.16</v>
      </c>
      <c r="W53" s="159"/>
      <c r="X53" s="159" t="s">
        <v>242</v>
      </c>
      <c r="Y53" s="149"/>
      <c r="Z53" s="149"/>
      <c r="AA53" s="149"/>
      <c r="AB53" s="149"/>
      <c r="AC53" s="149"/>
      <c r="AD53" s="149"/>
      <c r="AE53" s="149"/>
      <c r="AF53" s="149"/>
      <c r="AG53" s="149" t="s">
        <v>243</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c r="A54" s="162" t="s">
        <v>206</v>
      </c>
      <c r="B54" s="163" t="s">
        <v>113</v>
      </c>
      <c r="C54" s="177" t="s">
        <v>114</v>
      </c>
      <c r="D54" s="164"/>
      <c r="E54" s="165"/>
      <c r="F54" s="166"/>
      <c r="G54" s="166">
        <f>SUMIF(AG55:AG58,"&lt;&gt;NOR",G55:G58)</f>
        <v>0</v>
      </c>
      <c r="H54" s="166"/>
      <c r="I54" s="166">
        <f>SUM(I55:I58)</f>
        <v>0</v>
      </c>
      <c r="J54" s="166"/>
      <c r="K54" s="166">
        <f>SUM(K55:K58)</f>
        <v>0</v>
      </c>
      <c r="L54" s="166"/>
      <c r="M54" s="166">
        <f>SUM(M55:M58)</f>
        <v>0</v>
      </c>
      <c r="N54" s="166"/>
      <c r="O54" s="166">
        <f>SUM(O55:O58)</f>
        <v>0.01</v>
      </c>
      <c r="P54" s="166"/>
      <c r="Q54" s="166">
        <f>SUM(Q55:Q58)</f>
        <v>0.98</v>
      </c>
      <c r="R54" s="166"/>
      <c r="S54" s="166"/>
      <c r="T54" s="167"/>
      <c r="U54" s="161"/>
      <c r="V54" s="161">
        <f>SUM(V55:V58)</f>
        <v>9.4499999999999993</v>
      </c>
      <c r="W54" s="161"/>
      <c r="X54" s="161"/>
      <c r="AG54" t="s">
        <v>207</v>
      </c>
    </row>
    <row r="55" spans="1:60" ht="22.5" outlineLevel="1">
      <c r="A55" s="168">
        <v>14</v>
      </c>
      <c r="B55" s="169" t="s">
        <v>1614</v>
      </c>
      <c r="C55" s="178" t="s">
        <v>1615</v>
      </c>
      <c r="D55" s="170" t="s">
        <v>272</v>
      </c>
      <c r="E55" s="171">
        <v>10.4</v>
      </c>
      <c r="F55" s="172"/>
      <c r="G55" s="173">
        <f>ROUND(E55*F55,2)</f>
        <v>0</v>
      </c>
      <c r="H55" s="172"/>
      <c r="I55" s="173">
        <f>ROUND(E55*H55,2)</f>
        <v>0</v>
      </c>
      <c r="J55" s="172"/>
      <c r="K55" s="173">
        <f>ROUND(E55*J55,2)</f>
        <v>0</v>
      </c>
      <c r="L55" s="173">
        <v>15</v>
      </c>
      <c r="M55" s="173">
        <f>G55*(1+L55/100)</f>
        <v>0</v>
      </c>
      <c r="N55" s="173">
        <v>4.8999999999999998E-4</v>
      </c>
      <c r="O55" s="173">
        <f>ROUND(E55*N55,2)</f>
        <v>0.01</v>
      </c>
      <c r="P55" s="173">
        <v>5.3999999999999999E-2</v>
      </c>
      <c r="Q55" s="173">
        <f>ROUND(E55*P55,2)</f>
        <v>0.56000000000000005</v>
      </c>
      <c r="R55" s="173" t="s">
        <v>444</v>
      </c>
      <c r="S55" s="173" t="s">
        <v>211</v>
      </c>
      <c r="T55" s="174" t="s">
        <v>241</v>
      </c>
      <c r="U55" s="159">
        <v>0.72899999999999998</v>
      </c>
      <c r="V55" s="159">
        <f>ROUND(E55*U55,2)</f>
        <v>7.58</v>
      </c>
      <c r="W55" s="159"/>
      <c r="X55" s="159" t="s">
        <v>242</v>
      </c>
      <c r="Y55" s="149"/>
      <c r="Z55" s="149"/>
      <c r="AA55" s="149"/>
      <c r="AB55" s="149"/>
      <c r="AC55" s="149"/>
      <c r="AD55" s="149"/>
      <c r="AE55" s="149"/>
      <c r="AF55" s="149"/>
      <c r="AG55" s="149" t="s">
        <v>243</v>
      </c>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c r="A56" s="156"/>
      <c r="B56" s="157"/>
      <c r="C56" s="254" t="s">
        <v>885</v>
      </c>
      <c r="D56" s="255"/>
      <c r="E56" s="255"/>
      <c r="F56" s="255"/>
      <c r="G56" s="255"/>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216</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194" t="s">
        <v>1616</v>
      </c>
      <c r="D57" s="182"/>
      <c r="E57" s="183">
        <v>10.4</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249</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ht="33.75" outlineLevel="1">
      <c r="A58" s="186">
        <v>15</v>
      </c>
      <c r="B58" s="187" t="s">
        <v>1617</v>
      </c>
      <c r="C58" s="195" t="s">
        <v>1618</v>
      </c>
      <c r="D58" s="188" t="s">
        <v>272</v>
      </c>
      <c r="E58" s="189">
        <v>10.4</v>
      </c>
      <c r="F58" s="190"/>
      <c r="G58" s="191">
        <f>ROUND(E58*F58,2)</f>
        <v>0</v>
      </c>
      <c r="H58" s="190"/>
      <c r="I58" s="191">
        <f>ROUND(E58*H58,2)</f>
        <v>0</v>
      </c>
      <c r="J58" s="190"/>
      <c r="K58" s="191">
        <f>ROUND(E58*J58,2)</f>
        <v>0</v>
      </c>
      <c r="L58" s="191">
        <v>15</v>
      </c>
      <c r="M58" s="191">
        <f>G58*(1+L58/100)</f>
        <v>0</v>
      </c>
      <c r="N58" s="191">
        <v>0</v>
      </c>
      <c r="O58" s="191">
        <f>ROUND(E58*N58,2)</f>
        <v>0</v>
      </c>
      <c r="P58" s="191">
        <v>0.04</v>
      </c>
      <c r="Q58" s="191">
        <f>ROUND(E58*P58,2)</f>
        <v>0.42</v>
      </c>
      <c r="R58" s="191" t="s">
        <v>444</v>
      </c>
      <c r="S58" s="191" t="s">
        <v>211</v>
      </c>
      <c r="T58" s="192" t="s">
        <v>241</v>
      </c>
      <c r="U58" s="159">
        <v>0.18</v>
      </c>
      <c r="V58" s="159">
        <f>ROUND(E58*U58,2)</f>
        <v>1.87</v>
      </c>
      <c r="W58" s="159"/>
      <c r="X58" s="159" t="s">
        <v>242</v>
      </c>
      <c r="Y58" s="149"/>
      <c r="Z58" s="149"/>
      <c r="AA58" s="149"/>
      <c r="AB58" s="149"/>
      <c r="AC58" s="149"/>
      <c r="AD58" s="149"/>
      <c r="AE58" s="149"/>
      <c r="AF58" s="149"/>
      <c r="AG58" s="149" t="s">
        <v>243</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c r="A59" s="162" t="s">
        <v>206</v>
      </c>
      <c r="B59" s="163" t="s">
        <v>115</v>
      </c>
      <c r="C59" s="177" t="s">
        <v>116</v>
      </c>
      <c r="D59" s="164"/>
      <c r="E59" s="165"/>
      <c r="F59" s="166"/>
      <c r="G59" s="166">
        <f>SUMIF(AG60:AG61,"&lt;&gt;NOR",G60:G61)</f>
        <v>0</v>
      </c>
      <c r="H59" s="166"/>
      <c r="I59" s="166">
        <f>SUM(I60:I61)</f>
        <v>0</v>
      </c>
      <c r="J59" s="166"/>
      <c r="K59" s="166">
        <f>SUM(K60:K61)</f>
        <v>0</v>
      </c>
      <c r="L59" s="166"/>
      <c r="M59" s="166">
        <f>SUM(M60:M61)</f>
        <v>0</v>
      </c>
      <c r="N59" s="166"/>
      <c r="O59" s="166">
        <f>SUM(O60:O61)</f>
        <v>0</v>
      </c>
      <c r="P59" s="166"/>
      <c r="Q59" s="166">
        <f>SUM(Q60:Q61)</f>
        <v>0</v>
      </c>
      <c r="R59" s="166"/>
      <c r="S59" s="166"/>
      <c r="T59" s="167"/>
      <c r="U59" s="161"/>
      <c r="V59" s="161">
        <f>SUM(V60:V61)</f>
        <v>5.75</v>
      </c>
      <c r="W59" s="161"/>
      <c r="X59" s="161"/>
      <c r="AG59" t="s">
        <v>207</v>
      </c>
    </row>
    <row r="60" spans="1:60" ht="33.75" outlineLevel="1">
      <c r="A60" s="168">
        <v>16</v>
      </c>
      <c r="B60" s="169" t="s">
        <v>584</v>
      </c>
      <c r="C60" s="178" t="s">
        <v>585</v>
      </c>
      <c r="D60" s="170" t="s">
        <v>284</v>
      </c>
      <c r="E60" s="171">
        <v>3.0383399999999998</v>
      </c>
      <c r="F60" s="172"/>
      <c r="G60" s="173">
        <f>ROUND(E60*F60,2)</f>
        <v>0</v>
      </c>
      <c r="H60" s="172"/>
      <c r="I60" s="173">
        <f>ROUND(E60*H60,2)</f>
        <v>0</v>
      </c>
      <c r="J60" s="172"/>
      <c r="K60" s="173">
        <f>ROUND(E60*J60,2)</f>
        <v>0</v>
      </c>
      <c r="L60" s="173">
        <v>15</v>
      </c>
      <c r="M60" s="173">
        <f>G60*(1+L60/100)</f>
        <v>0</v>
      </c>
      <c r="N60" s="173">
        <v>0</v>
      </c>
      <c r="O60" s="173">
        <f>ROUND(E60*N60,2)</f>
        <v>0</v>
      </c>
      <c r="P60" s="173">
        <v>0</v>
      </c>
      <c r="Q60" s="173">
        <f>ROUND(E60*P60,2)</f>
        <v>0</v>
      </c>
      <c r="R60" s="173" t="s">
        <v>240</v>
      </c>
      <c r="S60" s="173" t="s">
        <v>211</v>
      </c>
      <c r="T60" s="174" t="s">
        <v>241</v>
      </c>
      <c r="U60" s="159">
        <v>1.8919999999999999</v>
      </c>
      <c r="V60" s="159">
        <f>ROUND(E60*U60,2)</f>
        <v>5.75</v>
      </c>
      <c r="W60" s="159"/>
      <c r="X60" s="159" t="s">
        <v>447</v>
      </c>
      <c r="Y60" s="149"/>
      <c r="Z60" s="149"/>
      <c r="AA60" s="149"/>
      <c r="AB60" s="149"/>
      <c r="AC60" s="149"/>
      <c r="AD60" s="149"/>
      <c r="AE60" s="149"/>
      <c r="AF60" s="149"/>
      <c r="AG60" s="149" t="s">
        <v>448</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56"/>
      <c r="B61" s="157"/>
      <c r="C61" s="263" t="s">
        <v>449</v>
      </c>
      <c r="D61" s="264"/>
      <c r="E61" s="264"/>
      <c r="F61" s="264"/>
      <c r="G61" s="264"/>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245</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c r="A62" s="162" t="s">
        <v>206</v>
      </c>
      <c r="B62" s="163" t="s">
        <v>117</v>
      </c>
      <c r="C62" s="177" t="s">
        <v>118</v>
      </c>
      <c r="D62" s="164"/>
      <c r="E62" s="165"/>
      <c r="F62" s="166"/>
      <c r="G62" s="166">
        <f>SUMIF(AG63:AG70,"&lt;&gt;NOR",G63:G70)</f>
        <v>0</v>
      </c>
      <c r="H62" s="166"/>
      <c r="I62" s="166">
        <f>SUM(I63:I70)</f>
        <v>0</v>
      </c>
      <c r="J62" s="166"/>
      <c r="K62" s="166">
        <f>SUM(K63:K70)</f>
        <v>0</v>
      </c>
      <c r="L62" s="166"/>
      <c r="M62" s="166">
        <f>SUM(M63:M70)</f>
        <v>0</v>
      </c>
      <c r="N62" s="166"/>
      <c r="O62" s="166">
        <f>SUM(O63:O70)</f>
        <v>0.01</v>
      </c>
      <c r="P62" s="166"/>
      <c r="Q62" s="166">
        <f>SUM(Q63:Q70)</f>
        <v>0</v>
      </c>
      <c r="R62" s="166"/>
      <c r="S62" s="166"/>
      <c r="T62" s="167"/>
      <c r="U62" s="161"/>
      <c r="V62" s="161">
        <f>SUM(V63:V70)</f>
        <v>2.78</v>
      </c>
      <c r="W62" s="161"/>
      <c r="X62" s="161"/>
      <c r="AG62" t="s">
        <v>207</v>
      </c>
    </row>
    <row r="63" spans="1:60" outlineLevel="1">
      <c r="A63" s="186">
        <v>17</v>
      </c>
      <c r="B63" s="187" t="s">
        <v>1117</v>
      </c>
      <c r="C63" s="195" t="s">
        <v>1118</v>
      </c>
      <c r="D63" s="188" t="s">
        <v>257</v>
      </c>
      <c r="E63" s="189">
        <v>4</v>
      </c>
      <c r="F63" s="190"/>
      <c r="G63" s="191">
        <f>ROUND(E63*F63,2)</f>
        <v>0</v>
      </c>
      <c r="H63" s="190"/>
      <c r="I63" s="191">
        <f>ROUND(E63*H63,2)</f>
        <v>0</v>
      </c>
      <c r="J63" s="190"/>
      <c r="K63" s="191">
        <f>ROUND(E63*J63,2)</f>
        <v>0</v>
      </c>
      <c r="L63" s="191">
        <v>15</v>
      </c>
      <c r="M63" s="191">
        <f>G63*(1+L63/100)</f>
        <v>0</v>
      </c>
      <c r="N63" s="191">
        <v>2.1000000000000001E-4</v>
      </c>
      <c r="O63" s="191">
        <f>ROUND(E63*N63,2)</f>
        <v>0</v>
      </c>
      <c r="P63" s="191">
        <v>0</v>
      </c>
      <c r="Q63" s="191">
        <f>ROUND(E63*P63,2)</f>
        <v>0</v>
      </c>
      <c r="R63" s="191" t="s">
        <v>452</v>
      </c>
      <c r="S63" s="191" t="s">
        <v>211</v>
      </c>
      <c r="T63" s="192" t="s">
        <v>241</v>
      </c>
      <c r="U63" s="159">
        <v>9.5000000000000001E-2</v>
      </c>
      <c r="V63" s="159">
        <f>ROUND(E63*U63,2)</f>
        <v>0.38</v>
      </c>
      <c r="W63" s="159"/>
      <c r="X63" s="159" t="s">
        <v>242</v>
      </c>
      <c r="Y63" s="149"/>
      <c r="Z63" s="149"/>
      <c r="AA63" s="149"/>
      <c r="AB63" s="149"/>
      <c r="AC63" s="149"/>
      <c r="AD63" s="149"/>
      <c r="AE63" s="149"/>
      <c r="AF63" s="149"/>
      <c r="AG63" s="149" t="s">
        <v>243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68">
        <v>18</v>
      </c>
      <c r="B64" s="169" t="s">
        <v>1121</v>
      </c>
      <c r="C64" s="178" t="s">
        <v>1122</v>
      </c>
      <c r="D64" s="170" t="s">
        <v>257</v>
      </c>
      <c r="E64" s="171">
        <v>4</v>
      </c>
      <c r="F64" s="172"/>
      <c r="G64" s="173">
        <f>ROUND(E64*F64,2)</f>
        <v>0</v>
      </c>
      <c r="H64" s="172"/>
      <c r="I64" s="173">
        <f>ROUND(E64*H64,2)</f>
        <v>0</v>
      </c>
      <c r="J64" s="172"/>
      <c r="K64" s="173">
        <f>ROUND(E64*J64,2)</f>
        <v>0</v>
      </c>
      <c r="L64" s="173">
        <v>15</v>
      </c>
      <c r="M64" s="173">
        <f>G64*(1+L64/100)</f>
        <v>0</v>
      </c>
      <c r="N64" s="173">
        <v>3.3999999999999998E-3</v>
      </c>
      <c r="O64" s="173">
        <f>ROUND(E64*N64,2)</f>
        <v>0.01</v>
      </c>
      <c r="P64" s="173">
        <v>0</v>
      </c>
      <c r="Q64" s="173">
        <f>ROUND(E64*P64,2)</f>
        <v>0</v>
      </c>
      <c r="R64" s="173" t="s">
        <v>452</v>
      </c>
      <c r="S64" s="173" t="s">
        <v>211</v>
      </c>
      <c r="T64" s="174" t="s">
        <v>241</v>
      </c>
      <c r="U64" s="159">
        <v>0.38500000000000001</v>
      </c>
      <c r="V64" s="159">
        <f>ROUND(E64*U64,2)</f>
        <v>1.54</v>
      </c>
      <c r="W64" s="159"/>
      <c r="X64" s="159" t="s">
        <v>242</v>
      </c>
      <c r="Y64" s="149"/>
      <c r="Z64" s="149"/>
      <c r="AA64" s="149"/>
      <c r="AB64" s="149"/>
      <c r="AC64" s="149"/>
      <c r="AD64" s="149"/>
      <c r="AE64" s="149"/>
      <c r="AF64" s="149"/>
      <c r="AG64" s="149" t="s">
        <v>243</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c r="A65" s="156"/>
      <c r="B65" s="157"/>
      <c r="C65" s="254" t="s">
        <v>1123</v>
      </c>
      <c r="D65" s="255"/>
      <c r="E65" s="255"/>
      <c r="F65" s="255"/>
      <c r="G65" s="255"/>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216</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56"/>
      <c r="B66" s="157"/>
      <c r="C66" s="194" t="s">
        <v>1619</v>
      </c>
      <c r="D66" s="182"/>
      <c r="E66" s="183">
        <v>4</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249</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22.5" outlineLevel="1">
      <c r="A67" s="168">
        <v>19</v>
      </c>
      <c r="B67" s="169" t="s">
        <v>1124</v>
      </c>
      <c r="C67" s="178" t="s">
        <v>1125</v>
      </c>
      <c r="D67" s="170" t="s">
        <v>272</v>
      </c>
      <c r="E67" s="171">
        <v>7.8</v>
      </c>
      <c r="F67" s="172"/>
      <c r="G67" s="173">
        <f>ROUND(E67*F67,2)</f>
        <v>0</v>
      </c>
      <c r="H67" s="172"/>
      <c r="I67" s="173">
        <f>ROUND(E67*H67,2)</f>
        <v>0</v>
      </c>
      <c r="J67" s="172"/>
      <c r="K67" s="173">
        <f>ROUND(E67*J67,2)</f>
        <v>0</v>
      </c>
      <c r="L67" s="173">
        <v>15</v>
      </c>
      <c r="M67" s="173">
        <f>G67*(1+L67/100)</f>
        <v>0</v>
      </c>
      <c r="N67" s="173">
        <v>2.9E-4</v>
      </c>
      <c r="O67" s="173">
        <f>ROUND(E67*N67,2)</f>
        <v>0</v>
      </c>
      <c r="P67" s="173">
        <v>0</v>
      </c>
      <c r="Q67" s="173">
        <f>ROUND(E67*P67,2)</f>
        <v>0</v>
      </c>
      <c r="R67" s="173" t="s">
        <v>452</v>
      </c>
      <c r="S67" s="173" t="s">
        <v>211</v>
      </c>
      <c r="T67" s="174" t="s">
        <v>241</v>
      </c>
      <c r="U67" s="159">
        <v>0.11</v>
      </c>
      <c r="V67" s="159">
        <f>ROUND(E67*U67,2)</f>
        <v>0.86</v>
      </c>
      <c r="W67" s="159"/>
      <c r="X67" s="159" t="s">
        <v>242</v>
      </c>
      <c r="Y67" s="149"/>
      <c r="Z67" s="149"/>
      <c r="AA67" s="149"/>
      <c r="AB67" s="149"/>
      <c r="AC67" s="149"/>
      <c r="AD67" s="149"/>
      <c r="AE67" s="149"/>
      <c r="AF67" s="149"/>
      <c r="AG67" s="149" t="s">
        <v>243</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c r="A68" s="156"/>
      <c r="B68" s="157"/>
      <c r="C68" s="194" t="s">
        <v>1620</v>
      </c>
      <c r="D68" s="182"/>
      <c r="E68" s="183">
        <v>7.8</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249</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v>20</v>
      </c>
      <c r="B69" s="157" t="s">
        <v>454</v>
      </c>
      <c r="C69" s="197" t="s">
        <v>455</v>
      </c>
      <c r="D69" s="158" t="s">
        <v>0</v>
      </c>
      <c r="E69" s="193"/>
      <c r="F69" s="160"/>
      <c r="G69" s="159">
        <f>ROUND(E69*F69,2)</f>
        <v>0</v>
      </c>
      <c r="H69" s="160"/>
      <c r="I69" s="159">
        <f>ROUND(E69*H69,2)</f>
        <v>0</v>
      </c>
      <c r="J69" s="160"/>
      <c r="K69" s="159">
        <f>ROUND(E69*J69,2)</f>
        <v>0</v>
      </c>
      <c r="L69" s="159">
        <v>15</v>
      </c>
      <c r="M69" s="159">
        <f>G69*(1+L69/100)</f>
        <v>0</v>
      </c>
      <c r="N69" s="159">
        <v>0</v>
      </c>
      <c r="O69" s="159">
        <f>ROUND(E69*N69,2)</f>
        <v>0</v>
      </c>
      <c r="P69" s="159">
        <v>0</v>
      </c>
      <c r="Q69" s="159">
        <f>ROUND(E69*P69,2)</f>
        <v>0</v>
      </c>
      <c r="R69" s="159" t="s">
        <v>452</v>
      </c>
      <c r="S69" s="159" t="s">
        <v>211</v>
      </c>
      <c r="T69" s="159" t="s">
        <v>241</v>
      </c>
      <c r="U69" s="159">
        <v>0</v>
      </c>
      <c r="V69" s="159">
        <f>ROUND(E69*U69,2)</f>
        <v>0</v>
      </c>
      <c r="W69" s="159"/>
      <c r="X69" s="159" t="s">
        <v>447</v>
      </c>
      <c r="Y69" s="149"/>
      <c r="Z69" s="149"/>
      <c r="AA69" s="149"/>
      <c r="AB69" s="149"/>
      <c r="AC69" s="149"/>
      <c r="AD69" s="149"/>
      <c r="AE69" s="149"/>
      <c r="AF69" s="149"/>
      <c r="AG69" s="149" t="s">
        <v>448</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56"/>
      <c r="B70" s="157"/>
      <c r="C70" s="267" t="s">
        <v>456</v>
      </c>
      <c r="D70" s="268"/>
      <c r="E70" s="268"/>
      <c r="F70" s="268"/>
      <c r="G70" s="268"/>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245</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c r="A71" s="162" t="s">
        <v>206</v>
      </c>
      <c r="B71" s="163" t="s">
        <v>153</v>
      </c>
      <c r="C71" s="177" t="s">
        <v>154</v>
      </c>
      <c r="D71" s="164"/>
      <c r="E71" s="165"/>
      <c r="F71" s="166"/>
      <c r="G71" s="166">
        <f>SUMIF(AG72:AG86,"&lt;&gt;NOR",G72:G86)</f>
        <v>0</v>
      </c>
      <c r="H71" s="166"/>
      <c r="I71" s="166">
        <f>SUM(I72:I86)</f>
        <v>0</v>
      </c>
      <c r="J71" s="166"/>
      <c r="K71" s="166">
        <f>SUM(K72:K86)</f>
        <v>0</v>
      </c>
      <c r="L71" s="166"/>
      <c r="M71" s="166">
        <f>SUM(M72:M86)</f>
        <v>0</v>
      </c>
      <c r="N71" s="166"/>
      <c r="O71" s="166">
        <f>SUM(O72:O86)</f>
        <v>0.04</v>
      </c>
      <c r="P71" s="166"/>
      <c r="Q71" s="166">
        <f>SUM(Q72:Q86)</f>
        <v>0</v>
      </c>
      <c r="R71" s="166"/>
      <c r="S71" s="166"/>
      <c r="T71" s="167"/>
      <c r="U71" s="161"/>
      <c r="V71" s="161">
        <f>SUM(V72:V86)</f>
        <v>4.5</v>
      </c>
      <c r="W71" s="161"/>
      <c r="X71" s="161"/>
      <c r="AG71" t="s">
        <v>207</v>
      </c>
    </row>
    <row r="72" spans="1:60" ht="22.5" outlineLevel="1">
      <c r="A72" s="168">
        <v>21</v>
      </c>
      <c r="B72" s="169" t="s">
        <v>1160</v>
      </c>
      <c r="C72" s="178" t="s">
        <v>1161</v>
      </c>
      <c r="D72" s="170" t="s">
        <v>264</v>
      </c>
      <c r="E72" s="171">
        <v>1</v>
      </c>
      <c r="F72" s="172"/>
      <c r="G72" s="173">
        <f>ROUND(E72*F72,2)</f>
        <v>0</v>
      </c>
      <c r="H72" s="172"/>
      <c r="I72" s="173">
        <f>ROUND(E72*H72,2)</f>
        <v>0</v>
      </c>
      <c r="J72" s="172"/>
      <c r="K72" s="173">
        <f>ROUND(E72*J72,2)</f>
        <v>0</v>
      </c>
      <c r="L72" s="173">
        <v>15</v>
      </c>
      <c r="M72" s="173">
        <f>G72*(1+L72/100)</f>
        <v>0</v>
      </c>
      <c r="N72" s="173">
        <v>0</v>
      </c>
      <c r="O72" s="173">
        <f>ROUND(E72*N72,2)</f>
        <v>0</v>
      </c>
      <c r="P72" s="173">
        <v>0</v>
      </c>
      <c r="Q72" s="173">
        <f>ROUND(E72*P72,2)</f>
        <v>0</v>
      </c>
      <c r="R72" s="173" t="s">
        <v>640</v>
      </c>
      <c r="S72" s="173" t="s">
        <v>211</v>
      </c>
      <c r="T72" s="174" t="s">
        <v>241</v>
      </c>
      <c r="U72" s="159">
        <v>1.45</v>
      </c>
      <c r="V72" s="159">
        <f>ROUND(E72*U72,2)</f>
        <v>1.45</v>
      </c>
      <c r="W72" s="159"/>
      <c r="X72" s="159" t="s">
        <v>242</v>
      </c>
      <c r="Y72" s="149"/>
      <c r="Z72" s="149"/>
      <c r="AA72" s="149"/>
      <c r="AB72" s="149"/>
      <c r="AC72" s="149"/>
      <c r="AD72" s="149"/>
      <c r="AE72" s="149"/>
      <c r="AF72" s="149"/>
      <c r="AG72" s="149" t="s">
        <v>243</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56"/>
      <c r="B73" s="157"/>
      <c r="C73" s="194" t="s">
        <v>1608</v>
      </c>
      <c r="D73" s="182"/>
      <c r="E73" s="183">
        <v>1</v>
      </c>
      <c r="F73" s="159"/>
      <c r="G73" s="159"/>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249</v>
      </c>
      <c r="AH73" s="149">
        <v>0</v>
      </c>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ht="22.5" outlineLevel="1">
      <c r="A74" s="168">
        <v>22</v>
      </c>
      <c r="B74" s="169" t="s">
        <v>1162</v>
      </c>
      <c r="C74" s="178" t="s">
        <v>1163</v>
      </c>
      <c r="D74" s="170" t="s">
        <v>264</v>
      </c>
      <c r="E74" s="171">
        <v>1</v>
      </c>
      <c r="F74" s="172"/>
      <c r="G74" s="173">
        <f>ROUND(E74*F74,2)</f>
        <v>0</v>
      </c>
      <c r="H74" s="172"/>
      <c r="I74" s="173">
        <f>ROUND(E74*H74,2)</f>
        <v>0</v>
      </c>
      <c r="J74" s="172"/>
      <c r="K74" s="173">
        <f>ROUND(E74*J74,2)</f>
        <v>0</v>
      </c>
      <c r="L74" s="173">
        <v>15</v>
      </c>
      <c r="M74" s="173">
        <f>G74*(1+L74/100)</f>
        <v>0</v>
      </c>
      <c r="N74" s="173">
        <v>0</v>
      </c>
      <c r="O74" s="173">
        <f>ROUND(E74*N74,2)</f>
        <v>0</v>
      </c>
      <c r="P74" s="173">
        <v>0</v>
      </c>
      <c r="Q74" s="173">
        <f>ROUND(E74*P74,2)</f>
        <v>0</v>
      </c>
      <c r="R74" s="173" t="s">
        <v>640</v>
      </c>
      <c r="S74" s="173" t="s">
        <v>211</v>
      </c>
      <c r="T74" s="174" t="s">
        <v>241</v>
      </c>
      <c r="U74" s="159">
        <v>1.5</v>
      </c>
      <c r="V74" s="159">
        <f>ROUND(E74*U74,2)</f>
        <v>1.5</v>
      </c>
      <c r="W74" s="159"/>
      <c r="X74" s="159" t="s">
        <v>242</v>
      </c>
      <c r="Y74" s="149"/>
      <c r="Z74" s="149"/>
      <c r="AA74" s="149"/>
      <c r="AB74" s="149"/>
      <c r="AC74" s="149"/>
      <c r="AD74" s="149"/>
      <c r="AE74" s="149"/>
      <c r="AF74" s="149"/>
      <c r="AG74" s="149" t="s">
        <v>243</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c r="A75" s="156"/>
      <c r="B75" s="157"/>
      <c r="C75" s="194" t="s">
        <v>1605</v>
      </c>
      <c r="D75" s="182"/>
      <c r="E75" s="183">
        <v>1</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249</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c r="A76" s="168">
        <v>23</v>
      </c>
      <c r="B76" s="169" t="s">
        <v>1168</v>
      </c>
      <c r="C76" s="178" t="s">
        <v>1169</v>
      </c>
      <c r="D76" s="170" t="s">
        <v>264</v>
      </c>
      <c r="E76" s="171">
        <v>2</v>
      </c>
      <c r="F76" s="172"/>
      <c r="G76" s="173">
        <f>ROUND(E76*F76,2)</f>
        <v>0</v>
      </c>
      <c r="H76" s="172"/>
      <c r="I76" s="173">
        <f>ROUND(E76*H76,2)</f>
        <v>0</v>
      </c>
      <c r="J76" s="172"/>
      <c r="K76" s="173">
        <f>ROUND(E76*J76,2)</f>
        <v>0</v>
      </c>
      <c r="L76" s="173">
        <v>15</v>
      </c>
      <c r="M76" s="173">
        <f>G76*(1+L76/100)</f>
        <v>0</v>
      </c>
      <c r="N76" s="173">
        <v>0</v>
      </c>
      <c r="O76" s="173">
        <f>ROUND(E76*N76,2)</f>
        <v>0</v>
      </c>
      <c r="P76" s="173">
        <v>0</v>
      </c>
      <c r="Q76" s="173">
        <f>ROUND(E76*P76,2)</f>
        <v>0</v>
      </c>
      <c r="R76" s="173" t="s">
        <v>640</v>
      </c>
      <c r="S76" s="173" t="s">
        <v>211</v>
      </c>
      <c r="T76" s="174" t="s">
        <v>241</v>
      </c>
      <c r="U76" s="159">
        <v>0.77500000000000002</v>
      </c>
      <c r="V76" s="159">
        <f>ROUND(E76*U76,2)</f>
        <v>1.55</v>
      </c>
      <c r="W76" s="159"/>
      <c r="X76" s="159" t="s">
        <v>242</v>
      </c>
      <c r="Y76" s="149"/>
      <c r="Z76" s="149"/>
      <c r="AA76" s="149"/>
      <c r="AB76" s="149"/>
      <c r="AC76" s="149"/>
      <c r="AD76" s="149"/>
      <c r="AE76" s="149"/>
      <c r="AF76" s="149"/>
      <c r="AG76" s="149" t="s">
        <v>243</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c r="A77" s="156"/>
      <c r="B77" s="157"/>
      <c r="C77" s="194" t="s">
        <v>1621</v>
      </c>
      <c r="D77" s="182"/>
      <c r="E77" s="183">
        <v>2</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249</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68">
        <v>24</v>
      </c>
      <c r="B78" s="169" t="s">
        <v>1173</v>
      </c>
      <c r="C78" s="178" t="s">
        <v>1174</v>
      </c>
      <c r="D78" s="170" t="s">
        <v>264</v>
      </c>
      <c r="E78" s="171">
        <v>2</v>
      </c>
      <c r="F78" s="172"/>
      <c r="G78" s="173">
        <f>ROUND(E78*F78,2)</f>
        <v>0</v>
      </c>
      <c r="H78" s="172"/>
      <c r="I78" s="173">
        <f>ROUND(E78*H78,2)</f>
        <v>0</v>
      </c>
      <c r="J78" s="172"/>
      <c r="K78" s="173">
        <f>ROUND(E78*J78,2)</f>
        <v>0</v>
      </c>
      <c r="L78" s="173">
        <v>15</v>
      </c>
      <c r="M78" s="173">
        <f>G78*(1+L78/100)</f>
        <v>0</v>
      </c>
      <c r="N78" s="173">
        <v>7.5000000000000002E-4</v>
      </c>
      <c r="O78" s="173">
        <f>ROUND(E78*N78,2)</f>
        <v>0</v>
      </c>
      <c r="P78" s="173">
        <v>0</v>
      </c>
      <c r="Q78" s="173">
        <f>ROUND(E78*P78,2)</f>
        <v>0</v>
      </c>
      <c r="R78" s="173" t="s">
        <v>417</v>
      </c>
      <c r="S78" s="173" t="s">
        <v>211</v>
      </c>
      <c r="T78" s="174" t="s">
        <v>241</v>
      </c>
      <c r="U78" s="159">
        <v>0</v>
      </c>
      <c r="V78" s="159">
        <f>ROUND(E78*U78,2)</f>
        <v>0</v>
      </c>
      <c r="W78" s="159"/>
      <c r="X78" s="159" t="s">
        <v>418</v>
      </c>
      <c r="Y78" s="149"/>
      <c r="Z78" s="149"/>
      <c r="AA78" s="149"/>
      <c r="AB78" s="149"/>
      <c r="AC78" s="149"/>
      <c r="AD78" s="149"/>
      <c r="AE78" s="149"/>
      <c r="AF78" s="149"/>
      <c r="AG78" s="149" t="s">
        <v>419</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c r="A79" s="156"/>
      <c r="B79" s="157"/>
      <c r="C79" s="194" t="s">
        <v>1175</v>
      </c>
      <c r="D79" s="182"/>
      <c r="E79" s="183"/>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249</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c r="A80" s="156"/>
      <c r="B80" s="157"/>
      <c r="C80" s="194" t="s">
        <v>1622</v>
      </c>
      <c r="D80" s="182"/>
      <c r="E80" s="183">
        <v>2</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249</v>
      </c>
      <c r="AH80" s="149">
        <v>0</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ht="22.5" outlineLevel="1">
      <c r="A81" s="168">
        <v>25</v>
      </c>
      <c r="B81" s="169" t="s">
        <v>1178</v>
      </c>
      <c r="C81" s="178" t="s">
        <v>1179</v>
      </c>
      <c r="D81" s="170" t="s">
        <v>264</v>
      </c>
      <c r="E81" s="171">
        <v>1</v>
      </c>
      <c r="F81" s="172"/>
      <c r="G81" s="173">
        <f>ROUND(E81*F81,2)</f>
        <v>0</v>
      </c>
      <c r="H81" s="172"/>
      <c r="I81" s="173">
        <f>ROUND(E81*H81,2)</f>
        <v>0</v>
      </c>
      <c r="J81" s="172"/>
      <c r="K81" s="173">
        <f>ROUND(E81*J81,2)</f>
        <v>0</v>
      </c>
      <c r="L81" s="173">
        <v>15</v>
      </c>
      <c r="M81" s="173">
        <f>G81*(1+L81/100)</f>
        <v>0</v>
      </c>
      <c r="N81" s="173">
        <v>1.7000000000000001E-2</v>
      </c>
      <c r="O81" s="173">
        <f>ROUND(E81*N81,2)</f>
        <v>0.02</v>
      </c>
      <c r="P81" s="173">
        <v>0</v>
      </c>
      <c r="Q81" s="173">
        <f>ROUND(E81*P81,2)</f>
        <v>0</v>
      </c>
      <c r="R81" s="173" t="s">
        <v>417</v>
      </c>
      <c r="S81" s="173" t="s">
        <v>211</v>
      </c>
      <c r="T81" s="174" t="s">
        <v>241</v>
      </c>
      <c r="U81" s="159">
        <v>0</v>
      </c>
      <c r="V81" s="159">
        <f>ROUND(E81*U81,2)</f>
        <v>0</v>
      </c>
      <c r="W81" s="159"/>
      <c r="X81" s="159" t="s">
        <v>418</v>
      </c>
      <c r="Y81" s="149"/>
      <c r="Z81" s="149"/>
      <c r="AA81" s="149"/>
      <c r="AB81" s="149"/>
      <c r="AC81" s="149"/>
      <c r="AD81" s="149"/>
      <c r="AE81" s="149"/>
      <c r="AF81" s="149"/>
      <c r="AG81" s="149" t="s">
        <v>419</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c r="A82" s="156"/>
      <c r="B82" s="157"/>
      <c r="C82" s="194" t="s">
        <v>1623</v>
      </c>
      <c r="D82" s="182"/>
      <c r="E82" s="183">
        <v>1</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249</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ht="22.5" outlineLevel="1">
      <c r="A83" s="168">
        <v>26</v>
      </c>
      <c r="B83" s="169" t="s">
        <v>1624</v>
      </c>
      <c r="C83" s="178" t="s">
        <v>1625</v>
      </c>
      <c r="D83" s="170" t="s">
        <v>264</v>
      </c>
      <c r="E83" s="171">
        <v>1</v>
      </c>
      <c r="F83" s="172"/>
      <c r="G83" s="173">
        <f>ROUND(E83*F83,2)</f>
        <v>0</v>
      </c>
      <c r="H83" s="172"/>
      <c r="I83" s="173">
        <f>ROUND(E83*H83,2)</f>
        <v>0</v>
      </c>
      <c r="J83" s="172"/>
      <c r="K83" s="173">
        <f>ROUND(E83*J83,2)</f>
        <v>0</v>
      </c>
      <c r="L83" s="173">
        <v>15</v>
      </c>
      <c r="M83" s="173">
        <f>G83*(1+L83/100)</f>
        <v>0</v>
      </c>
      <c r="N83" s="173">
        <v>2.1000000000000001E-2</v>
      </c>
      <c r="O83" s="173">
        <f>ROUND(E83*N83,2)</f>
        <v>0.02</v>
      </c>
      <c r="P83" s="173">
        <v>0</v>
      </c>
      <c r="Q83" s="173">
        <f>ROUND(E83*P83,2)</f>
        <v>0</v>
      </c>
      <c r="R83" s="173" t="s">
        <v>417</v>
      </c>
      <c r="S83" s="173" t="s">
        <v>211</v>
      </c>
      <c r="T83" s="174" t="s">
        <v>241</v>
      </c>
      <c r="U83" s="159">
        <v>0</v>
      </c>
      <c r="V83" s="159">
        <f>ROUND(E83*U83,2)</f>
        <v>0</v>
      </c>
      <c r="W83" s="159"/>
      <c r="X83" s="159" t="s">
        <v>418</v>
      </c>
      <c r="Y83" s="149"/>
      <c r="Z83" s="149"/>
      <c r="AA83" s="149"/>
      <c r="AB83" s="149"/>
      <c r="AC83" s="149"/>
      <c r="AD83" s="149"/>
      <c r="AE83" s="149"/>
      <c r="AF83" s="149"/>
      <c r="AG83" s="149" t="s">
        <v>419</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c r="A84" s="156"/>
      <c r="B84" s="157"/>
      <c r="C84" s="194" t="s">
        <v>1611</v>
      </c>
      <c r="D84" s="182"/>
      <c r="E84" s="183">
        <v>1</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249</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c r="A85" s="156">
        <v>27</v>
      </c>
      <c r="B85" s="157" t="s">
        <v>638</v>
      </c>
      <c r="C85" s="197" t="s">
        <v>639</v>
      </c>
      <c r="D85" s="158" t="s">
        <v>0</v>
      </c>
      <c r="E85" s="193"/>
      <c r="F85" s="160"/>
      <c r="G85" s="159">
        <f>ROUND(E85*F85,2)</f>
        <v>0</v>
      </c>
      <c r="H85" s="160"/>
      <c r="I85" s="159">
        <f>ROUND(E85*H85,2)</f>
        <v>0</v>
      </c>
      <c r="J85" s="160"/>
      <c r="K85" s="159">
        <f>ROUND(E85*J85,2)</f>
        <v>0</v>
      </c>
      <c r="L85" s="159">
        <v>15</v>
      </c>
      <c r="M85" s="159">
        <f>G85*(1+L85/100)</f>
        <v>0</v>
      </c>
      <c r="N85" s="159">
        <v>0</v>
      </c>
      <c r="O85" s="159">
        <f>ROUND(E85*N85,2)</f>
        <v>0</v>
      </c>
      <c r="P85" s="159">
        <v>0</v>
      </c>
      <c r="Q85" s="159">
        <f>ROUND(E85*P85,2)</f>
        <v>0</v>
      </c>
      <c r="R85" s="159" t="s">
        <v>640</v>
      </c>
      <c r="S85" s="159" t="s">
        <v>211</v>
      </c>
      <c r="T85" s="159" t="s">
        <v>241</v>
      </c>
      <c r="U85" s="159">
        <v>0</v>
      </c>
      <c r="V85" s="159">
        <f>ROUND(E85*U85,2)</f>
        <v>0</v>
      </c>
      <c r="W85" s="159"/>
      <c r="X85" s="159" t="s">
        <v>447</v>
      </c>
      <c r="Y85" s="149"/>
      <c r="Z85" s="149"/>
      <c r="AA85" s="149"/>
      <c r="AB85" s="149"/>
      <c r="AC85" s="149"/>
      <c r="AD85" s="149"/>
      <c r="AE85" s="149"/>
      <c r="AF85" s="149"/>
      <c r="AG85" s="149" t="s">
        <v>448</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267" t="s">
        <v>490</v>
      </c>
      <c r="D86" s="268"/>
      <c r="E86" s="268"/>
      <c r="F86" s="268"/>
      <c r="G86" s="268"/>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245</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c r="A87" s="162" t="s">
        <v>206</v>
      </c>
      <c r="B87" s="163" t="s">
        <v>157</v>
      </c>
      <c r="C87" s="177" t="s">
        <v>158</v>
      </c>
      <c r="D87" s="164"/>
      <c r="E87" s="165"/>
      <c r="F87" s="166"/>
      <c r="G87" s="166">
        <f>SUMIF(AG88:AG96,"&lt;&gt;NOR",G88:G96)</f>
        <v>0</v>
      </c>
      <c r="H87" s="166"/>
      <c r="I87" s="166">
        <f>SUM(I88:I96)</f>
        <v>0</v>
      </c>
      <c r="J87" s="166"/>
      <c r="K87" s="166">
        <f>SUM(K88:K96)</f>
        <v>0</v>
      </c>
      <c r="L87" s="166"/>
      <c r="M87" s="166">
        <f>SUM(M88:M96)</f>
        <v>0</v>
      </c>
      <c r="N87" s="166"/>
      <c r="O87" s="166">
        <f>SUM(O88:O96)</f>
        <v>0.17</v>
      </c>
      <c r="P87" s="166"/>
      <c r="Q87" s="166">
        <f>SUM(Q88:Q96)</f>
        <v>0</v>
      </c>
      <c r="R87" s="166"/>
      <c r="S87" s="166"/>
      <c r="T87" s="167"/>
      <c r="U87" s="161"/>
      <c r="V87" s="161">
        <f>SUM(V88:V96)</f>
        <v>6.91</v>
      </c>
      <c r="W87" s="161"/>
      <c r="X87" s="161"/>
      <c r="AG87" t="s">
        <v>207</v>
      </c>
    </row>
    <row r="88" spans="1:60" outlineLevel="1">
      <c r="A88" s="168">
        <v>28</v>
      </c>
      <c r="B88" s="169" t="s">
        <v>1190</v>
      </c>
      <c r="C88" s="178" t="s">
        <v>1191</v>
      </c>
      <c r="D88" s="170" t="s">
        <v>257</v>
      </c>
      <c r="E88" s="171">
        <v>6.34</v>
      </c>
      <c r="F88" s="172"/>
      <c r="G88" s="173">
        <f>ROUND(E88*F88,2)</f>
        <v>0</v>
      </c>
      <c r="H88" s="172"/>
      <c r="I88" s="173">
        <f>ROUND(E88*H88,2)</f>
        <v>0</v>
      </c>
      <c r="J88" s="172"/>
      <c r="K88" s="173">
        <f>ROUND(E88*J88,2)</f>
        <v>0</v>
      </c>
      <c r="L88" s="173">
        <v>15</v>
      </c>
      <c r="M88" s="173">
        <f>G88*(1+L88/100)</f>
        <v>0</v>
      </c>
      <c r="N88" s="173">
        <v>2.1000000000000001E-4</v>
      </c>
      <c r="O88" s="173">
        <f>ROUND(E88*N88,2)</f>
        <v>0</v>
      </c>
      <c r="P88" s="173">
        <v>0</v>
      </c>
      <c r="Q88" s="173">
        <f>ROUND(E88*P88,2)</f>
        <v>0</v>
      </c>
      <c r="R88" s="173" t="s">
        <v>1192</v>
      </c>
      <c r="S88" s="173" t="s">
        <v>211</v>
      </c>
      <c r="T88" s="174" t="s">
        <v>241</v>
      </c>
      <c r="U88" s="159">
        <v>0.05</v>
      </c>
      <c r="V88" s="159">
        <f>ROUND(E88*U88,2)</f>
        <v>0.32</v>
      </c>
      <c r="W88" s="159"/>
      <c r="X88" s="159" t="s">
        <v>242</v>
      </c>
      <c r="Y88" s="149"/>
      <c r="Z88" s="149"/>
      <c r="AA88" s="149"/>
      <c r="AB88" s="149"/>
      <c r="AC88" s="149"/>
      <c r="AD88" s="149"/>
      <c r="AE88" s="149"/>
      <c r="AF88" s="149"/>
      <c r="AG88" s="149" t="s">
        <v>243</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194" t="s">
        <v>1626</v>
      </c>
      <c r="D89" s="182"/>
      <c r="E89" s="183">
        <v>4.54</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249</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c r="A90" s="156"/>
      <c r="B90" s="157"/>
      <c r="C90" s="194" t="s">
        <v>1627</v>
      </c>
      <c r="D90" s="182"/>
      <c r="E90" s="183">
        <v>1.8</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249</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ht="22.5" outlineLevel="1">
      <c r="A91" s="186">
        <v>29</v>
      </c>
      <c r="B91" s="187" t="s">
        <v>1199</v>
      </c>
      <c r="C91" s="195" t="s">
        <v>1200</v>
      </c>
      <c r="D91" s="188" t="s">
        <v>257</v>
      </c>
      <c r="E91" s="189">
        <v>6.34</v>
      </c>
      <c r="F91" s="190"/>
      <c r="G91" s="191">
        <f>ROUND(E91*F91,2)</f>
        <v>0</v>
      </c>
      <c r="H91" s="190"/>
      <c r="I91" s="191">
        <f>ROUND(E91*H91,2)</f>
        <v>0</v>
      </c>
      <c r="J91" s="190"/>
      <c r="K91" s="191">
        <f>ROUND(E91*J91,2)</f>
        <v>0</v>
      </c>
      <c r="L91" s="191">
        <v>15</v>
      </c>
      <c r="M91" s="191">
        <f>G91*(1+L91/100)</f>
        <v>0</v>
      </c>
      <c r="N91" s="191">
        <v>5.1500000000000001E-3</v>
      </c>
      <c r="O91" s="191">
        <f>ROUND(E91*N91,2)</f>
        <v>0.03</v>
      </c>
      <c r="P91" s="191">
        <v>0</v>
      </c>
      <c r="Q91" s="191">
        <f>ROUND(E91*P91,2)</f>
        <v>0</v>
      </c>
      <c r="R91" s="191" t="s">
        <v>1192</v>
      </c>
      <c r="S91" s="191" t="s">
        <v>211</v>
      </c>
      <c r="T91" s="192" t="s">
        <v>241</v>
      </c>
      <c r="U91" s="159">
        <v>1.04</v>
      </c>
      <c r="V91" s="159">
        <f>ROUND(E91*U91,2)</f>
        <v>6.59</v>
      </c>
      <c r="W91" s="159"/>
      <c r="X91" s="159" t="s">
        <v>242</v>
      </c>
      <c r="Y91" s="149"/>
      <c r="Z91" s="149"/>
      <c r="AA91" s="149"/>
      <c r="AB91" s="149"/>
      <c r="AC91" s="149"/>
      <c r="AD91" s="149"/>
      <c r="AE91" s="149"/>
      <c r="AF91" s="149"/>
      <c r="AG91" s="149" t="s">
        <v>668</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ht="22.5" outlineLevel="1">
      <c r="A92" s="186">
        <v>30</v>
      </c>
      <c r="B92" s="187" t="s">
        <v>1205</v>
      </c>
      <c r="C92" s="195" t="s">
        <v>1206</v>
      </c>
      <c r="D92" s="188" t="s">
        <v>257</v>
      </c>
      <c r="E92" s="189">
        <v>6.34</v>
      </c>
      <c r="F92" s="190"/>
      <c r="G92" s="191">
        <f>ROUND(E92*F92,2)</f>
        <v>0</v>
      </c>
      <c r="H92" s="190"/>
      <c r="I92" s="191">
        <f>ROUND(E92*H92,2)</f>
        <v>0</v>
      </c>
      <c r="J92" s="190"/>
      <c r="K92" s="191">
        <f>ROUND(E92*J92,2)</f>
        <v>0</v>
      </c>
      <c r="L92" s="191">
        <v>15</v>
      </c>
      <c r="M92" s="191">
        <f>G92*(1+L92/100)</f>
        <v>0</v>
      </c>
      <c r="N92" s="191">
        <v>8.0000000000000004E-4</v>
      </c>
      <c r="O92" s="191">
        <f>ROUND(E92*N92,2)</f>
        <v>0.01</v>
      </c>
      <c r="P92" s="191">
        <v>0</v>
      </c>
      <c r="Q92" s="191">
        <f>ROUND(E92*P92,2)</f>
        <v>0</v>
      </c>
      <c r="R92" s="191" t="s">
        <v>1192</v>
      </c>
      <c r="S92" s="191" t="s">
        <v>241</v>
      </c>
      <c r="T92" s="192" t="s">
        <v>241</v>
      </c>
      <c r="U92" s="159">
        <v>0</v>
      </c>
      <c r="V92" s="159">
        <f>ROUND(E92*U92,2)</f>
        <v>0</v>
      </c>
      <c r="W92" s="159"/>
      <c r="X92" s="159" t="s">
        <v>242</v>
      </c>
      <c r="Y92" s="149"/>
      <c r="Z92" s="149"/>
      <c r="AA92" s="149"/>
      <c r="AB92" s="149"/>
      <c r="AC92" s="149"/>
      <c r="AD92" s="149"/>
      <c r="AE92" s="149"/>
      <c r="AF92" s="149"/>
      <c r="AG92" s="149" t="s">
        <v>668</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ht="22.5" outlineLevel="1">
      <c r="A93" s="168">
        <v>31</v>
      </c>
      <c r="B93" s="169" t="s">
        <v>1207</v>
      </c>
      <c r="C93" s="178" t="s">
        <v>1208</v>
      </c>
      <c r="D93" s="170" t="s">
        <v>257</v>
      </c>
      <c r="E93" s="171">
        <v>6.9740000000000002</v>
      </c>
      <c r="F93" s="172"/>
      <c r="G93" s="173">
        <f>ROUND(E93*F93,2)</f>
        <v>0</v>
      </c>
      <c r="H93" s="172"/>
      <c r="I93" s="173">
        <f>ROUND(E93*H93,2)</f>
        <v>0</v>
      </c>
      <c r="J93" s="172"/>
      <c r="K93" s="173">
        <f>ROUND(E93*J93,2)</f>
        <v>0</v>
      </c>
      <c r="L93" s="173">
        <v>15</v>
      </c>
      <c r="M93" s="173">
        <f>G93*(1+L93/100)</f>
        <v>0</v>
      </c>
      <c r="N93" s="173">
        <v>1.9199999999999998E-2</v>
      </c>
      <c r="O93" s="173">
        <f>ROUND(E93*N93,2)</f>
        <v>0.13</v>
      </c>
      <c r="P93" s="173">
        <v>0</v>
      </c>
      <c r="Q93" s="173">
        <f>ROUND(E93*P93,2)</f>
        <v>0</v>
      </c>
      <c r="R93" s="173" t="s">
        <v>417</v>
      </c>
      <c r="S93" s="173" t="s">
        <v>211</v>
      </c>
      <c r="T93" s="174" t="s">
        <v>241</v>
      </c>
      <c r="U93" s="159">
        <v>0</v>
      </c>
      <c r="V93" s="159">
        <f>ROUND(E93*U93,2)</f>
        <v>0</v>
      </c>
      <c r="W93" s="159"/>
      <c r="X93" s="159" t="s">
        <v>418</v>
      </c>
      <c r="Y93" s="149"/>
      <c r="Z93" s="149"/>
      <c r="AA93" s="149"/>
      <c r="AB93" s="149"/>
      <c r="AC93" s="149"/>
      <c r="AD93" s="149"/>
      <c r="AE93" s="149"/>
      <c r="AF93" s="149"/>
      <c r="AG93" s="149" t="s">
        <v>419</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c r="A94" s="156"/>
      <c r="B94" s="157"/>
      <c r="C94" s="194" t="s">
        <v>1628</v>
      </c>
      <c r="D94" s="182"/>
      <c r="E94" s="183">
        <v>6.9740000000000002</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249</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c r="A95" s="156">
        <v>32</v>
      </c>
      <c r="B95" s="157" t="s">
        <v>1211</v>
      </c>
      <c r="C95" s="197" t="s">
        <v>1212</v>
      </c>
      <c r="D95" s="158" t="s">
        <v>0</v>
      </c>
      <c r="E95" s="193"/>
      <c r="F95" s="160"/>
      <c r="G95" s="159">
        <f>ROUND(E95*F95,2)</f>
        <v>0</v>
      </c>
      <c r="H95" s="160"/>
      <c r="I95" s="159">
        <f>ROUND(E95*H95,2)</f>
        <v>0</v>
      </c>
      <c r="J95" s="160"/>
      <c r="K95" s="159">
        <f>ROUND(E95*J95,2)</f>
        <v>0</v>
      </c>
      <c r="L95" s="159">
        <v>15</v>
      </c>
      <c r="M95" s="159">
        <f>G95*(1+L95/100)</f>
        <v>0</v>
      </c>
      <c r="N95" s="159">
        <v>0</v>
      </c>
      <c r="O95" s="159">
        <f>ROUND(E95*N95,2)</f>
        <v>0</v>
      </c>
      <c r="P95" s="159">
        <v>0</v>
      </c>
      <c r="Q95" s="159">
        <f>ROUND(E95*P95,2)</f>
        <v>0</v>
      </c>
      <c r="R95" s="159" t="s">
        <v>1192</v>
      </c>
      <c r="S95" s="159" t="s">
        <v>211</v>
      </c>
      <c r="T95" s="159" t="s">
        <v>241</v>
      </c>
      <c r="U95" s="159">
        <v>0</v>
      </c>
      <c r="V95" s="159">
        <f>ROUND(E95*U95,2)</f>
        <v>0</v>
      </c>
      <c r="W95" s="159"/>
      <c r="X95" s="159" t="s">
        <v>447</v>
      </c>
      <c r="Y95" s="149"/>
      <c r="Z95" s="149"/>
      <c r="AA95" s="149"/>
      <c r="AB95" s="149"/>
      <c r="AC95" s="149"/>
      <c r="AD95" s="149"/>
      <c r="AE95" s="149"/>
      <c r="AF95" s="149"/>
      <c r="AG95" s="149" t="s">
        <v>448</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c r="A96" s="156"/>
      <c r="B96" s="157"/>
      <c r="C96" s="267" t="s">
        <v>490</v>
      </c>
      <c r="D96" s="268"/>
      <c r="E96" s="268"/>
      <c r="F96" s="268"/>
      <c r="G96" s="268"/>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245</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c r="A97" s="162" t="s">
        <v>206</v>
      </c>
      <c r="B97" s="163" t="s">
        <v>161</v>
      </c>
      <c r="C97" s="177" t="s">
        <v>162</v>
      </c>
      <c r="D97" s="164"/>
      <c r="E97" s="165"/>
      <c r="F97" s="166"/>
      <c r="G97" s="166">
        <f>SUMIF(AG98:AG101,"&lt;&gt;NOR",G98:G101)</f>
        <v>0</v>
      </c>
      <c r="H97" s="166"/>
      <c r="I97" s="166">
        <f>SUM(I98:I101)</f>
        <v>0</v>
      </c>
      <c r="J97" s="166"/>
      <c r="K97" s="166">
        <f>SUM(K98:K101)</f>
        <v>0</v>
      </c>
      <c r="L97" s="166"/>
      <c r="M97" s="166">
        <f>SUM(M98:M101)</f>
        <v>0</v>
      </c>
      <c r="N97" s="166"/>
      <c r="O97" s="166">
        <f>SUM(O98:O101)</f>
        <v>0.04</v>
      </c>
      <c r="P97" s="166"/>
      <c r="Q97" s="166">
        <f>SUM(Q98:Q101)</f>
        <v>0</v>
      </c>
      <c r="R97" s="166"/>
      <c r="S97" s="166"/>
      <c r="T97" s="167"/>
      <c r="U97" s="161"/>
      <c r="V97" s="161">
        <f>SUM(V98:V101)</f>
        <v>2.54</v>
      </c>
      <c r="W97" s="161"/>
      <c r="X97" s="161"/>
      <c r="AG97" t="s">
        <v>207</v>
      </c>
    </row>
    <row r="98" spans="1:60" outlineLevel="1">
      <c r="A98" s="168">
        <v>33</v>
      </c>
      <c r="B98" s="169" t="s">
        <v>1228</v>
      </c>
      <c r="C98" s="178" t="s">
        <v>1229</v>
      </c>
      <c r="D98" s="170" t="s">
        <v>257</v>
      </c>
      <c r="E98" s="171">
        <v>6.34</v>
      </c>
      <c r="F98" s="172"/>
      <c r="G98" s="173">
        <f>ROUND(E98*F98,2)</f>
        <v>0</v>
      </c>
      <c r="H98" s="172"/>
      <c r="I98" s="173">
        <f>ROUND(E98*H98,2)</f>
        <v>0</v>
      </c>
      <c r="J98" s="172"/>
      <c r="K98" s="173">
        <f>ROUND(E98*J98,2)</f>
        <v>0</v>
      </c>
      <c r="L98" s="173">
        <v>15</v>
      </c>
      <c r="M98" s="173">
        <f>G98*(1+L98/100)</f>
        <v>0</v>
      </c>
      <c r="N98" s="173">
        <v>5.9300000000000004E-3</v>
      </c>
      <c r="O98" s="173">
        <f>ROUND(E98*N98,2)</f>
        <v>0.04</v>
      </c>
      <c r="P98" s="173">
        <v>0</v>
      </c>
      <c r="Q98" s="173">
        <f>ROUND(E98*P98,2)</f>
        <v>0</v>
      </c>
      <c r="R98" s="173" t="s">
        <v>1230</v>
      </c>
      <c r="S98" s="173" t="s">
        <v>211</v>
      </c>
      <c r="T98" s="174" t="s">
        <v>241</v>
      </c>
      <c r="U98" s="159">
        <v>0.4</v>
      </c>
      <c r="V98" s="159">
        <f>ROUND(E98*U98,2)</f>
        <v>2.54</v>
      </c>
      <c r="W98" s="159"/>
      <c r="X98" s="159" t="s">
        <v>242</v>
      </c>
      <c r="Y98" s="149"/>
      <c r="Z98" s="149"/>
      <c r="AA98" s="149"/>
      <c r="AB98" s="149"/>
      <c r="AC98" s="149"/>
      <c r="AD98" s="149"/>
      <c r="AE98" s="149"/>
      <c r="AF98" s="149"/>
      <c r="AG98" s="149" t="s">
        <v>668</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56"/>
      <c r="B99" s="157"/>
      <c r="C99" s="263" t="s">
        <v>1231</v>
      </c>
      <c r="D99" s="264"/>
      <c r="E99" s="264"/>
      <c r="F99" s="264"/>
      <c r="G99" s="264"/>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245</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c r="A100" s="156">
        <v>34</v>
      </c>
      <c r="B100" s="157" t="s">
        <v>1232</v>
      </c>
      <c r="C100" s="197" t="s">
        <v>1233</v>
      </c>
      <c r="D100" s="158" t="s">
        <v>0</v>
      </c>
      <c r="E100" s="193"/>
      <c r="F100" s="160"/>
      <c r="G100" s="159">
        <f>ROUND(E100*F100,2)</f>
        <v>0</v>
      </c>
      <c r="H100" s="160"/>
      <c r="I100" s="159">
        <f>ROUND(E100*H100,2)</f>
        <v>0</v>
      </c>
      <c r="J100" s="160"/>
      <c r="K100" s="159">
        <f>ROUND(E100*J100,2)</f>
        <v>0</v>
      </c>
      <c r="L100" s="159">
        <v>15</v>
      </c>
      <c r="M100" s="159">
        <f>G100*(1+L100/100)</f>
        <v>0</v>
      </c>
      <c r="N100" s="159">
        <v>0</v>
      </c>
      <c r="O100" s="159">
        <f>ROUND(E100*N100,2)</f>
        <v>0</v>
      </c>
      <c r="P100" s="159">
        <v>0</v>
      </c>
      <c r="Q100" s="159">
        <f>ROUND(E100*P100,2)</f>
        <v>0</v>
      </c>
      <c r="R100" s="159" t="s">
        <v>1230</v>
      </c>
      <c r="S100" s="159" t="s">
        <v>211</v>
      </c>
      <c r="T100" s="159" t="s">
        <v>241</v>
      </c>
      <c r="U100" s="159">
        <v>0</v>
      </c>
      <c r="V100" s="159">
        <f>ROUND(E100*U100,2)</f>
        <v>0</v>
      </c>
      <c r="W100" s="159"/>
      <c r="X100" s="159" t="s">
        <v>447</v>
      </c>
      <c r="Y100" s="149"/>
      <c r="Z100" s="149"/>
      <c r="AA100" s="149"/>
      <c r="AB100" s="149"/>
      <c r="AC100" s="149"/>
      <c r="AD100" s="149"/>
      <c r="AE100" s="149"/>
      <c r="AF100" s="149"/>
      <c r="AG100" s="149" t="s">
        <v>448</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c r="A101" s="156"/>
      <c r="B101" s="157"/>
      <c r="C101" s="267" t="s">
        <v>490</v>
      </c>
      <c r="D101" s="268"/>
      <c r="E101" s="268"/>
      <c r="F101" s="268"/>
      <c r="G101" s="268"/>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245</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c r="A102" s="162" t="s">
        <v>206</v>
      </c>
      <c r="B102" s="163" t="s">
        <v>163</v>
      </c>
      <c r="C102" s="177" t="s">
        <v>164</v>
      </c>
      <c r="D102" s="164"/>
      <c r="E102" s="165"/>
      <c r="F102" s="166"/>
      <c r="G102" s="166">
        <f>SUMIF(AG103:AG113,"&lt;&gt;NOR",G103:G113)</f>
        <v>0</v>
      </c>
      <c r="H102" s="166"/>
      <c r="I102" s="166">
        <f>SUM(I103:I113)</f>
        <v>0</v>
      </c>
      <c r="J102" s="166"/>
      <c r="K102" s="166">
        <f>SUM(K103:K113)</f>
        <v>0</v>
      </c>
      <c r="L102" s="166"/>
      <c r="M102" s="166">
        <f>SUM(M103:M113)</f>
        <v>0</v>
      </c>
      <c r="N102" s="166"/>
      <c r="O102" s="166">
        <f>SUM(O103:O113)</f>
        <v>0.79</v>
      </c>
      <c r="P102" s="166"/>
      <c r="Q102" s="166">
        <f>SUM(Q103:Q113)</f>
        <v>0</v>
      </c>
      <c r="R102" s="166"/>
      <c r="S102" s="166"/>
      <c r="T102" s="167"/>
      <c r="U102" s="161"/>
      <c r="V102" s="161">
        <f>SUM(V103:V113)</f>
        <v>41.94</v>
      </c>
      <c r="W102" s="161"/>
      <c r="X102" s="161"/>
      <c r="AG102" t="s">
        <v>207</v>
      </c>
    </row>
    <row r="103" spans="1:60" outlineLevel="1">
      <c r="A103" s="168">
        <v>35</v>
      </c>
      <c r="B103" s="169" t="s">
        <v>1234</v>
      </c>
      <c r="C103" s="178" t="s">
        <v>1235</v>
      </c>
      <c r="D103" s="170" t="s">
        <v>257</v>
      </c>
      <c r="E103" s="171">
        <v>28.62</v>
      </c>
      <c r="F103" s="172"/>
      <c r="G103" s="173">
        <f>ROUND(E103*F103,2)</f>
        <v>0</v>
      </c>
      <c r="H103" s="172"/>
      <c r="I103" s="173">
        <f>ROUND(E103*H103,2)</f>
        <v>0</v>
      </c>
      <c r="J103" s="172"/>
      <c r="K103" s="173">
        <f>ROUND(E103*J103,2)</f>
        <v>0</v>
      </c>
      <c r="L103" s="173">
        <v>15</v>
      </c>
      <c r="M103" s="173">
        <f>G103*(1+L103/100)</f>
        <v>0</v>
      </c>
      <c r="N103" s="173">
        <v>1.6000000000000001E-4</v>
      </c>
      <c r="O103" s="173">
        <f>ROUND(E103*N103,2)</f>
        <v>0</v>
      </c>
      <c r="P103" s="173">
        <v>0</v>
      </c>
      <c r="Q103" s="173">
        <f>ROUND(E103*P103,2)</f>
        <v>0</v>
      </c>
      <c r="R103" s="173" t="s">
        <v>1192</v>
      </c>
      <c r="S103" s="173" t="s">
        <v>211</v>
      </c>
      <c r="T103" s="174" t="s">
        <v>241</v>
      </c>
      <c r="U103" s="159">
        <v>0.05</v>
      </c>
      <c r="V103" s="159">
        <f>ROUND(E103*U103,2)</f>
        <v>1.43</v>
      </c>
      <c r="W103" s="159"/>
      <c r="X103" s="159" t="s">
        <v>242</v>
      </c>
      <c r="Y103" s="149"/>
      <c r="Z103" s="149"/>
      <c r="AA103" s="149"/>
      <c r="AB103" s="149"/>
      <c r="AC103" s="149"/>
      <c r="AD103" s="149"/>
      <c r="AE103" s="149"/>
      <c r="AF103" s="149"/>
      <c r="AG103" s="149" t="s">
        <v>243</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c r="A104" s="156"/>
      <c r="B104" s="157"/>
      <c r="C104" s="254" t="s">
        <v>1236</v>
      </c>
      <c r="D104" s="255"/>
      <c r="E104" s="255"/>
      <c r="F104" s="255"/>
      <c r="G104" s="255"/>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216</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outlineLevel="1">
      <c r="A105" s="156"/>
      <c r="B105" s="157"/>
      <c r="C105" s="194" t="s">
        <v>1629</v>
      </c>
      <c r="D105" s="182"/>
      <c r="E105" s="183">
        <v>18.161000000000001</v>
      </c>
      <c r="F105" s="159"/>
      <c r="G105" s="159"/>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249</v>
      </c>
      <c r="AH105" s="149">
        <v>0</v>
      </c>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c r="A106" s="156"/>
      <c r="B106" s="157"/>
      <c r="C106" s="194" t="s">
        <v>1630</v>
      </c>
      <c r="D106" s="182"/>
      <c r="E106" s="183">
        <v>10.459</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249</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ht="22.5" outlineLevel="1">
      <c r="A107" s="186">
        <v>36</v>
      </c>
      <c r="B107" s="187" t="s">
        <v>1237</v>
      </c>
      <c r="C107" s="195" t="s">
        <v>1238</v>
      </c>
      <c r="D107" s="188" t="s">
        <v>257</v>
      </c>
      <c r="E107" s="189">
        <v>28.62</v>
      </c>
      <c r="F107" s="190"/>
      <c r="G107" s="191">
        <f>ROUND(E107*F107,2)</f>
        <v>0</v>
      </c>
      <c r="H107" s="190"/>
      <c r="I107" s="191">
        <f>ROUND(E107*H107,2)</f>
        <v>0</v>
      </c>
      <c r="J107" s="190"/>
      <c r="K107" s="191">
        <f>ROUND(E107*J107,2)</f>
        <v>0</v>
      </c>
      <c r="L107" s="191">
        <v>15</v>
      </c>
      <c r="M107" s="191">
        <f>G107*(1+L107/100)</f>
        <v>0</v>
      </c>
      <c r="N107" s="191">
        <v>5.3499999999999997E-3</v>
      </c>
      <c r="O107" s="191">
        <f>ROUND(E107*N107,2)</f>
        <v>0.15</v>
      </c>
      <c r="P107" s="191">
        <v>0</v>
      </c>
      <c r="Q107" s="191">
        <f>ROUND(E107*P107,2)</f>
        <v>0</v>
      </c>
      <c r="R107" s="191" t="s">
        <v>1192</v>
      </c>
      <c r="S107" s="191" t="s">
        <v>211</v>
      </c>
      <c r="T107" s="192" t="s">
        <v>241</v>
      </c>
      <c r="U107" s="159">
        <v>1.288</v>
      </c>
      <c r="V107" s="159">
        <f>ROUND(E107*U107,2)</f>
        <v>36.86</v>
      </c>
      <c r="W107" s="159"/>
      <c r="X107" s="159" t="s">
        <v>242</v>
      </c>
      <c r="Y107" s="149"/>
      <c r="Z107" s="149"/>
      <c r="AA107" s="149"/>
      <c r="AB107" s="149"/>
      <c r="AC107" s="149"/>
      <c r="AD107" s="149"/>
      <c r="AE107" s="149"/>
      <c r="AF107" s="149"/>
      <c r="AG107" s="149" t="s">
        <v>1239</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ht="22.5" outlineLevel="1">
      <c r="A108" s="186">
        <v>37</v>
      </c>
      <c r="B108" s="187" t="s">
        <v>1243</v>
      </c>
      <c r="C108" s="195" t="s">
        <v>1244</v>
      </c>
      <c r="D108" s="188" t="s">
        <v>257</v>
      </c>
      <c r="E108" s="189">
        <v>28.62</v>
      </c>
      <c r="F108" s="190"/>
      <c r="G108" s="191">
        <f>ROUND(E108*F108,2)</f>
        <v>0</v>
      </c>
      <c r="H108" s="190"/>
      <c r="I108" s="191">
        <f>ROUND(E108*H108,2)</f>
        <v>0</v>
      </c>
      <c r="J108" s="190"/>
      <c r="K108" s="191">
        <f>ROUND(E108*J108,2)</f>
        <v>0</v>
      </c>
      <c r="L108" s="191">
        <v>15</v>
      </c>
      <c r="M108" s="191">
        <f>G108*(1+L108/100)</f>
        <v>0</v>
      </c>
      <c r="N108" s="191">
        <v>8.9999999999999998E-4</v>
      </c>
      <c r="O108" s="191">
        <f>ROUND(E108*N108,2)</f>
        <v>0.03</v>
      </c>
      <c r="P108" s="191">
        <v>0</v>
      </c>
      <c r="Q108" s="191">
        <f>ROUND(E108*P108,2)</f>
        <v>0</v>
      </c>
      <c r="R108" s="191" t="s">
        <v>1192</v>
      </c>
      <c r="S108" s="191" t="s">
        <v>211</v>
      </c>
      <c r="T108" s="192" t="s">
        <v>241</v>
      </c>
      <c r="U108" s="159">
        <v>0</v>
      </c>
      <c r="V108" s="159">
        <f>ROUND(E108*U108,2)</f>
        <v>0</v>
      </c>
      <c r="W108" s="159"/>
      <c r="X108" s="159" t="s">
        <v>242</v>
      </c>
      <c r="Y108" s="149"/>
      <c r="Z108" s="149"/>
      <c r="AA108" s="149"/>
      <c r="AB108" s="149"/>
      <c r="AC108" s="149"/>
      <c r="AD108" s="149"/>
      <c r="AE108" s="149"/>
      <c r="AF108" s="149"/>
      <c r="AG108" s="149" t="s">
        <v>668</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c r="A109" s="168">
        <v>38</v>
      </c>
      <c r="B109" s="169" t="s">
        <v>1245</v>
      </c>
      <c r="C109" s="178" t="s">
        <v>1246</v>
      </c>
      <c r="D109" s="170" t="s">
        <v>272</v>
      </c>
      <c r="E109" s="171">
        <v>30.4</v>
      </c>
      <c r="F109" s="172"/>
      <c r="G109" s="173">
        <f>ROUND(E109*F109,2)</f>
        <v>0</v>
      </c>
      <c r="H109" s="172"/>
      <c r="I109" s="173">
        <f>ROUND(E109*H109,2)</f>
        <v>0</v>
      </c>
      <c r="J109" s="172"/>
      <c r="K109" s="173">
        <f>ROUND(E109*J109,2)</f>
        <v>0</v>
      </c>
      <c r="L109" s="173">
        <v>15</v>
      </c>
      <c r="M109" s="173">
        <f>G109*(1+L109/100)</f>
        <v>0</v>
      </c>
      <c r="N109" s="173">
        <v>1E-4</v>
      </c>
      <c r="O109" s="173">
        <f>ROUND(E109*N109,2)</f>
        <v>0</v>
      </c>
      <c r="P109" s="173">
        <v>0</v>
      </c>
      <c r="Q109" s="173">
        <f>ROUND(E109*P109,2)</f>
        <v>0</v>
      </c>
      <c r="R109" s="173" t="s">
        <v>1192</v>
      </c>
      <c r="S109" s="173" t="s">
        <v>211</v>
      </c>
      <c r="T109" s="174" t="s">
        <v>241</v>
      </c>
      <c r="U109" s="159">
        <v>0.12</v>
      </c>
      <c r="V109" s="159">
        <f>ROUND(E109*U109,2)</f>
        <v>3.65</v>
      </c>
      <c r="W109" s="159"/>
      <c r="X109" s="159" t="s">
        <v>242</v>
      </c>
      <c r="Y109" s="149"/>
      <c r="Z109" s="149"/>
      <c r="AA109" s="149"/>
      <c r="AB109" s="149"/>
      <c r="AC109" s="149"/>
      <c r="AD109" s="149"/>
      <c r="AE109" s="149"/>
      <c r="AF109" s="149"/>
      <c r="AG109" s="149" t="s">
        <v>668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c r="A110" s="156"/>
      <c r="B110" s="157"/>
      <c r="C110" s="194" t="s">
        <v>1631</v>
      </c>
      <c r="D110" s="182"/>
      <c r="E110" s="183">
        <v>30.4</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249</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c r="A111" s="168">
        <v>39</v>
      </c>
      <c r="B111" s="169" t="s">
        <v>1250</v>
      </c>
      <c r="C111" s="178" t="s">
        <v>1251</v>
      </c>
      <c r="D111" s="170" t="s">
        <v>257</v>
      </c>
      <c r="E111" s="171">
        <v>31.481999999999999</v>
      </c>
      <c r="F111" s="172"/>
      <c r="G111" s="173">
        <f>ROUND(E111*F111,2)</f>
        <v>0</v>
      </c>
      <c r="H111" s="172"/>
      <c r="I111" s="173">
        <f>ROUND(E111*H111,2)</f>
        <v>0</v>
      </c>
      <c r="J111" s="172"/>
      <c r="K111" s="173">
        <f>ROUND(E111*J111,2)</f>
        <v>0</v>
      </c>
      <c r="L111" s="173">
        <v>15</v>
      </c>
      <c r="M111" s="173">
        <f>G111*(1+L111/100)</f>
        <v>0</v>
      </c>
      <c r="N111" s="173">
        <v>1.9429999999999999E-2</v>
      </c>
      <c r="O111" s="173">
        <f>ROUND(E111*N111,2)</f>
        <v>0.61</v>
      </c>
      <c r="P111" s="173">
        <v>0</v>
      </c>
      <c r="Q111" s="173">
        <f>ROUND(E111*P111,2)</f>
        <v>0</v>
      </c>
      <c r="R111" s="173" t="s">
        <v>417</v>
      </c>
      <c r="S111" s="173" t="s">
        <v>211</v>
      </c>
      <c r="T111" s="174" t="s">
        <v>241</v>
      </c>
      <c r="U111" s="159">
        <v>0</v>
      </c>
      <c r="V111" s="159">
        <f>ROUND(E111*U111,2)</f>
        <v>0</v>
      </c>
      <c r="W111" s="159"/>
      <c r="X111" s="159" t="s">
        <v>418</v>
      </c>
      <c r="Y111" s="149"/>
      <c r="Z111" s="149"/>
      <c r="AA111" s="149"/>
      <c r="AB111" s="149"/>
      <c r="AC111" s="149"/>
      <c r="AD111" s="149"/>
      <c r="AE111" s="149"/>
      <c r="AF111" s="149"/>
      <c r="AG111" s="149" t="s">
        <v>419</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c r="A112" s="156"/>
      <c r="B112" s="157"/>
      <c r="C112" s="194" t="s">
        <v>1632</v>
      </c>
      <c r="D112" s="182"/>
      <c r="E112" s="183">
        <v>31.481999999999999</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249</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c r="A113" s="156">
        <v>40</v>
      </c>
      <c r="B113" s="157" t="s">
        <v>1253</v>
      </c>
      <c r="C113" s="197" t="s">
        <v>1254</v>
      </c>
      <c r="D113" s="158" t="s">
        <v>0</v>
      </c>
      <c r="E113" s="193"/>
      <c r="F113" s="160"/>
      <c r="G113" s="159">
        <f>ROUND(E113*F113,2)</f>
        <v>0</v>
      </c>
      <c r="H113" s="160"/>
      <c r="I113" s="159">
        <f>ROUND(E113*H113,2)</f>
        <v>0</v>
      </c>
      <c r="J113" s="160"/>
      <c r="K113" s="159">
        <f>ROUND(E113*J113,2)</f>
        <v>0</v>
      </c>
      <c r="L113" s="159">
        <v>15</v>
      </c>
      <c r="M113" s="159">
        <f>G113*(1+L113/100)</f>
        <v>0</v>
      </c>
      <c r="N113" s="159">
        <v>0</v>
      </c>
      <c r="O113" s="159">
        <f>ROUND(E113*N113,2)</f>
        <v>0</v>
      </c>
      <c r="P113" s="159">
        <v>0</v>
      </c>
      <c r="Q113" s="159">
        <f>ROUND(E113*P113,2)</f>
        <v>0</v>
      </c>
      <c r="R113" s="159" t="s">
        <v>1192</v>
      </c>
      <c r="S113" s="159" t="s">
        <v>211</v>
      </c>
      <c r="T113" s="159" t="s">
        <v>241</v>
      </c>
      <c r="U113" s="159">
        <v>0</v>
      </c>
      <c r="V113" s="159">
        <f>ROUND(E113*U113,2)</f>
        <v>0</v>
      </c>
      <c r="W113" s="159"/>
      <c r="X113" s="159" t="s">
        <v>447</v>
      </c>
      <c r="Y113" s="149"/>
      <c r="Z113" s="149"/>
      <c r="AA113" s="149"/>
      <c r="AB113" s="149"/>
      <c r="AC113" s="149"/>
      <c r="AD113" s="149"/>
      <c r="AE113" s="149"/>
      <c r="AF113" s="149"/>
      <c r="AG113" s="149" t="s">
        <v>448</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c r="A114" s="162" t="s">
        <v>206</v>
      </c>
      <c r="B114" s="163" t="s">
        <v>165</v>
      </c>
      <c r="C114" s="177" t="s">
        <v>166</v>
      </c>
      <c r="D114" s="164"/>
      <c r="E114" s="165"/>
      <c r="F114" s="166"/>
      <c r="G114" s="166">
        <f>SUMIF(AG115:AG117,"&lt;&gt;NOR",G115:G117)</f>
        <v>0</v>
      </c>
      <c r="H114" s="166"/>
      <c r="I114" s="166">
        <f>SUM(I115:I117)</f>
        <v>0</v>
      </c>
      <c r="J114" s="166"/>
      <c r="K114" s="166">
        <f>SUM(K115:K117)</f>
        <v>0</v>
      </c>
      <c r="L114" s="166"/>
      <c r="M114" s="166">
        <f>SUM(M115:M117)</f>
        <v>0</v>
      </c>
      <c r="N114" s="166"/>
      <c r="O114" s="166">
        <f>SUM(O115:O117)</f>
        <v>0</v>
      </c>
      <c r="P114" s="166"/>
      <c r="Q114" s="166">
        <f>SUM(Q115:Q117)</f>
        <v>0</v>
      </c>
      <c r="R114" s="166"/>
      <c r="S114" s="166"/>
      <c r="T114" s="167"/>
      <c r="U114" s="161"/>
      <c r="V114" s="161">
        <f>SUM(V115:V117)</f>
        <v>0.89</v>
      </c>
      <c r="W114" s="161"/>
      <c r="X114" s="161"/>
      <c r="AG114" t="s">
        <v>207</v>
      </c>
    </row>
    <row r="115" spans="1:60" outlineLevel="1">
      <c r="A115" s="168">
        <v>41</v>
      </c>
      <c r="B115" s="169" t="s">
        <v>1255</v>
      </c>
      <c r="C115" s="178" t="s">
        <v>1256</v>
      </c>
      <c r="D115" s="170" t="s">
        <v>257</v>
      </c>
      <c r="E115" s="171">
        <v>2.2000000000000002</v>
      </c>
      <c r="F115" s="172"/>
      <c r="G115" s="173">
        <f>ROUND(E115*F115,2)</f>
        <v>0</v>
      </c>
      <c r="H115" s="172"/>
      <c r="I115" s="173">
        <f>ROUND(E115*H115,2)</f>
        <v>0</v>
      </c>
      <c r="J115" s="172"/>
      <c r="K115" s="173">
        <f>ROUND(E115*J115,2)</f>
        <v>0</v>
      </c>
      <c r="L115" s="173">
        <v>15</v>
      </c>
      <c r="M115" s="173">
        <f>G115*(1+L115/100)</f>
        <v>0</v>
      </c>
      <c r="N115" s="173">
        <v>3.1E-4</v>
      </c>
      <c r="O115" s="173">
        <f>ROUND(E115*N115,2)</f>
        <v>0</v>
      </c>
      <c r="P115" s="173">
        <v>0</v>
      </c>
      <c r="Q115" s="173">
        <f>ROUND(E115*P115,2)</f>
        <v>0</v>
      </c>
      <c r="R115" s="173" t="s">
        <v>1257</v>
      </c>
      <c r="S115" s="173" t="s">
        <v>211</v>
      </c>
      <c r="T115" s="174" t="s">
        <v>241</v>
      </c>
      <c r="U115" s="159">
        <v>0.40300000000000002</v>
      </c>
      <c r="V115" s="159">
        <f>ROUND(E115*U115,2)</f>
        <v>0.89</v>
      </c>
      <c r="W115" s="159"/>
      <c r="X115" s="159" t="s">
        <v>242</v>
      </c>
      <c r="Y115" s="149"/>
      <c r="Z115" s="149"/>
      <c r="AA115" s="149"/>
      <c r="AB115" s="149"/>
      <c r="AC115" s="149"/>
      <c r="AD115" s="149"/>
      <c r="AE115" s="149"/>
      <c r="AF115" s="149"/>
      <c r="AG115" s="149" t="s">
        <v>243</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c r="A116" s="156"/>
      <c r="B116" s="157"/>
      <c r="C116" s="254" t="s">
        <v>724</v>
      </c>
      <c r="D116" s="255"/>
      <c r="E116" s="255"/>
      <c r="F116" s="255"/>
      <c r="G116" s="255"/>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216</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c r="A117" s="156"/>
      <c r="B117" s="157"/>
      <c r="C117" s="194" t="s">
        <v>1633</v>
      </c>
      <c r="D117" s="182"/>
      <c r="E117" s="183">
        <v>2.2000000000000002</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249</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c r="A118" s="162" t="s">
        <v>206</v>
      </c>
      <c r="B118" s="163" t="s">
        <v>167</v>
      </c>
      <c r="C118" s="177" t="s">
        <v>168</v>
      </c>
      <c r="D118" s="164"/>
      <c r="E118" s="165"/>
      <c r="F118" s="166"/>
      <c r="G118" s="166">
        <f>SUMIF(AG119:AG125,"&lt;&gt;NOR",G119:G125)</f>
        <v>0</v>
      </c>
      <c r="H118" s="166"/>
      <c r="I118" s="166">
        <f>SUM(I119:I125)</f>
        <v>0</v>
      </c>
      <c r="J118" s="166"/>
      <c r="K118" s="166">
        <f>SUM(K119:K125)</f>
        <v>0</v>
      </c>
      <c r="L118" s="166"/>
      <c r="M118" s="166">
        <f>SUM(M119:M125)</f>
        <v>0</v>
      </c>
      <c r="N118" s="166"/>
      <c r="O118" s="166">
        <f>SUM(O119:O125)</f>
        <v>0.02</v>
      </c>
      <c r="P118" s="166"/>
      <c r="Q118" s="166">
        <f>SUM(Q119:Q125)</f>
        <v>0</v>
      </c>
      <c r="R118" s="166"/>
      <c r="S118" s="166"/>
      <c r="T118" s="167"/>
      <c r="U118" s="161"/>
      <c r="V118" s="161">
        <f>SUM(V119:V125)</f>
        <v>12.07</v>
      </c>
      <c r="W118" s="161"/>
      <c r="X118" s="161"/>
      <c r="AG118" t="s">
        <v>207</v>
      </c>
    </row>
    <row r="119" spans="1:60" outlineLevel="1">
      <c r="A119" s="168">
        <v>42</v>
      </c>
      <c r="B119" s="169" t="s">
        <v>1259</v>
      </c>
      <c r="C119" s="178" t="s">
        <v>1260</v>
      </c>
      <c r="D119" s="170" t="s">
        <v>257</v>
      </c>
      <c r="E119" s="171">
        <v>89.774199999999993</v>
      </c>
      <c r="F119" s="172"/>
      <c r="G119" s="173">
        <f>ROUND(E119*F119,2)</f>
        <v>0</v>
      </c>
      <c r="H119" s="172"/>
      <c r="I119" s="173">
        <f>ROUND(E119*H119,2)</f>
        <v>0</v>
      </c>
      <c r="J119" s="172"/>
      <c r="K119" s="173">
        <f>ROUND(E119*J119,2)</f>
        <v>0</v>
      </c>
      <c r="L119" s="173">
        <v>15</v>
      </c>
      <c r="M119" s="173">
        <f>G119*(1+L119/100)</f>
        <v>0</v>
      </c>
      <c r="N119" s="173">
        <v>6.9999999999999994E-5</v>
      </c>
      <c r="O119" s="173">
        <f>ROUND(E119*N119,2)</f>
        <v>0.01</v>
      </c>
      <c r="P119" s="173">
        <v>0</v>
      </c>
      <c r="Q119" s="173">
        <f>ROUND(E119*P119,2)</f>
        <v>0</v>
      </c>
      <c r="R119" s="173" t="s">
        <v>1261</v>
      </c>
      <c r="S119" s="173" t="s">
        <v>211</v>
      </c>
      <c r="T119" s="174" t="s">
        <v>241</v>
      </c>
      <c r="U119" s="159">
        <v>3.2480000000000002E-2</v>
      </c>
      <c r="V119" s="159">
        <f>ROUND(E119*U119,2)</f>
        <v>2.92</v>
      </c>
      <c r="W119" s="159"/>
      <c r="X119" s="159" t="s">
        <v>242</v>
      </c>
      <c r="Y119" s="149"/>
      <c r="Z119" s="149"/>
      <c r="AA119" s="149"/>
      <c r="AB119" s="149"/>
      <c r="AC119" s="149"/>
      <c r="AD119" s="149"/>
      <c r="AE119" s="149"/>
      <c r="AF119" s="149"/>
      <c r="AG119" s="149" t="s">
        <v>243</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c r="A120" s="156"/>
      <c r="B120" s="157"/>
      <c r="C120" s="194" t="s">
        <v>1634</v>
      </c>
      <c r="D120" s="182"/>
      <c r="E120" s="183">
        <v>6.9409999999999998</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249</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c r="A121" s="156"/>
      <c r="B121" s="157"/>
      <c r="C121" s="194" t="s">
        <v>1635</v>
      </c>
      <c r="D121" s="182"/>
      <c r="E121" s="183">
        <v>3.1198000000000001</v>
      </c>
      <c r="F121" s="159"/>
      <c r="G121" s="159"/>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249</v>
      </c>
      <c r="AH121" s="149">
        <v>0</v>
      </c>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c r="A122" s="156"/>
      <c r="B122" s="157"/>
      <c r="C122" s="194" t="s">
        <v>1636</v>
      </c>
      <c r="D122" s="182"/>
      <c r="E122" s="183">
        <v>24.3034</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249</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c r="A123" s="156"/>
      <c r="B123" s="157"/>
      <c r="C123" s="194" t="s">
        <v>1637</v>
      </c>
      <c r="D123" s="182"/>
      <c r="E123" s="183">
        <v>5.2</v>
      </c>
      <c r="F123" s="159"/>
      <c r="G123" s="159"/>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249</v>
      </c>
      <c r="AH123" s="149">
        <v>0</v>
      </c>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c r="A124" s="156"/>
      <c r="B124" s="157"/>
      <c r="C124" s="194" t="s">
        <v>1638</v>
      </c>
      <c r="D124" s="182"/>
      <c r="E124" s="183">
        <v>50.21</v>
      </c>
      <c r="F124" s="159"/>
      <c r="G124" s="159"/>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249</v>
      </c>
      <c r="AH124" s="149">
        <v>0</v>
      </c>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c r="A125" s="186">
        <v>43</v>
      </c>
      <c r="B125" s="187" t="s">
        <v>1264</v>
      </c>
      <c r="C125" s="195" t="s">
        <v>1265</v>
      </c>
      <c r="D125" s="188" t="s">
        <v>257</v>
      </c>
      <c r="E125" s="189">
        <v>89.774199999999993</v>
      </c>
      <c r="F125" s="190"/>
      <c r="G125" s="191">
        <f>ROUND(E125*F125,2)</f>
        <v>0</v>
      </c>
      <c r="H125" s="190"/>
      <c r="I125" s="191">
        <f>ROUND(E125*H125,2)</f>
        <v>0</v>
      </c>
      <c r="J125" s="190"/>
      <c r="K125" s="191">
        <f>ROUND(E125*J125,2)</f>
        <v>0</v>
      </c>
      <c r="L125" s="191">
        <v>15</v>
      </c>
      <c r="M125" s="191">
        <f>G125*(1+L125/100)</f>
        <v>0</v>
      </c>
      <c r="N125" s="191">
        <v>1.4999999999999999E-4</v>
      </c>
      <c r="O125" s="191">
        <f>ROUND(E125*N125,2)</f>
        <v>0.01</v>
      </c>
      <c r="P125" s="191">
        <v>0</v>
      </c>
      <c r="Q125" s="191">
        <f>ROUND(E125*P125,2)</f>
        <v>0</v>
      </c>
      <c r="R125" s="191" t="s">
        <v>1261</v>
      </c>
      <c r="S125" s="191" t="s">
        <v>211</v>
      </c>
      <c r="T125" s="192" t="s">
        <v>241</v>
      </c>
      <c r="U125" s="159">
        <v>0.10191</v>
      </c>
      <c r="V125" s="159">
        <f>ROUND(E125*U125,2)</f>
        <v>9.15</v>
      </c>
      <c r="W125" s="159"/>
      <c r="X125" s="159" t="s">
        <v>242</v>
      </c>
      <c r="Y125" s="149"/>
      <c r="Z125" s="149"/>
      <c r="AA125" s="149"/>
      <c r="AB125" s="149"/>
      <c r="AC125" s="149"/>
      <c r="AD125" s="149"/>
      <c r="AE125" s="149"/>
      <c r="AF125" s="149"/>
      <c r="AG125" s="149" t="s">
        <v>243</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c r="A126" s="162" t="s">
        <v>206</v>
      </c>
      <c r="B126" s="163" t="s">
        <v>175</v>
      </c>
      <c r="C126" s="177" t="s">
        <v>176</v>
      </c>
      <c r="D126" s="164"/>
      <c r="E126" s="165"/>
      <c r="F126" s="166"/>
      <c r="G126" s="166">
        <f>SUMIF(AG127:AG132,"&lt;&gt;NOR",G127:G132)</f>
        <v>0</v>
      </c>
      <c r="H126" s="166"/>
      <c r="I126" s="166">
        <f>SUM(I127:I132)</f>
        <v>0</v>
      </c>
      <c r="J126" s="166"/>
      <c r="K126" s="166">
        <f>SUM(K127:K132)</f>
        <v>0</v>
      </c>
      <c r="L126" s="166"/>
      <c r="M126" s="166">
        <f>SUM(M127:M132)</f>
        <v>0</v>
      </c>
      <c r="N126" s="166"/>
      <c r="O126" s="166">
        <f>SUM(O127:O132)</f>
        <v>0</v>
      </c>
      <c r="P126" s="166"/>
      <c r="Q126" s="166">
        <f>SUM(Q127:Q132)</f>
        <v>0</v>
      </c>
      <c r="R126" s="166"/>
      <c r="S126" s="166"/>
      <c r="T126" s="167"/>
      <c r="U126" s="161"/>
      <c r="V126" s="161">
        <f>SUM(V127:V132)</f>
        <v>3.13</v>
      </c>
      <c r="W126" s="161"/>
      <c r="X126" s="161"/>
      <c r="AG126" t="s">
        <v>207</v>
      </c>
    </row>
    <row r="127" spans="1:60" ht="22.5" outlineLevel="1">
      <c r="A127" s="186">
        <v>44</v>
      </c>
      <c r="B127" s="187" t="s">
        <v>995</v>
      </c>
      <c r="C127" s="195" t="s">
        <v>996</v>
      </c>
      <c r="D127" s="188" t="s">
        <v>284</v>
      </c>
      <c r="E127" s="189">
        <v>0.97760000000000002</v>
      </c>
      <c r="F127" s="190"/>
      <c r="G127" s="191">
        <f t="shared" ref="G127:G132" si="0">ROUND(E127*F127,2)</f>
        <v>0</v>
      </c>
      <c r="H127" s="190"/>
      <c r="I127" s="191">
        <f t="shared" ref="I127:I132" si="1">ROUND(E127*H127,2)</f>
        <v>0</v>
      </c>
      <c r="J127" s="190"/>
      <c r="K127" s="191">
        <f t="shared" ref="K127:K132" si="2">ROUND(E127*J127,2)</f>
        <v>0</v>
      </c>
      <c r="L127" s="191">
        <v>15</v>
      </c>
      <c r="M127" s="191">
        <f t="shared" ref="M127:M132" si="3">G127*(1+L127/100)</f>
        <v>0</v>
      </c>
      <c r="N127" s="191">
        <v>0</v>
      </c>
      <c r="O127" s="191">
        <f t="shared" ref="O127:O132" si="4">ROUND(E127*N127,2)</f>
        <v>0</v>
      </c>
      <c r="P127" s="191">
        <v>0</v>
      </c>
      <c r="Q127" s="191">
        <f t="shared" ref="Q127:Q132" si="5">ROUND(E127*P127,2)</f>
        <v>0</v>
      </c>
      <c r="R127" s="191" t="s">
        <v>444</v>
      </c>
      <c r="S127" s="191" t="s">
        <v>211</v>
      </c>
      <c r="T127" s="192" t="s">
        <v>241</v>
      </c>
      <c r="U127" s="159">
        <v>0.93300000000000005</v>
      </c>
      <c r="V127" s="159">
        <f t="shared" ref="V127:V132" si="6">ROUND(E127*U127,2)</f>
        <v>0.91</v>
      </c>
      <c r="W127" s="159"/>
      <c r="X127" s="159" t="s">
        <v>997</v>
      </c>
      <c r="Y127" s="149"/>
      <c r="Z127" s="149"/>
      <c r="AA127" s="149"/>
      <c r="AB127" s="149"/>
      <c r="AC127" s="149"/>
      <c r="AD127" s="149"/>
      <c r="AE127" s="149"/>
      <c r="AF127" s="149"/>
      <c r="AG127" s="149" t="s">
        <v>998</v>
      </c>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c r="A128" s="186">
        <v>45</v>
      </c>
      <c r="B128" s="187" t="s">
        <v>999</v>
      </c>
      <c r="C128" s="195" t="s">
        <v>1000</v>
      </c>
      <c r="D128" s="188" t="s">
        <v>284</v>
      </c>
      <c r="E128" s="189">
        <v>0.97760000000000002</v>
      </c>
      <c r="F128" s="190"/>
      <c r="G128" s="191">
        <f t="shared" si="0"/>
        <v>0</v>
      </c>
      <c r="H128" s="190"/>
      <c r="I128" s="191">
        <f t="shared" si="1"/>
        <v>0</v>
      </c>
      <c r="J128" s="190"/>
      <c r="K128" s="191">
        <f t="shared" si="2"/>
        <v>0</v>
      </c>
      <c r="L128" s="191">
        <v>15</v>
      </c>
      <c r="M128" s="191">
        <f t="shared" si="3"/>
        <v>0</v>
      </c>
      <c r="N128" s="191">
        <v>0</v>
      </c>
      <c r="O128" s="191">
        <f t="shared" si="4"/>
        <v>0</v>
      </c>
      <c r="P128" s="191">
        <v>0</v>
      </c>
      <c r="Q128" s="191">
        <f t="shared" si="5"/>
        <v>0</v>
      </c>
      <c r="R128" s="191" t="s">
        <v>444</v>
      </c>
      <c r="S128" s="191" t="s">
        <v>211</v>
      </c>
      <c r="T128" s="192" t="s">
        <v>241</v>
      </c>
      <c r="U128" s="159">
        <v>0.49</v>
      </c>
      <c r="V128" s="159">
        <f t="shared" si="6"/>
        <v>0.48</v>
      </c>
      <c r="W128" s="159"/>
      <c r="X128" s="159" t="s">
        <v>997</v>
      </c>
      <c r="Y128" s="149"/>
      <c r="Z128" s="149"/>
      <c r="AA128" s="149"/>
      <c r="AB128" s="149"/>
      <c r="AC128" s="149"/>
      <c r="AD128" s="149"/>
      <c r="AE128" s="149"/>
      <c r="AF128" s="149"/>
      <c r="AG128" s="149" t="s">
        <v>998</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c r="A129" s="186">
        <v>46</v>
      </c>
      <c r="B129" s="187" t="s">
        <v>1001</v>
      </c>
      <c r="C129" s="195" t="s">
        <v>1002</v>
      </c>
      <c r="D129" s="188" t="s">
        <v>284</v>
      </c>
      <c r="E129" s="189">
        <v>18.574400000000001</v>
      </c>
      <c r="F129" s="190"/>
      <c r="G129" s="191">
        <f t="shared" si="0"/>
        <v>0</v>
      </c>
      <c r="H129" s="190"/>
      <c r="I129" s="191">
        <f t="shared" si="1"/>
        <v>0</v>
      </c>
      <c r="J129" s="190"/>
      <c r="K129" s="191">
        <f t="shared" si="2"/>
        <v>0</v>
      </c>
      <c r="L129" s="191">
        <v>15</v>
      </c>
      <c r="M129" s="191">
        <f t="shared" si="3"/>
        <v>0</v>
      </c>
      <c r="N129" s="191">
        <v>0</v>
      </c>
      <c r="O129" s="191">
        <f t="shared" si="4"/>
        <v>0</v>
      </c>
      <c r="P129" s="191">
        <v>0</v>
      </c>
      <c r="Q129" s="191">
        <f t="shared" si="5"/>
        <v>0</v>
      </c>
      <c r="R129" s="191" t="s">
        <v>444</v>
      </c>
      <c r="S129" s="191" t="s">
        <v>211</v>
      </c>
      <c r="T129" s="192" t="s">
        <v>241</v>
      </c>
      <c r="U129" s="159">
        <v>0</v>
      </c>
      <c r="V129" s="159">
        <f t="shared" si="6"/>
        <v>0</v>
      </c>
      <c r="W129" s="159"/>
      <c r="X129" s="159" t="s">
        <v>997</v>
      </c>
      <c r="Y129" s="149"/>
      <c r="Z129" s="149"/>
      <c r="AA129" s="149"/>
      <c r="AB129" s="149"/>
      <c r="AC129" s="149"/>
      <c r="AD129" s="149"/>
      <c r="AE129" s="149"/>
      <c r="AF129" s="149"/>
      <c r="AG129" s="149" t="s">
        <v>998</v>
      </c>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c r="A130" s="186">
        <v>47</v>
      </c>
      <c r="B130" s="187" t="s">
        <v>1003</v>
      </c>
      <c r="C130" s="195" t="s">
        <v>1004</v>
      </c>
      <c r="D130" s="188" t="s">
        <v>284</v>
      </c>
      <c r="E130" s="189">
        <v>0.97760000000000002</v>
      </c>
      <c r="F130" s="190"/>
      <c r="G130" s="191">
        <f t="shared" si="0"/>
        <v>0</v>
      </c>
      <c r="H130" s="190"/>
      <c r="I130" s="191">
        <f t="shared" si="1"/>
        <v>0</v>
      </c>
      <c r="J130" s="190"/>
      <c r="K130" s="191">
        <f t="shared" si="2"/>
        <v>0</v>
      </c>
      <c r="L130" s="191">
        <v>15</v>
      </c>
      <c r="M130" s="191">
        <f t="shared" si="3"/>
        <v>0</v>
      </c>
      <c r="N130" s="191">
        <v>0</v>
      </c>
      <c r="O130" s="191">
        <f t="shared" si="4"/>
        <v>0</v>
      </c>
      <c r="P130" s="191">
        <v>0</v>
      </c>
      <c r="Q130" s="191">
        <f t="shared" si="5"/>
        <v>0</v>
      </c>
      <c r="R130" s="191" t="s">
        <v>444</v>
      </c>
      <c r="S130" s="191" t="s">
        <v>211</v>
      </c>
      <c r="T130" s="192" t="s">
        <v>241</v>
      </c>
      <c r="U130" s="159">
        <v>0.94199999999999995</v>
      </c>
      <c r="V130" s="159">
        <f t="shared" si="6"/>
        <v>0.92</v>
      </c>
      <c r="W130" s="159"/>
      <c r="X130" s="159" t="s">
        <v>997</v>
      </c>
      <c r="Y130" s="149"/>
      <c r="Z130" s="149"/>
      <c r="AA130" s="149"/>
      <c r="AB130" s="149"/>
      <c r="AC130" s="149"/>
      <c r="AD130" s="149"/>
      <c r="AE130" s="149"/>
      <c r="AF130" s="149"/>
      <c r="AG130" s="149" t="s">
        <v>998</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ht="22.5" outlineLevel="1">
      <c r="A131" s="186">
        <v>48</v>
      </c>
      <c r="B131" s="187" t="s">
        <v>1005</v>
      </c>
      <c r="C131" s="195" t="s">
        <v>1006</v>
      </c>
      <c r="D131" s="188" t="s">
        <v>284</v>
      </c>
      <c r="E131" s="189">
        <v>7.8208000000000002</v>
      </c>
      <c r="F131" s="190"/>
      <c r="G131" s="191">
        <f t="shared" si="0"/>
        <v>0</v>
      </c>
      <c r="H131" s="190"/>
      <c r="I131" s="191">
        <f t="shared" si="1"/>
        <v>0</v>
      </c>
      <c r="J131" s="190"/>
      <c r="K131" s="191">
        <f t="shared" si="2"/>
        <v>0</v>
      </c>
      <c r="L131" s="191">
        <v>15</v>
      </c>
      <c r="M131" s="191">
        <f t="shared" si="3"/>
        <v>0</v>
      </c>
      <c r="N131" s="191">
        <v>0</v>
      </c>
      <c r="O131" s="191">
        <f t="shared" si="4"/>
        <v>0</v>
      </c>
      <c r="P131" s="191">
        <v>0</v>
      </c>
      <c r="Q131" s="191">
        <f t="shared" si="5"/>
        <v>0</v>
      </c>
      <c r="R131" s="191" t="s">
        <v>444</v>
      </c>
      <c r="S131" s="191" t="s">
        <v>211</v>
      </c>
      <c r="T131" s="192" t="s">
        <v>241</v>
      </c>
      <c r="U131" s="159">
        <v>0.105</v>
      </c>
      <c r="V131" s="159">
        <f t="shared" si="6"/>
        <v>0.82</v>
      </c>
      <c r="W131" s="159"/>
      <c r="X131" s="159" t="s">
        <v>997</v>
      </c>
      <c r="Y131" s="149"/>
      <c r="Z131" s="149"/>
      <c r="AA131" s="149"/>
      <c r="AB131" s="149"/>
      <c r="AC131" s="149"/>
      <c r="AD131" s="149"/>
      <c r="AE131" s="149"/>
      <c r="AF131" s="149"/>
      <c r="AG131" s="149" t="s">
        <v>998</v>
      </c>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c r="A132" s="168">
        <v>49</v>
      </c>
      <c r="B132" s="169" t="s">
        <v>990</v>
      </c>
      <c r="C132" s="178" t="s">
        <v>1639</v>
      </c>
      <c r="D132" s="170" t="s">
        <v>284</v>
      </c>
      <c r="E132" s="171">
        <v>0.97760000000000002</v>
      </c>
      <c r="F132" s="172"/>
      <c r="G132" s="173">
        <f t="shared" si="0"/>
        <v>0</v>
      </c>
      <c r="H132" s="172"/>
      <c r="I132" s="173">
        <f t="shared" si="1"/>
        <v>0</v>
      </c>
      <c r="J132" s="172"/>
      <c r="K132" s="173">
        <f t="shared" si="2"/>
        <v>0</v>
      </c>
      <c r="L132" s="173">
        <v>15</v>
      </c>
      <c r="M132" s="173">
        <f t="shared" si="3"/>
        <v>0</v>
      </c>
      <c r="N132" s="173">
        <v>0</v>
      </c>
      <c r="O132" s="173">
        <f t="shared" si="4"/>
        <v>0</v>
      </c>
      <c r="P132" s="173">
        <v>0</v>
      </c>
      <c r="Q132" s="173">
        <f t="shared" si="5"/>
        <v>0</v>
      </c>
      <c r="R132" s="173" t="s">
        <v>444</v>
      </c>
      <c r="S132" s="173" t="s">
        <v>211</v>
      </c>
      <c r="T132" s="174" t="s">
        <v>241</v>
      </c>
      <c r="U132" s="159">
        <v>0</v>
      </c>
      <c r="V132" s="159">
        <f t="shared" si="6"/>
        <v>0</v>
      </c>
      <c r="W132" s="159"/>
      <c r="X132" s="159" t="s">
        <v>997</v>
      </c>
      <c r="Y132" s="149"/>
      <c r="Z132" s="149"/>
      <c r="AA132" s="149"/>
      <c r="AB132" s="149"/>
      <c r="AC132" s="149"/>
      <c r="AD132" s="149"/>
      <c r="AE132" s="149"/>
      <c r="AF132" s="149"/>
      <c r="AG132" s="149" t="s">
        <v>998</v>
      </c>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c r="A133" s="3"/>
      <c r="B133" s="4"/>
      <c r="C133" s="179"/>
      <c r="D133" s="6"/>
      <c r="E133" s="3"/>
      <c r="F133" s="3"/>
      <c r="G133" s="3"/>
      <c r="H133" s="3"/>
      <c r="I133" s="3"/>
      <c r="J133" s="3"/>
      <c r="K133" s="3"/>
      <c r="L133" s="3"/>
      <c r="M133" s="3"/>
      <c r="N133" s="3"/>
      <c r="O133" s="3"/>
      <c r="P133" s="3"/>
      <c r="Q133" s="3"/>
      <c r="R133" s="3"/>
      <c r="S133" s="3"/>
      <c r="T133" s="3"/>
      <c r="U133" s="3"/>
      <c r="V133" s="3"/>
      <c r="W133" s="3"/>
      <c r="X133" s="3"/>
      <c r="AE133">
        <v>15</v>
      </c>
      <c r="AF133">
        <v>21</v>
      </c>
      <c r="AG133" t="s">
        <v>193</v>
      </c>
    </row>
    <row r="134" spans="1:60">
      <c r="A134" s="152"/>
      <c r="B134" s="153" t="s">
        <v>29</v>
      </c>
      <c r="C134" s="180"/>
      <c r="D134" s="154"/>
      <c r="E134" s="155"/>
      <c r="F134" s="155"/>
      <c r="G134" s="176">
        <f>G8+G16+G39+G50+G52+G54+G59+G62+G71+G87+G97+G102+G114+G118+G126</f>
        <v>0</v>
      </c>
      <c r="H134" s="3"/>
      <c r="I134" s="3"/>
      <c r="J134" s="3"/>
      <c r="K134" s="3"/>
      <c r="L134" s="3"/>
      <c r="M134" s="3"/>
      <c r="N134" s="3"/>
      <c r="O134" s="3"/>
      <c r="P134" s="3"/>
      <c r="Q134" s="3"/>
      <c r="R134" s="3"/>
      <c r="S134" s="3"/>
      <c r="T134" s="3"/>
      <c r="U134" s="3"/>
      <c r="V134" s="3"/>
      <c r="W134" s="3"/>
      <c r="X134" s="3"/>
      <c r="AE134">
        <f>SUMIF(L7:L132,AE133,G7:G132)</f>
        <v>0</v>
      </c>
      <c r="AF134">
        <f>SUMIF(L7:L132,AF133,G7:G132)</f>
        <v>0</v>
      </c>
      <c r="AG134" t="s">
        <v>235</v>
      </c>
    </row>
    <row r="135" spans="1:60">
      <c r="C135" s="181"/>
      <c r="D135" s="10"/>
      <c r="AG135" t="s">
        <v>236</v>
      </c>
    </row>
    <row r="136" spans="1:60">
      <c r="D136" s="10"/>
    </row>
    <row r="137" spans="1:60">
      <c r="D137" s="10"/>
    </row>
    <row r="138" spans="1:60">
      <c r="D138" s="10"/>
    </row>
    <row r="139" spans="1:60">
      <c r="D139" s="10"/>
    </row>
    <row r="140" spans="1:60">
      <c r="D140" s="10"/>
    </row>
    <row r="141" spans="1:60">
      <c r="D141" s="10"/>
    </row>
    <row r="142" spans="1:60">
      <c r="D142" s="10"/>
    </row>
    <row r="143" spans="1:60">
      <c r="D143" s="10"/>
    </row>
    <row r="144" spans="1:60">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23">
    <mergeCell ref="C96:G96"/>
    <mergeCell ref="C99:G99"/>
    <mergeCell ref="C101:G101"/>
    <mergeCell ref="C104:G104"/>
    <mergeCell ref="C116:G116"/>
    <mergeCell ref="C86:G86"/>
    <mergeCell ref="C18:G18"/>
    <mergeCell ref="C21:G21"/>
    <mergeCell ref="C31:G31"/>
    <mergeCell ref="C32:G32"/>
    <mergeCell ref="C37:G37"/>
    <mergeCell ref="C41:G41"/>
    <mergeCell ref="C44:G44"/>
    <mergeCell ref="C56:G56"/>
    <mergeCell ref="C61:G61"/>
    <mergeCell ref="C65:G65"/>
    <mergeCell ref="C70:G70"/>
    <mergeCell ref="C14:G14"/>
    <mergeCell ref="A1:G1"/>
    <mergeCell ref="C2:G2"/>
    <mergeCell ref="C3:G3"/>
    <mergeCell ref="C4:G4"/>
    <mergeCell ref="C11:G1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81</v>
      </c>
      <c r="C3" s="257" t="s">
        <v>82</v>
      </c>
      <c r="D3" s="258"/>
      <c r="E3" s="258"/>
      <c r="F3" s="258"/>
      <c r="G3" s="259"/>
      <c r="AC3" s="123" t="s">
        <v>182</v>
      </c>
      <c r="AG3" t="s">
        <v>183</v>
      </c>
    </row>
    <row r="4" spans="1:60" ht="24.95" customHeight="1">
      <c r="A4" s="142" t="s">
        <v>9</v>
      </c>
      <c r="B4" s="143" t="s">
        <v>85</v>
      </c>
      <c r="C4" s="260" t="s">
        <v>78</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121</v>
      </c>
      <c r="C8" s="177" t="s">
        <v>122</v>
      </c>
      <c r="D8" s="164"/>
      <c r="E8" s="165"/>
      <c r="F8" s="166"/>
      <c r="G8" s="166">
        <f>SUMIF(AG9:AG18,"&lt;&gt;NOR",G9:G18)</f>
        <v>0</v>
      </c>
      <c r="H8" s="166"/>
      <c r="I8" s="166">
        <f>SUM(I9:I18)</f>
        <v>0</v>
      </c>
      <c r="J8" s="166"/>
      <c r="K8" s="166">
        <f>SUM(K9:K18)</f>
        <v>0</v>
      </c>
      <c r="L8" s="166"/>
      <c r="M8" s="166">
        <f>SUM(M9:M18)</f>
        <v>0</v>
      </c>
      <c r="N8" s="166"/>
      <c r="O8" s="166">
        <f>SUM(O9:O18)</f>
        <v>0</v>
      </c>
      <c r="P8" s="166"/>
      <c r="Q8" s="166">
        <f>SUM(Q9:Q18)</f>
        <v>0</v>
      </c>
      <c r="R8" s="166"/>
      <c r="S8" s="166"/>
      <c r="T8" s="167"/>
      <c r="U8" s="161"/>
      <c r="V8" s="161">
        <f>SUM(V9:V18)</f>
        <v>2.9</v>
      </c>
      <c r="W8" s="161"/>
      <c r="X8" s="161"/>
      <c r="AG8" t="s">
        <v>207</v>
      </c>
    </row>
    <row r="9" spans="1:60" outlineLevel="1">
      <c r="A9" s="168">
        <v>1</v>
      </c>
      <c r="B9" s="169" t="s">
        <v>1371</v>
      </c>
      <c r="C9" s="178" t="s">
        <v>1372</v>
      </c>
      <c r="D9" s="170" t="s">
        <v>264</v>
      </c>
      <c r="E9" s="171">
        <v>1</v>
      </c>
      <c r="F9" s="172"/>
      <c r="G9" s="173">
        <f>ROUND(E9*F9,2)</f>
        <v>0</v>
      </c>
      <c r="H9" s="172"/>
      <c r="I9" s="173">
        <f>ROUND(E9*H9,2)</f>
        <v>0</v>
      </c>
      <c r="J9" s="172"/>
      <c r="K9" s="173">
        <f>ROUND(E9*J9,2)</f>
        <v>0</v>
      </c>
      <c r="L9" s="173">
        <v>15</v>
      </c>
      <c r="M9" s="173">
        <f>G9*(1+L9/100)</f>
        <v>0</v>
      </c>
      <c r="N9" s="173">
        <v>7.3999999999999999E-4</v>
      </c>
      <c r="O9" s="173">
        <f>ROUND(E9*N9,2)</f>
        <v>0</v>
      </c>
      <c r="P9" s="173">
        <v>0</v>
      </c>
      <c r="Q9" s="173">
        <f>ROUND(E9*P9,2)</f>
        <v>0</v>
      </c>
      <c r="R9" s="173" t="s">
        <v>927</v>
      </c>
      <c r="S9" s="173" t="s">
        <v>211</v>
      </c>
      <c r="T9" s="174" t="s">
        <v>241</v>
      </c>
      <c r="U9" s="159">
        <v>0.92300000000000004</v>
      </c>
      <c r="V9" s="159">
        <f>ROUND(E9*U9,2)</f>
        <v>0.92</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54" t="s">
        <v>464</v>
      </c>
      <c r="D10" s="255"/>
      <c r="E10" s="255"/>
      <c r="F10" s="255"/>
      <c r="G10" s="255"/>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216</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68">
        <v>2</v>
      </c>
      <c r="B11" s="169" t="s">
        <v>1375</v>
      </c>
      <c r="C11" s="178" t="s">
        <v>1640</v>
      </c>
      <c r="D11" s="170" t="s">
        <v>272</v>
      </c>
      <c r="E11" s="171">
        <v>4</v>
      </c>
      <c r="F11" s="172"/>
      <c r="G11" s="173">
        <f>ROUND(E11*F11,2)</f>
        <v>0</v>
      </c>
      <c r="H11" s="172"/>
      <c r="I11" s="173">
        <f>ROUND(E11*H11,2)</f>
        <v>0</v>
      </c>
      <c r="J11" s="172"/>
      <c r="K11" s="173">
        <f>ROUND(E11*J11,2)</f>
        <v>0</v>
      </c>
      <c r="L11" s="173">
        <v>15</v>
      </c>
      <c r="M11" s="173">
        <f>G11*(1+L11/100)</f>
        <v>0</v>
      </c>
      <c r="N11" s="173">
        <v>4.6999999999999999E-4</v>
      </c>
      <c r="O11" s="173">
        <f>ROUND(E11*N11,2)</f>
        <v>0</v>
      </c>
      <c r="P11" s="173">
        <v>0</v>
      </c>
      <c r="Q11" s="173">
        <f>ROUND(E11*P11,2)</f>
        <v>0</v>
      </c>
      <c r="R11" s="173" t="s">
        <v>927</v>
      </c>
      <c r="S11" s="173" t="s">
        <v>211</v>
      </c>
      <c r="T11" s="174" t="s">
        <v>241</v>
      </c>
      <c r="U11" s="159">
        <v>0.35899999999999999</v>
      </c>
      <c r="V11" s="159">
        <f>ROUND(E11*U11,2)</f>
        <v>1.44</v>
      </c>
      <c r="W11" s="159"/>
      <c r="X11" s="159" t="s">
        <v>242</v>
      </c>
      <c r="Y11" s="149"/>
      <c r="Z11" s="149"/>
      <c r="AA11" s="149"/>
      <c r="AB11" s="149"/>
      <c r="AC11" s="149"/>
      <c r="AD11" s="149"/>
      <c r="AE11" s="149"/>
      <c r="AF11" s="149"/>
      <c r="AG11" s="149" t="s">
        <v>243</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56"/>
      <c r="B12" s="157"/>
      <c r="C12" s="263" t="s">
        <v>1384</v>
      </c>
      <c r="D12" s="264"/>
      <c r="E12" s="264"/>
      <c r="F12" s="264"/>
      <c r="G12" s="264"/>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245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265" t="s">
        <v>1379</v>
      </c>
      <c r="D13" s="266"/>
      <c r="E13" s="266"/>
      <c r="F13" s="266"/>
      <c r="G13" s="266"/>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216</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68">
        <v>3</v>
      </c>
      <c r="B14" s="169" t="s">
        <v>1388</v>
      </c>
      <c r="C14" s="178" t="s">
        <v>1389</v>
      </c>
      <c r="D14" s="170" t="s">
        <v>264</v>
      </c>
      <c r="E14" s="171">
        <v>2</v>
      </c>
      <c r="F14" s="172"/>
      <c r="G14" s="173">
        <f>ROUND(E14*F14,2)</f>
        <v>0</v>
      </c>
      <c r="H14" s="172"/>
      <c r="I14" s="173">
        <f>ROUND(E14*H14,2)</f>
        <v>0</v>
      </c>
      <c r="J14" s="172"/>
      <c r="K14" s="173">
        <f>ROUND(E14*J14,2)</f>
        <v>0</v>
      </c>
      <c r="L14" s="173">
        <v>15</v>
      </c>
      <c r="M14" s="173">
        <f>G14*(1+L14/100)</f>
        <v>0</v>
      </c>
      <c r="N14" s="173">
        <v>0</v>
      </c>
      <c r="O14" s="173">
        <f>ROUND(E14*N14,2)</f>
        <v>0</v>
      </c>
      <c r="P14" s="173">
        <v>0</v>
      </c>
      <c r="Q14" s="173">
        <f>ROUND(E14*P14,2)</f>
        <v>0</v>
      </c>
      <c r="R14" s="173" t="s">
        <v>927</v>
      </c>
      <c r="S14" s="173" t="s">
        <v>211</v>
      </c>
      <c r="T14" s="174" t="s">
        <v>241</v>
      </c>
      <c r="U14" s="159">
        <v>0.17399999999999999</v>
      </c>
      <c r="V14" s="159">
        <f>ROUND(E14*U14,2)</f>
        <v>0.35</v>
      </c>
      <c r="W14" s="159"/>
      <c r="X14" s="159" t="s">
        <v>242</v>
      </c>
      <c r="Y14" s="149"/>
      <c r="Z14" s="149"/>
      <c r="AA14" s="149"/>
      <c r="AB14" s="149"/>
      <c r="AC14" s="149"/>
      <c r="AD14" s="149"/>
      <c r="AE14" s="149"/>
      <c r="AF14" s="149"/>
      <c r="AG14" s="149" t="s">
        <v>243</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56"/>
      <c r="B15" s="157"/>
      <c r="C15" s="263" t="s">
        <v>1387</v>
      </c>
      <c r="D15" s="264"/>
      <c r="E15" s="264"/>
      <c r="F15" s="264"/>
      <c r="G15" s="264"/>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68">
        <v>4</v>
      </c>
      <c r="B16" s="169" t="s">
        <v>1394</v>
      </c>
      <c r="C16" s="178" t="s">
        <v>1395</v>
      </c>
      <c r="D16" s="170" t="s">
        <v>272</v>
      </c>
      <c r="E16" s="171">
        <v>4</v>
      </c>
      <c r="F16" s="172"/>
      <c r="G16" s="173">
        <f>ROUND(E16*F16,2)</f>
        <v>0</v>
      </c>
      <c r="H16" s="172"/>
      <c r="I16" s="173">
        <f>ROUND(E16*H16,2)</f>
        <v>0</v>
      </c>
      <c r="J16" s="172"/>
      <c r="K16" s="173">
        <f>ROUND(E16*J16,2)</f>
        <v>0</v>
      </c>
      <c r="L16" s="173">
        <v>15</v>
      </c>
      <c r="M16" s="173">
        <f>G16*(1+L16/100)</f>
        <v>0</v>
      </c>
      <c r="N16" s="173">
        <v>0</v>
      </c>
      <c r="O16" s="173">
        <f>ROUND(E16*N16,2)</f>
        <v>0</v>
      </c>
      <c r="P16" s="173">
        <v>0</v>
      </c>
      <c r="Q16" s="173">
        <f>ROUND(E16*P16,2)</f>
        <v>0</v>
      </c>
      <c r="R16" s="173" t="s">
        <v>927</v>
      </c>
      <c r="S16" s="173" t="s">
        <v>211</v>
      </c>
      <c r="T16" s="174" t="s">
        <v>241</v>
      </c>
      <c r="U16" s="159">
        <v>4.8000000000000001E-2</v>
      </c>
      <c r="V16" s="159">
        <f>ROUND(E16*U16,2)</f>
        <v>0.19</v>
      </c>
      <c r="W16" s="159"/>
      <c r="X16" s="159" t="s">
        <v>242</v>
      </c>
      <c r="Y16" s="149"/>
      <c r="Z16" s="149"/>
      <c r="AA16" s="149"/>
      <c r="AB16" s="149"/>
      <c r="AC16" s="149"/>
      <c r="AD16" s="149"/>
      <c r="AE16" s="149"/>
      <c r="AF16" s="149"/>
      <c r="AG16" s="149" t="s">
        <v>243</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v>5</v>
      </c>
      <c r="B17" s="157" t="s">
        <v>1398</v>
      </c>
      <c r="C17" s="197" t="s">
        <v>1399</v>
      </c>
      <c r="D17" s="158" t="s">
        <v>0</v>
      </c>
      <c r="E17" s="193"/>
      <c r="F17" s="160"/>
      <c r="G17" s="159">
        <f>ROUND(E17*F17,2)</f>
        <v>0</v>
      </c>
      <c r="H17" s="160"/>
      <c r="I17" s="159">
        <f>ROUND(E17*H17,2)</f>
        <v>0</v>
      </c>
      <c r="J17" s="160"/>
      <c r="K17" s="159">
        <f>ROUND(E17*J17,2)</f>
        <v>0</v>
      </c>
      <c r="L17" s="159">
        <v>15</v>
      </c>
      <c r="M17" s="159">
        <f>G17*(1+L17/100)</f>
        <v>0</v>
      </c>
      <c r="N17" s="159">
        <v>0</v>
      </c>
      <c r="O17" s="159">
        <f>ROUND(E17*N17,2)</f>
        <v>0</v>
      </c>
      <c r="P17" s="159">
        <v>0</v>
      </c>
      <c r="Q17" s="159">
        <f>ROUND(E17*P17,2)</f>
        <v>0</v>
      </c>
      <c r="R17" s="159" t="s">
        <v>927</v>
      </c>
      <c r="S17" s="159" t="s">
        <v>211</v>
      </c>
      <c r="T17" s="159" t="s">
        <v>241</v>
      </c>
      <c r="U17" s="159">
        <v>0</v>
      </c>
      <c r="V17" s="159">
        <f>ROUND(E17*U17,2)</f>
        <v>0</v>
      </c>
      <c r="W17" s="159"/>
      <c r="X17" s="159" t="s">
        <v>447</v>
      </c>
      <c r="Y17" s="149"/>
      <c r="Z17" s="149"/>
      <c r="AA17" s="149"/>
      <c r="AB17" s="149"/>
      <c r="AC17" s="149"/>
      <c r="AD17" s="149"/>
      <c r="AE17" s="149"/>
      <c r="AF17" s="149"/>
      <c r="AG17" s="149" t="s">
        <v>448</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267" t="s">
        <v>1400</v>
      </c>
      <c r="D18" s="268"/>
      <c r="E18" s="268"/>
      <c r="F18" s="268"/>
      <c r="G18" s="268"/>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245</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c r="A19" s="162" t="s">
        <v>206</v>
      </c>
      <c r="B19" s="163" t="s">
        <v>123</v>
      </c>
      <c r="C19" s="177" t="s">
        <v>124</v>
      </c>
      <c r="D19" s="164"/>
      <c r="E19" s="165"/>
      <c r="F19" s="166"/>
      <c r="G19" s="166">
        <f>SUMIF(AG20:AG38,"&lt;&gt;NOR",G20:G38)</f>
        <v>0</v>
      </c>
      <c r="H19" s="166"/>
      <c r="I19" s="166">
        <f>SUM(I20:I38)</f>
        <v>0</v>
      </c>
      <c r="J19" s="166"/>
      <c r="K19" s="166">
        <f>SUM(K20:K38)</f>
        <v>0</v>
      </c>
      <c r="L19" s="166"/>
      <c r="M19" s="166">
        <f>SUM(M20:M38)</f>
        <v>0</v>
      </c>
      <c r="N19" s="166"/>
      <c r="O19" s="166">
        <f>SUM(O20:O38)</f>
        <v>0</v>
      </c>
      <c r="P19" s="166"/>
      <c r="Q19" s="166">
        <f>SUM(Q20:Q38)</f>
        <v>0</v>
      </c>
      <c r="R19" s="166"/>
      <c r="S19" s="166"/>
      <c r="T19" s="167"/>
      <c r="U19" s="161"/>
      <c r="V19" s="161">
        <f>SUM(V20:V38)</f>
        <v>8.9099999999999984</v>
      </c>
      <c r="W19" s="161"/>
      <c r="X19" s="161"/>
      <c r="AG19" t="s">
        <v>207</v>
      </c>
    </row>
    <row r="20" spans="1:60" ht="22.5" outlineLevel="1">
      <c r="A20" s="186">
        <v>6</v>
      </c>
      <c r="B20" s="187" t="s">
        <v>1401</v>
      </c>
      <c r="C20" s="195" t="s">
        <v>1402</v>
      </c>
      <c r="D20" s="188" t="s">
        <v>264</v>
      </c>
      <c r="E20" s="189">
        <v>2</v>
      </c>
      <c r="F20" s="190"/>
      <c r="G20" s="191">
        <f>ROUND(E20*F20,2)</f>
        <v>0</v>
      </c>
      <c r="H20" s="190"/>
      <c r="I20" s="191">
        <f>ROUND(E20*H20,2)</f>
        <v>0</v>
      </c>
      <c r="J20" s="190"/>
      <c r="K20" s="191">
        <f>ROUND(E20*J20,2)</f>
        <v>0</v>
      </c>
      <c r="L20" s="191">
        <v>15</v>
      </c>
      <c r="M20" s="191">
        <f>G20*(1+L20/100)</f>
        <v>0</v>
      </c>
      <c r="N20" s="191">
        <v>3.0000000000000001E-5</v>
      </c>
      <c r="O20" s="191">
        <f>ROUND(E20*N20,2)</f>
        <v>0</v>
      </c>
      <c r="P20" s="191">
        <v>0</v>
      </c>
      <c r="Q20" s="191">
        <f>ROUND(E20*P20,2)</f>
        <v>0</v>
      </c>
      <c r="R20" s="191" t="s">
        <v>927</v>
      </c>
      <c r="S20" s="191" t="s">
        <v>211</v>
      </c>
      <c r="T20" s="192" t="s">
        <v>241</v>
      </c>
      <c r="U20" s="159">
        <v>0.26545000000000002</v>
      </c>
      <c r="V20" s="159">
        <f>ROUND(E20*U20,2)</f>
        <v>0.53</v>
      </c>
      <c r="W20" s="159"/>
      <c r="X20" s="159" t="s">
        <v>242</v>
      </c>
      <c r="Y20" s="149"/>
      <c r="Z20" s="149"/>
      <c r="AA20" s="149"/>
      <c r="AB20" s="149"/>
      <c r="AC20" s="149"/>
      <c r="AD20" s="149"/>
      <c r="AE20" s="149"/>
      <c r="AF20" s="149"/>
      <c r="AG20" s="149" t="s">
        <v>243</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22.5" outlineLevel="1">
      <c r="A21" s="168">
        <v>7</v>
      </c>
      <c r="B21" s="169" t="s">
        <v>1641</v>
      </c>
      <c r="C21" s="178" t="s">
        <v>1404</v>
      </c>
      <c r="D21" s="170" t="s">
        <v>272</v>
      </c>
      <c r="E21" s="171">
        <v>10</v>
      </c>
      <c r="F21" s="172"/>
      <c r="G21" s="173">
        <f>ROUND(E21*F21,2)</f>
        <v>0</v>
      </c>
      <c r="H21" s="172"/>
      <c r="I21" s="173">
        <f>ROUND(E21*H21,2)</f>
        <v>0</v>
      </c>
      <c r="J21" s="172"/>
      <c r="K21" s="173">
        <f>ROUND(E21*J21,2)</f>
        <v>0</v>
      </c>
      <c r="L21" s="173">
        <v>15</v>
      </c>
      <c r="M21" s="173">
        <f>G21*(1+L21/100)</f>
        <v>0</v>
      </c>
      <c r="N21" s="173">
        <v>4.0999999999999999E-4</v>
      </c>
      <c r="O21" s="173">
        <f>ROUND(E21*N21,2)</f>
        <v>0</v>
      </c>
      <c r="P21" s="173">
        <v>0</v>
      </c>
      <c r="Q21" s="173">
        <f>ROUND(E21*P21,2)</f>
        <v>0</v>
      </c>
      <c r="R21" s="173" t="s">
        <v>927</v>
      </c>
      <c r="S21" s="173" t="s">
        <v>211</v>
      </c>
      <c r="T21" s="174" t="s">
        <v>241</v>
      </c>
      <c r="U21" s="159">
        <v>0.25800000000000001</v>
      </c>
      <c r="V21" s="159">
        <f>ROUND(E21*U21,2)</f>
        <v>2.58</v>
      </c>
      <c r="W21" s="159"/>
      <c r="X21" s="159" t="s">
        <v>242</v>
      </c>
      <c r="Y21" s="149"/>
      <c r="Z21" s="149"/>
      <c r="AA21" s="149"/>
      <c r="AB21" s="149"/>
      <c r="AC21" s="149"/>
      <c r="AD21" s="149"/>
      <c r="AE21" s="149"/>
      <c r="AF21" s="149"/>
      <c r="AG21" s="149" t="s">
        <v>243</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56"/>
      <c r="B22" s="157"/>
      <c r="C22" s="263" t="s">
        <v>1526</v>
      </c>
      <c r="D22" s="264"/>
      <c r="E22" s="264"/>
      <c r="F22" s="264"/>
      <c r="G22" s="264"/>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245</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265" t="s">
        <v>1405</v>
      </c>
      <c r="D23" s="266"/>
      <c r="E23" s="266"/>
      <c r="F23" s="266"/>
      <c r="G23" s="266"/>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216</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265" t="s">
        <v>464</v>
      </c>
      <c r="D24" s="266"/>
      <c r="E24" s="266"/>
      <c r="F24" s="266"/>
      <c r="G24" s="266"/>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216</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ht="22.5" outlineLevel="1">
      <c r="A25" s="168">
        <v>8</v>
      </c>
      <c r="B25" s="169" t="s">
        <v>1408</v>
      </c>
      <c r="C25" s="178" t="s">
        <v>1642</v>
      </c>
      <c r="D25" s="170" t="s">
        <v>272</v>
      </c>
      <c r="E25" s="171">
        <v>10</v>
      </c>
      <c r="F25" s="172"/>
      <c r="G25" s="173">
        <f>ROUND(E25*F25,2)</f>
        <v>0</v>
      </c>
      <c r="H25" s="172"/>
      <c r="I25" s="173">
        <f>ROUND(E25*H25,2)</f>
        <v>0</v>
      </c>
      <c r="J25" s="172"/>
      <c r="K25" s="173">
        <f>ROUND(E25*J25,2)</f>
        <v>0</v>
      </c>
      <c r="L25" s="173">
        <v>15</v>
      </c>
      <c r="M25" s="173">
        <f>G25*(1+L25/100)</f>
        <v>0</v>
      </c>
      <c r="N25" s="173">
        <v>3.0000000000000001E-5</v>
      </c>
      <c r="O25" s="173">
        <f>ROUND(E25*N25,2)</f>
        <v>0</v>
      </c>
      <c r="P25" s="173">
        <v>0</v>
      </c>
      <c r="Q25" s="173">
        <f>ROUND(E25*P25,2)</f>
        <v>0</v>
      </c>
      <c r="R25" s="173" t="s">
        <v>927</v>
      </c>
      <c r="S25" s="173" t="s">
        <v>211</v>
      </c>
      <c r="T25" s="174" t="s">
        <v>241</v>
      </c>
      <c r="U25" s="159">
        <v>0.129</v>
      </c>
      <c r="V25" s="159">
        <f>ROUND(E25*U25,2)</f>
        <v>1.29</v>
      </c>
      <c r="W25" s="159"/>
      <c r="X25" s="159" t="s">
        <v>242</v>
      </c>
      <c r="Y25" s="149"/>
      <c r="Z25" s="149"/>
      <c r="AA25" s="149"/>
      <c r="AB25" s="149"/>
      <c r="AC25" s="149"/>
      <c r="AD25" s="149"/>
      <c r="AE25" s="149"/>
      <c r="AF25" s="149"/>
      <c r="AG25" s="149" t="s">
        <v>243</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254" t="s">
        <v>1410</v>
      </c>
      <c r="D26" s="255"/>
      <c r="E26" s="255"/>
      <c r="F26" s="255"/>
      <c r="G26" s="255"/>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216</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86">
        <v>9</v>
      </c>
      <c r="B27" s="187" t="s">
        <v>1413</v>
      </c>
      <c r="C27" s="195" t="s">
        <v>1643</v>
      </c>
      <c r="D27" s="188" t="s">
        <v>264</v>
      </c>
      <c r="E27" s="189">
        <v>5</v>
      </c>
      <c r="F27" s="190"/>
      <c r="G27" s="191">
        <f>ROUND(E27*F27,2)</f>
        <v>0</v>
      </c>
      <c r="H27" s="190"/>
      <c r="I27" s="191">
        <f>ROUND(E27*H27,2)</f>
        <v>0</v>
      </c>
      <c r="J27" s="190"/>
      <c r="K27" s="191">
        <f>ROUND(E27*J27,2)</f>
        <v>0</v>
      </c>
      <c r="L27" s="191">
        <v>15</v>
      </c>
      <c r="M27" s="191">
        <f>G27*(1+L27/100)</f>
        <v>0</v>
      </c>
      <c r="N27" s="191">
        <v>0</v>
      </c>
      <c r="O27" s="191">
        <f>ROUND(E27*N27,2)</f>
        <v>0</v>
      </c>
      <c r="P27" s="191">
        <v>0</v>
      </c>
      <c r="Q27" s="191">
        <f>ROUND(E27*P27,2)</f>
        <v>0</v>
      </c>
      <c r="R27" s="191" t="s">
        <v>927</v>
      </c>
      <c r="S27" s="191" t="s">
        <v>211</v>
      </c>
      <c r="T27" s="192" t="s">
        <v>241</v>
      </c>
      <c r="U27" s="159">
        <v>0.42499999999999999</v>
      </c>
      <c r="V27" s="159">
        <f>ROUND(E27*U27,2)</f>
        <v>2.13</v>
      </c>
      <c r="W27" s="159"/>
      <c r="X27" s="159" t="s">
        <v>242</v>
      </c>
      <c r="Y27" s="149"/>
      <c r="Z27" s="149"/>
      <c r="AA27" s="149"/>
      <c r="AB27" s="149"/>
      <c r="AC27" s="149"/>
      <c r="AD27" s="149"/>
      <c r="AE27" s="149"/>
      <c r="AF27" s="149"/>
      <c r="AG27" s="149" t="s">
        <v>243</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86">
        <v>10</v>
      </c>
      <c r="B28" s="187" t="s">
        <v>1644</v>
      </c>
      <c r="C28" s="195" t="s">
        <v>1645</v>
      </c>
      <c r="D28" s="188" t="s">
        <v>919</v>
      </c>
      <c r="E28" s="189">
        <v>1</v>
      </c>
      <c r="F28" s="190"/>
      <c r="G28" s="191">
        <f>ROUND(E28*F28,2)</f>
        <v>0</v>
      </c>
      <c r="H28" s="190"/>
      <c r="I28" s="191">
        <f>ROUND(E28*H28,2)</f>
        <v>0</v>
      </c>
      <c r="J28" s="190"/>
      <c r="K28" s="191">
        <f>ROUND(E28*J28,2)</f>
        <v>0</v>
      </c>
      <c r="L28" s="191">
        <v>15</v>
      </c>
      <c r="M28" s="191">
        <f>G28*(1+L28/100)</f>
        <v>0</v>
      </c>
      <c r="N28" s="191">
        <v>1.2999999999999999E-3</v>
      </c>
      <c r="O28" s="191">
        <f>ROUND(E28*N28,2)</f>
        <v>0</v>
      </c>
      <c r="P28" s="191">
        <v>0</v>
      </c>
      <c r="Q28" s="191">
        <f>ROUND(E28*P28,2)</f>
        <v>0</v>
      </c>
      <c r="R28" s="191" t="s">
        <v>927</v>
      </c>
      <c r="S28" s="191" t="s">
        <v>211</v>
      </c>
      <c r="T28" s="192" t="s">
        <v>241</v>
      </c>
      <c r="U28" s="159">
        <v>0.105</v>
      </c>
      <c r="V28" s="159">
        <f>ROUND(E28*U28,2)</f>
        <v>0.11</v>
      </c>
      <c r="W28" s="159"/>
      <c r="X28" s="159" t="s">
        <v>242</v>
      </c>
      <c r="Y28" s="149"/>
      <c r="Z28" s="149"/>
      <c r="AA28" s="149"/>
      <c r="AB28" s="149"/>
      <c r="AC28" s="149"/>
      <c r="AD28" s="149"/>
      <c r="AE28" s="149"/>
      <c r="AF28" s="149"/>
      <c r="AG28" s="149" t="s">
        <v>243</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ht="22.5" outlineLevel="1">
      <c r="A29" s="168">
        <v>11</v>
      </c>
      <c r="B29" s="169" t="s">
        <v>1415</v>
      </c>
      <c r="C29" s="178" t="s">
        <v>1646</v>
      </c>
      <c r="D29" s="170" t="s">
        <v>264</v>
      </c>
      <c r="E29" s="171">
        <v>3</v>
      </c>
      <c r="F29" s="172"/>
      <c r="G29" s="173">
        <f>ROUND(E29*F29,2)</f>
        <v>0</v>
      </c>
      <c r="H29" s="172"/>
      <c r="I29" s="173">
        <f>ROUND(E29*H29,2)</f>
        <v>0</v>
      </c>
      <c r="J29" s="172"/>
      <c r="K29" s="173">
        <f>ROUND(E29*J29,2)</f>
        <v>0</v>
      </c>
      <c r="L29" s="173">
        <v>15</v>
      </c>
      <c r="M29" s="173">
        <f>G29*(1+L29/100)</f>
        <v>0</v>
      </c>
      <c r="N29" s="173">
        <v>6.3000000000000003E-4</v>
      </c>
      <c r="O29" s="173">
        <f>ROUND(E29*N29,2)</f>
        <v>0</v>
      </c>
      <c r="P29" s="173">
        <v>0</v>
      </c>
      <c r="Q29" s="173">
        <f>ROUND(E29*P29,2)</f>
        <v>0</v>
      </c>
      <c r="R29" s="173" t="s">
        <v>927</v>
      </c>
      <c r="S29" s="173" t="s">
        <v>211</v>
      </c>
      <c r="T29" s="174" t="s">
        <v>241</v>
      </c>
      <c r="U29" s="159">
        <v>0.27200000000000002</v>
      </c>
      <c r="V29" s="159">
        <f>ROUND(E29*U29,2)</f>
        <v>0.82</v>
      </c>
      <c r="W29" s="159"/>
      <c r="X29" s="159" t="s">
        <v>242</v>
      </c>
      <c r="Y29" s="149"/>
      <c r="Z29" s="149"/>
      <c r="AA29" s="149"/>
      <c r="AB29" s="149"/>
      <c r="AC29" s="149"/>
      <c r="AD29" s="149"/>
      <c r="AE29" s="149"/>
      <c r="AF29" s="149"/>
      <c r="AG29" s="149" t="s">
        <v>243</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254" t="s">
        <v>1647</v>
      </c>
      <c r="D30" s="255"/>
      <c r="E30" s="255"/>
      <c r="F30" s="255"/>
      <c r="G30" s="255"/>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216</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ht="22.5" outlineLevel="1">
      <c r="A31" s="168">
        <v>12</v>
      </c>
      <c r="B31" s="169" t="s">
        <v>1417</v>
      </c>
      <c r="C31" s="178" t="s">
        <v>1648</v>
      </c>
      <c r="D31" s="170" t="s">
        <v>1419</v>
      </c>
      <c r="E31" s="171">
        <v>1</v>
      </c>
      <c r="F31" s="172"/>
      <c r="G31" s="173">
        <f>ROUND(E31*F31,2)</f>
        <v>0</v>
      </c>
      <c r="H31" s="172"/>
      <c r="I31" s="173">
        <f>ROUND(E31*H31,2)</f>
        <v>0</v>
      </c>
      <c r="J31" s="172"/>
      <c r="K31" s="173">
        <f>ROUND(E31*J31,2)</f>
        <v>0</v>
      </c>
      <c r="L31" s="173">
        <v>15</v>
      </c>
      <c r="M31" s="173">
        <f>G31*(1+L31/100)</f>
        <v>0</v>
      </c>
      <c r="N31" s="173">
        <v>1.48E-3</v>
      </c>
      <c r="O31" s="173">
        <f>ROUND(E31*N31,2)</f>
        <v>0</v>
      </c>
      <c r="P31" s="173">
        <v>0</v>
      </c>
      <c r="Q31" s="173">
        <f>ROUND(E31*P31,2)</f>
        <v>0</v>
      </c>
      <c r="R31" s="173" t="s">
        <v>927</v>
      </c>
      <c r="S31" s="173" t="s">
        <v>211</v>
      </c>
      <c r="T31" s="174" t="s">
        <v>241</v>
      </c>
      <c r="U31" s="159">
        <v>0.54</v>
      </c>
      <c r="V31" s="159">
        <f>ROUND(E31*U31,2)</f>
        <v>0.54</v>
      </c>
      <c r="W31" s="159"/>
      <c r="X31" s="159" t="s">
        <v>242</v>
      </c>
      <c r="Y31" s="149"/>
      <c r="Z31" s="149"/>
      <c r="AA31" s="149"/>
      <c r="AB31" s="149"/>
      <c r="AC31" s="149"/>
      <c r="AD31" s="149"/>
      <c r="AE31" s="149"/>
      <c r="AF31" s="149"/>
      <c r="AG31" s="149" t="s">
        <v>243</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56"/>
      <c r="B32" s="157"/>
      <c r="C32" s="254" t="s">
        <v>1647</v>
      </c>
      <c r="D32" s="255"/>
      <c r="E32" s="255"/>
      <c r="F32" s="255"/>
      <c r="G32" s="255"/>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216</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68">
        <v>13</v>
      </c>
      <c r="B33" s="169" t="s">
        <v>1422</v>
      </c>
      <c r="C33" s="178" t="s">
        <v>1423</v>
      </c>
      <c r="D33" s="170" t="s">
        <v>272</v>
      </c>
      <c r="E33" s="171">
        <v>10</v>
      </c>
      <c r="F33" s="172"/>
      <c r="G33" s="173">
        <f>ROUND(E33*F33,2)</f>
        <v>0</v>
      </c>
      <c r="H33" s="172"/>
      <c r="I33" s="173">
        <f>ROUND(E33*H33,2)</f>
        <v>0</v>
      </c>
      <c r="J33" s="172"/>
      <c r="K33" s="173">
        <f>ROUND(E33*J33,2)</f>
        <v>0</v>
      </c>
      <c r="L33" s="173">
        <v>15</v>
      </c>
      <c r="M33" s="173">
        <f>G33*(1+L33/100)</f>
        <v>0</v>
      </c>
      <c r="N33" s="173">
        <v>0</v>
      </c>
      <c r="O33" s="173">
        <f>ROUND(E33*N33,2)</f>
        <v>0</v>
      </c>
      <c r="P33" s="173">
        <v>0</v>
      </c>
      <c r="Q33" s="173">
        <f>ROUND(E33*P33,2)</f>
        <v>0</v>
      </c>
      <c r="R33" s="173" t="s">
        <v>927</v>
      </c>
      <c r="S33" s="173" t="s">
        <v>211</v>
      </c>
      <c r="T33" s="174" t="s">
        <v>241</v>
      </c>
      <c r="U33" s="159">
        <v>2.9000000000000001E-2</v>
      </c>
      <c r="V33" s="159">
        <f>ROUND(E33*U33,2)</f>
        <v>0.28999999999999998</v>
      </c>
      <c r="W33" s="159"/>
      <c r="X33" s="159" t="s">
        <v>242</v>
      </c>
      <c r="Y33" s="149"/>
      <c r="Z33" s="149"/>
      <c r="AA33" s="149"/>
      <c r="AB33" s="149"/>
      <c r="AC33" s="149"/>
      <c r="AD33" s="149"/>
      <c r="AE33" s="149"/>
      <c r="AF33" s="149"/>
      <c r="AG33" s="149" t="s">
        <v>243</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254" t="s">
        <v>1531</v>
      </c>
      <c r="D34" s="255"/>
      <c r="E34" s="255"/>
      <c r="F34" s="255"/>
      <c r="G34" s="255"/>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216</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68">
        <v>14</v>
      </c>
      <c r="B35" s="169" t="s">
        <v>1424</v>
      </c>
      <c r="C35" s="178" t="s">
        <v>1425</v>
      </c>
      <c r="D35" s="170" t="s">
        <v>272</v>
      </c>
      <c r="E35" s="171">
        <v>10</v>
      </c>
      <c r="F35" s="172"/>
      <c r="G35" s="173">
        <f>ROUND(E35*F35,2)</f>
        <v>0</v>
      </c>
      <c r="H35" s="172"/>
      <c r="I35" s="173">
        <f>ROUND(E35*H35,2)</f>
        <v>0</v>
      </c>
      <c r="J35" s="172"/>
      <c r="K35" s="173">
        <f>ROUND(E35*J35,2)</f>
        <v>0</v>
      </c>
      <c r="L35" s="173">
        <v>15</v>
      </c>
      <c r="M35" s="173">
        <f>G35*(1+L35/100)</f>
        <v>0</v>
      </c>
      <c r="N35" s="173">
        <v>1.0000000000000001E-5</v>
      </c>
      <c r="O35" s="173">
        <f>ROUND(E35*N35,2)</f>
        <v>0</v>
      </c>
      <c r="P35" s="173">
        <v>0</v>
      </c>
      <c r="Q35" s="173">
        <f>ROUND(E35*P35,2)</f>
        <v>0</v>
      </c>
      <c r="R35" s="173" t="s">
        <v>927</v>
      </c>
      <c r="S35" s="173" t="s">
        <v>211</v>
      </c>
      <c r="T35" s="174" t="s">
        <v>241</v>
      </c>
      <c r="U35" s="159">
        <v>6.2E-2</v>
      </c>
      <c r="V35" s="159">
        <f>ROUND(E35*U35,2)</f>
        <v>0.62</v>
      </c>
      <c r="W35" s="159"/>
      <c r="X35" s="159" t="s">
        <v>242</v>
      </c>
      <c r="Y35" s="149"/>
      <c r="Z35" s="149"/>
      <c r="AA35" s="149"/>
      <c r="AB35" s="149"/>
      <c r="AC35" s="149"/>
      <c r="AD35" s="149"/>
      <c r="AE35" s="149"/>
      <c r="AF35" s="149"/>
      <c r="AG35" s="149" t="s">
        <v>243</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254" t="s">
        <v>1649</v>
      </c>
      <c r="D36" s="255"/>
      <c r="E36" s="255"/>
      <c r="F36" s="255"/>
      <c r="G36" s="255"/>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216</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v>15</v>
      </c>
      <c r="B37" s="157" t="s">
        <v>1431</v>
      </c>
      <c r="C37" s="197" t="s">
        <v>1432</v>
      </c>
      <c r="D37" s="158" t="s">
        <v>0</v>
      </c>
      <c r="E37" s="193"/>
      <c r="F37" s="160"/>
      <c r="G37" s="159">
        <f>ROUND(E37*F37,2)</f>
        <v>0</v>
      </c>
      <c r="H37" s="160"/>
      <c r="I37" s="159">
        <f>ROUND(E37*H37,2)</f>
        <v>0</v>
      </c>
      <c r="J37" s="160"/>
      <c r="K37" s="159">
        <f>ROUND(E37*J37,2)</f>
        <v>0</v>
      </c>
      <c r="L37" s="159">
        <v>15</v>
      </c>
      <c r="M37" s="159">
        <f>G37*(1+L37/100)</f>
        <v>0</v>
      </c>
      <c r="N37" s="159">
        <v>0</v>
      </c>
      <c r="O37" s="159">
        <f>ROUND(E37*N37,2)</f>
        <v>0</v>
      </c>
      <c r="P37" s="159">
        <v>0</v>
      </c>
      <c r="Q37" s="159">
        <f>ROUND(E37*P37,2)</f>
        <v>0</v>
      </c>
      <c r="R37" s="159" t="s">
        <v>927</v>
      </c>
      <c r="S37" s="159" t="s">
        <v>211</v>
      </c>
      <c r="T37" s="159" t="s">
        <v>241</v>
      </c>
      <c r="U37" s="159">
        <v>0</v>
      </c>
      <c r="V37" s="159">
        <f>ROUND(E37*U37,2)</f>
        <v>0</v>
      </c>
      <c r="W37" s="159"/>
      <c r="X37" s="159" t="s">
        <v>447</v>
      </c>
      <c r="Y37" s="149"/>
      <c r="Z37" s="149"/>
      <c r="AA37" s="149"/>
      <c r="AB37" s="149"/>
      <c r="AC37" s="149"/>
      <c r="AD37" s="149"/>
      <c r="AE37" s="149"/>
      <c r="AF37" s="149"/>
      <c r="AG37" s="149" t="s">
        <v>448</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267" t="s">
        <v>505</v>
      </c>
      <c r="D38" s="268"/>
      <c r="E38" s="268"/>
      <c r="F38" s="268"/>
      <c r="G38" s="268"/>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245</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c r="A39" s="162" t="s">
        <v>206</v>
      </c>
      <c r="B39" s="163" t="s">
        <v>127</v>
      </c>
      <c r="C39" s="177" t="s">
        <v>128</v>
      </c>
      <c r="D39" s="164"/>
      <c r="E39" s="165"/>
      <c r="F39" s="166"/>
      <c r="G39" s="166">
        <f>SUMIF(AG40:AG54,"&lt;&gt;NOR",G40:G54)</f>
        <v>0</v>
      </c>
      <c r="H39" s="166"/>
      <c r="I39" s="166">
        <f>SUM(I40:I54)</f>
        <v>0</v>
      </c>
      <c r="J39" s="166"/>
      <c r="K39" s="166">
        <f>SUM(K40:K54)</f>
        <v>0</v>
      </c>
      <c r="L39" s="166"/>
      <c r="M39" s="166">
        <f>SUM(M40:M54)</f>
        <v>0</v>
      </c>
      <c r="N39" s="166"/>
      <c r="O39" s="166">
        <f>SUM(O40:O54)</f>
        <v>0.01</v>
      </c>
      <c r="P39" s="166"/>
      <c r="Q39" s="166">
        <f>SUM(Q40:Q54)</f>
        <v>0.03</v>
      </c>
      <c r="R39" s="166"/>
      <c r="S39" s="166"/>
      <c r="T39" s="167"/>
      <c r="U39" s="161"/>
      <c r="V39" s="161">
        <f>SUM(V40:V54)</f>
        <v>10.43</v>
      </c>
      <c r="W39" s="161"/>
      <c r="X39" s="161"/>
      <c r="AG39" t="s">
        <v>207</v>
      </c>
    </row>
    <row r="40" spans="1:60" outlineLevel="1">
      <c r="A40" s="186">
        <v>16</v>
      </c>
      <c r="B40" s="187" t="s">
        <v>1650</v>
      </c>
      <c r="C40" s="195" t="s">
        <v>1651</v>
      </c>
      <c r="D40" s="188" t="s">
        <v>919</v>
      </c>
      <c r="E40" s="189">
        <v>1</v>
      </c>
      <c r="F40" s="190"/>
      <c r="G40" s="191">
        <f>ROUND(E40*F40,2)</f>
        <v>0</v>
      </c>
      <c r="H40" s="190"/>
      <c r="I40" s="191">
        <f>ROUND(E40*H40,2)</f>
        <v>0</v>
      </c>
      <c r="J40" s="190"/>
      <c r="K40" s="191">
        <f>ROUND(E40*J40,2)</f>
        <v>0</v>
      </c>
      <c r="L40" s="191">
        <v>15</v>
      </c>
      <c r="M40" s="191">
        <f>G40*(1+L40/100)</f>
        <v>0</v>
      </c>
      <c r="N40" s="191">
        <v>0</v>
      </c>
      <c r="O40" s="191">
        <f>ROUND(E40*N40,2)</f>
        <v>0</v>
      </c>
      <c r="P40" s="191">
        <v>3.4200000000000001E-2</v>
      </c>
      <c r="Q40" s="191">
        <f>ROUND(E40*P40,2)</f>
        <v>0.03</v>
      </c>
      <c r="R40" s="191" t="s">
        <v>927</v>
      </c>
      <c r="S40" s="191" t="s">
        <v>211</v>
      </c>
      <c r="T40" s="192" t="s">
        <v>241</v>
      </c>
      <c r="U40" s="159">
        <v>0.46500000000000002</v>
      </c>
      <c r="V40" s="159">
        <f>ROUND(E40*U40,2)</f>
        <v>0.47</v>
      </c>
      <c r="W40" s="159"/>
      <c r="X40" s="159" t="s">
        <v>242</v>
      </c>
      <c r="Y40" s="149"/>
      <c r="Z40" s="149"/>
      <c r="AA40" s="149"/>
      <c r="AB40" s="149"/>
      <c r="AC40" s="149"/>
      <c r="AD40" s="149"/>
      <c r="AE40" s="149"/>
      <c r="AF40" s="149"/>
      <c r="AG40" s="149" t="s">
        <v>243</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68">
        <v>17</v>
      </c>
      <c r="B41" s="169" t="s">
        <v>1652</v>
      </c>
      <c r="C41" s="178" t="s">
        <v>1653</v>
      </c>
      <c r="D41" s="170" t="s">
        <v>919</v>
      </c>
      <c r="E41" s="171">
        <v>1</v>
      </c>
      <c r="F41" s="172"/>
      <c r="G41" s="173">
        <f>ROUND(E41*F41,2)</f>
        <v>0</v>
      </c>
      <c r="H41" s="172"/>
      <c r="I41" s="173">
        <f>ROUND(E41*H41,2)</f>
        <v>0</v>
      </c>
      <c r="J41" s="172"/>
      <c r="K41" s="173">
        <f>ROUND(E41*J41,2)</f>
        <v>0</v>
      </c>
      <c r="L41" s="173">
        <v>15</v>
      </c>
      <c r="M41" s="173">
        <f>G41*(1+L41/100)</f>
        <v>0</v>
      </c>
      <c r="N41" s="173">
        <v>1.8600000000000001E-3</v>
      </c>
      <c r="O41" s="173">
        <f>ROUND(E41*N41,2)</f>
        <v>0</v>
      </c>
      <c r="P41" s="173">
        <v>0</v>
      </c>
      <c r="Q41" s="173">
        <f>ROUND(E41*P41,2)</f>
        <v>0</v>
      </c>
      <c r="R41" s="173" t="s">
        <v>927</v>
      </c>
      <c r="S41" s="173" t="s">
        <v>211</v>
      </c>
      <c r="T41" s="174" t="s">
        <v>241</v>
      </c>
      <c r="U41" s="159">
        <v>1.3340000000000001</v>
      </c>
      <c r="V41" s="159">
        <f>ROUND(E41*U41,2)</f>
        <v>1.33</v>
      </c>
      <c r="W41" s="159"/>
      <c r="X41" s="159" t="s">
        <v>242</v>
      </c>
      <c r="Y41" s="149"/>
      <c r="Z41" s="149"/>
      <c r="AA41" s="149"/>
      <c r="AB41" s="149"/>
      <c r="AC41" s="149"/>
      <c r="AD41" s="149"/>
      <c r="AE41" s="149"/>
      <c r="AF41" s="149"/>
      <c r="AG41" s="149" t="s">
        <v>243</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c r="B42" s="157"/>
      <c r="C42" s="194" t="s">
        <v>1654</v>
      </c>
      <c r="D42" s="182"/>
      <c r="E42" s="183">
        <v>1</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86">
        <v>18</v>
      </c>
      <c r="B43" s="187" t="s">
        <v>1014</v>
      </c>
      <c r="C43" s="195" t="s">
        <v>1015</v>
      </c>
      <c r="D43" s="188" t="s">
        <v>919</v>
      </c>
      <c r="E43" s="189">
        <v>1</v>
      </c>
      <c r="F43" s="190"/>
      <c r="G43" s="191">
        <f>ROUND(E43*F43,2)</f>
        <v>0</v>
      </c>
      <c r="H43" s="190"/>
      <c r="I43" s="191">
        <f>ROUND(E43*H43,2)</f>
        <v>0</v>
      </c>
      <c r="J43" s="190"/>
      <c r="K43" s="191">
        <f>ROUND(E43*J43,2)</f>
        <v>0</v>
      </c>
      <c r="L43" s="191">
        <v>15</v>
      </c>
      <c r="M43" s="191">
        <f>G43*(1+L43/100)</f>
        <v>0</v>
      </c>
      <c r="N43" s="191">
        <v>1.401E-2</v>
      </c>
      <c r="O43" s="191">
        <f>ROUND(E43*N43,2)</f>
        <v>0.01</v>
      </c>
      <c r="P43" s="191">
        <v>0</v>
      </c>
      <c r="Q43" s="191">
        <f>ROUND(E43*P43,2)</f>
        <v>0</v>
      </c>
      <c r="R43" s="191" t="s">
        <v>927</v>
      </c>
      <c r="S43" s="191" t="s">
        <v>211</v>
      </c>
      <c r="T43" s="192" t="s">
        <v>241</v>
      </c>
      <c r="U43" s="159">
        <v>1.1890000000000001</v>
      </c>
      <c r="V43" s="159">
        <f>ROUND(E43*U43,2)</f>
        <v>1.19</v>
      </c>
      <c r="W43" s="159"/>
      <c r="X43" s="159" t="s">
        <v>242</v>
      </c>
      <c r="Y43" s="149"/>
      <c r="Z43" s="149"/>
      <c r="AA43" s="149"/>
      <c r="AB43" s="149"/>
      <c r="AC43" s="149"/>
      <c r="AD43" s="149"/>
      <c r="AE43" s="149"/>
      <c r="AF43" s="149"/>
      <c r="AG43" s="149" t="s">
        <v>243</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c r="A44" s="186">
        <v>19</v>
      </c>
      <c r="B44" s="187" t="s">
        <v>1020</v>
      </c>
      <c r="C44" s="195" t="s">
        <v>1655</v>
      </c>
      <c r="D44" s="188" t="s">
        <v>919</v>
      </c>
      <c r="E44" s="189">
        <v>1</v>
      </c>
      <c r="F44" s="190"/>
      <c r="G44" s="191">
        <f>ROUND(E44*F44,2)</f>
        <v>0</v>
      </c>
      <c r="H44" s="190"/>
      <c r="I44" s="191">
        <f>ROUND(E44*H44,2)</f>
        <v>0</v>
      </c>
      <c r="J44" s="190"/>
      <c r="K44" s="191">
        <f>ROUND(E44*J44,2)</f>
        <v>0</v>
      </c>
      <c r="L44" s="191">
        <v>15</v>
      </c>
      <c r="M44" s="191">
        <f>G44*(1+L44/100)</f>
        <v>0</v>
      </c>
      <c r="N44" s="191">
        <v>6.2E-4</v>
      </c>
      <c r="O44" s="191">
        <f>ROUND(E44*N44,2)</f>
        <v>0</v>
      </c>
      <c r="P44" s="191">
        <v>0</v>
      </c>
      <c r="Q44" s="191">
        <f>ROUND(E44*P44,2)</f>
        <v>0</v>
      </c>
      <c r="R44" s="191" t="s">
        <v>927</v>
      </c>
      <c r="S44" s="191" t="s">
        <v>211</v>
      </c>
      <c r="T44" s="192" t="s">
        <v>241</v>
      </c>
      <c r="U44" s="159">
        <v>2.6</v>
      </c>
      <c r="V44" s="159">
        <f>ROUND(E44*U44,2)</f>
        <v>2.6</v>
      </c>
      <c r="W44" s="159"/>
      <c r="X44" s="159" t="s">
        <v>242</v>
      </c>
      <c r="Y44" s="149"/>
      <c r="Z44" s="149"/>
      <c r="AA44" s="149"/>
      <c r="AB44" s="149"/>
      <c r="AC44" s="149"/>
      <c r="AD44" s="149"/>
      <c r="AE44" s="149"/>
      <c r="AF44" s="149"/>
      <c r="AG44" s="149" t="s">
        <v>243</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86">
        <v>20</v>
      </c>
      <c r="B45" s="187" t="s">
        <v>1656</v>
      </c>
      <c r="C45" s="195" t="s">
        <v>1657</v>
      </c>
      <c r="D45" s="188" t="s">
        <v>919</v>
      </c>
      <c r="E45" s="189">
        <v>1</v>
      </c>
      <c r="F45" s="190"/>
      <c r="G45" s="191">
        <f>ROUND(E45*F45,2)</f>
        <v>0</v>
      </c>
      <c r="H45" s="190"/>
      <c r="I45" s="191">
        <f>ROUND(E45*H45,2)</f>
        <v>0</v>
      </c>
      <c r="J45" s="190"/>
      <c r="K45" s="191">
        <f>ROUND(E45*J45,2)</f>
        <v>0</v>
      </c>
      <c r="L45" s="191">
        <v>15</v>
      </c>
      <c r="M45" s="191">
        <f>G45*(1+L45/100)</f>
        <v>0</v>
      </c>
      <c r="N45" s="191">
        <v>1.7000000000000001E-4</v>
      </c>
      <c r="O45" s="191">
        <f>ROUND(E45*N45,2)</f>
        <v>0</v>
      </c>
      <c r="P45" s="191">
        <v>0</v>
      </c>
      <c r="Q45" s="191">
        <f>ROUND(E45*P45,2)</f>
        <v>0</v>
      </c>
      <c r="R45" s="191" t="s">
        <v>927</v>
      </c>
      <c r="S45" s="191" t="s">
        <v>211</v>
      </c>
      <c r="T45" s="192" t="s">
        <v>241</v>
      </c>
      <c r="U45" s="159">
        <v>2.9</v>
      </c>
      <c r="V45" s="159">
        <f>ROUND(E45*U45,2)</f>
        <v>2.9</v>
      </c>
      <c r="W45" s="159"/>
      <c r="X45" s="159" t="s">
        <v>242</v>
      </c>
      <c r="Y45" s="149"/>
      <c r="Z45" s="149"/>
      <c r="AA45" s="149"/>
      <c r="AB45" s="149"/>
      <c r="AC45" s="149"/>
      <c r="AD45" s="149"/>
      <c r="AE45" s="149"/>
      <c r="AF45" s="149"/>
      <c r="AG45" s="149" t="s">
        <v>243</v>
      </c>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68">
        <v>21</v>
      </c>
      <c r="B46" s="169" t="s">
        <v>1464</v>
      </c>
      <c r="C46" s="178" t="s">
        <v>1465</v>
      </c>
      <c r="D46" s="170" t="s">
        <v>264</v>
      </c>
      <c r="E46" s="171">
        <v>1</v>
      </c>
      <c r="F46" s="172"/>
      <c r="G46" s="173">
        <f>ROUND(E46*F46,2)</f>
        <v>0</v>
      </c>
      <c r="H46" s="172"/>
      <c r="I46" s="173">
        <f>ROUND(E46*H46,2)</f>
        <v>0</v>
      </c>
      <c r="J46" s="172"/>
      <c r="K46" s="173">
        <f>ROUND(E46*J46,2)</f>
        <v>0</v>
      </c>
      <c r="L46" s="173">
        <v>15</v>
      </c>
      <c r="M46" s="173">
        <f>G46*(1+L46/100)</f>
        <v>0</v>
      </c>
      <c r="N46" s="173">
        <v>9.0000000000000006E-5</v>
      </c>
      <c r="O46" s="173">
        <f>ROUND(E46*N46,2)</f>
        <v>0</v>
      </c>
      <c r="P46" s="173">
        <v>0</v>
      </c>
      <c r="Q46" s="173">
        <f>ROUND(E46*P46,2)</f>
        <v>0</v>
      </c>
      <c r="R46" s="173" t="s">
        <v>927</v>
      </c>
      <c r="S46" s="173" t="s">
        <v>211</v>
      </c>
      <c r="T46" s="174" t="s">
        <v>241</v>
      </c>
      <c r="U46" s="159">
        <v>0.18</v>
      </c>
      <c r="V46" s="159">
        <f>ROUND(E46*U46,2)</f>
        <v>0.18</v>
      </c>
      <c r="W46" s="159"/>
      <c r="X46" s="159" t="s">
        <v>242</v>
      </c>
      <c r="Y46" s="149"/>
      <c r="Z46" s="149"/>
      <c r="AA46" s="149"/>
      <c r="AB46" s="149"/>
      <c r="AC46" s="149"/>
      <c r="AD46" s="149"/>
      <c r="AE46" s="149"/>
      <c r="AF46" s="149"/>
      <c r="AG46" s="149" t="s">
        <v>243</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263" t="s">
        <v>1466</v>
      </c>
      <c r="D47" s="264"/>
      <c r="E47" s="264"/>
      <c r="F47" s="264"/>
      <c r="G47" s="264"/>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ht="22.5" outlineLevel="1">
      <c r="A48" s="186">
        <v>22</v>
      </c>
      <c r="B48" s="187" t="s">
        <v>1467</v>
      </c>
      <c r="C48" s="195" t="s">
        <v>1468</v>
      </c>
      <c r="D48" s="188" t="s">
        <v>919</v>
      </c>
      <c r="E48" s="189">
        <v>3</v>
      </c>
      <c r="F48" s="190"/>
      <c r="G48" s="191">
        <f t="shared" ref="G48:G53" si="0">ROUND(E48*F48,2)</f>
        <v>0</v>
      </c>
      <c r="H48" s="190"/>
      <c r="I48" s="191">
        <f t="shared" ref="I48:I53" si="1">ROUND(E48*H48,2)</f>
        <v>0</v>
      </c>
      <c r="J48" s="190"/>
      <c r="K48" s="191">
        <f t="shared" ref="K48:K53" si="2">ROUND(E48*J48,2)</f>
        <v>0</v>
      </c>
      <c r="L48" s="191">
        <v>15</v>
      </c>
      <c r="M48" s="191">
        <f t="shared" ref="M48:M53" si="3">G48*(1+L48/100)</f>
        <v>0</v>
      </c>
      <c r="N48" s="191">
        <v>1.7000000000000001E-4</v>
      </c>
      <c r="O48" s="191">
        <f t="shared" ref="O48:O53" si="4">ROUND(E48*N48,2)</f>
        <v>0</v>
      </c>
      <c r="P48" s="191">
        <v>0</v>
      </c>
      <c r="Q48" s="191">
        <f t="shared" ref="Q48:Q53" si="5">ROUND(E48*P48,2)</f>
        <v>0</v>
      </c>
      <c r="R48" s="191" t="s">
        <v>927</v>
      </c>
      <c r="S48" s="191" t="s">
        <v>211</v>
      </c>
      <c r="T48" s="192" t="s">
        <v>241</v>
      </c>
      <c r="U48" s="159">
        <v>0.22700000000000001</v>
      </c>
      <c r="V48" s="159">
        <f t="shared" ref="V48:V53" si="6">ROUND(E48*U48,2)</f>
        <v>0.68</v>
      </c>
      <c r="W48" s="159"/>
      <c r="X48" s="159" t="s">
        <v>242</v>
      </c>
      <c r="Y48" s="149"/>
      <c r="Z48" s="149"/>
      <c r="AA48" s="149"/>
      <c r="AB48" s="149"/>
      <c r="AC48" s="149"/>
      <c r="AD48" s="149"/>
      <c r="AE48" s="149"/>
      <c r="AF48" s="149"/>
      <c r="AG48" s="149" t="s">
        <v>243</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ht="22.5" outlineLevel="1">
      <c r="A49" s="186">
        <v>23</v>
      </c>
      <c r="B49" s="187" t="s">
        <v>1658</v>
      </c>
      <c r="C49" s="195" t="s">
        <v>1659</v>
      </c>
      <c r="D49" s="188" t="s">
        <v>264</v>
      </c>
      <c r="E49" s="189">
        <v>1</v>
      </c>
      <c r="F49" s="190"/>
      <c r="G49" s="191">
        <f t="shared" si="0"/>
        <v>0</v>
      </c>
      <c r="H49" s="190"/>
      <c r="I49" s="191">
        <f t="shared" si="1"/>
        <v>0</v>
      </c>
      <c r="J49" s="190"/>
      <c r="K49" s="191">
        <f t="shared" si="2"/>
        <v>0</v>
      </c>
      <c r="L49" s="191">
        <v>15</v>
      </c>
      <c r="M49" s="191">
        <f t="shared" si="3"/>
        <v>0</v>
      </c>
      <c r="N49" s="191">
        <v>1.2999999999999999E-3</v>
      </c>
      <c r="O49" s="191">
        <f t="shared" si="4"/>
        <v>0</v>
      </c>
      <c r="P49" s="191">
        <v>0</v>
      </c>
      <c r="Q49" s="191">
        <f t="shared" si="5"/>
        <v>0</v>
      </c>
      <c r="R49" s="191" t="s">
        <v>927</v>
      </c>
      <c r="S49" s="191" t="s">
        <v>211</v>
      </c>
      <c r="T49" s="192" t="s">
        <v>241</v>
      </c>
      <c r="U49" s="159">
        <v>0.48499999999999999</v>
      </c>
      <c r="V49" s="159">
        <f t="shared" si="6"/>
        <v>0.49</v>
      </c>
      <c r="W49" s="159"/>
      <c r="X49" s="159" t="s">
        <v>242</v>
      </c>
      <c r="Y49" s="149"/>
      <c r="Z49" s="149"/>
      <c r="AA49" s="149"/>
      <c r="AB49" s="149"/>
      <c r="AC49" s="149"/>
      <c r="AD49" s="149"/>
      <c r="AE49" s="149"/>
      <c r="AF49" s="149"/>
      <c r="AG49" s="149" t="s">
        <v>243</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ht="22.5" outlineLevel="1">
      <c r="A50" s="186">
        <v>24</v>
      </c>
      <c r="B50" s="187" t="s">
        <v>1660</v>
      </c>
      <c r="C50" s="195" t="s">
        <v>1661</v>
      </c>
      <c r="D50" s="188" t="s">
        <v>264</v>
      </c>
      <c r="E50" s="189">
        <v>1</v>
      </c>
      <c r="F50" s="190"/>
      <c r="G50" s="191">
        <f t="shared" si="0"/>
        <v>0</v>
      </c>
      <c r="H50" s="190"/>
      <c r="I50" s="191">
        <f t="shared" si="1"/>
        <v>0</v>
      </c>
      <c r="J50" s="190"/>
      <c r="K50" s="191">
        <f t="shared" si="2"/>
        <v>0</v>
      </c>
      <c r="L50" s="191">
        <v>15</v>
      </c>
      <c r="M50" s="191">
        <f t="shared" si="3"/>
        <v>0</v>
      </c>
      <c r="N50" s="191">
        <v>1.5200000000000001E-3</v>
      </c>
      <c r="O50" s="191">
        <f t="shared" si="4"/>
        <v>0</v>
      </c>
      <c r="P50" s="191">
        <v>0</v>
      </c>
      <c r="Q50" s="191">
        <f t="shared" si="5"/>
        <v>0</v>
      </c>
      <c r="R50" s="191" t="s">
        <v>927</v>
      </c>
      <c r="S50" s="191" t="s">
        <v>211</v>
      </c>
      <c r="T50" s="192" t="s">
        <v>241</v>
      </c>
      <c r="U50" s="159">
        <v>0.58699999999999997</v>
      </c>
      <c r="V50" s="159">
        <f t="shared" si="6"/>
        <v>0.59</v>
      </c>
      <c r="W50" s="159"/>
      <c r="X50" s="159" t="s">
        <v>242</v>
      </c>
      <c r="Y50" s="149"/>
      <c r="Z50" s="149"/>
      <c r="AA50" s="149"/>
      <c r="AB50" s="149"/>
      <c r="AC50" s="149"/>
      <c r="AD50" s="149"/>
      <c r="AE50" s="149"/>
      <c r="AF50" s="149"/>
      <c r="AG50" s="149" t="s">
        <v>243</v>
      </c>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86">
        <v>25</v>
      </c>
      <c r="B51" s="187" t="s">
        <v>714</v>
      </c>
      <c r="C51" s="195" t="s">
        <v>1662</v>
      </c>
      <c r="D51" s="188" t="s">
        <v>264</v>
      </c>
      <c r="E51" s="189">
        <v>1</v>
      </c>
      <c r="F51" s="190"/>
      <c r="G51" s="191">
        <f t="shared" si="0"/>
        <v>0</v>
      </c>
      <c r="H51" s="190"/>
      <c r="I51" s="191">
        <f t="shared" si="1"/>
        <v>0</v>
      </c>
      <c r="J51" s="190"/>
      <c r="K51" s="191">
        <f t="shared" si="2"/>
        <v>0</v>
      </c>
      <c r="L51" s="191">
        <v>15</v>
      </c>
      <c r="M51" s="191">
        <f t="shared" si="3"/>
        <v>0</v>
      </c>
      <c r="N51" s="191">
        <v>0</v>
      </c>
      <c r="O51" s="191">
        <f t="shared" si="4"/>
        <v>0</v>
      </c>
      <c r="P51" s="191">
        <v>0</v>
      </c>
      <c r="Q51" s="191">
        <f t="shared" si="5"/>
        <v>0</v>
      </c>
      <c r="R51" s="191"/>
      <c r="S51" s="191" t="s">
        <v>412</v>
      </c>
      <c r="T51" s="192" t="s">
        <v>212</v>
      </c>
      <c r="U51" s="159">
        <v>0</v>
      </c>
      <c r="V51" s="159">
        <f t="shared" si="6"/>
        <v>0</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68">
        <v>26</v>
      </c>
      <c r="B52" s="169" t="s">
        <v>1516</v>
      </c>
      <c r="C52" s="178" t="s">
        <v>1663</v>
      </c>
      <c r="D52" s="170" t="s">
        <v>264</v>
      </c>
      <c r="E52" s="171">
        <v>1</v>
      </c>
      <c r="F52" s="172"/>
      <c r="G52" s="173">
        <f t="shared" si="0"/>
        <v>0</v>
      </c>
      <c r="H52" s="172"/>
      <c r="I52" s="173">
        <f t="shared" si="1"/>
        <v>0</v>
      </c>
      <c r="J52" s="172"/>
      <c r="K52" s="173">
        <f t="shared" si="2"/>
        <v>0</v>
      </c>
      <c r="L52" s="173">
        <v>15</v>
      </c>
      <c r="M52" s="173">
        <f t="shared" si="3"/>
        <v>0</v>
      </c>
      <c r="N52" s="173">
        <v>0</v>
      </c>
      <c r="O52" s="173">
        <f t="shared" si="4"/>
        <v>0</v>
      </c>
      <c r="P52" s="173">
        <v>0</v>
      </c>
      <c r="Q52" s="173">
        <f t="shared" si="5"/>
        <v>0</v>
      </c>
      <c r="R52" s="173"/>
      <c r="S52" s="173" t="s">
        <v>412</v>
      </c>
      <c r="T52" s="174" t="s">
        <v>212</v>
      </c>
      <c r="U52" s="159">
        <v>0</v>
      </c>
      <c r="V52" s="159">
        <f t="shared" si="6"/>
        <v>0</v>
      </c>
      <c r="W52" s="159"/>
      <c r="X52" s="159" t="s">
        <v>242</v>
      </c>
      <c r="Y52" s="149"/>
      <c r="Z52" s="149"/>
      <c r="AA52" s="149"/>
      <c r="AB52" s="149"/>
      <c r="AC52" s="149"/>
      <c r="AD52" s="149"/>
      <c r="AE52" s="149"/>
      <c r="AF52" s="149"/>
      <c r="AG52" s="149" t="s">
        <v>243</v>
      </c>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56">
        <v>27</v>
      </c>
      <c r="B53" s="157" t="s">
        <v>1036</v>
      </c>
      <c r="C53" s="197" t="s">
        <v>1037</v>
      </c>
      <c r="D53" s="158" t="s">
        <v>0</v>
      </c>
      <c r="E53" s="193"/>
      <c r="F53" s="160"/>
      <c r="G53" s="159">
        <f t="shared" si="0"/>
        <v>0</v>
      </c>
      <c r="H53" s="160"/>
      <c r="I53" s="159">
        <f t="shared" si="1"/>
        <v>0</v>
      </c>
      <c r="J53" s="160"/>
      <c r="K53" s="159">
        <f t="shared" si="2"/>
        <v>0</v>
      </c>
      <c r="L53" s="159">
        <v>15</v>
      </c>
      <c r="M53" s="159">
        <f t="shared" si="3"/>
        <v>0</v>
      </c>
      <c r="N53" s="159">
        <v>0</v>
      </c>
      <c r="O53" s="159">
        <f t="shared" si="4"/>
        <v>0</v>
      </c>
      <c r="P53" s="159">
        <v>0</v>
      </c>
      <c r="Q53" s="159">
        <f t="shared" si="5"/>
        <v>0</v>
      </c>
      <c r="R53" s="159" t="s">
        <v>927</v>
      </c>
      <c r="S53" s="159" t="s">
        <v>211</v>
      </c>
      <c r="T53" s="159" t="s">
        <v>241</v>
      </c>
      <c r="U53" s="159">
        <v>0</v>
      </c>
      <c r="V53" s="159">
        <f t="shared" si="6"/>
        <v>0</v>
      </c>
      <c r="W53" s="159"/>
      <c r="X53" s="159" t="s">
        <v>447</v>
      </c>
      <c r="Y53" s="149"/>
      <c r="Z53" s="149"/>
      <c r="AA53" s="149"/>
      <c r="AB53" s="149"/>
      <c r="AC53" s="149"/>
      <c r="AD53" s="149"/>
      <c r="AE53" s="149"/>
      <c r="AF53" s="149"/>
      <c r="AG53" s="149" t="s">
        <v>448</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267" t="s">
        <v>505</v>
      </c>
      <c r="D54" s="268"/>
      <c r="E54" s="268"/>
      <c r="F54" s="268"/>
      <c r="G54" s="268"/>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245</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c r="A55" s="162" t="s">
        <v>206</v>
      </c>
      <c r="B55" s="163" t="s">
        <v>171</v>
      </c>
      <c r="C55" s="177" t="s">
        <v>172</v>
      </c>
      <c r="D55" s="164"/>
      <c r="E55" s="165"/>
      <c r="F55" s="166"/>
      <c r="G55" s="166">
        <f>SUMIF(AG56:AG57,"&lt;&gt;NOR",G56:G57)</f>
        <v>0</v>
      </c>
      <c r="H55" s="166"/>
      <c r="I55" s="166">
        <f>SUM(I56:I57)</f>
        <v>0</v>
      </c>
      <c r="J55" s="166"/>
      <c r="K55" s="166">
        <f>SUM(K56:K57)</f>
        <v>0</v>
      </c>
      <c r="L55" s="166"/>
      <c r="M55" s="166">
        <f>SUM(M56:M57)</f>
        <v>0</v>
      </c>
      <c r="N55" s="166"/>
      <c r="O55" s="166">
        <f>SUM(O56:O57)</f>
        <v>0</v>
      </c>
      <c r="P55" s="166"/>
      <c r="Q55" s="166">
        <f>SUM(Q56:Q57)</f>
        <v>0</v>
      </c>
      <c r="R55" s="166"/>
      <c r="S55" s="166"/>
      <c r="T55" s="167"/>
      <c r="U55" s="161"/>
      <c r="V55" s="161">
        <f>SUM(V56:V57)</f>
        <v>4</v>
      </c>
      <c r="W55" s="161"/>
      <c r="X55" s="161"/>
      <c r="AG55" t="s">
        <v>207</v>
      </c>
    </row>
    <row r="56" spans="1:60" outlineLevel="1">
      <c r="A56" s="168">
        <v>28</v>
      </c>
      <c r="B56" s="169" t="s">
        <v>1484</v>
      </c>
      <c r="C56" s="178" t="s">
        <v>1485</v>
      </c>
      <c r="D56" s="170" t="s">
        <v>1454</v>
      </c>
      <c r="E56" s="171">
        <v>4</v>
      </c>
      <c r="F56" s="172"/>
      <c r="G56" s="173">
        <f>ROUND(E56*F56,2)</f>
        <v>0</v>
      </c>
      <c r="H56" s="172"/>
      <c r="I56" s="173">
        <f>ROUND(E56*H56,2)</f>
        <v>0</v>
      </c>
      <c r="J56" s="172"/>
      <c r="K56" s="173">
        <f>ROUND(E56*J56,2)</f>
        <v>0</v>
      </c>
      <c r="L56" s="173">
        <v>15</v>
      </c>
      <c r="M56" s="173">
        <f>G56*(1+L56/100)</f>
        <v>0</v>
      </c>
      <c r="N56" s="173">
        <v>0</v>
      </c>
      <c r="O56" s="173">
        <f>ROUND(E56*N56,2)</f>
        <v>0</v>
      </c>
      <c r="P56" s="173">
        <v>0</v>
      </c>
      <c r="Q56" s="173">
        <f>ROUND(E56*P56,2)</f>
        <v>0</v>
      </c>
      <c r="R56" s="173" t="s">
        <v>1455</v>
      </c>
      <c r="S56" s="173" t="s">
        <v>211</v>
      </c>
      <c r="T56" s="174" t="s">
        <v>241</v>
      </c>
      <c r="U56" s="159">
        <v>1</v>
      </c>
      <c r="V56" s="159">
        <f>ROUND(E56*U56,2)</f>
        <v>4</v>
      </c>
      <c r="W56" s="159"/>
      <c r="X56" s="159" t="s">
        <v>1456</v>
      </c>
      <c r="Y56" s="149"/>
      <c r="Z56" s="149"/>
      <c r="AA56" s="149"/>
      <c r="AB56" s="149"/>
      <c r="AC56" s="149"/>
      <c r="AD56" s="149"/>
      <c r="AE56" s="149"/>
      <c r="AF56" s="149"/>
      <c r="AG56" s="149" t="s">
        <v>1457</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194" t="s">
        <v>1664</v>
      </c>
      <c r="D57" s="182"/>
      <c r="E57" s="183">
        <v>4</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249</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c r="A58" s="3"/>
      <c r="B58" s="4"/>
      <c r="C58" s="179"/>
      <c r="D58" s="6"/>
      <c r="E58" s="3"/>
      <c r="F58" s="3"/>
      <c r="G58" s="3"/>
      <c r="H58" s="3"/>
      <c r="I58" s="3"/>
      <c r="J58" s="3"/>
      <c r="K58" s="3"/>
      <c r="L58" s="3"/>
      <c r="M58" s="3"/>
      <c r="N58" s="3"/>
      <c r="O58" s="3"/>
      <c r="P58" s="3"/>
      <c r="Q58" s="3"/>
      <c r="R58" s="3"/>
      <c r="S58" s="3"/>
      <c r="T58" s="3"/>
      <c r="U58" s="3"/>
      <c r="V58" s="3"/>
      <c r="W58" s="3"/>
      <c r="X58" s="3"/>
      <c r="AE58">
        <v>15</v>
      </c>
      <c r="AF58">
        <v>21</v>
      </c>
      <c r="AG58" t="s">
        <v>193</v>
      </c>
    </row>
    <row r="59" spans="1:60">
      <c r="A59" s="152"/>
      <c r="B59" s="153" t="s">
        <v>29</v>
      </c>
      <c r="C59" s="180"/>
      <c r="D59" s="154"/>
      <c r="E59" s="155"/>
      <c r="F59" s="155"/>
      <c r="G59" s="176">
        <f>G8+G19+G39+G55</f>
        <v>0</v>
      </c>
      <c r="H59" s="3"/>
      <c r="I59" s="3"/>
      <c r="J59" s="3"/>
      <c r="K59" s="3"/>
      <c r="L59" s="3"/>
      <c r="M59" s="3"/>
      <c r="N59" s="3"/>
      <c r="O59" s="3"/>
      <c r="P59" s="3"/>
      <c r="Q59" s="3"/>
      <c r="R59" s="3"/>
      <c r="S59" s="3"/>
      <c r="T59" s="3"/>
      <c r="U59" s="3"/>
      <c r="V59" s="3"/>
      <c r="W59" s="3"/>
      <c r="X59" s="3"/>
      <c r="AE59">
        <f>SUMIF(L7:L57,AE58,G7:G57)</f>
        <v>0</v>
      </c>
      <c r="AF59">
        <f>SUMIF(L7:L57,AF58,G7:G57)</f>
        <v>0</v>
      </c>
      <c r="AG59" t="s">
        <v>235</v>
      </c>
    </row>
    <row r="60" spans="1:60">
      <c r="C60" s="181"/>
      <c r="D60" s="10"/>
      <c r="AG60" t="s">
        <v>236</v>
      </c>
    </row>
    <row r="61" spans="1:60">
      <c r="D61" s="10"/>
    </row>
    <row r="62" spans="1:60">
      <c r="D62" s="10"/>
    </row>
    <row r="63" spans="1:60">
      <c r="D63" s="10"/>
    </row>
    <row r="64" spans="1:60">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20">
    <mergeCell ref="C47:G47"/>
    <mergeCell ref="C54:G54"/>
    <mergeCell ref="C26:G26"/>
    <mergeCell ref="C30:G30"/>
    <mergeCell ref="C32:G32"/>
    <mergeCell ref="C34:G34"/>
    <mergeCell ref="C36:G36"/>
    <mergeCell ref="C38:G38"/>
    <mergeCell ref="C24:G24"/>
    <mergeCell ref="A1:G1"/>
    <mergeCell ref="C2:G2"/>
    <mergeCell ref="C3:G3"/>
    <mergeCell ref="C4:G4"/>
    <mergeCell ref="C10:G10"/>
    <mergeCell ref="C12:G12"/>
    <mergeCell ref="C13:G13"/>
    <mergeCell ref="C15:G15"/>
    <mergeCell ref="C18:G18"/>
    <mergeCell ref="C22:G22"/>
    <mergeCell ref="C23:G2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81</v>
      </c>
      <c r="C3" s="257" t="s">
        <v>82</v>
      </c>
      <c r="D3" s="258"/>
      <c r="E3" s="258"/>
      <c r="F3" s="258"/>
      <c r="G3" s="259"/>
      <c r="AC3" s="123" t="s">
        <v>182</v>
      </c>
      <c r="AG3" t="s">
        <v>183</v>
      </c>
    </row>
    <row r="4" spans="1:60" ht="24.95" customHeight="1">
      <c r="A4" s="142" t="s">
        <v>9</v>
      </c>
      <c r="B4" s="143" t="s">
        <v>86</v>
      </c>
      <c r="C4" s="260" t="s">
        <v>80</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125</v>
      </c>
      <c r="C8" s="177" t="s">
        <v>126</v>
      </c>
      <c r="D8" s="164"/>
      <c r="E8" s="165"/>
      <c r="F8" s="166"/>
      <c r="G8" s="166">
        <f>SUMIF(AG9:AG10,"&lt;&gt;NOR",G9:G10)</f>
        <v>0</v>
      </c>
      <c r="H8" s="166"/>
      <c r="I8" s="166">
        <f>SUM(I9:I10)</f>
        <v>0</v>
      </c>
      <c r="J8" s="166"/>
      <c r="K8" s="166">
        <f>SUM(K9:K10)</f>
        <v>0</v>
      </c>
      <c r="L8" s="166"/>
      <c r="M8" s="166">
        <f>SUM(M9:M10)</f>
        <v>0</v>
      </c>
      <c r="N8" s="166"/>
      <c r="O8" s="166">
        <f>SUM(O9:O10)</f>
        <v>0</v>
      </c>
      <c r="P8" s="166"/>
      <c r="Q8" s="166">
        <f>SUM(Q9:Q10)</f>
        <v>0</v>
      </c>
      <c r="R8" s="166"/>
      <c r="S8" s="166"/>
      <c r="T8" s="167"/>
      <c r="U8" s="161"/>
      <c r="V8" s="161">
        <f>SUM(V9:V10)</f>
        <v>4</v>
      </c>
      <c r="W8" s="161"/>
      <c r="X8" s="161"/>
      <c r="AG8" t="s">
        <v>207</v>
      </c>
    </row>
    <row r="9" spans="1:60" outlineLevel="1">
      <c r="A9" s="186">
        <v>1</v>
      </c>
      <c r="B9" s="187" t="s">
        <v>1665</v>
      </c>
      <c r="C9" s="195" t="s">
        <v>1666</v>
      </c>
      <c r="D9" s="188" t="s">
        <v>264</v>
      </c>
      <c r="E9" s="189">
        <v>1</v>
      </c>
      <c r="F9" s="190"/>
      <c r="G9" s="191">
        <f>ROUND(E9*F9,2)</f>
        <v>0</v>
      </c>
      <c r="H9" s="190"/>
      <c r="I9" s="191">
        <f>ROUND(E9*H9,2)</f>
        <v>0</v>
      </c>
      <c r="J9" s="190"/>
      <c r="K9" s="191">
        <f>ROUND(E9*J9,2)</f>
        <v>0</v>
      </c>
      <c r="L9" s="191">
        <v>15</v>
      </c>
      <c r="M9" s="191">
        <f>G9*(1+L9/100)</f>
        <v>0</v>
      </c>
      <c r="N9" s="191">
        <v>0</v>
      </c>
      <c r="O9" s="191">
        <f>ROUND(E9*N9,2)</f>
        <v>0</v>
      </c>
      <c r="P9" s="191">
        <v>0</v>
      </c>
      <c r="Q9" s="191">
        <f>ROUND(E9*P9,2)</f>
        <v>0</v>
      </c>
      <c r="R9" s="191"/>
      <c r="S9" s="191" t="s">
        <v>412</v>
      </c>
      <c r="T9" s="192" t="s">
        <v>212</v>
      </c>
      <c r="U9" s="159">
        <v>0</v>
      </c>
      <c r="V9" s="159">
        <f>ROUND(E9*U9,2)</f>
        <v>0</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86">
        <v>2</v>
      </c>
      <c r="B10" s="187" t="s">
        <v>1452</v>
      </c>
      <c r="C10" s="195" t="s">
        <v>1453</v>
      </c>
      <c r="D10" s="188" t="s">
        <v>1454</v>
      </c>
      <c r="E10" s="189">
        <v>4</v>
      </c>
      <c r="F10" s="190"/>
      <c r="G10" s="191">
        <f>ROUND(E10*F10,2)</f>
        <v>0</v>
      </c>
      <c r="H10" s="190"/>
      <c r="I10" s="191">
        <f>ROUND(E10*H10,2)</f>
        <v>0</v>
      </c>
      <c r="J10" s="190"/>
      <c r="K10" s="191">
        <f>ROUND(E10*J10,2)</f>
        <v>0</v>
      </c>
      <c r="L10" s="191">
        <v>15</v>
      </c>
      <c r="M10" s="191">
        <f>G10*(1+L10/100)</f>
        <v>0</v>
      </c>
      <c r="N10" s="191">
        <v>0</v>
      </c>
      <c r="O10" s="191">
        <f>ROUND(E10*N10,2)</f>
        <v>0</v>
      </c>
      <c r="P10" s="191">
        <v>0</v>
      </c>
      <c r="Q10" s="191">
        <f>ROUND(E10*P10,2)</f>
        <v>0</v>
      </c>
      <c r="R10" s="191" t="s">
        <v>1455</v>
      </c>
      <c r="S10" s="191" t="s">
        <v>211</v>
      </c>
      <c r="T10" s="192" t="s">
        <v>241</v>
      </c>
      <c r="U10" s="159">
        <v>1</v>
      </c>
      <c r="V10" s="159">
        <f>ROUND(E10*U10,2)</f>
        <v>4</v>
      </c>
      <c r="W10" s="159"/>
      <c r="X10" s="159" t="s">
        <v>1456</v>
      </c>
      <c r="Y10" s="149"/>
      <c r="Z10" s="149"/>
      <c r="AA10" s="149"/>
      <c r="AB10" s="149"/>
      <c r="AC10" s="149"/>
      <c r="AD10" s="149"/>
      <c r="AE10" s="149"/>
      <c r="AF10" s="149"/>
      <c r="AG10" s="149" t="s">
        <v>1457</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c r="A11" s="162" t="s">
        <v>206</v>
      </c>
      <c r="B11" s="163" t="s">
        <v>133</v>
      </c>
      <c r="C11" s="177" t="s">
        <v>134</v>
      </c>
      <c r="D11" s="164"/>
      <c r="E11" s="165"/>
      <c r="F11" s="166"/>
      <c r="G11" s="166">
        <f>SUMIF(AG12:AG17,"&lt;&gt;NOR",G12:G17)</f>
        <v>0</v>
      </c>
      <c r="H11" s="166"/>
      <c r="I11" s="166">
        <f>SUM(I12:I17)</f>
        <v>0</v>
      </c>
      <c r="J11" s="166"/>
      <c r="K11" s="166">
        <f>SUM(K12:K17)</f>
        <v>0</v>
      </c>
      <c r="L11" s="166"/>
      <c r="M11" s="166">
        <f>SUM(M12:M17)</f>
        <v>0</v>
      </c>
      <c r="N11" s="166"/>
      <c r="O11" s="166">
        <f>SUM(O12:O17)</f>
        <v>0.06</v>
      </c>
      <c r="P11" s="166"/>
      <c r="Q11" s="166">
        <f>SUM(Q12:Q17)</f>
        <v>0.23</v>
      </c>
      <c r="R11" s="166"/>
      <c r="S11" s="166"/>
      <c r="T11" s="167"/>
      <c r="U11" s="161"/>
      <c r="V11" s="161">
        <f>SUM(V12:V17)</f>
        <v>7.46</v>
      </c>
      <c r="W11" s="161"/>
      <c r="X11" s="161"/>
      <c r="AG11" t="s">
        <v>207</v>
      </c>
    </row>
    <row r="12" spans="1:60" outlineLevel="1">
      <c r="A12" s="186">
        <v>3</v>
      </c>
      <c r="B12" s="187" t="s">
        <v>1667</v>
      </c>
      <c r="C12" s="195" t="s">
        <v>1668</v>
      </c>
      <c r="D12" s="188" t="s">
        <v>264</v>
      </c>
      <c r="E12" s="189">
        <v>1</v>
      </c>
      <c r="F12" s="190"/>
      <c r="G12" s="191">
        <f>ROUND(E12*F12,2)</f>
        <v>0</v>
      </c>
      <c r="H12" s="190"/>
      <c r="I12" s="191">
        <f>ROUND(E12*H12,2)</f>
        <v>0</v>
      </c>
      <c r="J12" s="190"/>
      <c r="K12" s="191">
        <f>ROUND(E12*J12,2)</f>
        <v>0</v>
      </c>
      <c r="L12" s="191">
        <v>15</v>
      </c>
      <c r="M12" s="191">
        <f>G12*(1+L12/100)</f>
        <v>0</v>
      </c>
      <c r="N12" s="191">
        <v>2.0000000000000001E-4</v>
      </c>
      <c r="O12" s="191">
        <f>ROUND(E12*N12,2)</f>
        <v>0</v>
      </c>
      <c r="P12" s="191">
        <v>0.22625000000000001</v>
      </c>
      <c r="Q12" s="191">
        <f>ROUND(E12*P12,2)</f>
        <v>0.23</v>
      </c>
      <c r="R12" s="191" t="s">
        <v>933</v>
      </c>
      <c r="S12" s="191" t="s">
        <v>211</v>
      </c>
      <c r="T12" s="192" t="s">
        <v>241</v>
      </c>
      <c r="U12" s="159">
        <v>1.5449999999999999</v>
      </c>
      <c r="V12" s="159">
        <f>ROUND(E12*U12,2)</f>
        <v>1.55</v>
      </c>
      <c r="W12" s="159"/>
      <c r="X12" s="159" t="s">
        <v>242</v>
      </c>
      <c r="Y12" s="149"/>
      <c r="Z12" s="149"/>
      <c r="AA12" s="149"/>
      <c r="AB12" s="149"/>
      <c r="AC12" s="149"/>
      <c r="AD12" s="149"/>
      <c r="AE12" s="149"/>
      <c r="AF12" s="149"/>
      <c r="AG12" s="149" t="s">
        <v>243</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86">
        <v>4</v>
      </c>
      <c r="B13" s="187" t="s">
        <v>1669</v>
      </c>
      <c r="C13" s="195" t="s">
        <v>1670</v>
      </c>
      <c r="D13" s="188" t="s">
        <v>919</v>
      </c>
      <c r="E13" s="189">
        <v>1</v>
      </c>
      <c r="F13" s="190"/>
      <c r="G13" s="191">
        <f>ROUND(E13*F13,2)</f>
        <v>0</v>
      </c>
      <c r="H13" s="190"/>
      <c r="I13" s="191">
        <f>ROUND(E13*H13,2)</f>
        <v>0</v>
      </c>
      <c r="J13" s="190"/>
      <c r="K13" s="191">
        <f>ROUND(E13*J13,2)</f>
        <v>0</v>
      </c>
      <c r="L13" s="191">
        <v>15</v>
      </c>
      <c r="M13" s="191">
        <f>G13*(1+L13/100)</f>
        <v>0</v>
      </c>
      <c r="N13" s="191">
        <v>9.5E-4</v>
      </c>
      <c r="O13" s="191">
        <f>ROUND(E13*N13,2)</f>
        <v>0</v>
      </c>
      <c r="P13" s="191">
        <v>0</v>
      </c>
      <c r="Q13" s="191">
        <f>ROUND(E13*P13,2)</f>
        <v>0</v>
      </c>
      <c r="R13" s="191" t="s">
        <v>933</v>
      </c>
      <c r="S13" s="191" t="s">
        <v>211</v>
      </c>
      <c r="T13" s="192" t="s">
        <v>241</v>
      </c>
      <c r="U13" s="159">
        <v>5.9109999999999996</v>
      </c>
      <c r="V13" s="159">
        <f>ROUND(E13*U13,2)</f>
        <v>5.91</v>
      </c>
      <c r="W13" s="159"/>
      <c r="X13" s="159" t="s">
        <v>242</v>
      </c>
      <c r="Y13" s="149"/>
      <c r="Z13" s="149"/>
      <c r="AA13" s="149"/>
      <c r="AB13" s="149"/>
      <c r="AC13" s="149"/>
      <c r="AD13" s="149"/>
      <c r="AE13" s="149"/>
      <c r="AF13" s="149"/>
      <c r="AG13" s="149" t="s">
        <v>243</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86">
        <v>5</v>
      </c>
      <c r="B14" s="187" t="s">
        <v>1671</v>
      </c>
      <c r="C14" s="195" t="s">
        <v>1533</v>
      </c>
      <c r="D14" s="188" t="s">
        <v>919</v>
      </c>
      <c r="E14" s="189">
        <v>1</v>
      </c>
      <c r="F14" s="190"/>
      <c r="G14" s="191">
        <f>ROUND(E14*F14,2)</f>
        <v>0</v>
      </c>
      <c r="H14" s="190"/>
      <c r="I14" s="191">
        <f>ROUND(E14*H14,2)</f>
        <v>0</v>
      </c>
      <c r="J14" s="190"/>
      <c r="K14" s="191">
        <f>ROUND(E14*J14,2)</f>
        <v>0</v>
      </c>
      <c r="L14" s="191">
        <v>15</v>
      </c>
      <c r="M14" s="191">
        <f>G14*(1+L14/100)</f>
        <v>0</v>
      </c>
      <c r="N14" s="191">
        <v>0</v>
      </c>
      <c r="O14" s="191">
        <f>ROUND(E14*N14,2)</f>
        <v>0</v>
      </c>
      <c r="P14" s="191">
        <v>0</v>
      </c>
      <c r="Q14" s="191">
        <f>ROUND(E14*P14,2)</f>
        <v>0</v>
      </c>
      <c r="R14" s="191"/>
      <c r="S14" s="191" t="s">
        <v>412</v>
      </c>
      <c r="T14" s="192" t="s">
        <v>212</v>
      </c>
      <c r="U14" s="159">
        <v>0</v>
      </c>
      <c r="V14" s="159">
        <f>ROUND(E14*U14,2)</f>
        <v>0</v>
      </c>
      <c r="W14" s="159"/>
      <c r="X14" s="159" t="s">
        <v>1456</v>
      </c>
      <c r="Y14" s="149"/>
      <c r="Z14" s="149"/>
      <c r="AA14" s="149"/>
      <c r="AB14" s="149"/>
      <c r="AC14" s="149"/>
      <c r="AD14" s="149"/>
      <c r="AE14" s="149"/>
      <c r="AF14" s="149"/>
      <c r="AG14" s="149" t="s">
        <v>1457</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68">
        <v>6</v>
      </c>
      <c r="B15" s="169" t="s">
        <v>714</v>
      </c>
      <c r="C15" s="178" t="s">
        <v>1672</v>
      </c>
      <c r="D15" s="170" t="s">
        <v>264</v>
      </c>
      <c r="E15" s="171">
        <v>1</v>
      </c>
      <c r="F15" s="172"/>
      <c r="G15" s="173">
        <f>ROUND(E15*F15,2)</f>
        <v>0</v>
      </c>
      <c r="H15" s="172"/>
      <c r="I15" s="173">
        <f>ROUND(E15*H15,2)</f>
        <v>0</v>
      </c>
      <c r="J15" s="172"/>
      <c r="K15" s="173">
        <f>ROUND(E15*J15,2)</f>
        <v>0</v>
      </c>
      <c r="L15" s="173">
        <v>15</v>
      </c>
      <c r="M15" s="173">
        <f>G15*(1+L15/100)</f>
        <v>0</v>
      </c>
      <c r="N15" s="173">
        <v>5.5E-2</v>
      </c>
      <c r="O15" s="173">
        <f>ROUND(E15*N15,2)</f>
        <v>0.06</v>
      </c>
      <c r="P15" s="173">
        <v>0</v>
      </c>
      <c r="Q15" s="173">
        <f>ROUND(E15*P15,2)</f>
        <v>0</v>
      </c>
      <c r="R15" s="173"/>
      <c r="S15" s="173" t="s">
        <v>412</v>
      </c>
      <c r="T15" s="174" t="s">
        <v>212</v>
      </c>
      <c r="U15" s="159">
        <v>0</v>
      </c>
      <c r="V15" s="159">
        <f>ROUND(E15*U15,2)</f>
        <v>0</v>
      </c>
      <c r="W15" s="159"/>
      <c r="X15" s="159" t="s">
        <v>418</v>
      </c>
      <c r="Y15" s="149"/>
      <c r="Z15" s="149"/>
      <c r="AA15" s="149"/>
      <c r="AB15" s="149"/>
      <c r="AC15" s="149"/>
      <c r="AD15" s="149"/>
      <c r="AE15" s="149"/>
      <c r="AF15" s="149"/>
      <c r="AG15" s="149" t="s">
        <v>419</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v>7</v>
      </c>
      <c r="B16" s="157" t="s">
        <v>1673</v>
      </c>
      <c r="C16" s="197" t="s">
        <v>1674</v>
      </c>
      <c r="D16" s="158" t="s">
        <v>0</v>
      </c>
      <c r="E16" s="193"/>
      <c r="F16" s="160"/>
      <c r="G16" s="159">
        <f>ROUND(E16*F16,2)</f>
        <v>0</v>
      </c>
      <c r="H16" s="160"/>
      <c r="I16" s="159">
        <f>ROUND(E16*H16,2)</f>
        <v>0</v>
      </c>
      <c r="J16" s="160"/>
      <c r="K16" s="159">
        <f>ROUND(E16*J16,2)</f>
        <v>0</v>
      </c>
      <c r="L16" s="159">
        <v>15</v>
      </c>
      <c r="M16" s="159">
        <f>G16*(1+L16/100)</f>
        <v>0</v>
      </c>
      <c r="N16" s="159">
        <v>0</v>
      </c>
      <c r="O16" s="159">
        <f>ROUND(E16*N16,2)</f>
        <v>0</v>
      </c>
      <c r="P16" s="159">
        <v>0</v>
      </c>
      <c r="Q16" s="159">
        <f>ROUND(E16*P16,2)</f>
        <v>0</v>
      </c>
      <c r="R16" s="159" t="s">
        <v>933</v>
      </c>
      <c r="S16" s="159" t="s">
        <v>211</v>
      </c>
      <c r="T16" s="159" t="s">
        <v>241</v>
      </c>
      <c r="U16" s="159">
        <v>0</v>
      </c>
      <c r="V16" s="159">
        <f>ROUND(E16*U16,2)</f>
        <v>0</v>
      </c>
      <c r="W16" s="159"/>
      <c r="X16" s="159" t="s">
        <v>447</v>
      </c>
      <c r="Y16" s="149"/>
      <c r="Z16" s="149"/>
      <c r="AA16" s="149"/>
      <c r="AB16" s="149"/>
      <c r="AC16" s="149"/>
      <c r="AD16" s="149"/>
      <c r="AE16" s="149"/>
      <c r="AF16" s="149"/>
      <c r="AG16" s="149" t="s">
        <v>448</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267" t="s">
        <v>505</v>
      </c>
      <c r="D17" s="268"/>
      <c r="E17" s="268"/>
      <c r="F17" s="268"/>
      <c r="G17" s="268"/>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245</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c r="A18" s="162" t="s">
        <v>206</v>
      </c>
      <c r="B18" s="163" t="s">
        <v>135</v>
      </c>
      <c r="C18" s="177" t="s">
        <v>136</v>
      </c>
      <c r="D18" s="164"/>
      <c r="E18" s="165"/>
      <c r="F18" s="166"/>
      <c r="G18" s="166">
        <f>SUMIF(AG19:AG21,"&lt;&gt;NOR",G19:G21)</f>
        <v>0</v>
      </c>
      <c r="H18" s="166"/>
      <c r="I18" s="166">
        <f>SUM(I19:I21)</f>
        <v>0</v>
      </c>
      <c r="J18" s="166"/>
      <c r="K18" s="166">
        <f>SUM(K19:K21)</f>
        <v>0</v>
      </c>
      <c r="L18" s="166"/>
      <c r="M18" s="166">
        <f>SUM(M19:M21)</f>
        <v>0</v>
      </c>
      <c r="N18" s="166"/>
      <c r="O18" s="166">
        <f>SUM(O19:O21)</f>
        <v>0</v>
      </c>
      <c r="P18" s="166"/>
      <c r="Q18" s="166">
        <f>SUM(Q19:Q21)</f>
        <v>0</v>
      </c>
      <c r="R18" s="166"/>
      <c r="S18" s="166"/>
      <c r="T18" s="167"/>
      <c r="U18" s="161"/>
      <c r="V18" s="161">
        <f>SUM(V19:V21)</f>
        <v>0</v>
      </c>
      <c r="W18" s="161"/>
      <c r="X18" s="161"/>
      <c r="AG18" t="s">
        <v>207</v>
      </c>
    </row>
    <row r="19" spans="1:60" outlineLevel="1">
      <c r="A19" s="186">
        <v>8</v>
      </c>
      <c r="B19" s="187" t="s">
        <v>1516</v>
      </c>
      <c r="C19" s="195" t="s">
        <v>1675</v>
      </c>
      <c r="D19" s="188" t="s">
        <v>919</v>
      </c>
      <c r="E19" s="189">
        <v>1</v>
      </c>
      <c r="F19" s="190"/>
      <c r="G19" s="191">
        <f>ROUND(E19*F19,2)</f>
        <v>0</v>
      </c>
      <c r="H19" s="190"/>
      <c r="I19" s="191">
        <f>ROUND(E19*H19,2)</f>
        <v>0</v>
      </c>
      <c r="J19" s="190"/>
      <c r="K19" s="191">
        <f>ROUND(E19*J19,2)</f>
        <v>0</v>
      </c>
      <c r="L19" s="191">
        <v>15</v>
      </c>
      <c r="M19" s="191">
        <f>G19*(1+L19/100)</f>
        <v>0</v>
      </c>
      <c r="N19" s="191">
        <v>0</v>
      </c>
      <c r="O19" s="191">
        <f>ROUND(E19*N19,2)</f>
        <v>0</v>
      </c>
      <c r="P19" s="191">
        <v>0</v>
      </c>
      <c r="Q19" s="191">
        <f>ROUND(E19*P19,2)</f>
        <v>0</v>
      </c>
      <c r="R19" s="191"/>
      <c r="S19" s="191" t="s">
        <v>412</v>
      </c>
      <c r="T19" s="192" t="s">
        <v>212</v>
      </c>
      <c r="U19" s="159">
        <v>0</v>
      </c>
      <c r="V19" s="159">
        <f>ROUND(E19*U19,2)</f>
        <v>0</v>
      </c>
      <c r="W19" s="159"/>
      <c r="X19" s="159" t="s">
        <v>242</v>
      </c>
      <c r="Y19" s="149"/>
      <c r="Z19" s="149"/>
      <c r="AA19" s="149"/>
      <c r="AB19" s="149"/>
      <c r="AC19" s="149"/>
      <c r="AD19" s="149"/>
      <c r="AE19" s="149"/>
      <c r="AF19" s="149"/>
      <c r="AG19" s="149" t="s">
        <v>243</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68">
        <v>9</v>
      </c>
      <c r="B20" s="169" t="s">
        <v>1532</v>
      </c>
      <c r="C20" s="178" t="s">
        <v>1676</v>
      </c>
      <c r="D20" s="170" t="s">
        <v>264</v>
      </c>
      <c r="E20" s="171">
        <v>1</v>
      </c>
      <c r="F20" s="172"/>
      <c r="G20" s="173">
        <f>ROUND(E20*F20,2)</f>
        <v>0</v>
      </c>
      <c r="H20" s="172"/>
      <c r="I20" s="173">
        <f>ROUND(E20*H20,2)</f>
        <v>0</v>
      </c>
      <c r="J20" s="172"/>
      <c r="K20" s="173">
        <f>ROUND(E20*J20,2)</f>
        <v>0</v>
      </c>
      <c r="L20" s="173">
        <v>15</v>
      </c>
      <c r="M20" s="173">
        <f>G20*(1+L20/100)</f>
        <v>0</v>
      </c>
      <c r="N20" s="173">
        <v>0</v>
      </c>
      <c r="O20" s="173">
        <f>ROUND(E20*N20,2)</f>
        <v>0</v>
      </c>
      <c r="P20" s="173">
        <v>0</v>
      </c>
      <c r="Q20" s="173">
        <f>ROUND(E20*P20,2)</f>
        <v>0</v>
      </c>
      <c r="R20" s="173"/>
      <c r="S20" s="173" t="s">
        <v>412</v>
      </c>
      <c r="T20" s="174" t="s">
        <v>212</v>
      </c>
      <c r="U20" s="159">
        <v>0</v>
      </c>
      <c r="V20" s="159">
        <f>ROUND(E20*U20,2)</f>
        <v>0</v>
      </c>
      <c r="W20" s="159"/>
      <c r="X20" s="159" t="s">
        <v>242</v>
      </c>
      <c r="Y20" s="149"/>
      <c r="Z20" s="149"/>
      <c r="AA20" s="149"/>
      <c r="AB20" s="149"/>
      <c r="AC20" s="149"/>
      <c r="AD20" s="149"/>
      <c r="AE20" s="149"/>
      <c r="AF20" s="149"/>
      <c r="AG20" s="149" t="s">
        <v>243</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v>10</v>
      </c>
      <c r="B21" s="157" t="s">
        <v>1677</v>
      </c>
      <c r="C21" s="197" t="s">
        <v>1678</v>
      </c>
      <c r="D21" s="158" t="s">
        <v>0</v>
      </c>
      <c r="E21" s="193"/>
      <c r="F21" s="160"/>
      <c r="G21" s="159">
        <f>ROUND(E21*F21,2)</f>
        <v>0</v>
      </c>
      <c r="H21" s="160"/>
      <c r="I21" s="159">
        <f>ROUND(E21*H21,2)</f>
        <v>0</v>
      </c>
      <c r="J21" s="160"/>
      <c r="K21" s="159">
        <f>ROUND(E21*J21,2)</f>
        <v>0</v>
      </c>
      <c r="L21" s="159">
        <v>15</v>
      </c>
      <c r="M21" s="159">
        <f>G21*(1+L21/100)</f>
        <v>0</v>
      </c>
      <c r="N21" s="159">
        <v>0</v>
      </c>
      <c r="O21" s="159">
        <f>ROUND(E21*N21,2)</f>
        <v>0</v>
      </c>
      <c r="P21" s="159">
        <v>0</v>
      </c>
      <c r="Q21" s="159">
        <f>ROUND(E21*P21,2)</f>
        <v>0</v>
      </c>
      <c r="R21" s="159" t="s">
        <v>933</v>
      </c>
      <c r="S21" s="159" t="s">
        <v>211</v>
      </c>
      <c r="T21" s="159" t="s">
        <v>241</v>
      </c>
      <c r="U21" s="159">
        <v>0</v>
      </c>
      <c r="V21" s="159">
        <f>ROUND(E21*U21,2)</f>
        <v>0</v>
      </c>
      <c r="W21" s="159"/>
      <c r="X21" s="159" t="s">
        <v>447</v>
      </c>
      <c r="Y21" s="149"/>
      <c r="Z21" s="149"/>
      <c r="AA21" s="149"/>
      <c r="AB21" s="149"/>
      <c r="AC21" s="149"/>
      <c r="AD21" s="149"/>
      <c r="AE21" s="149"/>
      <c r="AF21" s="149"/>
      <c r="AG21" s="149" t="s">
        <v>448</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c r="A22" s="162" t="s">
        <v>206</v>
      </c>
      <c r="B22" s="163" t="s">
        <v>137</v>
      </c>
      <c r="C22" s="177" t="s">
        <v>138</v>
      </c>
      <c r="D22" s="164"/>
      <c r="E22" s="165"/>
      <c r="F22" s="166"/>
      <c r="G22" s="166">
        <f>SUMIF(AG23:AG23,"&lt;&gt;NOR",G23:G23)</f>
        <v>0</v>
      </c>
      <c r="H22" s="166"/>
      <c r="I22" s="166">
        <f>SUM(I23:I23)</f>
        <v>0</v>
      </c>
      <c r="J22" s="166"/>
      <c r="K22" s="166">
        <f>SUM(K23:K23)</f>
        <v>0</v>
      </c>
      <c r="L22" s="166"/>
      <c r="M22" s="166">
        <f>SUM(M23:M23)</f>
        <v>0</v>
      </c>
      <c r="N22" s="166"/>
      <c r="O22" s="166">
        <f>SUM(O23:O23)</f>
        <v>0</v>
      </c>
      <c r="P22" s="166"/>
      <c r="Q22" s="166">
        <f>SUM(Q23:Q23)</f>
        <v>0</v>
      </c>
      <c r="R22" s="166"/>
      <c r="S22" s="166"/>
      <c r="T22" s="167"/>
      <c r="U22" s="161"/>
      <c r="V22" s="161">
        <f>SUM(V23:V23)</f>
        <v>0</v>
      </c>
      <c r="W22" s="161"/>
      <c r="X22" s="161"/>
      <c r="AG22" t="s">
        <v>207</v>
      </c>
    </row>
    <row r="23" spans="1:60" outlineLevel="1">
      <c r="A23" s="186">
        <v>11</v>
      </c>
      <c r="B23" s="187" t="s">
        <v>1679</v>
      </c>
      <c r="C23" s="195" t="s">
        <v>1680</v>
      </c>
      <c r="D23" s="188" t="s">
        <v>919</v>
      </c>
      <c r="E23" s="189">
        <v>1</v>
      </c>
      <c r="F23" s="190"/>
      <c r="G23" s="191">
        <f>ROUND(E23*F23,2)</f>
        <v>0</v>
      </c>
      <c r="H23" s="190"/>
      <c r="I23" s="191">
        <f>ROUND(E23*H23,2)</f>
        <v>0</v>
      </c>
      <c r="J23" s="190"/>
      <c r="K23" s="191">
        <f>ROUND(E23*J23,2)</f>
        <v>0</v>
      </c>
      <c r="L23" s="191">
        <v>15</v>
      </c>
      <c r="M23" s="191">
        <f>G23*(1+L23/100)</f>
        <v>0</v>
      </c>
      <c r="N23" s="191">
        <v>0</v>
      </c>
      <c r="O23" s="191">
        <f>ROUND(E23*N23,2)</f>
        <v>0</v>
      </c>
      <c r="P23" s="191">
        <v>0</v>
      </c>
      <c r="Q23" s="191">
        <f>ROUND(E23*P23,2)</f>
        <v>0</v>
      </c>
      <c r="R23" s="191"/>
      <c r="S23" s="191" t="s">
        <v>412</v>
      </c>
      <c r="T23" s="192" t="s">
        <v>212</v>
      </c>
      <c r="U23" s="159">
        <v>0</v>
      </c>
      <c r="V23" s="159">
        <f>ROUND(E23*U23,2)</f>
        <v>0</v>
      </c>
      <c r="W23" s="159"/>
      <c r="X23" s="159" t="s">
        <v>242</v>
      </c>
      <c r="Y23" s="149"/>
      <c r="Z23" s="149"/>
      <c r="AA23" s="149"/>
      <c r="AB23" s="149"/>
      <c r="AC23" s="149"/>
      <c r="AD23" s="149"/>
      <c r="AE23" s="149"/>
      <c r="AF23" s="149"/>
      <c r="AG23" s="149" t="s">
        <v>243</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c r="A24" s="162" t="s">
        <v>206</v>
      </c>
      <c r="B24" s="163" t="s">
        <v>139</v>
      </c>
      <c r="C24" s="177" t="s">
        <v>140</v>
      </c>
      <c r="D24" s="164"/>
      <c r="E24" s="165"/>
      <c r="F24" s="166"/>
      <c r="G24" s="166">
        <f>SUMIF(AG25:AG35,"&lt;&gt;NOR",G25:G35)</f>
        <v>0</v>
      </c>
      <c r="H24" s="166"/>
      <c r="I24" s="166">
        <f>SUM(I25:I35)</f>
        <v>0</v>
      </c>
      <c r="J24" s="166"/>
      <c r="K24" s="166">
        <f>SUM(K25:K35)</f>
        <v>0</v>
      </c>
      <c r="L24" s="166"/>
      <c r="M24" s="166">
        <f>SUM(M25:M35)</f>
        <v>0</v>
      </c>
      <c r="N24" s="166"/>
      <c r="O24" s="166">
        <f>SUM(O25:O35)</f>
        <v>0</v>
      </c>
      <c r="P24" s="166"/>
      <c r="Q24" s="166">
        <f>SUM(Q25:Q35)</f>
        <v>0</v>
      </c>
      <c r="R24" s="166"/>
      <c r="S24" s="166"/>
      <c r="T24" s="167"/>
      <c r="U24" s="161"/>
      <c r="V24" s="161">
        <f>SUM(V25:V35)</f>
        <v>1.8799999999999997</v>
      </c>
      <c r="W24" s="161"/>
      <c r="X24" s="161"/>
      <c r="AG24" t="s">
        <v>207</v>
      </c>
    </row>
    <row r="25" spans="1:60" outlineLevel="1">
      <c r="A25" s="186">
        <v>12</v>
      </c>
      <c r="B25" s="187" t="s">
        <v>1536</v>
      </c>
      <c r="C25" s="195" t="s">
        <v>1537</v>
      </c>
      <c r="D25" s="188" t="s">
        <v>264</v>
      </c>
      <c r="E25" s="189">
        <v>1</v>
      </c>
      <c r="F25" s="190"/>
      <c r="G25" s="191">
        <f t="shared" ref="G25:G35" si="0">ROUND(E25*F25,2)</f>
        <v>0</v>
      </c>
      <c r="H25" s="190"/>
      <c r="I25" s="191">
        <f t="shared" ref="I25:I35" si="1">ROUND(E25*H25,2)</f>
        <v>0</v>
      </c>
      <c r="J25" s="190"/>
      <c r="K25" s="191">
        <f t="shared" ref="K25:K35" si="2">ROUND(E25*J25,2)</f>
        <v>0</v>
      </c>
      <c r="L25" s="191">
        <v>15</v>
      </c>
      <c r="M25" s="191">
        <f t="shared" ref="M25:M35" si="3">G25*(1+L25/100)</f>
        <v>0</v>
      </c>
      <c r="N25" s="191">
        <v>0</v>
      </c>
      <c r="O25" s="191">
        <f t="shared" ref="O25:O35" si="4">ROUND(E25*N25,2)</f>
        <v>0</v>
      </c>
      <c r="P25" s="191">
        <v>0</v>
      </c>
      <c r="Q25" s="191">
        <f t="shared" ref="Q25:Q35" si="5">ROUND(E25*P25,2)</f>
        <v>0</v>
      </c>
      <c r="R25" s="191" t="s">
        <v>933</v>
      </c>
      <c r="S25" s="191" t="s">
        <v>211</v>
      </c>
      <c r="T25" s="192" t="s">
        <v>241</v>
      </c>
      <c r="U25" s="159">
        <v>0.16500000000000001</v>
      </c>
      <c r="V25" s="159">
        <f t="shared" ref="V25:V35" si="6">ROUND(E25*U25,2)</f>
        <v>0.17</v>
      </c>
      <c r="W25" s="159"/>
      <c r="X25" s="159" t="s">
        <v>242</v>
      </c>
      <c r="Y25" s="149"/>
      <c r="Z25" s="149"/>
      <c r="AA25" s="149"/>
      <c r="AB25" s="149"/>
      <c r="AC25" s="149"/>
      <c r="AD25" s="149"/>
      <c r="AE25" s="149"/>
      <c r="AF25" s="149"/>
      <c r="AG25" s="149" t="s">
        <v>243</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86">
        <v>13</v>
      </c>
      <c r="B26" s="187" t="s">
        <v>1538</v>
      </c>
      <c r="C26" s="195" t="s">
        <v>1539</v>
      </c>
      <c r="D26" s="188" t="s">
        <v>264</v>
      </c>
      <c r="E26" s="189">
        <v>1</v>
      </c>
      <c r="F26" s="190"/>
      <c r="G26" s="191">
        <f t="shared" si="0"/>
        <v>0</v>
      </c>
      <c r="H26" s="190"/>
      <c r="I26" s="191">
        <f t="shared" si="1"/>
        <v>0</v>
      </c>
      <c r="J26" s="190"/>
      <c r="K26" s="191">
        <f t="shared" si="2"/>
        <v>0</v>
      </c>
      <c r="L26" s="191">
        <v>15</v>
      </c>
      <c r="M26" s="191">
        <f t="shared" si="3"/>
        <v>0</v>
      </c>
      <c r="N26" s="191">
        <v>8.9999999999999998E-4</v>
      </c>
      <c r="O26" s="191">
        <f t="shared" si="4"/>
        <v>0</v>
      </c>
      <c r="P26" s="191">
        <v>0</v>
      </c>
      <c r="Q26" s="191">
        <f t="shared" si="5"/>
        <v>0</v>
      </c>
      <c r="R26" s="191" t="s">
        <v>933</v>
      </c>
      <c r="S26" s="191" t="s">
        <v>211</v>
      </c>
      <c r="T26" s="192" t="s">
        <v>241</v>
      </c>
      <c r="U26" s="159">
        <v>6.2E-2</v>
      </c>
      <c r="V26" s="159">
        <f t="shared" si="6"/>
        <v>0.06</v>
      </c>
      <c r="W26" s="159"/>
      <c r="X26" s="159" t="s">
        <v>242</v>
      </c>
      <c r="Y26" s="149"/>
      <c r="Z26" s="149"/>
      <c r="AA26" s="149"/>
      <c r="AB26" s="149"/>
      <c r="AC26" s="149"/>
      <c r="AD26" s="149"/>
      <c r="AE26" s="149"/>
      <c r="AF26" s="149"/>
      <c r="AG26" s="149" t="s">
        <v>243</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86">
        <v>14</v>
      </c>
      <c r="B27" s="187" t="s">
        <v>1540</v>
      </c>
      <c r="C27" s="195" t="s">
        <v>1541</v>
      </c>
      <c r="D27" s="188" t="s">
        <v>264</v>
      </c>
      <c r="E27" s="189">
        <v>1</v>
      </c>
      <c r="F27" s="190"/>
      <c r="G27" s="191">
        <f t="shared" si="0"/>
        <v>0</v>
      </c>
      <c r="H27" s="190"/>
      <c r="I27" s="191">
        <f t="shared" si="1"/>
        <v>0</v>
      </c>
      <c r="J27" s="190"/>
      <c r="K27" s="191">
        <f t="shared" si="2"/>
        <v>0</v>
      </c>
      <c r="L27" s="191">
        <v>15</v>
      </c>
      <c r="M27" s="191">
        <f t="shared" si="3"/>
        <v>0</v>
      </c>
      <c r="N27" s="191">
        <v>1.8000000000000001E-4</v>
      </c>
      <c r="O27" s="191">
        <f t="shared" si="4"/>
        <v>0</v>
      </c>
      <c r="P27" s="191">
        <v>0</v>
      </c>
      <c r="Q27" s="191">
        <f t="shared" si="5"/>
        <v>0</v>
      </c>
      <c r="R27" s="191" t="s">
        <v>933</v>
      </c>
      <c r="S27" s="191" t="s">
        <v>211</v>
      </c>
      <c r="T27" s="192" t="s">
        <v>241</v>
      </c>
      <c r="U27" s="159">
        <v>0.16500000000000001</v>
      </c>
      <c r="V27" s="159">
        <f t="shared" si="6"/>
        <v>0.17</v>
      </c>
      <c r="W27" s="159"/>
      <c r="X27" s="159" t="s">
        <v>242</v>
      </c>
      <c r="Y27" s="149"/>
      <c r="Z27" s="149"/>
      <c r="AA27" s="149"/>
      <c r="AB27" s="149"/>
      <c r="AC27" s="149"/>
      <c r="AD27" s="149"/>
      <c r="AE27" s="149"/>
      <c r="AF27" s="149"/>
      <c r="AG27" s="149" t="s">
        <v>243</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86">
        <v>15</v>
      </c>
      <c r="B28" s="187" t="s">
        <v>1426</v>
      </c>
      <c r="C28" s="195" t="s">
        <v>1542</v>
      </c>
      <c r="D28" s="188" t="s">
        <v>264</v>
      </c>
      <c r="E28" s="189">
        <v>2</v>
      </c>
      <c r="F28" s="190"/>
      <c r="G28" s="191">
        <f t="shared" si="0"/>
        <v>0</v>
      </c>
      <c r="H28" s="190"/>
      <c r="I28" s="191">
        <f t="shared" si="1"/>
        <v>0</v>
      </c>
      <c r="J28" s="190"/>
      <c r="K28" s="191">
        <f t="shared" si="2"/>
        <v>0</v>
      </c>
      <c r="L28" s="191">
        <v>15</v>
      </c>
      <c r="M28" s="191">
        <f t="shared" si="3"/>
        <v>0</v>
      </c>
      <c r="N28" s="191">
        <v>3.1E-4</v>
      </c>
      <c r="O28" s="191">
        <f t="shared" si="4"/>
        <v>0</v>
      </c>
      <c r="P28" s="191">
        <v>0</v>
      </c>
      <c r="Q28" s="191">
        <f t="shared" si="5"/>
        <v>0</v>
      </c>
      <c r="R28" s="191" t="s">
        <v>933</v>
      </c>
      <c r="S28" s="191" t="s">
        <v>211</v>
      </c>
      <c r="T28" s="192" t="s">
        <v>241</v>
      </c>
      <c r="U28" s="159">
        <v>0.20699999999999999</v>
      </c>
      <c r="V28" s="159">
        <f t="shared" si="6"/>
        <v>0.41</v>
      </c>
      <c r="W28" s="159"/>
      <c r="X28" s="159" t="s">
        <v>242</v>
      </c>
      <c r="Y28" s="149"/>
      <c r="Z28" s="149"/>
      <c r="AA28" s="149"/>
      <c r="AB28" s="149"/>
      <c r="AC28" s="149"/>
      <c r="AD28" s="149"/>
      <c r="AE28" s="149"/>
      <c r="AF28" s="149"/>
      <c r="AG28" s="149" t="s">
        <v>243</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86">
        <v>16</v>
      </c>
      <c r="B29" s="187" t="s">
        <v>1543</v>
      </c>
      <c r="C29" s="195" t="s">
        <v>1544</v>
      </c>
      <c r="D29" s="188" t="s">
        <v>264</v>
      </c>
      <c r="E29" s="189">
        <v>1</v>
      </c>
      <c r="F29" s="190"/>
      <c r="G29" s="191">
        <f t="shared" si="0"/>
        <v>0</v>
      </c>
      <c r="H29" s="190"/>
      <c r="I29" s="191">
        <f t="shared" si="1"/>
        <v>0</v>
      </c>
      <c r="J29" s="190"/>
      <c r="K29" s="191">
        <f t="shared" si="2"/>
        <v>0</v>
      </c>
      <c r="L29" s="191">
        <v>15</v>
      </c>
      <c r="M29" s="191">
        <f t="shared" si="3"/>
        <v>0</v>
      </c>
      <c r="N29" s="191">
        <v>2.0000000000000001E-4</v>
      </c>
      <c r="O29" s="191">
        <f t="shared" si="4"/>
        <v>0</v>
      </c>
      <c r="P29" s="191">
        <v>0</v>
      </c>
      <c r="Q29" s="191">
        <f t="shared" si="5"/>
        <v>0</v>
      </c>
      <c r="R29" s="191" t="s">
        <v>933</v>
      </c>
      <c r="S29" s="191" t="s">
        <v>211</v>
      </c>
      <c r="T29" s="192" t="s">
        <v>241</v>
      </c>
      <c r="U29" s="159">
        <v>0.20699999999999999</v>
      </c>
      <c r="V29" s="159">
        <f t="shared" si="6"/>
        <v>0.21</v>
      </c>
      <c r="W29" s="159"/>
      <c r="X29" s="159" t="s">
        <v>242</v>
      </c>
      <c r="Y29" s="149"/>
      <c r="Z29" s="149"/>
      <c r="AA29" s="149"/>
      <c r="AB29" s="149"/>
      <c r="AC29" s="149"/>
      <c r="AD29" s="149"/>
      <c r="AE29" s="149"/>
      <c r="AF29" s="149"/>
      <c r="AG29" s="149" t="s">
        <v>243</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86">
        <v>17</v>
      </c>
      <c r="B30" s="187" t="s">
        <v>1545</v>
      </c>
      <c r="C30" s="195" t="s">
        <v>1546</v>
      </c>
      <c r="D30" s="188" t="s">
        <v>264</v>
      </c>
      <c r="E30" s="189">
        <v>2</v>
      </c>
      <c r="F30" s="190"/>
      <c r="G30" s="191">
        <f t="shared" si="0"/>
        <v>0</v>
      </c>
      <c r="H30" s="190"/>
      <c r="I30" s="191">
        <f t="shared" si="1"/>
        <v>0</v>
      </c>
      <c r="J30" s="190"/>
      <c r="K30" s="191">
        <f t="shared" si="2"/>
        <v>0</v>
      </c>
      <c r="L30" s="191">
        <v>15</v>
      </c>
      <c r="M30" s="191">
        <f t="shared" si="3"/>
        <v>0</v>
      </c>
      <c r="N30" s="191">
        <v>1.8000000000000001E-4</v>
      </c>
      <c r="O30" s="191">
        <f t="shared" si="4"/>
        <v>0</v>
      </c>
      <c r="P30" s="191">
        <v>0</v>
      </c>
      <c r="Q30" s="191">
        <f t="shared" si="5"/>
        <v>0</v>
      </c>
      <c r="R30" s="191" t="s">
        <v>933</v>
      </c>
      <c r="S30" s="191" t="s">
        <v>211</v>
      </c>
      <c r="T30" s="192" t="s">
        <v>241</v>
      </c>
      <c r="U30" s="159">
        <v>9.2999999999999999E-2</v>
      </c>
      <c r="V30" s="159">
        <f t="shared" si="6"/>
        <v>0.19</v>
      </c>
      <c r="W30" s="159"/>
      <c r="X30" s="159" t="s">
        <v>242</v>
      </c>
      <c r="Y30" s="149"/>
      <c r="Z30" s="149"/>
      <c r="AA30" s="149"/>
      <c r="AB30" s="149"/>
      <c r="AC30" s="149"/>
      <c r="AD30" s="149"/>
      <c r="AE30" s="149"/>
      <c r="AF30" s="149"/>
      <c r="AG30" s="149" t="s">
        <v>243</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ht="22.5" outlineLevel="1">
      <c r="A31" s="186">
        <v>18</v>
      </c>
      <c r="B31" s="187" t="s">
        <v>1547</v>
      </c>
      <c r="C31" s="195" t="s">
        <v>1548</v>
      </c>
      <c r="D31" s="188" t="s">
        <v>264</v>
      </c>
      <c r="E31" s="189">
        <v>2</v>
      </c>
      <c r="F31" s="190"/>
      <c r="G31" s="191">
        <f t="shared" si="0"/>
        <v>0</v>
      </c>
      <c r="H31" s="190"/>
      <c r="I31" s="191">
        <f t="shared" si="1"/>
        <v>0</v>
      </c>
      <c r="J31" s="190"/>
      <c r="K31" s="191">
        <f t="shared" si="2"/>
        <v>0</v>
      </c>
      <c r="L31" s="191">
        <v>15</v>
      </c>
      <c r="M31" s="191">
        <f t="shared" si="3"/>
        <v>0</v>
      </c>
      <c r="N31" s="191">
        <v>1.4999999999999999E-4</v>
      </c>
      <c r="O31" s="191">
        <f t="shared" si="4"/>
        <v>0</v>
      </c>
      <c r="P31" s="191">
        <v>0</v>
      </c>
      <c r="Q31" s="191">
        <f t="shared" si="5"/>
        <v>0</v>
      </c>
      <c r="R31" s="191" t="s">
        <v>933</v>
      </c>
      <c r="S31" s="191" t="s">
        <v>211</v>
      </c>
      <c r="T31" s="192" t="s">
        <v>241</v>
      </c>
      <c r="U31" s="159">
        <v>6.5000000000000002E-2</v>
      </c>
      <c r="V31" s="159">
        <f t="shared" si="6"/>
        <v>0.13</v>
      </c>
      <c r="W31" s="159"/>
      <c r="X31" s="159" t="s">
        <v>242</v>
      </c>
      <c r="Y31" s="149"/>
      <c r="Z31" s="149"/>
      <c r="AA31" s="149"/>
      <c r="AB31" s="149"/>
      <c r="AC31" s="149"/>
      <c r="AD31" s="149"/>
      <c r="AE31" s="149"/>
      <c r="AF31" s="149"/>
      <c r="AG31" s="149" t="s">
        <v>243</v>
      </c>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2.5" outlineLevel="1">
      <c r="A32" s="186">
        <v>19</v>
      </c>
      <c r="B32" s="187" t="s">
        <v>1549</v>
      </c>
      <c r="C32" s="195" t="s">
        <v>1550</v>
      </c>
      <c r="D32" s="188" t="s">
        <v>264</v>
      </c>
      <c r="E32" s="189">
        <v>2</v>
      </c>
      <c r="F32" s="190"/>
      <c r="G32" s="191">
        <f t="shared" si="0"/>
        <v>0</v>
      </c>
      <c r="H32" s="190"/>
      <c r="I32" s="191">
        <f t="shared" si="1"/>
        <v>0</v>
      </c>
      <c r="J32" s="190"/>
      <c r="K32" s="191">
        <f t="shared" si="2"/>
        <v>0</v>
      </c>
      <c r="L32" s="191">
        <v>15</v>
      </c>
      <c r="M32" s="191">
        <f t="shared" si="3"/>
        <v>0</v>
      </c>
      <c r="N32" s="191">
        <v>1.9000000000000001E-4</v>
      </c>
      <c r="O32" s="191">
        <f t="shared" si="4"/>
        <v>0</v>
      </c>
      <c r="P32" s="191">
        <v>0</v>
      </c>
      <c r="Q32" s="191">
        <f t="shared" si="5"/>
        <v>0</v>
      </c>
      <c r="R32" s="191" t="s">
        <v>933</v>
      </c>
      <c r="S32" s="191" t="s">
        <v>211</v>
      </c>
      <c r="T32" s="192" t="s">
        <v>241</v>
      </c>
      <c r="U32" s="159">
        <v>8.3000000000000004E-2</v>
      </c>
      <c r="V32" s="159">
        <f t="shared" si="6"/>
        <v>0.17</v>
      </c>
      <c r="W32" s="159"/>
      <c r="X32" s="159" t="s">
        <v>242</v>
      </c>
      <c r="Y32" s="149"/>
      <c r="Z32" s="149"/>
      <c r="AA32" s="149"/>
      <c r="AB32" s="149"/>
      <c r="AC32" s="149"/>
      <c r="AD32" s="149"/>
      <c r="AE32" s="149"/>
      <c r="AF32" s="149"/>
      <c r="AG32" s="149" t="s">
        <v>243</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86">
        <v>20</v>
      </c>
      <c r="B33" s="187" t="s">
        <v>1551</v>
      </c>
      <c r="C33" s="195" t="s">
        <v>1552</v>
      </c>
      <c r="D33" s="188" t="s">
        <v>264</v>
      </c>
      <c r="E33" s="189">
        <v>1</v>
      </c>
      <c r="F33" s="190"/>
      <c r="G33" s="191">
        <f t="shared" si="0"/>
        <v>0</v>
      </c>
      <c r="H33" s="190"/>
      <c r="I33" s="191">
        <f t="shared" si="1"/>
        <v>0</v>
      </c>
      <c r="J33" s="190"/>
      <c r="K33" s="191">
        <f t="shared" si="2"/>
        <v>0</v>
      </c>
      <c r="L33" s="191">
        <v>15</v>
      </c>
      <c r="M33" s="191">
        <f t="shared" si="3"/>
        <v>0</v>
      </c>
      <c r="N33" s="191">
        <v>2.5000000000000001E-4</v>
      </c>
      <c r="O33" s="191">
        <f t="shared" si="4"/>
        <v>0</v>
      </c>
      <c r="P33" s="191">
        <v>0</v>
      </c>
      <c r="Q33" s="191">
        <f t="shared" si="5"/>
        <v>0</v>
      </c>
      <c r="R33" s="191" t="s">
        <v>933</v>
      </c>
      <c r="S33" s="191" t="s">
        <v>211</v>
      </c>
      <c r="T33" s="192" t="s">
        <v>241</v>
      </c>
      <c r="U33" s="159">
        <v>0.20699999999999999</v>
      </c>
      <c r="V33" s="159">
        <f t="shared" si="6"/>
        <v>0.21</v>
      </c>
      <c r="W33" s="159"/>
      <c r="X33" s="159" t="s">
        <v>242</v>
      </c>
      <c r="Y33" s="149"/>
      <c r="Z33" s="149"/>
      <c r="AA33" s="149"/>
      <c r="AB33" s="149"/>
      <c r="AC33" s="149"/>
      <c r="AD33" s="149"/>
      <c r="AE33" s="149"/>
      <c r="AF33" s="149"/>
      <c r="AG33" s="149" t="s">
        <v>243</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68">
        <v>21</v>
      </c>
      <c r="B34" s="169" t="s">
        <v>1532</v>
      </c>
      <c r="C34" s="178" t="s">
        <v>1554</v>
      </c>
      <c r="D34" s="170" t="s">
        <v>264</v>
      </c>
      <c r="E34" s="171">
        <v>1</v>
      </c>
      <c r="F34" s="172"/>
      <c r="G34" s="173">
        <f t="shared" si="0"/>
        <v>0</v>
      </c>
      <c r="H34" s="172"/>
      <c r="I34" s="173">
        <f t="shared" si="1"/>
        <v>0</v>
      </c>
      <c r="J34" s="172"/>
      <c r="K34" s="173">
        <f t="shared" si="2"/>
        <v>0</v>
      </c>
      <c r="L34" s="173">
        <v>15</v>
      </c>
      <c r="M34" s="173">
        <f t="shared" si="3"/>
        <v>0</v>
      </c>
      <c r="N34" s="173">
        <v>3.6999999999999999E-4</v>
      </c>
      <c r="O34" s="173">
        <f t="shared" si="4"/>
        <v>0</v>
      </c>
      <c r="P34" s="173">
        <v>0</v>
      </c>
      <c r="Q34" s="173">
        <f t="shared" si="5"/>
        <v>0</v>
      </c>
      <c r="R34" s="173"/>
      <c r="S34" s="173" t="s">
        <v>412</v>
      </c>
      <c r="T34" s="174" t="s">
        <v>212</v>
      </c>
      <c r="U34" s="159">
        <v>0.16</v>
      </c>
      <c r="V34" s="159">
        <f t="shared" si="6"/>
        <v>0.16</v>
      </c>
      <c r="W34" s="159"/>
      <c r="X34" s="159" t="s">
        <v>418</v>
      </c>
      <c r="Y34" s="149"/>
      <c r="Z34" s="149"/>
      <c r="AA34" s="149"/>
      <c r="AB34" s="149"/>
      <c r="AC34" s="149"/>
      <c r="AD34" s="149"/>
      <c r="AE34" s="149"/>
      <c r="AF34" s="149"/>
      <c r="AG34" s="149" t="s">
        <v>419</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56">
        <v>22</v>
      </c>
      <c r="B35" s="157" t="s">
        <v>1681</v>
      </c>
      <c r="C35" s="197" t="s">
        <v>1682</v>
      </c>
      <c r="D35" s="158" t="s">
        <v>0</v>
      </c>
      <c r="E35" s="193"/>
      <c r="F35" s="160"/>
      <c r="G35" s="159">
        <f t="shared" si="0"/>
        <v>0</v>
      </c>
      <c r="H35" s="160"/>
      <c r="I35" s="159">
        <f t="shared" si="1"/>
        <v>0</v>
      </c>
      <c r="J35" s="160"/>
      <c r="K35" s="159">
        <f t="shared" si="2"/>
        <v>0</v>
      </c>
      <c r="L35" s="159">
        <v>15</v>
      </c>
      <c r="M35" s="159">
        <f t="shared" si="3"/>
        <v>0</v>
      </c>
      <c r="N35" s="159">
        <v>0</v>
      </c>
      <c r="O35" s="159">
        <f t="shared" si="4"/>
        <v>0</v>
      </c>
      <c r="P35" s="159">
        <v>0</v>
      </c>
      <c r="Q35" s="159">
        <f t="shared" si="5"/>
        <v>0</v>
      </c>
      <c r="R35" s="159" t="s">
        <v>933</v>
      </c>
      <c r="S35" s="159" t="s">
        <v>211</v>
      </c>
      <c r="T35" s="159" t="s">
        <v>241</v>
      </c>
      <c r="U35" s="159">
        <v>0</v>
      </c>
      <c r="V35" s="159">
        <f t="shared" si="6"/>
        <v>0</v>
      </c>
      <c r="W35" s="159"/>
      <c r="X35" s="159" t="s">
        <v>447</v>
      </c>
      <c r="Y35" s="149"/>
      <c r="Z35" s="149"/>
      <c r="AA35" s="149"/>
      <c r="AB35" s="149"/>
      <c r="AC35" s="149"/>
      <c r="AD35" s="149"/>
      <c r="AE35" s="149"/>
      <c r="AF35" s="149"/>
      <c r="AG35" s="149" t="s">
        <v>448</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c r="A36" s="162" t="s">
        <v>206</v>
      </c>
      <c r="B36" s="163" t="s">
        <v>141</v>
      </c>
      <c r="C36" s="177" t="s">
        <v>142</v>
      </c>
      <c r="D36" s="164"/>
      <c r="E36" s="165"/>
      <c r="F36" s="166"/>
      <c r="G36" s="166">
        <f>SUMIF(AG37:AG39,"&lt;&gt;NOR",G37:G39)</f>
        <v>0</v>
      </c>
      <c r="H36" s="166"/>
      <c r="I36" s="166">
        <f>SUM(I37:I39)</f>
        <v>0</v>
      </c>
      <c r="J36" s="166"/>
      <c r="K36" s="166">
        <f>SUM(K37:K39)</f>
        <v>0</v>
      </c>
      <c r="L36" s="166"/>
      <c r="M36" s="166">
        <f>SUM(M37:M39)</f>
        <v>0</v>
      </c>
      <c r="N36" s="166"/>
      <c r="O36" s="166">
        <f>SUM(O37:O39)</f>
        <v>0.01</v>
      </c>
      <c r="P36" s="166"/>
      <c r="Q36" s="166">
        <f>SUM(Q37:Q39)</f>
        <v>0</v>
      </c>
      <c r="R36" s="166"/>
      <c r="S36" s="166"/>
      <c r="T36" s="167"/>
      <c r="U36" s="161"/>
      <c r="V36" s="161">
        <f>SUM(V37:V39)</f>
        <v>0.87</v>
      </c>
      <c r="W36" s="161"/>
      <c r="X36" s="161"/>
      <c r="AG36" t="s">
        <v>207</v>
      </c>
    </row>
    <row r="37" spans="1:60" ht="22.5" outlineLevel="1">
      <c r="A37" s="186">
        <v>23</v>
      </c>
      <c r="B37" s="187" t="s">
        <v>1557</v>
      </c>
      <c r="C37" s="195" t="s">
        <v>1558</v>
      </c>
      <c r="D37" s="188" t="s">
        <v>264</v>
      </c>
      <c r="E37" s="189">
        <v>1</v>
      </c>
      <c r="F37" s="190"/>
      <c r="G37" s="191">
        <f>ROUND(E37*F37,2)</f>
        <v>0</v>
      </c>
      <c r="H37" s="190"/>
      <c r="I37" s="191">
        <f>ROUND(E37*H37,2)</f>
        <v>0</v>
      </c>
      <c r="J37" s="190"/>
      <c r="K37" s="191">
        <f>ROUND(E37*J37,2)</f>
        <v>0</v>
      </c>
      <c r="L37" s="191">
        <v>15</v>
      </c>
      <c r="M37" s="191">
        <f>G37*(1+L37/100)</f>
        <v>0</v>
      </c>
      <c r="N37" s="191">
        <v>2.0000000000000002E-5</v>
      </c>
      <c r="O37" s="191">
        <f>ROUND(E37*N37,2)</f>
        <v>0</v>
      </c>
      <c r="P37" s="191">
        <v>0</v>
      </c>
      <c r="Q37" s="191">
        <f>ROUND(E37*P37,2)</f>
        <v>0</v>
      </c>
      <c r="R37" s="191" t="s">
        <v>933</v>
      </c>
      <c r="S37" s="191" t="s">
        <v>211</v>
      </c>
      <c r="T37" s="192" t="s">
        <v>241</v>
      </c>
      <c r="U37" s="159">
        <v>0.86799999999999999</v>
      </c>
      <c r="V37" s="159">
        <f>ROUND(E37*U37,2)</f>
        <v>0.87</v>
      </c>
      <c r="W37" s="159"/>
      <c r="X37" s="159" t="s">
        <v>242</v>
      </c>
      <c r="Y37" s="149"/>
      <c r="Z37" s="149"/>
      <c r="AA37" s="149"/>
      <c r="AB37" s="149"/>
      <c r="AC37" s="149"/>
      <c r="AD37" s="149"/>
      <c r="AE37" s="149"/>
      <c r="AF37" s="149"/>
      <c r="AG37" s="149" t="s">
        <v>243</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ht="33.75" outlineLevel="1">
      <c r="A38" s="168">
        <v>24</v>
      </c>
      <c r="B38" s="169" t="s">
        <v>1559</v>
      </c>
      <c r="C38" s="178" t="s">
        <v>1560</v>
      </c>
      <c r="D38" s="170" t="s">
        <v>264</v>
      </c>
      <c r="E38" s="171">
        <v>1</v>
      </c>
      <c r="F38" s="172"/>
      <c r="G38" s="173">
        <f>ROUND(E38*F38,2)</f>
        <v>0</v>
      </c>
      <c r="H38" s="172"/>
      <c r="I38" s="173">
        <f>ROUND(E38*H38,2)</f>
        <v>0</v>
      </c>
      <c r="J38" s="172"/>
      <c r="K38" s="173">
        <f>ROUND(E38*J38,2)</f>
        <v>0</v>
      </c>
      <c r="L38" s="173">
        <v>15</v>
      </c>
      <c r="M38" s="173">
        <f>G38*(1+L38/100)</f>
        <v>0</v>
      </c>
      <c r="N38" s="173">
        <v>1.4500000000000001E-2</v>
      </c>
      <c r="O38" s="173">
        <f>ROUND(E38*N38,2)</f>
        <v>0.01</v>
      </c>
      <c r="P38" s="173">
        <v>0</v>
      </c>
      <c r="Q38" s="173">
        <f>ROUND(E38*P38,2)</f>
        <v>0</v>
      </c>
      <c r="R38" s="173" t="s">
        <v>417</v>
      </c>
      <c r="S38" s="173" t="s">
        <v>211</v>
      </c>
      <c r="T38" s="174" t="s">
        <v>241</v>
      </c>
      <c r="U38" s="159">
        <v>0</v>
      </c>
      <c r="V38" s="159">
        <f>ROUND(E38*U38,2)</f>
        <v>0</v>
      </c>
      <c r="W38" s="159"/>
      <c r="X38" s="159" t="s">
        <v>418</v>
      </c>
      <c r="Y38" s="149"/>
      <c r="Z38" s="149"/>
      <c r="AA38" s="149"/>
      <c r="AB38" s="149"/>
      <c r="AC38" s="149"/>
      <c r="AD38" s="149"/>
      <c r="AE38" s="149"/>
      <c r="AF38" s="149"/>
      <c r="AG38" s="149" t="s">
        <v>419</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v>25</v>
      </c>
      <c r="B39" s="157" t="s">
        <v>1561</v>
      </c>
      <c r="C39" s="197" t="s">
        <v>1562</v>
      </c>
      <c r="D39" s="158" t="s">
        <v>0</v>
      </c>
      <c r="E39" s="193"/>
      <c r="F39" s="160"/>
      <c r="G39" s="159">
        <f>ROUND(E39*F39,2)</f>
        <v>0</v>
      </c>
      <c r="H39" s="160"/>
      <c r="I39" s="159">
        <f>ROUND(E39*H39,2)</f>
        <v>0</v>
      </c>
      <c r="J39" s="160"/>
      <c r="K39" s="159">
        <f>ROUND(E39*J39,2)</f>
        <v>0</v>
      </c>
      <c r="L39" s="159">
        <v>15</v>
      </c>
      <c r="M39" s="159">
        <f>G39*(1+L39/100)</f>
        <v>0</v>
      </c>
      <c r="N39" s="159">
        <v>0</v>
      </c>
      <c r="O39" s="159">
        <f>ROUND(E39*N39,2)</f>
        <v>0</v>
      </c>
      <c r="P39" s="159">
        <v>0</v>
      </c>
      <c r="Q39" s="159">
        <f>ROUND(E39*P39,2)</f>
        <v>0</v>
      </c>
      <c r="R39" s="159" t="s">
        <v>933</v>
      </c>
      <c r="S39" s="159" t="s">
        <v>211</v>
      </c>
      <c r="T39" s="159" t="s">
        <v>241</v>
      </c>
      <c r="U39" s="159">
        <v>0</v>
      </c>
      <c r="V39" s="159">
        <f>ROUND(E39*U39,2)</f>
        <v>0</v>
      </c>
      <c r="W39" s="159"/>
      <c r="X39" s="159" t="s">
        <v>447</v>
      </c>
      <c r="Y39" s="149"/>
      <c r="Z39" s="149"/>
      <c r="AA39" s="149"/>
      <c r="AB39" s="149"/>
      <c r="AC39" s="149"/>
      <c r="AD39" s="149"/>
      <c r="AE39" s="149"/>
      <c r="AF39" s="149"/>
      <c r="AG39" s="149" t="s">
        <v>448</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c r="A40" s="162" t="s">
        <v>206</v>
      </c>
      <c r="B40" s="163" t="s">
        <v>171</v>
      </c>
      <c r="C40" s="177" t="s">
        <v>172</v>
      </c>
      <c r="D40" s="164"/>
      <c r="E40" s="165"/>
      <c r="F40" s="166"/>
      <c r="G40" s="166">
        <f>SUMIF(AG41:AG44,"&lt;&gt;NOR",G41:G44)</f>
        <v>0</v>
      </c>
      <c r="H40" s="166"/>
      <c r="I40" s="166">
        <f>SUM(I41:I44)</f>
        <v>0</v>
      </c>
      <c r="J40" s="166"/>
      <c r="K40" s="166">
        <f>SUM(K41:K44)</f>
        <v>0</v>
      </c>
      <c r="L40" s="166"/>
      <c r="M40" s="166">
        <f>SUM(M41:M44)</f>
        <v>0</v>
      </c>
      <c r="N40" s="166"/>
      <c r="O40" s="166">
        <f>SUM(O41:O44)</f>
        <v>0</v>
      </c>
      <c r="P40" s="166"/>
      <c r="Q40" s="166">
        <f>SUM(Q41:Q44)</f>
        <v>0</v>
      </c>
      <c r="R40" s="166"/>
      <c r="S40" s="166"/>
      <c r="T40" s="167"/>
      <c r="U40" s="161"/>
      <c r="V40" s="161">
        <f>SUM(V41:V44)</f>
        <v>28</v>
      </c>
      <c r="W40" s="161"/>
      <c r="X40" s="161"/>
      <c r="AG40" t="s">
        <v>207</v>
      </c>
    </row>
    <row r="41" spans="1:60" outlineLevel="1">
      <c r="A41" s="186">
        <v>26</v>
      </c>
      <c r="B41" s="187" t="s">
        <v>1683</v>
      </c>
      <c r="C41" s="195" t="s">
        <v>1684</v>
      </c>
      <c r="D41" s="188" t="s">
        <v>919</v>
      </c>
      <c r="E41" s="189">
        <v>1</v>
      </c>
      <c r="F41" s="190"/>
      <c r="G41" s="191">
        <f>ROUND(E41*F41,2)</f>
        <v>0</v>
      </c>
      <c r="H41" s="190"/>
      <c r="I41" s="191">
        <f>ROUND(E41*H41,2)</f>
        <v>0</v>
      </c>
      <c r="J41" s="190"/>
      <c r="K41" s="191">
        <f>ROUND(E41*J41,2)</f>
        <v>0</v>
      </c>
      <c r="L41" s="191">
        <v>15</v>
      </c>
      <c r="M41" s="191">
        <f>G41*(1+L41/100)</f>
        <v>0</v>
      </c>
      <c r="N41" s="191">
        <v>0</v>
      </c>
      <c r="O41" s="191">
        <f>ROUND(E41*N41,2)</f>
        <v>0</v>
      </c>
      <c r="P41" s="191">
        <v>0</v>
      </c>
      <c r="Q41" s="191">
        <f>ROUND(E41*P41,2)</f>
        <v>0</v>
      </c>
      <c r="R41" s="191"/>
      <c r="S41" s="191" t="s">
        <v>412</v>
      </c>
      <c r="T41" s="192" t="s">
        <v>212</v>
      </c>
      <c r="U41" s="159">
        <v>0</v>
      </c>
      <c r="V41" s="159">
        <f>ROUND(E41*U41,2)</f>
        <v>0</v>
      </c>
      <c r="W41" s="159"/>
      <c r="X41" s="159" t="s">
        <v>242</v>
      </c>
      <c r="Y41" s="149"/>
      <c r="Z41" s="149"/>
      <c r="AA41" s="149"/>
      <c r="AB41" s="149"/>
      <c r="AC41" s="149"/>
      <c r="AD41" s="149"/>
      <c r="AE41" s="149"/>
      <c r="AF41" s="149"/>
      <c r="AG41" s="149" t="s">
        <v>243</v>
      </c>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86">
        <v>27</v>
      </c>
      <c r="B42" s="187" t="s">
        <v>1571</v>
      </c>
      <c r="C42" s="195" t="s">
        <v>1572</v>
      </c>
      <c r="D42" s="188" t="s">
        <v>1454</v>
      </c>
      <c r="E42" s="189">
        <v>24</v>
      </c>
      <c r="F42" s="190"/>
      <c r="G42" s="191">
        <f>ROUND(E42*F42,2)</f>
        <v>0</v>
      </c>
      <c r="H42" s="190"/>
      <c r="I42" s="191">
        <f>ROUND(E42*H42,2)</f>
        <v>0</v>
      </c>
      <c r="J42" s="190"/>
      <c r="K42" s="191">
        <f>ROUND(E42*J42,2)</f>
        <v>0</v>
      </c>
      <c r="L42" s="191">
        <v>15</v>
      </c>
      <c r="M42" s="191">
        <f>G42*(1+L42/100)</f>
        <v>0</v>
      </c>
      <c r="N42" s="191">
        <v>0</v>
      </c>
      <c r="O42" s="191">
        <f>ROUND(E42*N42,2)</f>
        <v>0</v>
      </c>
      <c r="P42" s="191">
        <v>0</v>
      </c>
      <c r="Q42" s="191">
        <f>ROUND(E42*P42,2)</f>
        <v>0</v>
      </c>
      <c r="R42" s="191" t="s">
        <v>1455</v>
      </c>
      <c r="S42" s="191" t="s">
        <v>211</v>
      </c>
      <c r="T42" s="192" t="s">
        <v>241</v>
      </c>
      <c r="U42" s="159">
        <v>1</v>
      </c>
      <c r="V42" s="159">
        <f>ROUND(E42*U42,2)</f>
        <v>24</v>
      </c>
      <c r="W42" s="159"/>
      <c r="X42" s="159" t="s">
        <v>1456</v>
      </c>
      <c r="Y42" s="149"/>
      <c r="Z42" s="149"/>
      <c r="AA42" s="149"/>
      <c r="AB42" s="149"/>
      <c r="AC42" s="149"/>
      <c r="AD42" s="149"/>
      <c r="AE42" s="149"/>
      <c r="AF42" s="149"/>
      <c r="AG42" s="149" t="s">
        <v>1457</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68">
        <v>28</v>
      </c>
      <c r="B43" s="169" t="s">
        <v>1484</v>
      </c>
      <c r="C43" s="178" t="s">
        <v>1485</v>
      </c>
      <c r="D43" s="170" t="s">
        <v>1454</v>
      </c>
      <c r="E43" s="171">
        <v>4</v>
      </c>
      <c r="F43" s="172"/>
      <c r="G43" s="173">
        <f>ROUND(E43*F43,2)</f>
        <v>0</v>
      </c>
      <c r="H43" s="172"/>
      <c r="I43" s="173">
        <f>ROUND(E43*H43,2)</f>
        <v>0</v>
      </c>
      <c r="J43" s="172"/>
      <c r="K43" s="173">
        <f>ROUND(E43*J43,2)</f>
        <v>0</v>
      </c>
      <c r="L43" s="173">
        <v>15</v>
      </c>
      <c r="M43" s="173">
        <f>G43*(1+L43/100)</f>
        <v>0</v>
      </c>
      <c r="N43" s="173">
        <v>0</v>
      </c>
      <c r="O43" s="173">
        <f>ROUND(E43*N43,2)</f>
        <v>0</v>
      </c>
      <c r="P43" s="173">
        <v>0</v>
      </c>
      <c r="Q43" s="173">
        <f>ROUND(E43*P43,2)</f>
        <v>0</v>
      </c>
      <c r="R43" s="173" t="s">
        <v>1455</v>
      </c>
      <c r="S43" s="173" t="s">
        <v>211</v>
      </c>
      <c r="T43" s="174" t="s">
        <v>241</v>
      </c>
      <c r="U43" s="159">
        <v>1</v>
      </c>
      <c r="V43" s="159">
        <f>ROUND(E43*U43,2)</f>
        <v>4</v>
      </c>
      <c r="W43" s="159"/>
      <c r="X43" s="159" t="s">
        <v>1456</v>
      </c>
      <c r="Y43" s="149"/>
      <c r="Z43" s="149"/>
      <c r="AA43" s="149"/>
      <c r="AB43" s="149"/>
      <c r="AC43" s="149"/>
      <c r="AD43" s="149"/>
      <c r="AE43" s="149"/>
      <c r="AF43" s="149"/>
      <c r="AG43" s="149" t="s">
        <v>1457</v>
      </c>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c r="A44" s="156"/>
      <c r="B44" s="157"/>
      <c r="C44" s="194" t="s">
        <v>1664</v>
      </c>
      <c r="D44" s="182"/>
      <c r="E44" s="183">
        <v>4</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249</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c r="A45" s="3"/>
      <c r="B45" s="4"/>
      <c r="C45" s="179"/>
      <c r="D45" s="6"/>
      <c r="E45" s="3"/>
      <c r="F45" s="3"/>
      <c r="G45" s="3"/>
      <c r="H45" s="3"/>
      <c r="I45" s="3"/>
      <c r="J45" s="3"/>
      <c r="K45" s="3"/>
      <c r="L45" s="3"/>
      <c r="M45" s="3"/>
      <c r="N45" s="3"/>
      <c r="O45" s="3"/>
      <c r="P45" s="3"/>
      <c r="Q45" s="3"/>
      <c r="R45" s="3"/>
      <c r="S45" s="3"/>
      <c r="T45" s="3"/>
      <c r="U45" s="3"/>
      <c r="V45" s="3"/>
      <c r="W45" s="3"/>
      <c r="X45" s="3"/>
      <c r="AE45">
        <v>15</v>
      </c>
      <c r="AF45">
        <v>21</v>
      </c>
      <c r="AG45" t="s">
        <v>193</v>
      </c>
    </row>
    <row r="46" spans="1:60">
      <c r="A46" s="152"/>
      <c r="B46" s="153" t="s">
        <v>29</v>
      </c>
      <c r="C46" s="180"/>
      <c r="D46" s="154"/>
      <c r="E46" s="155"/>
      <c r="F46" s="155"/>
      <c r="G46" s="176">
        <f>G8+G11+G18+G22+G24+G36+G40</f>
        <v>0</v>
      </c>
      <c r="H46" s="3"/>
      <c r="I46" s="3"/>
      <c r="J46" s="3"/>
      <c r="K46" s="3"/>
      <c r="L46" s="3"/>
      <c r="M46" s="3"/>
      <c r="N46" s="3"/>
      <c r="O46" s="3"/>
      <c r="P46" s="3"/>
      <c r="Q46" s="3"/>
      <c r="R46" s="3"/>
      <c r="S46" s="3"/>
      <c r="T46" s="3"/>
      <c r="U46" s="3"/>
      <c r="V46" s="3"/>
      <c r="W46" s="3"/>
      <c r="X46" s="3"/>
      <c r="AE46">
        <f>SUMIF(L7:L44,AE45,G7:G44)</f>
        <v>0</v>
      </c>
      <c r="AF46">
        <f>SUMIF(L7:L44,AF45,G7:G44)</f>
        <v>0</v>
      </c>
      <c r="AG46" t="s">
        <v>235</v>
      </c>
    </row>
    <row r="47" spans="1:60">
      <c r="C47" s="181"/>
      <c r="D47" s="10"/>
      <c r="AG47" t="s">
        <v>236</v>
      </c>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5">
    <mergeCell ref="A1:G1"/>
    <mergeCell ref="C2:G2"/>
    <mergeCell ref="C3:G3"/>
    <mergeCell ref="C4:G4"/>
    <mergeCell ref="C17:G17"/>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87</v>
      </c>
      <c r="C3" s="257" t="s">
        <v>88</v>
      </c>
      <c r="D3" s="258"/>
      <c r="E3" s="258"/>
      <c r="F3" s="258"/>
      <c r="G3" s="259"/>
      <c r="AC3" s="123" t="s">
        <v>182</v>
      </c>
      <c r="AG3" t="s">
        <v>183</v>
      </c>
    </row>
    <row r="4" spans="1:60" ht="24.95" customHeight="1">
      <c r="A4" s="142" t="s">
        <v>9</v>
      </c>
      <c r="B4" s="143" t="s">
        <v>89</v>
      </c>
      <c r="C4" s="260" t="s">
        <v>88</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94</v>
      </c>
      <c r="C8" s="177" t="s">
        <v>95</v>
      </c>
      <c r="D8" s="164"/>
      <c r="E8" s="165"/>
      <c r="F8" s="166"/>
      <c r="G8" s="166">
        <f>SUMIF(AG9:AG18,"&lt;&gt;NOR",G9:G18)</f>
        <v>0</v>
      </c>
      <c r="H8" s="166"/>
      <c r="I8" s="166">
        <f>SUM(I9:I18)</f>
        <v>0</v>
      </c>
      <c r="J8" s="166"/>
      <c r="K8" s="166">
        <f>SUM(K9:K18)</f>
        <v>0</v>
      </c>
      <c r="L8" s="166"/>
      <c r="M8" s="166">
        <f>SUM(M9:M18)</f>
        <v>0</v>
      </c>
      <c r="N8" s="166"/>
      <c r="O8" s="166">
        <f>SUM(O9:O18)</f>
        <v>0</v>
      </c>
      <c r="P8" s="166"/>
      <c r="Q8" s="166">
        <f>SUM(Q9:Q18)</f>
        <v>0</v>
      </c>
      <c r="R8" s="166"/>
      <c r="S8" s="166"/>
      <c r="T8" s="167"/>
      <c r="U8" s="161"/>
      <c r="V8" s="161">
        <f>SUM(V9:V18)</f>
        <v>2.09</v>
      </c>
      <c r="W8" s="161"/>
      <c r="X8" s="161"/>
      <c r="AG8" t="s">
        <v>207</v>
      </c>
    </row>
    <row r="9" spans="1:60" outlineLevel="1">
      <c r="A9" s="168">
        <v>1</v>
      </c>
      <c r="B9" s="169" t="s">
        <v>1685</v>
      </c>
      <c r="C9" s="178" t="s">
        <v>1686</v>
      </c>
      <c r="D9" s="170" t="s">
        <v>257</v>
      </c>
      <c r="E9" s="171">
        <v>3.39</v>
      </c>
      <c r="F9" s="172"/>
      <c r="G9" s="173">
        <f>ROUND(E9*F9,2)</f>
        <v>0</v>
      </c>
      <c r="H9" s="172"/>
      <c r="I9" s="173">
        <f>ROUND(E9*H9,2)</f>
        <v>0</v>
      </c>
      <c r="J9" s="172"/>
      <c r="K9" s="173">
        <f>ROUND(E9*J9,2)</f>
        <v>0</v>
      </c>
      <c r="L9" s="173">
        <v>15</v>
      </c>
      <c r="M9" s="173">
        <f>G9*(1+L9/100)</f>
        <v>0</v>
      </c>
      <c r="N9" s="173">
        <v>0</v>
      </c>
      <c r="O9" s="173">
        <f>ROUND(E9*N9,2)</f>
        <v>0</v>
      </c>
      <c r="P9" s="173">
        <v>0</v>
      </c>
      <c r="Q9" s="173">
        <f>ROUND(E9*P9,2)</f>
        <v>0</v>
      </c>
      <c r="R9" s="173" t="s">
        <v>1687</v>
      </c>
      <c r="S9" s="173" t="s">
        <v>211</v>
      </c>
      <c r="T9" s="174" t="s">
        <v>241</v>
      </c>
      <c r="U9" s="159">
        <v>0.06</v>
      </c>
      <c r="V9" s="159">
        <f>ROUND(E9*U9,2)</f>
        <v>0.2</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63" t="s">
        <v>1688</v>
      </c>
      <c r="D10" s="264"/>
      <c r="E10" s="264"/>
      <c r="F10" s="264"/>
      <c r="G10" s="264"/>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245</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68">
        <v>2</v>
      </c>
      <c r="B11" s="169" t="s">
        <v>1689</v>
      </c>
      <c r="C11" s="178" t="s">
        <v>1690</v>
      </c>
      <c r="D11" s="170" t="s">
        <v>257</v>
      </c>
      <c r="E11" s="171">
        <v>40.542000000000002</v>
      </c>
      <c r="F11" s="172"/>
      <c r="G11" s="173">
        <f>ROUND(E11*F11,2)</f>
        <v>0</v>
      </c>
      <c r="H11" s="172"/>
      <c r="I11" s="173">
        <f>ROUND(E11*H11,2)</f>
        <v>0</v>
      </c>
      <c r="J11" s="172"/>
      <c r="K11" s="173">
        <f>ROUND(E11*J11,2)</f>
        <v>0</v>
      </c>
      <c r="L11" s="173">
        <v>15</v>
      </c>
      <c r="M11" s="173">
        <f>G11*(1+L11/100)</f>
        <v>0</v>
      </c>
      <c r="N11" s="173">
        <v>0</v>
      </c>
      <c r="O11" s="173">
        <f>ROUND(E11*N11,2)</f>
        <v>0</v>
      </c>
      <c r="P11" s="173">
        <v>0</v>
      </c>
      <c r="Q11" s="173">
        <f>ROUND(E11*P11,2)</f>
        <v>0</v>
      </c>
      <c r="R11" s="173" t="s">
        <v>1691</v>
      </c>
      <c r="S11" s="173" t="s">
        <v>211</v>
      </c>
      <c r="T11" s="174" t="s">
        <v>241</v>
      </c>
      <c r="U11" s="159">
        <v>1.7999999999999999E-2</v>
      </c>
      <c r="V11" s="159">
        <f>ROUND(E11*U11,2)</f>
        <v>0.73</v>
      </c>
      <c r="W11" s="159"/>
      <c r="X11" s="159" t="s">
        <v>242</v>
      </c>
      <c r="Y11" s="149"/>
      <c r="Z11" s="149"/>
      <c r="AA11" s="149"/>
      <c r="AB11" s="149"/>
      <c r="AC11" s="149"/>
      <c r="AD11" s="149"/>
      <c r="AE11" s="149"/>
      <c r="AF11" s="149"/>
      <c r="AG11" s="149" t="s">
        <v>243</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56"/>
      <c r="B12" s="157"/>
      <c r="C12" s="263" t="s">
        <v>1692</v>
      </c>
      <c r="D12" s="264"/>
      <c r="E12" s="264"/>
      <c r="F12" s="264"/>
      <c r="G12" s="264"/>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245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194" t="s">
        <v>1693</v>
      </c>
      <c r="D13" s="182"/>
      <c r="E13" s="183">
        <v>40.542000000000002</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249</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86">
        <v>3</v>
      </c>
      <c r="B14" s="187" t="s">
        <v>714</v>
      </c>
      <c r="C14" s="195" t="s">
        <v>1694</v>
      </c>
      <c r="D14" s="188" t="s">
        <v>919</v>
      </c>
      <c r="E14" s="189">
        <v>1</v>
      </c>
      <c r="F14" s="190"/>
      <c r="G14" s="191">
        <f>ROUND(E14*F14,2)</f>
        <v>0</v>
      </c>
      <c r="H14" s="190"/>
      <c r="I14" s="191">
        <f>ROUND(E14*H14,2)</f>
        <v>0</v>
      </c>
      <c r="J14" s="190"/>
      <c r="K14" s="191">
        <f>ROUND(E14*J14,2)</f>
        <v>0</v>
      </c>
      <c r="L14" s="191">
        <v>15</v>
      </c>
      <c r="M14" s="191">
        <f>G14*(1+L14/100)</f>
        <v>0</v>
      </c>
      <c r="N14" s="191">
        <v>0</v>
      </c>
      <c r="O14" s="191">
        <f>ROUND(E14*N14,2)</f>
        <v>0</v>
      </c>
      <c r="P14" s="191">
        <v>0</v>
      </c>
      <c r="Q14" s="191">
        <f>ROUND(E14*P14,2)</f>
        <v>0</v>
      </c>
      <c r="R14" s="191"/>
      <c r="S14" s="191" t="s">
        <v>412</v>
      </c>
      <c r="T14" s="192" t="s">
        <v>212</v>
      </c>
      <c r="U14" s="159">
        <v>0</v>
      </c>
      <c r="V14" s="159">
        <f>ROUND(E14*U14,2)</f>
        <v>0</v>
      </c>
      <c r="W14" s="159"/>
      <c r="X14" s="159" t="s">
        <v>242</v>
      </c>
      <c r="Y14" s="149"/>
      <c r="Z14" s="149"/>
      <c r="AA14" s="149"/>
      <c r="AB14" s="149"/>
      <c r="AC14" s="149"/>
      <c r="AD14" s="149"/>
      <c r="AE14" s="149"/>
      <c r="AF14" s="149"/>
      <c r="AG14" s="149" t="s">
        <v>243</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68">
        <v>4</v>
      </c>
      <c r="B15" s="169" t="s">
        <v>1695</v>
      </c>
      <c r="C15" s="178" t="s">
        <v>1696</v>
      </c>
      <c r="D15" s="170" t="s">
        <v>257</v>
      </c>
      <c r="E15" s="171">
        <v>3.39</v>
      </c>
      <c r="F15" s="172"/>
      <c r="G15" s="173">
        <f>ROUND(E15*F15,2)</f>
        <v>0</v>
      </c>
      <c r="H15" s="172"/>
      <c r="I15" s="173">
        <f>ROUND(E15*H15,2)</f>
        <v>0</v>
      </c>
      <c r="J15" s="172"/>
      <c r="K15" s="173">
        <f>ROUND(E15*J15,2)</f>
        <v>0</v>
      </c>
      <c r="L15" s="173">
        <v>15</v>
      </c>
      <c r="M15" s="173">
        <f>G15*(1+L15/100)</f>
        <v>0</v>
      </c>
      <c r="N15" s="173">
        <v>0</v>
      </c>
      <c r="O15" s="173">
        <f>ROUND(E15*N15,2)</f>
        <v>0</v>
      </c>
      <c r="P15" s="173">
        <v>0</v>
      </c>
      <c r="Q15" s="173">
        <f>ROUND(E15*P15,2)</f>
        <v>0</v>
      </c>
      <c r="R15" s="173" t="s">
        <v>785</v>
      </c>
      <c r="S15" s="173" t="s">
        <v>211</v>
      </c>
      <c r="T15" s="174" t="s">
        <v>241</v>
      </c>
      <c r="U15" s="159">
        <v>0.34155000000000002</v>
      </c>
      <c r="V15" s="159">
        <f>ROUND(E15*U15,2)</f>
        <v>1.1599999999999999</v>
      </c>
      <c r="W15" s="159"/>
      <c r="X15" s="159" t="s">
        <v>774</v>
      </c>
      <c r="Y15" s="149"/>
      <c r="Z15" s="149"/>
      <c r="AA15" s="149"/>
      <c r="AB15" s="149"/>
      <c r="AC15" s="149"/>
      <c r="AD15" s="149"/>
      <c r="AE15" s="149"/>
      <c r="AF15" s="149"/>
      <c r="AG15" s="149" t="s">
        <v>775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ht="45" outlineLevel="1">
      <c r="A16" s="156"/>
      <c r="B16" s="157"/>
      <c r="C16" s="263" t="s">
        <v>1697</v>
      </c>
      <c r="D16" s="264"/>
      <c r="E16" s="264"/>
      <c r="F16" s="264"/>
      <c r="G16" s="264"/>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245</v>
      </c>
      <c r="AH16" s="149"/>
      <c r="AI16" s="149"/>
      <c r="AJ16" s="149"/>
      <c r="AK16" s="149"/>
      <c r="AL16" s="149"/>
      <c r="AM16" s="149"/>
      <c r="AN16" s="149"/>
      <c r="AO16" s="149"/>
      <c r="AP16" s="149"/>
      <c r="AQ16" s="149"/>
      <c r="AR16" s="149"/>
      <c r="AS16" s="149"/>
      <c r="AT16" s="149"/>
      <c r="AU16" s="149"/>
      <c r="AV16" s="149"/>
      <c r="AW16" s="149"/>
      <c r="AX16" s="149"/>
      <c r="AY16" s="149"/>
      <c r="AZ16" s="149"/>
      <c r="BA16" s="175" t="str">
        <f>C16</f>
        <v>Sejmutí ornice nebo lesní půdy s vodorovným přemístěním na hromady v místě upotřebení nebo na dočasné či trvalé skládky se složením. Úprava pláně v násypech vyrovnáním výškových rozdílů. Úprava pozemku s rozpojením a přehrnutím včetně urovnání. Plošná úprava terénu s urovnáním povrchu, bez doplnění ornice, v hornině 1 až 4. Rozprostření a urovnání ornice v rovině s případným nutným přemístěním hromad nebo dočasných skládek na místo potřeby ze vzdálenosti do 30 m, v rovině nebo ve svahu do 1 : 5.</v>
      </c>
      <c r="BB16" s="149"/>
      <c r="BC16" s="149"/>
      <c r="BD16" s="149"/>
      <c r="BE16" s="149"/>
      <c r="BF16" s="149"/>
      <c r="BG16" s="149"/>
      <c r="BH16" s="149"/>
    </row>
    <row r="17" spans="1:60" outlineLevel="1">
      <c r="A17" s="168">
        <v>5</v>
      </c>
      <c r="B17" s="169" t="s">
        <v>1698</v>
      </c>
      <c r="C17" s="178" t="s">
        <v>1699</v>
      </c>
      <c r="D17" s="170" t="s">
        <v>1482</v>
      </c>
      <c r="E17" s="171">
        <v>7.4579999999999994E-2</v>
      </c>
      <c r="F17" s="172"/>
      <c r="G17" s="173">
        <f>ROUND(E17*F17,2)</f>
        <v>0</v>
      </c>
      <c r="H17" s="172"/>
      <c r="I17" s="173">
        <f>ROUND(E17*H17,2)</f>
        <v>0</v>
      </c>
      <c r="J17" s="172"/>
      <c r="K17" s="173">
        <f>ROUND(E17*J17,2)</f>
        <v>0</v>
      </c>
      <c r="L17" s="173">
        <v>15</v>
      </c>
      <c r="M17" s="173">
        <f>G17*(1+L17/100)</f>
        <v>0</v>
      </c>
      <c r="N17" s="173">
        <v>1E-3</v>
      </c>
      <c r="O17" s="173">
        <f>ROUND(E17*N17,2)</f>
        <v>0</v>
      </c>
      <c r="P17" s="173">
        <v>0</v>
      </c>
      <c r="Q17" s="173">
        <f>ROUND(E17*P17,2)</f>
        <v>0</v>
      </c>
      <c r="R17" s="173" t="s">
        <v>417</v>
      </c>
      <c r="S17" s="173" t="s">
        <v>211</v>
      </c>
      <c r="T17" s="174" t="s">
        <v>241</v>
      </c>
      <c r="U17" s="159">
        <v>0</v>
      </c>
      <c r="V17" s="159">
        <f>ROUND(E17*U17,2)</f>
        <v>0</v>
      </c>
      <c r="W17" s="159"/>
      <c r="X17" s="159" t="s">
        <v>418</v>
      </c>
      <c r="Y17" s="149"/>
      <c r="Z17" s="149"/>
      <c r="AA17" s="149"/>
      <c r="AB17" s="149"/>
      <c r="AC17" s="149"/>
      <c r="AD17" s="149"/>
      <c r="AE17" s="149"/>
      <c r="AF17" s="149"/>
      <c r="AG17" s="149" t="s">
        <v>419</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194" t="s">
        <v>1700</v>
      </c>
      <c r="D18" s="182"/>
      <c r="E18" s="183">
        <v>7.4579999999999994E-2</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249</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c r="A19" s="162" t="s">
        <v>206</v>
      </c>
      <c r="B19" s="163" t="s">
        <v>100</v>
      </c>
      <c r="C19" s="177" t="s">
        <v>101</v>
      </c>
      <c r="D19" s="164"/>
      <c r="E19" s="165"/>
      <c r="F19" s="166"/>
      <c r="G19" s="166">
        <f>SUMIF(AG20:AG20,"&lt;&gt;NOR",G20:G20)</f>
        <v>0</v>
      </c>
      <c r="H19" s="166"/>
      <c r="I19" s="166">
        <f>SUM(I20:I20)</f>
        <v>0</v>
      </c>
      <c r="J19" s="166"/>
      <c r="K19" s="166">
        <f>SUM(K20:K20)</f>
        <v>0</v>
      </c>
      <c r="L19" s="166"/>
      <c r="M19" s="166">
        <f>SUM(M20:M20)</f>
        <v>0</v>
      </c>
      <c r="N19" s="166"/>
      <c r="O19" s="166">
        <f>SUM(O20:O20)</f>
        <v>11.66</v>
      </c>
      <c r="P19" s="166"/>
      <c r="Q19" s="166">
        <f>SUM(Q20:Q20)</f>
        <v>0</v>
      </c>
      <c r="R19" s="166"/>
      <c r="S19" s="166"/>
      <c r="T19" s="167"/>
      <c r="U19" s="161"/>
      <c r="V19" s="161">
        <f>SUM(V20:V20)</f>
        <v>0.77</v>
      </c>
      <c r="W19" s="161"/>
      <c r="X19" s="161"/>
      <c r="AG19" t="s">
        <v>207</v>
      </c>
    </row>
    <row r="20" spans="1:60" ht="22.5" outlineLevel="1">
      <c r="A20" s="186">
        <v>6</v>
      </c>
      <c r="B20" s="187" t="s">
        <v>1701</v>
      </c>
      <c r="C20" s="195" t="s">
        <v>1702</v>
      </c>
      <c r="D20" s="188" t="s">
        <v>257</v>
      </c>
      <c r="E20" s="189">
        <v>26.44</v>
      </c>
      <c r="F20" s="190"/>
      <c r="G20" s="191">
        <f>ROUND(E20*F20,2)</f>
        <v>0</v>
      </c>
      <c r="H20" s="190"/>
      <c r="I20" s="191">
        <f>ROUND(E20*H20,2)</f>
        <v>0</v>
      </c>
      <c r="J20" s="190"/>
      <c r="K20" s="191">
        <f>ROUND(E20*J20,2)</f>
        <v>0</v>
      </c>
      <c r="L20" s="191">
        <v>15</v>
      </c>
      <c r="M20" s="191">
        <f>G20*(1+L20/100)</f>
        <v>0</v>
      </c>
      <c r="N20" s="191">
        <v>0.441</v>
      </c>
      <c r="O20" s="191">
        <f>ROUND(E20*N20,2)</f>
        <v>11.66</v>
      </c>
      <c r="P20" s="191">
        <v>0</v>
      </c>
      <c r="Q20" s="191">
        <f>ROUND(E20*P20,2)</f>
        <v>0</v>
      </c>
      <c r="R20" s="191" t="s">
        <v>780</v>
      </c>
      <c r="S20" s="191" t="s">
        <v>211</v>
      </c>
      <c r="T20" s="192" t="s">
        <v>241</v>
      </c>
      <c r="U20" s="159">
        <v>2.9000000000000001E-2</v>
      </c>
      <c r="V20" s="159">
        <f>ROUND(E20*U20,2)</f>
        <v>0.77</v>
      </c>
      <c r="W20" s="159"/>
      <c r="X20" s="159" t="s">
        <v>242</v>
      </c>
      <c r="Y20" s="149"/>
      <c r="Z20" s="149"/>
      <c r="AA20" s="149"/>
      <c r="AB20" s="149"/>
      <c r="AC20" s="149"/>
      <c r="AD20" s="149"/>
      <c r="AE20" s="149"/>
      <c r="AF20" s="149"/>
      <c r="AG20" s="149" t="s">
        <v>243</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c r="A21" s="162" t="s">
        <v>206</v>
      </c>
      <c r="B21" s="163" t="s">
        <v>106</v>
      </c>
      <c r="C21" s="177" t="s">
        <v>107</v>
      </c>
      <c r="D21" s="164"/>
      <c r="E21" s="165"/>
      <c r="F21" s="166"/>
      <c r="G21" s="166">
        <f>SUMIF(AG22:AG27,"&lt;&gt;NOR",G22:G27)</f>
        <v>0</v>
      </c>
      <c r="H21" s="166"/>
      <c r="I21" s="166">
        <f>SUM(I22:I27)</f>
        <v>0</v>
      </c>
      <c r="J21" s="166"/>
      <c r="K21" s="166">
        <f>SUM(K22:K27)</f>
        <v>0</v>
      </c>
      <c r="L21" s="166"/>
      <c r="M21" s="166">
        <f>SUM(M22:M27)</f>
        <v>0</v>
      </c>
      <c r="N21" s="166"/>
      <c r="O21" s="166">
        <f>SUM(O22:O27)</f>
        <v>4.1099999999999994</v>
      </c>
      <c r="P21" s="166"/>
      <c r="Q21" s="166">
        <f>SUM(Q22:Q27)</f>
        <v>0</v>
      </c>
      <c r="R21" s="166"/>
      <c r="S21" s="166"/>
      <c r="T21" s="167"/>
      <c r="U21" s="161"/>
      <c r="V21" s="161">
        <f>SUM(V22:V27)</f>
        <v>6.22</v>
      </c>
      <c r="W21" s="161"/>
      <c r="X21" s="161"/>
      <c r="AG21" t="s">
        <v>207</v>
      </c>
    </row>
    <row r="22" spans="1:60" outlineLevel="1">
      <c r="A22" s="168">
        <v>7</v>
      </c>
      <c r="B22" s="169" t="s">
        <v>1703</v>
      </c>
      <c r="C22" s="178" t="s">
        <v>1704</v>
      </c>
      <c r="D22" s="170" t="s">
        <v>257</v>
      </c>
      <c r="E22" s="171">
        <v>10.712</v>
      </c>
      <c r="F22" s="172"/>
      <c r="G22" s="173">
        <f>ROUND(E22*F22,2)</f>
        <v>0</v>
      </c>
      <c r="H22" s="172"/>
      <c r="I22" s="173">
        <f>ROUND(E22*H22,2)</f>
        <v>0</v>
      </c>
      <c r="J22" s="172"/>
      <c r="K22" s="173">
        <f>ROUND(E22*J22,2)</f>
        <v>0</v>
      </c>
      <c r="L22" s="173">
        <v>15</v>
      </c>
      <c r="M22" s="173">
        <f>G22*(1+L22/100)</f>
        <v>0</v>
      </c>
      <c r="N22" s="173">
        <v>0.16</v>
      </c>
      <c r="O22" s="173">
        <f>ROUND(E22*N22,2)</f>
        <v>1.71</v>
      </c>
      <c r="P22" s="173">
        <v>0</v>
      </c>
      <c r="Q22" s="173">
        <f>ROUND(E22*P22,2)</f>
        <v>0</v>
      </c>
      <c r="R22" s="173" t="s">
        <v>258</v>
      </c>
      <c r="S22" s="173" t="s">
        <v>211</v>
      </c>
      <c r="T22" s="174" t="s">
        <v>241</v>
      </c>
      <c r="U22" s="159">
        <v>0.18</v>
      </c>
      <c r="V22" s="159">
        <f>ROUND(E22*U22,2)</f>
        <v>1.93</v>
      </c>
      <c r="W22" s="159"/>
      <c r="X22" s="159" t="s">
        <v>242</v>
      </c>
      <c r="Y22" s="149"/>
      <c r="Z22" s="149"/>
      <c r="AA22" s="149"/>
      <c r="AB22" s="149"/>
      <c r="AC22" s="149"/>
      <c r="AD22" s="149"/>
      <c r="AE22" s="149"/>
      <c r="AF22" s="149"/>
      <c r="AG22" s="149" t="s">
        <v>243</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194" t="s">
        <v>1705</v>
      </c>
      <c r="D23" s="182"/>
      <c r="E23" s="183">
        <v>10.712</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249</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86">
        <v>8</v>
      </c>
      <c r="B24" s="187" t="s">
        <v>1706</v>
      </c>
      <c r="C24" s="195" t="s">
        <v>1707</v>
      </c>
      <c r="D24" s="188" t="s">
        <v>257</v>
      </c>
      <c r="E24" s="189">
        <v>10.712</v>
      </c>
      <c r="F24" s="190"/>
      <c r="G24" s="191">
        <f>ROUND(E24*F24,2)</f>
        <v>0</v>
      </c>
      <c r="H24" s="190"/>
      <c r="I24" s="191">
        <f>ROUND(E24*H24,2)</f>
        <v>0</v>
      </c>
      <c r="J24" s="190"/>
      <c r="K24" s="191">
        <f>ROUND(E24*J24,2)</f>
        <v>0</v>
      </c>
      <c r="L24" s="191">
        <v>15</v>
      </c>
      <c r="M24" s="191">
        <f>G24*(1+L24/100)</f>
        <v>0</v>
      </c>
      <c r="N24" s="191">
        <v>0</v>
      </c>
      <c r="O24" s="191">
        <f>ROUND(E24*N24,2)</f>
        <v>0</v>
      </c>
      <c r="P24" s="191">
        <v>0</v>
      </c>
      <c r="Q24" s="191">
        <f>ROUND(E24*P24,2)</f>
        <v>0</v>
      </c>
      <c r="R24" s="191" t="s">
        <v>258</v>
      </c>
      <c r="S24" s="191" t="s">
        <v>211</v>
      </c>
      <c r="T24" s="192" t="s">
        <v>241</v>
      </c>
      <c r="U24" s="159">
        <v>0.13</v>
      </c>
      <c r="V24" s="159">
        <f>ROUND(E24*U24,2)</f>
        <v>1.39</v>
      </c>
      <c r="W24" s="159"/>
      <c r="X24" s="159" t="s">
        <v>242</v>
      </c>
      <c r="Y24" s="149"/>
      <c r="Z24" s="149"/>
      <c r="AA24" s="149"/>
      <c r="AB24" s="149"/>
      <c r="AC24" s="149"/>
      <c r="AD24" s="149"/>
      <c r="AE24" s="149"/>
      <c r="AF24" s="149"/>
      <c r="AG24" s="149" t="s">
        <v>243</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68">
        <v>9</v>
      </c>
      <c r="B25" s="169" t="s">
        <v>1708</v>
      </c>
      <c r="C25" s="178" t="s">
        <v>1709</v>
      </c>
      <c r="D25" s="170" t="s">
        <v>272</v>
      </c>
      <c r="E25" s="171">
        <v>20.744</v>
      </c>
      <c r="F25" s="172"/>
      <c r="G25" s="173">
        <f>ROUND(E25*F25,2)</f>
        <v>0</v>
      </c>
      <c r="H25" s="172"/>
      <c r="I25" s="173">
        <f>ROUND(E25*H25,2)</f>
        <v>0</v>
      </c>
      <c r="J25" s="172"/>
      <c r="K25" s="173">
        <f>ROUND(E25*J25,2)</f>
        <v>0</v>
      </c>
      <c r="L25" s="173">
        <v>15</v>
      </c>
      <c r="M25" s="173">
        <f>G25*(1+L25/100)</f>
        <v>0</v>
      </c>
      <c r="N25" s="173">
        <v>0.11583</v>
      </c>
      <c r="O25" s="173">
        <f>ROUND(E25*N25,2)</f>
        <v>2.4</v>
      </c>
      <c r="P25" s="173">
        <v>0</v>
      </c>
      <c r="Q25" s="173">
        <f>ROUND(E25*P25,2)</f>
        <v>0</v>
      </c>
      <c r="R25" s="173" t="s">
        <v>258</v>
      </c>
      <c r="S25" s="173" t="s">
        <v>211</v>
      </c>
      <c r="T25" s="174" t="s">
        <v>241</v>
      </c>
      <c r="U25" s="159">
        <v>0.14000000000000001</v>
      </c>
      <c r="V25" s="159">
        <f>ROUND(E25*U25,2)</f>
        <v>2.9</v>
      </c>
      <c r="W25" s="159"/>
      <c r="X25" s="159" t="s">
        <v>242</v>
      </c>
      <c r="Y25" s="149"/>
      <c r="Z25" s="149"/>
      <c r="AA25" s="149"/>
      <c r="AB25" s="149"/>
      <c r="AC25" s="149"/>
      <c r="AD25" s="149"/>
      <c r="AE25" s="149"/>
      <c r="AF25" s="149"/>
      <c r="AG25" s="149" t="s">
        <v>243</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263" t="s">
        <v>1710</v>
      </c>
      <c r="D26" s="264"/>
      <c r="E26" s="264"/>
      <c r="F26" s="264"/>
      <c r="G26" s="264"/>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245</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194" t="s">
        <v>1711</v>
      </c>
      <c r="D27" s="182"/>
      <c r="E27" s="183">
        <v>20.744</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249</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c r="A28" s="162" t="s">
        <v>206</v>
      </c>
      <c r="B28" s="163" t="s">
        <v>115</v>
      </c>
      <c r="C28" s="177" t="s">
        <v>116</v>
      </c>
      <c r="D28" s="164"/>
      <c r="E28" s="165"/>
      <c r="F28" s="166"/>
      <c r="G28" s="166">
        <f>SUMIF(AG29:AG30,"&lt;&gt;NOR",G29:G30)</f>
        <v>0</v>
      </c>
      <c r="H28" s="166"/>
      <c r="I28" s="166">
        <f>SUM(I29:I30)</f>
        <v>0</v>
      </c>
      <c r="J28" s="166"/>
      <c r="K28" s="166">
        <f>SUM(K29:K30)</f>
        <v>0</v>
      </c>
      <c r="L28" s="166"/>
      <c r="M28" s="166">
        <f>SUM(M29:M30)</f>
        <v>0</v>
      </c>
      <c r="N28" s="166"/>
      <c r="O28" s="166">
        <f>SUM(O29:O30)</f>
        <v>0</v>
      </c>
      <c r="P28" s="166"/>
      <c r="Q28" s="166">
        <f>SUM(Q29:Q30)</f>
        <v>0</v>
      </c>
      <c r="R28" s="166"/>
      <c r="S28" s="166"/>
      <c r="T28" s="167"/>
      <c r="U28" s="161"/>
      <c r="V28" s="161">
        <f>SUM(V29:V30)</f>
        <v>0.32</v>
      </c>
      <c r="W28" s="161"/>
      <c r="X28" s="161"/>
      <c r="AG28" t="s">
        <v>207</v>
      </c>
    </row>
    <row r="29" spans="1:60" outlineLevel="1">
      <c r="A29" s="168">
        <v>10</v>
      </c>
      <c r="B29" s="169" t="s">
        <v>1712</v>
      </c>
      <c r="C29" s="178" t="s">
        <v>1713</v>
      </c>
      <c r="D29" s="170" t="s">
        <v>284</v>
      </c>
      <c r="E29" s="171">
        <v>15.776809999999999</v>
      </c>
      <c r="F29" s="172"/>
      <c r="G29" s="173">
        <f>ROUND(E29*F29,2)</f>
        <v>0</v>
      </c>
      <c r="H29" s="172"/>
      <c r="I29" s="173">
        <f>ROUND(E29*H29,2)</f>
        <v>0</v>
      </c>
      <c r="J29" s="172"/>
      <c r="K29" s="173">
        <f>ROUND(E29*J29,2)</f>
        <v>0</v>
      </c>
      <c r="L29" s="173">
        <v>15</v>
      </c>
      <c r="M29" s="173">
        <f>G29*(1+L29/100)</f>
        <v>0</v>
      </c>
      <c r="N29" s="173">
        <v>0</v>
      </c>
      <c r="O29" s="173">
        <f>ROUND(E29*N29,2)</f>
        <v>0</v>
      </c>
      <c r="P29" s="173">
        <v>0</v>
      </c>
      <c r="Q29" s="173">
        <f>ROUND(E29*P29,2)</f>
        <v>0</v>
      </c>
      <c r="R29" s="173" t="s">
        <v>780</v>
      </c>
      <c r="S29" s="173" t="s">
        <v>211</v>
      </c>
      <c r="T29" s="174" t="s">
        <v>241</v>
      </c>
      <c r="U29" s="159">
        <v>0.02</v>
      </c>
      <c r="V29" s="159">
        <f>ROUND(E29*U29,2)</f>
        <v>0.32</v>
      </c>
      <c r="W29" s="159"/>
      <c r="X29" s="159" t="s">
        <v>447</v>
      </c>
      <c r="Y29" s="149"/>
      <c r="Z29" s="149"/>
      <c r="AA29" s="149"/>
      <c r="AB29" s="149"/>
      <c r="AC29" s="149"/>
      <c r="AD29" s="149"/>
      <c r="AE29" s="149"/>
      <c r="AF29" s="149"/>
      <c r="AG29" s="149" t="s">
        <v>448</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263" t="s">
        <v>1714</v>
      </c>
      <c r="D30" s="264"/>
      <c r="E30" s="264"/>
      <c r="F30" s="264"/>
      <c r="G30" s="264"/>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245</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c r="A31" s="3"/>
      <c r="B31" s="4"/>
      <c r="C31" s="179"/>
      <c r="D31" s="6"/>
      <c r="E31" s="3"/>
      <c r="F31" s="3"/>
      <c r="G31" s="3"/>
      <c r="H31" s="3"/>
      <c r="I31" s="3"/>
      <c r="J31" s="3"/>
      <c r="K31" s="3"/>
      <c r="L31" s="3"/>
      <c r="M31" s="3"/>
      <c r="N31" s="3"/>
      <c r="O31" s="3"/>
      <c r="P31" s="3"/>
      <c r="Q31" s="3"/>
      <c r="R31" s="3"/>
      <c r="S31" s="3"/>
      <c r="T31" s="3"/>
      <c r="U31" s="3"/>
      <c r="V31" s="3"/>
      <c r="W31" s="3"/>
      <c r="X31" s="3"/>
      <c r="AE31">
        <v>15</v>
      </c>
      <c r="AF31">
        <v>21</v>
      </c>
      <c r="AG31" t="s">
        <v>193</v>
      </c>
    </row>
    <row r="32" spans="1:60">
      <c r="A32" s="152"/>
      <c r="B32" s="153" t="s">
        <v>29</v>
      </c>
      <c r="C32" s="180"/>
      <c r="D32" s="154"/>
      <c r="E32" s="155"/>
      <c r="F32" s="155"/>
      <c r="G32" s="176">
        <f>G8+G19+G21+G28</f>
        <v>0</v>
      </c>
      <c r="H32" s="3"/>
      <c r="I32" s="3"/>
      <c r="J32" s="3"/>
      <c r="K32" s="3"/>
      <c r="L32" s="3"/>
      <c r="M32" s="3"/>
      <c r="N32" s="3"/>
      <c r="O32" s="3"/>
      <c r="P32" s="3"/>
      <c r="Q32" s="3"/>
      <c r="R32" s="3"/>
      <c r="S32" s="3"/>
      <c r="T32" s="3"/>
      <c r="U32" s="3"/>
      <c r="V32" s="3"/>
      <c r="W32" s="3"/>
      <c r="X32" s="3"/>
      <c r="AE32">
        <f>SUMIF(L7:L30,AE31,G7:G30)</f>
        <v>0</v>
      </c>
      <c r="AF32">
        <f>SUMIF(L7:L30,AF31,G7:G30)</f>
        <v>0</v>
      </c>
      <c r="AG32" t="s">
        <v>235</v>
      </c>
    </row>
    <row r="33" spans="3:33">
      <c r="C33" s="181"/>
      <c r="D33" s="10"/>
      <c r="AG33" t="s">
        <v>236</v>
      </c>
    </row>
    <row r="34" spans="3:33">
      <c r="D34" s="10"/>
    </row>
    <row r="35" spans="3:33">
      <c r="D35" s="10"/>
    </row>
    <row r="36" spans="3:33">
      <c r="D36" s="10"/>
    </row>
    <row r="37" spans="3:33">
      <c r="D37" s="10"/>
    </row>
    <row r="38" spans="3:33">
      <c r="D38" s="10"/>
    </row>
    <row r="39" spans="3:33">
      <c r="D39" s="10"/>
    </row>
    <row r="40" spans="3:33">
      <c r="D40" s="10"/>
    </row>
    <row r="41" spans="3:33">
      <c r="D41" s="10"/>
    </row>
    <row r="42" spans="3:33">
      <c r="D42" s="10"/>
    </row>
    <row r="43" spans="3:33">
      <c r="D43" s="10"/>
    </row>
    <row r="44" spans="3:33">
      <c r="D44" s="10"/>
    </row>
    <row r="45" spans="3:33">
      <c r="D45" s="10"/>
    </row>
    <row r="46" spans="3:33">
      <c r="D46" s="10"/>
    </row>
    <row r="47" spans="3:33">
      <c r="D47" s="10"/>
    </row>
    <row r="48" spans="3:33">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9">
    <mergeCell ref="C16:G16"/>
    <mergeCell ref="C26:G26"/>
    <mergeCell ref="C30:G30"/>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sheetPr codeName="List5112">
    <tabColor rgb="FF66FF66"/>
  </sheetPr>
  <dimension ref="A1:O115"/>
  <sheetViews>
    <sheetView showGridLines="0" topLeftCell="B19" zoomScaleNormal="100" zoomScaleSheetLayoutView="75" workbookViewId="0">
      <selection activeCell="A28" sqref="A28"/>
    </sheetView>
  </sheetViews>
  <sheetFormatPr defaultColWidth="9" defaultRowHeight="12.75"/>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c r="A1" s="47" t="s">
        <v>36</v>
      </c>
      <c r="B1" s="199" t="s">
        <v>41</v>
      </c>
      <c r="C1" s="200"/>
      <c r="D1" s="200"/>
      <c r="E1" s="200"/>
      <c r="F1" s="200"/>
      <c r="G1" s="200"/>
      <c r="H1" s="200"/>
      <c r="I1" s="200"/>
      <c r="J1" s="201"/>
    </row>
    <row r="2" spans="1:15" ht="36" customHeight="1">
      <c r="A2" s="2"/>
      <c r="B2" s="76" t="s">
        <v>22</v>
      </c>
      <c r="C2" s="77"/>
      <c r="D2" s="78" t="s">
        <v>43</v>
      </c>
      <c r="E2" s="208" t="s">
        <v>44</v>
      </c>
      <c r="F2" s="209"/>
      <c r="G2" s="209"/>
      <c r="H2" s="209"/>
      <c r="I2" s="209"/>
      <c r="J2" s="210"/>
      <c r="O2" s="1"/>
    </row>
    <row r="3" spans="1:15" ht="27" hidden="1" customHeight="1">
      <c r="A3" s="2"/>
      <c r="B3" s="79"/>
      <c r="C3" s="77"/>
      <c r="D3" s="80"/>
      <c r="E3" s="211"/>
      <c r="F3" s="212"/>
      <c r="G3" s="212"/>
      <c r="H3" s="212"/>
      <c r="I3" s="212"/>
      <c r="J3" s="213"/>
    </row>
    <row r="4" spans="1:15" ht="23.25" customHeight="1">
      <c r="A4" s="2"/>
      <c r="B4" s="81"/>
      <c r="C4" s="82"/>
      <c r="D4" s="83"/>
      <c r="E4" s="221"/>
      <c r="F4" s="221"/>
      <c r="G4" s="221"/>
      <c r="H4" s="221"/>
      <c r="I4" s="221"/>
      <c r="J4" s="222"/>
    </row>
    <row r="5" spans="1:15" ht="24" customHeight="1">
      <c r="A5" s="2"/>
      <c r="B5" s="31" t="s">
        <v>42</v>
      </c>
      <c r="D5" s="225" t="s">
        <v>45</v>
      </c>
      <c r="E5" s="226"/>
      <c r="F5" s="226"/>
      <c r="G5" s="226"/>
      <c r="H5" s="18" t="s">
        <v>40</v>
      </c>
      <c r="I5" s="85" t="s">
        <v>49</v>
      </c>
      <c r="J5" s="8"/>
    </row>
    <row r="6" spans="1:15" ht="15.75" customHeight="1">
      <c r="A6" s="2"/>
      <c r="B6" s="28"/>
      <c r="C6" s="55"/>
      <c r="D6" s="227" t="s">
        <v>46</v>
      </c>
      <c r="E6" s="228"/>
      <c r="F6" s="228"/>
      <c r="G6" s="228"/>
      <c r="H6" s="18" t="s">
        <v>34</v>
      </c>
      <c r="I6" s="85" t="s">
        <v>50</v>
      </c>
      <c r="J6" s="8"/>
    </row>
    <row r="7" spans="1:15" ht="15.75" customHeight="1">
      <c r="A7" s="2"/>
      <c r="B7" s="29"/>
      <c r="C7" s="56"/>
      <c r="D7" s="84" t="s">
        <v>48</v>
      </c>
      <c r="E7" s="229" t="s">
        <v>47</v>
      </c>
      <c r="F7" s="230"/>
      <c r="G7" s="230"/>
      <c r="H7" s="24"/>
      <c r="I7" s="23"/>
      <c r="J7" s="34"/>
    </row>
    <row r="8" spans="1:15" ht="24" hidden="1" customHeight="1">
      <c r="A8" s="2"/>
      <c r="B8" s="31" t="s">
        <v>20</v>
      </c>
      <c r="D8" s="51"/>
      <c r="H8" s="18" t="s">
        <v>40</v>
      </c>
      <c r="I8" s="22"/>
      <c r="J8" s="8"/>
    </row>
    <row r="9" spans="1:15" ht="15.75" hidden="1" customHeight="1">
      <c r="A9" s="2"/>
      <c r="B9" s="2"/>
      <c r="D9" s="51"/>
      <c r="H9" s="18" t="s">
        <v>34</v>
      </c>
      <c r="I9" s="22"/>
      <c r="J9" s="8"/>
    </row>
    <row r="10" spans="1:15" ht="15.75" hidden="1" customHeight="1">
      <c r="A10" s="2"/>
      <c r="B10" s="35"/>
      <c r="C10" s="56"/>
      <c r="D10" s="53"/>
      <c r="E10" s="57"/>
      <c r="F10" s="24"/>
      <c r="G10" s="14"/>
      <c r="H10" s="14"/>
      <c r="I10" s="36"/>
      <c r="J10" s="34"/>
    </row>
    <row r="11" spans="1:15" ht="24" customHeight="1">
      <c r="A11" s="2"/>
      <c r="B11" s="31" t="s">
        <v>19</v>
      </c>
      <c r="D11" s="215"/>
      <c r="E11" s="215"/>
      <c r="F11" s="215"/>
      <c r="G11" s="215"/>
      <c r="H11" s="18" t="s">
        <v>40</v>
      </c>
      <c r="I11" s="87"/>
      <c r="J11" s="8"/>
    </row>
    <row r="12" spans="1:15" ht="15.75" customHeight="1">
      <c r="A12" s="2"/>
      <c r="B12" s="28"/>
      <c r="C12" s="55"/>
      <c r="D12" s="220"/>
      <c r="E12" s="220"/>
      <c r="F12" s="220"/>
      <c r="G12" s="220"/>
      <c r="H12" s="18" t="s">
        <v>34</v>
      </c>
      <c r="I12" s="87"/>
      <c r="J12" s="8"/>
    </row>
    <row r="13" spans="1:15" ht="15.75" customHeight="1">
      <c r="A13" s="2"/>
      <c r="B13" s="29"/>
      <c r="C13" s="56"/>
      <c r="D13" s="86"/>
      <c r="E13" s="223"/>
      <c r="F13" s="224"/>
      <c r="G13" s="224"/>
      <c r="H13" s="19"/>
      <c r="I13" s="23"/>
      <c r="J13" s="34"/>
    </row>
    <row r="14" spans="1:15" ht="24" customHeight="1">
      <c r="A14" s="2"/>
      <c r="B14" s="43" t="s">
        <v>21</v>
      </c>
      <c r="C14" s="58"/>
      <c r="D14" s="59"/>
      <c r="E14" s="60"/>
      <c r="F14" s="44"/>
      <c r="G14" s="44"/>
      <c r="H14" s="45"/>
      <c r="I14" s="44"/>
      <c r="J14" s="46"/>
    </row>
    <row r="15" spans="1:15" ht="32.25" customHeight="1">
      <c r="A15" s="2"/>
      <c r="B15" s="35" t="s">
        <v>32</v>
      </c>
      <c r="C15" s="61"/>
      <c r="D15" s="54"/>
      <c r="E15" s="214"/>
      <c r="F15" s="214"/>
      <c r="G15" s="216"/>
      <c r="H15" s="216"/>
      <c r="I15" s="216" t="s">
        <v>29</v>
      </c>
      <c r="J15" s="217"/>
    </row>
    <row r="16" spans="1:15" ht="23.25" customHeight="1">
      <c r="A16" s="140" t="s">
        <v>24</v>
      </c>
      <c r="B16" s="38" t="s">
        <v>24</v>
      </c>
      <c r="C16" s="62"/>
      <c r="D16" s="63"/>
      <c r="E16" s="205"/>
      <c r="F16" s="206"/>
      <c r="G16" s="205"/>
      <c r="H16" s="206"/>
      <c r="I16" s="205">
        <f>SUMIF(F68:F111,A16,I68:I111)+SUMIF(F68:F111,"PSU",I68:I111)</f>
        <v>0</v>
      </c>
      <c r="J16" s="207"/>
    </row>
    <row r="17" spans="1:10" ht="23.25" customHeight="1">
      <c r="A17" s="140" t="s">
        <v>25</v>
      </c>
      <c r="B17" s="38" t="s">
        <v>25</v>
      </c>
      <c r="C17" s="62"/>
      <c r="D17" s="63"/>
      <c r="E17" s="205"/>
      <c r="F17" s="206"/>
      <c r="G17" s="205"/>
      <c r="H17" s="206"/>
      <c r="I17" s="205">
        <f>SUMIF(F68:F111,A17,I68:I111)</f>
        <v>0</v>
      </c>
      <c r="J17" s="207"/>
    </row>
    <row r="18" spans="1:10" ht="23.25" customHeight="1">
      <c r="A18" s="140" t="s">
        <v>26</v>
      </c>
      <c r="B18" s="38" t="s">
        <v>26</v>
      </c>
      <c r="C18" s="62"/>
      <c r="D18" s="63"/>
      <c r="E18" s="205"/>
      <c r="F18" s="206"/>
      <c r="G18" s="205"/>
      <c r="H18" s="206"/>
      <c r="I18" s="205">
        <f>SUMIF(F68:F111,A18,I68:I111)</f>
        <v>0</v>
      </c>
      <c r="J18" s="207"/>
    </row>
    <row r="19" spans="1:10" ht="23.25" customHeight="1">
      <c r="A19" s="140" t="s">
        <v>178</v>
      </c>
      <c r="B19" s="38" t="s">
        <v>27</v>
      </c>
      <c r="C19" s="62"/>
      <c r="D19" s="63"/>
      <c r="E19" s="205"/>
      <c r="F19" s="206"/>
      <c r="G19" s="205"/>
      <c r="H19" s="206"/>
      <c r="I19" s="205">
        <f>SUMIF(F68:F111,A19,I68:I111)</f>
        <v>0</v>
      </c>
      <c r="J19" s="207"/>
    </row>
    <row r="20" spans="1:10" ht="23.25" customHeight="1">
      <c r="A20" s="140" t="s">
        <v>179</v>
      </c>
      <c r="B20" s="38" t="s">
        <v>28</v>
      </c>
      <c r="C20" s="62"/>
      <c r="D20" s="63"/>
      <c r="E20" s="205"/>
      <c r="F20" s="206"/>
      <c r="G20" s="205"/>
      <c r="H20" s="206"/>
      <c r="I20" s="205">
        <f>SUMIF(F68:F111,A20,I68:I111)</f>
        <v>0</v>
      </c>
      <c r="J20" s="207"/>
    </row>
    <row r="21" spans="1:10" ht="23.25" customHeight="1">
      <c r="A21" s="2"/>
      <c r="B21" s="48" t="s">
        <v>29</v>
      </c>
      <c r="C21" s="64"/>
      <c r="D21" s="65"/>
      <c r="E21" s="218"/>
      <c r="F21" s="219"/>
      <c r="G21" s="218"/>
      <c r="H21" s="219"/>
      <c r="I21" s="218">
        <f>SUM(I16:J20)</f>
        <v>0</v>
      </c>
      <c r="J21" s="238"/>
    </row>
    <row r="22" spans="1:10" ht="33" customHeight="1">
      <c r="A22" s="2"/>
      <c r="B22" s="42" t="s">
        <v>33</v>
      </c>
      <c r="C22" s="62"/>
      <c r="D22" s="63"/>
      <c r="E22" s="66"/>
      <c r="F22" s="39"/>
      <c r="G22" s="33"/>
      <c r="H22" s="33"/>
      <c r="I22" s="33"/>
      <c r="J22" s="40"/>
    </row>
    <row r="23" spans="1:10" ht="23.25" customHeight="1">
      <c r="A23" s="2">
        <f>ZakladDPHSni*SazbaDPH1/100</f>
        <v>0</v>
      </c>
      <c r="B23" s="38" t="s">
        <v>12</v>
      </c>
      <c r="C23" s="62"/>
      <c r="D23" s="63"/>
      <c r="E23" s="67">
        <v>15</v>
      </c>
      <c r="F23" s="39" t="s">
        <v>0</v>
      </c>
      <c r="G23" s="236">
        <f>ZakladDPHSniVypocet</f>
        <v>0</v>
      </c>
      <c r="H23" s="237"/>
      <c r="I23" s="237"/>
      <c r="J23" s="40" t="str">
        <f t="shared" ref="J23:J28" si="0">Mena</f>
        <v>CZK</v>
      </c>
    </row>
    <row r="24" spans="1:10" ht="23.25" customHeight="1">
      <c r="A24" s="2">
        <f>(A23-INT(A23))*100</f>
        <v>0</v>
      </c>
      <c r="B24" s="38" t="s">
        <v>13</v>
      </c>
      <c r="C24" s="62"/>
      <c r="D24" s="63"/>
      <c r="E24" s="67">
        <f>SazbaDPH1</f>
        <v>15</v>
      </c>
      <c r="F24" s="39" t="s">
        <v>0</v>
      </c>
      <c r="G24" s="234">
        <f>A23</f>
        <v>0</v>
      </c>
      <c r="H24" s="235"/>
      <c r="I24" s="235"/>
      <c r="J24" s="40" t="str">
        <f t="shared" si="0"/>
        <v>CZK</v>
      </c>
    </row>
    <row r="25" spans="1:10" ht="23.25" customHeight="1">
      <c r="A25" s="2">
        <f>ZakladDPHZakl*SazbaDPH2/100</f>
        <v>0</v>
      </c>
      <c r="B25" s="38" t="s">
        <v>14</v>
      </c>
      <c r="C25" s="62"/>
      <c r="D25" s="63"/>
      <c r="E25" s="67">
        <v>21</v>
      </c>
      <c r="F25" s="39" t="s">
        <v>0</v>
      </c>
      <c r="G25" s="236">
        <f>ZakladDPHZaklVypocet</f>
        <v>0</v>
      </c>
      <c r="H25" s="237"/>
      <c r="I25" s="237"/>
      <c r="J25" s="40" t="str">
        <f t="shared" si="0"/>
        <v>CZK</v>
      </c>
    </row>
    <row r="26" spans="1:10" ht="23.25" customHeight="1">
      <c r="A26" s="2">
        <f>(A25-INT(A25))*100</f>
        <v>0</v>
      </c>
      <c r="B26" s="32" t="s">
        <v>15</v>
      </c>
      <c r="C26" s="68"/>
      <c r="D26" s="54"/>
      <c r="E26" s="69">
        <f>SazbaDPH2</f>
        <v>21</v>
      </c>
      <c r="F26" s="30" t="s">
        <v>0</v>
      </c>
      <c r="G26" s="202">
        <f>A25</f>
        <v>0</v>
      </c>
      <c r="H26" s="203"/>
      <c r="I26" s="203"/>
      <c r="J26" s="37" t="str">
        <f t="shared" si="0"/>
        <v>CZK</v>
      </c>
    </row>
    <row r="27" spans="1:10" ht="23.25" customHeight="1" thickBot="1">
      <c r="A27" s="2">
        <f>ZakladDPHSni+DPHSni+ZakladDPHZakl+DPHZakl</f>
        <v>0</v>
      </c>
      <c r="B27" s="31" t="s">
        <v>4</v>
      </c>
      <c r="C27" s="70"/>
      <c r="D27" s="71"/>
      <c r="E27" s="70"/>
      <c r="F27" s="16"/>
      <c r="G27" s="204">
        <f>CenaCelkem-(ZakladDPHSni+DPHSni+ZakladDPHZakl+DPHZakl)</f>
        <v>0</v>
      </c>
      <c r="H27" s="204"/>
      <c r="I27" s="204"/>
      <c r="J27" s="41" t="str">
        <f t="shared" si="0"/>
        <v>CZK</v>
      </c>
    </row>
    <row r="28" spans="1:10" ht="27.75" hidden="1" customHeight="1" thickBot="1">
      <c r="A28" s="2"/>
      <c r="B28" s="114" t="s">
        <v>23</v>
      </c>
      <c r="C28" s="115"/>
      <c r="D28" s="115"/>
      <c r="E28" s="116"/>
      <c r="F28" s="117"/>
      <c r="G28" s="240">
        <f>ZakladDPHSniVypocet+ZakladDPHZaklVypocet</f>
        <v>0</v>
      </c>
      <c r="H28" s="240"/>
      <c r="I28" s="240"/>
      <c r="J28" s="118" t="str">
        <f t="shared" si="0"/>
        <v>CZK</v>
      </c>
    </row>
    <row r="29" spans="1:10" ht="27.75" customHeight="1" thickBot="1">
      <c r="A29" s="2">
        <f>(A27-INT(A27))*100</f>
        <v>0</v>
      </c>
      <c r="B29" s="114" t="s">
        <v>35</v>
      </c>
      <c r="C29" s="119"/>
      <c r="D29" s="119"/>
      <c r="E29" s="119"/>
      <c r="F29" s="120"/>
      <c r="G29" s="239">
        <f>A27</f>
        <v>0</v>
      </c>
      <c r="H29" s="239"/>
      <c r="I29" s="239"/>
      <c r="J29" s="121" t="s">
        <v>91</v>
      </c>
    </row>
    <row r="30" spans="1:10" ht="12.75" customHeight="1">
      <c r="A30" s="2"/>
      <c r="B30" s="2"/>
      <c r="J30" s="9"/>
    </row>
    <row r="31" spans="1:10" ht="30" customHeight="1">
      <c r="A31" s="2"/>
      <c r="B31" s="2"/>
      <c r="J31" s="9"/>
    </row>
    <row r="32" spans="1:10" ht="18.75" customHeight="1">
      <c r="A32" s="2"/>
      <c r="B32" s="17"/>
      <c r="C32" s="72" t="s">
        <v>11</v>
      </c>
      <c r="D32" s="73"/>
      <c r="E32" s="73"/>
      <c r="F32" s="15" t="s">
        <v>10</v>
      </c>
      <c r="G32" s="26"/>
      <c r="H32" s="27"/>
      <c r="I32" s="26"/>
      <c r="J32" s="9"/>
    </row>
    <row r="33" spans="1:10" ht="47.25" customHeight="1">
      <c r="A33" s="2"/>
      <c r="B33" s="2"/>
      <c r="J33" s="9"/>
    </row>
    <row r="34" spans="1:10" s="21" customFormat="1" ht="18.75" customHeight="1">
      <c r="A34" s="20"/>
      <c r="B34" s="20"/>
      <c r="C34" s="74"/>
      <c r="D34" s="241"/>
      <c r="E34" s="242"/>
      <c r="G34" s="243"/>
      <c r="H34" s="244"/>
      <c r="I34" s="244"/>
      <c r="J34" s="25"/>
    </row>
    <row r="35" spans="1:10" ht="12.75" customHeight="1">
      <c r="A35" s="2"/>
      <c r="B35" s="2"/>
      <c r="D35" s="233" t="s">
        <v>2</v>
      </c>
      <c r="E35" s="233"/>
      <c r="H35" s="10" t="s">
        <v>3</v>
      </c>
      <c r="J35" s="9"/>
    </row>
    <row r="36" spans="1:10" ht="13.5" customHeight="1" thickBot="1">
      <c r="A36" s="11"/>
      <c r="B36" s="11"/>
      <c r="C36" s="75"/>
      <c r="D36" s="75"/>
      <c r="E36" s="75"/>
      <c r="F36" s="12"/>
      <c r="G36" s="12"/>
      <c r="H36" s="12"/>
      <c r="I36" s="12"/>
      <c r="J36" s="13"/>
    </row>
    <row r="37" spans="1:10" ht="27" customHeight="1">
      <c r="B37" s="91" t="s">
        <v>16</v>
      </c>
      <c r="C37" s="92"/>
      <c r="D37" s="92"/>
      <c r="E37" s="92"/>
      <c r="F37" s="93"/>
      <c r="G37" s="93"/>
      <c r="H37" s="93"/>
      <c r="I37" s="93"/>
      <c r="J37" s="94"/>
    </row>
    <row r="38" spans="1:10" ht="25.5" customHeight="1">
      <c r="A38" s="90" t="s">
        <v>37</v>
      </c>
      <c r="B38" s="95" t="s">
        <v>17</v>
      </c>
      <c r="C38" s="96" t="s">
        <v>5</v>
      </c>
      <c r="D38" s="96"/>
      <c r="E38" s="96"/>
      <c r="F38" s="97" t="str">
        <f>B23</f>
        <v>Základ pro sníženou DPH</v>
      </c>
      <c r="G38" s="97" t="str">
        <f>B25</f>
        <v>Základ pro základní DPH</v>
      </c>
      <c r="H38" s="98" t="s">
        <v>18</v>
      </c>
      <c r="I38" s="98" t="s">
        <v>1</v>
      </c>
      <c r="J38" s="99" t="s">
        <v>0</v>
      </c>
    </row>
    <row r="39" spans="1:10" ht="25.5" hidden="1" customHeight="1">
      <c r="A39" s="90">
        <v>1</v>
      </c>
      <c r="B39" s="100" t="s">
        <v>51</v>
      </c>
      <c r="C39" s="231"/>
      <c r="D39" s="231"/>
      <c r="E39" s="231"/>
      <c r="F39" s="101">
        <f>'SO 00 0 Pol'!AE25+'SO 01 1.1 Pol'!AE291+'SO 01 1.2 Pol'!AE101+'SO 01 1.3 Pol'!AE30+'SO 01 1.4 Pol'!AE121+'SO 02 2.1 Pol'!AE198+'SO 02 2.2 Pol'!AE35+'SO 02 2.3 Pol'!AE221+'SO 02 2.4 Pol'!AE63+'SO 02 2.5 Pol'!AE91+'SO 02 2.6 Pol'!AE80+'SO 03 3.1 Pol'!AE134+'SO 03 3.2 Pol'!AE59+'SO 03 3.3 Pol'!AE46+'SO 04 4.1 Pol'!AE32</f>
        <v>0</v>
      </c>
      <c r="G39" s="102">
        <f>'SO 00 0 Pol'!AF25+'SO 01 1.1 Pol'!AF291+'SO 01 1.2 Pol'!AF101+'SO 01 1.3 Pol'!AF30+'SO 01 1.4 Pol'!AF121+'SO 02 2.1 Pol'!AF198+'SO 02 2.2 Pol'!AF35+'SO 02 2.3 Pol'!AF221+'SO 02 2.4 Pol'!AF63+'SO 02 2.5 Pol'!AF91+'SO 02 2.6 Pol'!AF80+'SO 03 3.1 Pol'!AF134+'SO 03 3.2 Pol'!AF59+'SO 03 3.3 Pol'!AF46+'SO 04 4.1 Pol'!AF32</f>
        <v>0</v>
      </c>
      <c r="H39" s="103">
        <f t="shared" ref="H39:H60" si="1">(F39*SazbaDPH1/100)+(G39*SazbaDPH2/100)</f>
        <v>0</v>
      </c>
      <c r="I39" s="103">
        <f>F39+G39+H39</f>
        <v>0</v>
      </c>
      <c r="J39" s="104" t="str">
        <f>IF(CenaCelkemVypocet=0,"",I39/CenaCelkemVypocet*100)</f>
        <v/>
      </c>
    </row>
    <row r="40" spans="1:10" ht="25.5" customHeight="1">
      <c r="A40" s="90">
        <v>2</v>
      </c>
      <c r="B40" s="105"/>
      <c r="C40" s="232" t="s">
        <v>52</v>
      </c>
      <c r="D40" s="232"/>
      <c r="E40" s="232"/>
      <c r="F40" s="106"/>
      <c r="G40" s="107"/>
      <c r="H40" s="107">
        <f t="shared" si="1"/>
        <v>0</v>
      </c>
      <c r="I40" s="107"/>
      <c r="J40" s="108"/>
    </row>
    <row r="41" spans="1:10" ht="25.5" customHeight="1">
      <c r="A41" s="90">
        <v>2</v>
      </c>
      <c r="B41" s="105" t="s">
        <v>53</v>
      </c>
      <c r="C41" s="232" t="s">
        <v>54</v>
      </c>
      <c r="D41" s="232"/>
      <c r="E41" s="232"/>
      <c r="F41" s="106">
        <f>'SO 00 0 Pol'!AE25</f>
        <v>0</v>
      </c>
      <c r="G41" s="107">
        <f>'SO 00 0 Pol'!AF25</f>
        <v>0</v>
      </c>
      <c r="H41" s="107">
        <f t="shared" si="1"/>
        <v>0</v>
      </c>
      <c r="I41" s="107">
        <f t="shared" ref="I41:I60" si="2">F41+G41+H41</f>
        <v>0</v>
      </c>
      <c r="J41" s="108" t="str">
        <f t="shared" ref="J41:J60" si="3">IF(CenaCelkemVypocet=0,"",I41/CenaCelkemVypocet*100)</f>
        <v/>
      </c>
    </row>
    <row r="42" spans="1:10" ht="25.5" customHeight="1">
      <c r="A42" s="90">
        <v>3</v>
      </c>
      <c r="B42" s="109" t="s">
        <v>55</v>
      </c>
      <c r="C42" s="231" t="s">
        <v>56</v>
      </c>
      <c r="D42" s="231"/>
      <c r="E42" s="231"/>
      <c r="F42" s="110">
        <f>'SO 00 0 Pol'!AE25</f>
        <v>0</v>
      </c>
      <c r="G42" s="103">
        <f>'SO 00 0 Pol'!AF25</f>
        <v>0</v>
      </c>
      <c r="H42" s="103">
        <f t="shared" si="1"/>
        <v>0</v>
      </c>
      <c r="I42" s="103">
        <f t="shared" si="2"/>
        <v>0</v>
      </c>
      <c r="J42" s="104" t="str">
        <f t="shared" si="3"/>
        <v/>
      </c>
    </row>
    <row r="43" spans="1:10" ht="25.5" customHeight="1">
      <c r="A43" s="90">
        <v>2</v>
      </c>
      <c r="B43" s="105" t="s">
        <v>57</v>
      </c>
      <c r="C43" s="232" t="s">
        <v>58</v>
      </c>
      <c r="D43" s="232"/>
      <c r="E43" s="232"/>
      <c r="F43" s="106">
        <f>'SO 01 1.1 Pol'!AE291+'SO 01 1.2 Pol'!AE101+'SO 01 1.3 Pol'!AE30+'SO 01 1.4 Pol'!AE121</f>
        <v>0</v>
      </c>
      <c r="G43" s="107">
        <f>'SO 01 1.1 Pol'!AF291+'SO 01 1.2 Pol'!AF101+'SO 01 1.3 Pol'!AF30+'SO 01 1.4 Pol'!AF121</f>
        <v>0</v>
      </c>
      <c r="H43" s="107">
        <f t="shared" si="1"/>
        <v>0</v>
      </c>
      <c r="I43" s="107">
        <f t="shared" si="2"/>
        <v>0</v>
      </c>
      <c r="J43" s="108" t="str">
        <f t="shared" si="3"/>
        <v/>
      </c>
    </row>
    <row r="44" spans="1:10" ht="25.5" customHeight="1">
      <c r="A44" s="90">
        <v>3</v>
      </c>
      <c r="B44" s="109" t="s">
        <v>59</v>
      </c>
      <c r="C44" s="231" t="s">
        <v>60</v>
      </c>
      <c r="D44" s="231"/>
      <c r="E44" s="231"/>
      <c r="F44" s="110">
        <f>'SO 01 1.1 Pol'!AE291</f>
        <v>0</v>
      </c>
      <c r="G44" s="103">
        <f>'SO 01 1.1 Pol'!AF291</f>
        <v>0</v>
      </c>
      <c r="H44" s="103">
        <f t="shared" si="1"/>
        <v>0</v>
      </c>
      <c r="I44" s="103">
        <f t="shared" si="2"/>
        <v>0</v>
      </c>
      <c r="J44" s="104" t="str">
        <f t="shared" si="3"/>
        <v/>
      </c>
    </row>
    <row r="45" spans="1:10" ht="25.5" customHeight="1">
      <c r="A45" s="90">
        <v>3</v>
      </c>
      <c r="B45" s="109" t="s">
        <v>61</v>
      </c>
      <c r="C45" s="231" t="s">
        <v>62</v>
      </c>
      <c r="D45" s="231"/>
      <c r="E45" s="231"/>
      <c r="F45" s="110">
        <f>'SO 01 1.2 Pol'!AE101</f>
        <v>0</v>
      </c>
      <c r="G45" s="103">
        <f>'SO 01 1.2 Pol'!AF101</f>
        <v>0</v>
      </c>
      <c r="H45" s="103">
        <f t="shared" si="1"/>
        <v>0</v>
      </c>
      <c r="I45" s="103">
        <f t="shared" si="2"/>
        <v>0</v>
      </c>
      <c r="J45" s="104" t="str">
        <f t="shared" si="3"/>
        <v/>
      </c>
    </row>
    <row r="46" spans="1:10" ht="25.5" customHeight="1">
      <c r="A46" s="90">
        <v>3</v>
      </c>
      <c r="B46" s="109" t="s">
        <v>63</v>
      </c>
      <c r="C46" s="231" t="s">
        <v>64</v>
      </c>
      <c r="D46" s="231"/>
      <c r="E46" s="231"/>
      <c r="F46" s="110">
        <f>'SO 01 1.3 Pol'!AE30</f>
        <v>0</v>
      </c>
      <c r="G46" s="103">
        <f>'SO 01 1.3 Pol'!AF30</f>
        <v>0</v>
      </c>
      <c r="H46" s="103">
        <f t="shared" si="1"/>
        <v>0</v>
      </c>
      <c r="I46" s="103">
        <f t="shared" si="2"/>
        <v>0</v>
      </c>
      <c r="J46" s="104" t="str">
        <f t="shared" si="3"/>
        <v/>
      </c>
    </row>
    <row r="47" spans="1:10" ht="25.5" customHeight="1">
      <c r="A47" s="90">
        <v>3</v>
      </c>
      <c r="B47" s="109" t="s">
        <v>65</v>
      </c>
      <c r="C47" s="231" t="s">
        <v>66</v>
      </c>
      <c r="D47" s="231"/>
      <c r="E47" s="231"/>
      <c r="F47" s="110">
        <f>'SO 01 1.4 Pol'!AE121</f>
        <v>0</v>
      </c>
      <c r="G47" s="103">
        <f>'SO 01 1.4 Pol'!AF121</f>
        <v>0</v>
      </c>
      <c r="H47" s="103">
        <f t="shared" si="1"/>
        <v>0</v>
      </c>
      <c r="I47" s="103">
        <f t="shared" si="2"/>
        <v>0</v>
      </c>
      <c r="J47" s="104" t="str">
        <f t="shared" si="3"/>
        <v/>
      </c>
    </row>
    <row r="48" spans="1:10" ht="25.5" customHeight="1">
      <c r="A48" s="90">
        <v>2</v>
      </c>
      <c r="B48" s="105" t="s">
        <v>67</v>
      </c>
      <c r="C48" s="232" t="s">
        <v>68</v>
      </c>
      <c r="D48" s="232"/>
      <c r="E48" s="232"/>
      <c r="F48" s="106">
        <f>'SO 02 2.1 Pol'!AE198+'SO 02 2.2 Pol'!AE35+'SO 02 2.3 Pol'!AE221+'SO 02 2.4 Pol'!AE63+'SO 02 2.5 Pol'!AE91+'SO 02 2.6 Pol'!AE80</f>
        <v>0</v>
      </c>
      <c r="G48" s="107">
        <f>'SO 02 2.1 Pol'!AF198+'SO 02 2.2 Pol'!AF35+'SO 02 2.3 Pol'!AF221+'SO 02 2.4 Pol'!AF63+'SO 02 2.5 Pol'!AF91+'SO 02 2.6 Pol'!AF80</f>
        <v>0</v>
      </c>
      <c r="H48" s="107">
        <f t="shared" si="1"/>
        <v>0</v>
      </c>
      <c r="I48" s="107">
        <f t="shared" si="2"/>
        <v>0</v>
      </c>
      <c r="J48" s="108" t="str">
        <f t="shared" si="3"/>
        <v/>
      </c>
    </row>
    <row r="49" spans="1:10" ht="25.5" customHeight="1">
      <c r="A49" s="90">
        <v>3</v>
      </c>
      <c r="B49" s="109" t="s">
        <v>69</v>
      </c>
      <c r="C49" s="231" t="s">
        <v>70</v>
      </c>
      <c r="D49" s="231"/>
      <c r="E49" s="231"/>
      <c r="F49" s="110">
        <f>'SO 02 2.1 Pol'!AE198</f>
        <v>0</v>
      </c>
      <c r="G49" s="103">
        <f>'SO 02 2.1 Pol'!AF198</f>
        <v>0</v>
      </c>
      <c r="H49" s="103">
        <f t="shared" si="1"/>
        <v>0</v>
      </c>
      <c r="I49" s="103">
        <f t="shared" si="2"/>
        <v>0</v>
      </c>
      <c r="J49" s="104" t="str">
        <f t="shared" si="3"/>
        <v/>
      </c>
    </row>
    <row r="50" spans="1:10" ht="25.5" customHeight="1">
      <c r="A50" s="90">
        <v>3</v>
      </c>
      <c r="B50" s="109" t="s">
        <v>71</v>
      </c>
      <c r="C50" s="231" t="s">
        <v>72</v>
      </c>
      <c r="D50" s="231"/>
      <c r="E50" s="231"/>
      <c r="F50" s="110">
        <f>'SO 02 2.2 Pol'!AE35</f>
        <v>0</v>
      </c>
      <c r="G50" s="103">
        <f>'SO 02 2.2 Pol'!AF35</f>
        <v>0</v>
      </c>
      <c r="H50" s="103">
        <f t="shared" si="1"/>
        <v>0</v>
      </c>
      <c r="I50" s="103">
        <f t="shared" si="2"/>
        <v>0</v>
      </c>
      <c r="J50" s="104" t="str">
        <f t="shared" si="3"/>
        <v/>
      </c>
    </row>
    <row r="51" spans="1:10" ht="25.5" customHeight="1">
      <c r="A51" s="90">
        <v>3</v>
      </c>
      <c r="B51" s="109" t="s">
        <v>73</v>
      </c>
      <c r="C51" s="231" t="s">
        <v>74</v>
      </c>
      <c r="D51" s="231"/>
      <c r="E51" s="231"/>
      <c r="F51" s="110">
        <f>'SO 02 2.3 Pol'!AE221</f>
        <v>0</v>
      </c>
      <c r="G51" s="103">
        <f>'SO 02 2.3 Pol'!AF221</f>
        <v>0</v>
      </c>
      <c r="H51" s="103">
        <f t="shared" si="1"/>
        <v>0</v>
      </c>
      <c r="I51" s="103">
        <f t="shared" si="2"/>
        <v>0</v>
      </c>
      <c r="J51" s="104" t="str">
        <f t="shared" si="3"/>
        <v/>
      </c>
    </row>
    <row r="52" spans="1:10" ht="25.5" customHeight="1">
      <c r="A52" s="90">
        <v>3</v>
      </c>
      <c r="B52" s="109" t="s">
        <v>75</v>
      </c>
      <c r="C52" s="231" t="s">
        <v>76</v>
      </c>
      <c r="D52" s="231"/>
      <c r="E52" s="231"/>
      <c r="F52" s="110">
        <f>'SO 02 2.4 Pol'!AE63</f>
        <v>0</v>
      </c>
      <c r="G52" s="103">
        <f>'SO 02 2.4 Pol'!AF63</f>
        <v>0</v>
      </c>
      <c r="H52" s="103">
        <f t="shared" si="1"/>
        <v>0</v>
      </c>
      <c r="I52" s="103">
        <f t="shared" si="2"/>
        <v>0</v>
      </c>
      <c r="J52" s="104" t="str">
        <f t="shared" si="3"/>
        <v/>
      </c>
    </row>
    <row r="53" spans="1:10" ht="25.5" customHeight="1">
      <c r="A53" s="90">
        <v>3</v>
      </c>
      <c r="B53" s="109" t="s">
        <v>77</v>
      </c>
      <c r="C53" s="231" t="s">
        <v>78</v>
      </c>
      <c r="D53" s="231"/>
      <c r="E53" s="231"/>
      <c r="F53" s="110">
        <f>'SO 02 2.5 Pol'!AE91</f>
        <v>0</v>
      </c>
      <c r="G53" s="103">
        <f>'SO 02 2.5 Pol'!AF91</f>
        <v>0</v>
      </c>
      <c r="H53" s="103">
        <f t="shared" si="1"/>
        <v>0</v>
      </c>
      <c r="I53" s="103">
        <f t="shared" si="2"/>
        <v>0</v>
      </c>
      <c r="J53" s="104" t="str">
        <f t="shared" si="3"/>
        <v/>
      </c>
    </row>
    <row r="54" spans="1:10" ht="25.5" customHeight="1">
      <c r="A54" s="90">
        <v>3</v>
      </c>
      <c r="B54" s="109" t="s">
        <v>79</v>
      </c>
      <c r="C54" s="231" t="s">
        <v>80</v>
      </c>
      <c r="D54" s="231"/>
      <c r="E54" s="231"/>
      <c r="F54" s="110">
        <f>'SO 02 2.6 Pol'!AE80</f>
        <v>0</v>
      </c>
      <c r="G54" s="103">
        <f>'SO 02 2.6 Pol'!AF80</f>
        <v>0</v>
      </c>
      <c r="H54" s="103">
        <f t="shared" si="1"/>
        <v>0</v>
      </c>
      <c r="I54" s="103">
        <f t="shared" si="2"/>
        <v>0</v>
      </c>
      <c r="J54" s="104" t="str">
        <f t="shared" si="3"/>
        <v/>
      </c>
    </row>
    <row r="55" spans="1:10" ht="25.5" customHeight="1">
      <c r="A55" s="90">
        <v>2</v>
      </c>
      <c r="B55" s="105" t="s">
        <v>81</v>
      </c>
      <c r="C55" s="232" t="s">
        <v>82</v>
      </c>
      <c r="D55" s="232"/>
      <c r="E55" s="232"/>
      <c r="F55" s="106">
        <f>'SO 03 3.1 Pol'!AE134+'SO 03 3.2 Pol'!AE59+'SO 03 3.3 Pol'!AE46</f>
        <v>0</v>
      </c>
      <c r="G55" s="107">
        <f>'SO 03 3.1 Pol'!AF134+'SO 03 3.2 Pol'!AF59+'SO 03 3.3 Pol'!AF46</f>
        <v>0</v>
      </c>
      <c r="H55" s="107">
        <f t="shared" si="1"/>
        <v>0</v>
      </c>
      <c r="I55" s="107">
        <f t="shared" si="2"/>
        <v>0</v>
      </c>
      <c r="J55" s="108" t="str">
        <f t="shared" si="3"/>
        <v/>
      </c>
    </row>
    <row r="56" spans="1:10" ht="25.5" customHeight="1">
      <c r="A56" s="90">
        <v>3</v>
      </c>
      <c r="B56" s="109" t="s">
        <v>83</v>
      </c>
      <c r="C56" s="231" t="s">
        <v>84</v>
      </c>
      <c r="D56" s="231"/>
      <c r="E56" s="231"/>
      <c r="F56" s="110">
        <f>'SO 03 3.1 Pol'!AE134</f>
        <v>0</v>
      </c>
      <c r="G56" s="103">
        <f>'SO 03 3.1 Pol'!AF134</f>
        <v>0</v>
      </c>
      <c r="H56" s="103">
        <f t="shared" si="1"/>
        <v>0</v>
      </c>
      <c r="I56" s="103">
        <f t="shared" si="2"/>
        <v>0</v>
      </c>
      <c r="J56" s="104" t="str">
        <f t="shared" si="3"/>
        <v/>
      </c>
    </row>
    <row r="57" spans="1:10" ht="25.5" customHeight="1">
      <c r="A57" s="90">
        <v>3</v>
      </c>
      <c r="B57" s="109" t="s">
        <v>85</v>
      </c>
      <c r="C57" s="231" t="s">
        <v>78</v>
      </c>
      <c r="D57" s="231"/>
      <c r="E57" s="231"/>
      <c r="F57" s="110">
        <f>'SO 03 3.2 Pol'!AE59</f>
        <v>0</v>
      </c>
      <c r="G57" s="103">
        <f>'SO 03 3.2 Pol'!AF59</f>
        <v>0</v>
      </c>
      <c r="H57" s="103">
        <f t="shared" si="1"/>
        <v>0</v>
      </c>
      <c r="I57" s="103">
        <f t="shared" si="2"/>
        <v>0</v>
      </c>
      <c r="J57" s="104" t="str">
        <f t="shared" si="3"/>
        <v/>
      </c>
    </row>
    <row r="58" spans="1:10" ht="25.5" customHeight="1">
      <c r="A58" s="90">
        <v>3</v>
      </c>
      <c r="B58" s="109" t="s">
        <v>86</v>
      </c>
      <c r="C58" s="231" t="s">
        <v>80</v>
      </c>
      <c r="D58" s="231"/>
      <c r="E58" s="231"/>
      <c r="F58" s="110">
        <f>'SO 03 3.3 Pol'!AE46</f>
        <v>0</v>
      </c>
      <c r="G58" s="103">
        <f>'SO 03 3.3 Pol'!AF46</f>
        <v>0</v>
      </c>
      <c r="H58" s="103">
        <f t="shared" si="1"/>
        <v>0</v>
      </c>
      <c r="I58" s="103">
        <f t="shared" si="2"/>
        <v>0</v>
      </c>
      <c r="J58" s="104" t="str">
        <f t="shared" si="3"/>
        <v/>
      </c>
    </row>
    <row r="59" spans="1:10" ht="25.5" customHeight="1">
      <c r="A59" s="90">
        <v>2</v>
      </c>
      <c r="B59" s="105" t="s">
        <v>87</v>
      </c>
      <c r="C59" s="232" t="s">
        <v>88</v>
      </c>
      <c r="D59" s="232"/>
      <c r="E59" s="232"/>
      <c r="F59" s="106">
        <f>'SO 04 4.1 Pol'!AE32</f>
        <v>0</v>
      </c>
      <c r="G59" s="107">
        <f>'SO 04 4.1 Pol'!AF32</f>
        <v>0</v>
      </c>
      <c r="H59" s="107">
        <f t="shared" si="1"/>
        <v>0</v>
      </c>
      <c r="I59" s="107">
        <f t="shared" si="2"/>
        <v>0</v>
      </c>
      <c r="J59" s="108" t="str">
        <f t="shared" si="3"/>
        <v/>
      </c>
    </row>
    <row r="60" spans="1:10" ht="25.5" customHeight="1">
      <c r="A60" s="90">
        <v>3</v>
      </c>
      <c r="B60" s="109" t="s">
        <v>89</v>
      </c>
      <c r="C60" s="231" t="s">
        <v>88</v>
      </c>
      <c r="D60" s="231"/>
      <c r="E60" s="231"/>
      <c r="F60" s="110">
        <f>'SO 04 4.1 Pol'!AE32</f>
        <v>0</v>
      </c>
      <c r="G60" s="103">
        <f>'SO 04 4.1 Pol'!AF32</f>
        <v>0</v>
      </c>
      <c r="H60" s="103">
        <f t="shared" si="1"/>
        <v>0</v>
      </c>
      <c r="I60" s="103">
        <f t="shared" si="2"/>
        <v>0</v>
      </c>
      <c r="J60" s="104" t="str">
        <f t="shared" si="3"/>
        <v/>
      </c>
    </row>
    <row r="61" spans="1:10" ht="25.5" customHeight="1">
      <c r="A61" s="90"/>
      <c r="B61" s="245" t="s">
        <v>90</v>
      </c>
      <c r="C61" s="246"/>
      <c r="D61" s="246"/>
      <c r="E61" s="247"/>
      <c r="F61" s="111">
        <f>SUMIF(A39:A60,"=1",F39:F60)</f>
        <v>0</v>
      </c>
      <c r="G61" s="112">
        <f>SUMIF(A39:A60,"=1",G39:G60)</f>
        <v>0</v>
      </c>
      <c r="H61" s="112">
        <f>SUMIF(A39:A60,"=1",H39:H60)</f>
        <v>0</v>
      </c>
      <c r="I61" s="112">
        <f>SUMIF(A39:A60,"=1",I39:I60)</f>
        <v>0</v>
      </c>
      <c r="J61" s="113">
        <f>SUMIF(A39:A60,"=1",J39:J60)</f>
        <v>0</v>
      </c>
    </row>
    <row r="65" spans="1:10" ht="15.75">
      <c r="B65" s="122" t="s">
        <v>92</v>
      </c>
    </row>
    <row r="67" spans="1:10" ht="25.5" customHeight="1">
      <c r="A67" s="124"/>
      <c r="B67" s="127" t="s">
        <v>17</v>
      </c>
      <c r="C67" s="127" t="s">
        <v>5</v>
      </c>
      <c r="D67" s="128"/>
      <c r="E67" s="128"/>
      <c r="F67" s="129" t="s">
        <v>93</v>
      </c>
      <c r="G67" s="129"/>
      <c r="H67" s="129"/>
      <c r="I67" s="129" t="s">
        <v>29</v>
      </c>
      <c r="J67" s="129" t="s">
        <v>0</v>
      </c>
    </row>
    <row r="68" spans="1:10" ht="36.75" customHeight="1">
      <c r="A68" s="125"/>
      <c r="B68" s="130" t="s">
        <v>94</v>
      </c>
      <c r="C68" s="248" t="s">
        <v>95</v>
      </c>
      <c r="D68" s="249"/>
      <c r="E68" s="249"/>
      <c r="F68" s="136" t="s">
        <v>24</v>
      </c>
      <c r="G68" s="137"/>
      <c r="H68" s="137"/>
      <c r="I68" s="137">
        <f>'SO 02 2.1 Pol'!G8+'SO 04 4.1 Pol'!G8</f>
        <v>0</v>
      </c>
      <c r="J68" s="134" t="str">
        <f>IF(I112=0,"",I68/I112*100)</f>
        <v/>
      </c>
    </row>
    <row r="69" spans="1:10" ht="36.75" customHeight="1">
      <c r="A69" s="125"/>
      <c r="B69" s="130" t="s">
        <v>96</v>
      </c>
      <c r="C69" s="248" t="s">
        <v>97</v>
      </c>
      <c r="D69" s="249"/>
      <c r="E69" s="249"/>
      <c r="F69" s="136" t="s">
        <v>24</v>
      </c>
      <c r="G69" s="137"/>
      <c r="H69" s="137"/>
      <c r="I69" s="137">
        <f>'SO 01 1.1 Pol'!G8+'SO 02 2.3 Pol'!G8+'SO 03 3.1 Pol'!G8</f>
        <v>0</v>
      </c>
      <c r="J69" s="134" t="str">
        <f>IF(I112=0,"",I69/I112*100)</f>
        <v/>
      </c>
    </row>
    <row r="70" spans="1:10" ht="36.75" customHeight="1">
      <c r="A70" s="125"/>
      <c r="B70" s="130" t="s">
        <v>98</v>
      </c>
      <c r="C70" s="248" t="s">
        <v>99</v>
      </c>
      <c r="D70" s="249"/>
      <c r="E70" s="249"/>
      <c r="F70" s="136" t="s">
        <v>24</v>
      </c>
      <c r="G70" s="137"/>
      <c r="H70" s="137"/>
      <c r="I70" s="137">
        <f>'SO 01 1.1 Pol'!G32+'SO 02 2.1 Pol'!G12</f>
        <v>0</v>
      </c>
      <c r="J70" s="134" t="str">
        <f>IF(I112=0,"",I70/I112*100)</f>
        <v/>
      </c>
    </row>
    <row r="71" spans="1:10" ht="36.75" customHeight="1">
      <c r="A71" s="125"/>
      <c r="B71" s="130" t="s">
        <v>100</v>
      </c>
      <c r="C71" s="248" t="s">
        <v>101</v>
      </c>
      <c r="D71" s="249"/>
      <c r="E71" s="249"/>
      <c r="F71" s="136" t="s">
        <v>24</v>
      </c>
      <c r="G71" s="137"/>
      <c r="H71" s="137"/>
      <c r="I71" s="137">
        <f>'SO 04 4.1 Pol'!G19</f>
        <v>0</v>
      </c>
      <c r="J71" s="134" t="str">
        <f>IF(I112=0,"",I71/I112*100)</f>
        <v/>
      </c>
    </row>
    <row r="72" spans="1:10" ht="36.75" customHeight="1">
      <c r="A72" s="125"/>
      <c r="B72" s="130" t="s">
        <v>102</v>
      </c>
      <c r="C72" s="248" t="s">
        <v>103</v>
      </c>
      <c r="D72" s="249"/>
      <c r="E72" s="249"/>
      <c r="F72" s="136" t="s">
        <v>24</v>
      </c>
      <c r="G72" s="137"/>
      <c r="H72" s="137"/>
      <c r="I72" s="137">
        <f>'SO 02 2.3 Pol'!G50+'SO 03 3.1 Pol'!G16</f>
        <v>0</v>
      </c>
      <c r="J72" s="134" t="str">
        <f>IF(I112=0,"",I72/I112*100)</f>
        <v/>
      </c>
    </row>
    <row r="73" spans="1:10" ht="36.75" customHeight="1">
      <c r="A73" s="125"/>
      <c r="B73" s="130" t="s">
        <v>104</v>
      </c>
      <c r="C73" s="248" t="s">
        <v>105</v>
      </c>
      <c r="D73" s="249"/>
      <c r="E73" s="249"/>
      <c r="F73" s="136" t="s">
        <v>24</v>
      </c>
      <c r="G73" s="137"/>
      <c r="H73" s="137"/>
      <c r="I73" s="137">
        <f>'SO 01 1.1 Pol'!G41</f>
        <v>0</v>
      </c>
      <c r="J73" s="134" t="str">
        <f>IF(I112=0,"",I73/I112*100)</f>
        <v/>
      </c>
    </row>
    <row r="74" spans="1:10" ht="36.75" customHeight="1">
      <c r="A74" s="125"/>
      <c r="B74" s="130" t="s">
        <v>106</v>
      </c>
      <c r="C74" s="248" t="s">
        <v>107</v>
      </c>
      <c r="D74" s="249"/>
      <c r="E74" s="249"/>
      <c r="F74" s="136" t="s">
        <v>24</v>
      </c>
      <c r="G74" s="137"/>
      <c r="H74" s="137"/>
      <c r="I74" s="137">
        <f>'SO 02 2.3 Pol'!G55+'SO 04 4.1 Pol'!G21</f>
        <v>0</v>
      </c>
      <c r="J74" s="134" t="str">
        <f>IF(I112=0,"",I74/I112*100)</f>
        <v/>
      </c>
    </row>
    <row r="75" spans="1:10" ht="36.75" customHeight="1">
      <c r="A75" s="125"/>
      <c r="B75" s="130" t="s">
        <v>108</v>
      </c>
      <c r="C75" s="248" t="s">
        <v>62</v>
      </c>
      <c r="D75" s="249"/>
      <c r="E75" s="249"/>
      <c r="F75" s="136" t="s">
        <v>24</v>
      </c>
      <c r="G75" s="137"/>
      <c r="H75" s="137"/>
      <c r="I75" s="137">
        <f>'SO 01 1.2 Pol'!G8+'SO 02 2.3 Pol'!G59+'SO 03 3.1 Pol'!G39</f>
        <v>0</v>
      </c>
      <c r="J75" s="134" t="str">
        <f>IF(I112=0,"",I75/I112*100)</f>
        <v/>
      </c>
    </row>
    <row r="76" spans="1:10" ht="36.75" customHeight="1">
      <c r="A76" s="125"/>
      <c r="B76" s="130" t="s">
        <v>109</v>
      </c>
      <c r="C76" s="248" t="s">
        <v>110</v>
      </c>
      <c r="D76" s="249"/>
      <c r="E76" s="249"/>
      <c r="F76" s="136" t="s">
        <v>24</v>
      </c>
      <c r="G76" s="137"/>
      <c r="H76" s="137"/>
      <c r="I76" s="137">
        <f>'SO 01 1.1 Pol'!G172+'SO 02 2.3 Pol'!G74+'SO 03 3.1 Pol'!G50</f>
        <v>0</v>
      </c>
      <c r="J76" s="134" t="str">
        <f>IF(I112=0,"",I76/I112*100)</f>
        <v/>
      </c>
    </row>
    <row r="77" spans="1:10" ht="36.75" customHeight="1">
      <c r="A77" s="125"/>
      <c r="B77" s="130" t="s">
        <v>111</v>
      </c>
      <c r="C77" s="248" t="s">
        <v>112</v>
      </c>
      <c r="D77" s="249"/>
      <c r="E77" s="249"/>
      <c r="F77" s="136" t="s">
        <v>24</v>
      </c>
      <c r="G77" s="137"/>
      <c r="H77" s="137"/>
      <c r="I77" s="137">
        <f>'SO 01 1.1 Pol'!G185+'SO 02 2.2 Pol'!G8+'SO 02 2.3 Pol'!G76+'SO 03 3.1 Pol'!G52</f>
        <v>0</v>
      </c>
      <c r="J77" s="134" t="str">
        <f>IF(I112=0,"",I77/I112*100)</f>
        <v/>
      </c>
    </row>
    <row r="78" spans="1:10" ht="36.75" customHeight="1">
      <c r="A78" s="125"/>
      <c r="B78" s="130" t="s">
        <v>113</v>
      </c>
      <c r="C78" s="248" t="s">
        <v>114</v>
      </c>
      <c r="D78" s="249"/>
      <c r="E78" s="249"/>
      <c r="F78" s="136" t="s">
        <v>24</v>
      </c>
      <c r="G78" s="137"/>
      <c r="H78" s="137"/>
      <c r="I78" s="137">
        <f>'SO 01 1.1 Pol'!G189+'SO 02 2.1 Pol'!G16+'SO 02 2.3 Pol'!G78+'SO 03 3.1 Pol'!G54</f>
        <v>0</v>
      </c>
      <c r="J78" s="134" t="str">
        <f>IF(I112=0,"",I78/I112*100)</f>
        <v/>
      </c>
    </row>
    <row r="79" spans="1:10" ht="36.75" customHeight="1">
      <c r="A79" s="125"/>
      <c r="B79" s="130" t="s">
        <v>115</v>
      </c>
      <c r="C79" s="248" t="s">
        <v>116</v>
      </c>
      <c r="D79" s="249"/>
      <c r="E79" s="249"/>
      <c r="F79" s="136" t="s">
        <v>24</v>
      </c>
      <c r="G79" s="137"/>
      <c r="H79" s="137"/>
      <c r="I79" s="137">
        <f>'SO 01 1.1 Pol'!G191+'SO 01 1.2 Pol'!G32+'SO 02 2.2 Pol'!G12+'SO 02 2.3 Pol'!G81+'SO 03 3.1 Pol'!G59+'SO 04 4.1 Pol'!G28</f>
        <v>0</v>
      </c>
      <c r="J79" s="134" t="str">
        <f>IF(I112=0,"",I79/I112*100)</f>
        <v/>
      </c>
    </row>
    <row r="80" spans="1:10" ht="36.75" customHeight="1">
      <c r="A80" s="125"/>
      <c r="B80" s="130" t="s">
        <v>117</v>
      </c>
      <c r="C80" s="248" t="s">
        <v>118</v>
      </c>
      <c r="D80" s="249"/>
      <c r="E80" s="249"/>
      <c r="F80" s="136" t="s">
        <v>25</v>
      </c>
      <c r="G80" s="137"/>
      <c r="H80" s="137"/>
      <c r="I80" s="137">
        <f>'SO 01 1.1 Pol'!G194+'SO 02 2.3 Pol'!G84+'SO 03 3.1 Pol'!G62</f>
        <v>0</v>
      </c>
      <c r="J80" s="134" t="str">
        <f>IF(I112=0,"",I80/I112*100)</f>
        <v/>
      </c>
    </row>
    <row r="81" spans="1:10" ht="36.75" customHeight="1">
      <c r="A81" s="125"/>
      <c r="B81" s="130" t="s">
        <v>119</v>
      </c>
      <c r="C81" s="248" t="s">
        <v>120</v>
      </c>
      <c r="D81" s="249"/>
      <c r="E81" s="249"/>
      <c r="F81" s="136" t="s">
        <v>25</v>
      </c>
      <c r="G81" s="137"/>
      <c r="H81" s="137"/>
      <c r="I81" s="137">
        <f>'SO 01 1.1 Pol'!G199+'SO 02 2.1 Pol'!G127+'SO 02 2.3 Pol'!G94+'SO 02 2.6 Pol'!G8</f>
        <v>0</v>
      </c>
      <c r="J81" s="134" t="str">
        <f>IF(I112=0,"",I81/I112*100)</f>
        <v/>
      </c>
    </row>
    <row r="82" spans="1:10" ht="36.75" customHeight="1">
      <c r="A82" s="125"/>
      <c r="B82" s="130" t="s">
        <v>121</v>
      </c>
      <c r="C82" s="248" t="s">
        <v>122</v>
      </c>
      <c r="D82" s="249"/>
      <c r="E82" s="249"/>
      <c r="F82" s="136" t="s">
        <v>25</v>
      </c>
      <c r="G82" s="137"/>
      <c r="H82" s="137"/>
      <c r="I82" s="137">
        <f>'SO 02 2.5 Pol'!G8+'SO 03 3.2 Pol'!G8</f>
        <v>0</v>
      </c>
      <c r="J82" s="134" t="str">
        <f>IF(I112=0,"",I82/I112*100)</f>
        <v/>
      </c>
    </row>
    <row r="83" spans="1:10" ht="36.75" customHeight="1">
      <c r="A83" s="125"/>
      <c r="B83" s="130" t="s">
        <v>123</v>
      </c>
      <c r="C83" s="248" t="s">
        <v>124</v>
      </c>
      <c r="D83" s="249"/>
      <c r="E83" s="249"/>
      <c r="F83" s="136" t="s">
        <v>25</v>
      </c>
      <c r="G83" s="137"/>
      <c r="H83" s="137"/>
      <c r="I83" s="137">
        <f>'SO 02 2.5 Pol'!G30+'SO 03 3.2 Pol'!G19</f>
        <v>0</v>
      </c>
      <c r="J83" s="134" t="str">
        <f>IF(I112=0,"",I83/I112*100)</f>
        <v/>
      </c>
    </row>
    <row r="84" spans="1:10" ht="36.75" customHeight="1">
      <c r="A84" s="125"/>
      <c r="B84" s="130" t="s">
        <v>125</v>
      </c>
      <c r="C84" s="248" t="s">
        <v>126</v>
      </c>
      <c r="D84" s="249"/>
      <c r="E84" s="249"/>
      <c r="F84" s="136" t="s">
        <v>25</v>
      </c>
      <c r="G84" s="137"/>
      <c r="H84" s="137"/>
      <c r="I84" s="137">
        <f>'SO 02 2.5 Pol'!G53+'SO 03 3.3 Pol'!G8</f>
        <v>0</v>
      </c>
      <c r="J84" s="134" t="str">
        <f>IF(I112=0,"",I84/I112*100)</f>
        <v/>
      </c>
    </row>
    <row r="85" spans="1:10" ht="36.75" customHeight="1">
      <c r="A85" s="125"/>
      <c r="B85" s="130" t="s">
        <v>127</v>
      </c>
      <c r="C85" s="248" t="s">
        <v>128</v>
      </c>
      <c r="D85" s="249"/>
      <c r="E85" s="249"/>
      <c r="F85" s="136" t="s">
        <v>25</v>
      </c>
      <c r="G85" s="137"/>
      <c r="H85" s="137"/>
      <c r="I85" s="137">
        <f>'SO 02 2.1 Pol'!G132+'SO 02 2.2 Pol'!G15+'SO 02 2.5 Pol'!G70+'SO 03 3.2 Pol'!G39</f>
        <v>0</v>
      </c>
      <c r="J85" s="134" t="str">
        <f>IF(I112=0,"",I85/I112*100)</f>
        <v/>
      </c>
    </row>
    <row r="86" spans="1:10" ht="36.75" customHeight="1">
      <c r="A86" s="125"/>
      <c r="B86" s="130" t="s">
        <v>129</v>
      </c>
      <c r="C86" s="248" t="s">
        <v>130</v>
      </c>
      <c r="D86" s="249"/>
      <c r="E86" s="249"/>
      <c r="F86" s="136" t="s">
        <v>25</v>
      </c>
      <c r="G86" s="137"/>
      <c r="H86" s="137"/>
      <c r="I86" s="137">
        <f>'SO 02 2.5 Pol'!G79</f>
        <v>0</v>
      </c>
      <c r="J86" s="134" t="str">
        <f>IF(I112=0,"",I86/I112*100)</f>
        <v/>
      </c>
    </row>
    <row r="87" spans="1:10" ht="36.75" customHeight="1">
      <c r="A87" s="125"/>
      <c r="B87" s="130" t="s">
        <v>131</v>
      </c>
      <c r="C87" s="248" t="s">
        <v>132</v>
      </c>
      <c r="D87" s="249"/>
      <c r="E87" s="249"/>
      <c r="F87" s="136" t="s">
        <v>25</v>
      </c>
      <c r="G87" s="137"/>
      <c r="H87" s="137"/>
      <c r="I87" s="137">
        <f>'SO 01 1.1 Pol'!G229</f>
        <v>0</v>
      </c>
      <c r="J87" s="134" t="str">
        <f>IF(I112=0,"",I87/I112*100)</f>
        <v/>
      </c>
    </row>
    <row r="88" spans="1:10" ht="36.75" customHeight="1">
      <c r="A88" s="125"/>
      <c r="B88" s="130" t="s">
        <v>133</v>
      </c>
      <c r="C88" s="248" t="s">
        <v>134</v>
      </c>
      <c r="D88" s="249"/>
      <c r="E88" s="249"/>
      <c r="F88" s="136" t="s">
        <v>25</v>
      </c>
      <c r="G88" s="137"/>
      <c r="H88" s="137"/>
      <c r="I88" s="137">
        <f>'SO 02 2.6 Pol'!G15+'SO 03 3.3 Pol'!G11</f>
        <v>0</v>
      </c>
      <c r="J88" s="134" t="str">
        <f>IF(I112=0,"",I88/I112*100)</f>
        <v/>
      </c>
    </row>
    <row r="89" spans="1:10" ht="36.75" customHeight="1">
      <c r="A89" s="125"/>
      <c r="B89" s="130" t="s">
        <v>135</v>
      </c>
      <c r="C89" s="248" t="s">
        <v>136</v>
      </c>
      <c r="D89" s="249"/>
      <c r="E89" s="249"/>
      <c r="F89" s="136" t="s">
        <v>25</v>
      </c>
      <c r="G89" s="137"/>
      <c r="H89" s="137"/>
      <c r="I89" s="137">
        <f>'SO 02 2.6 Pol'!G38+'SO 03 3.3 Pol'!G18</f>
        <v>0</v>
      </c>
      <c r="J89" s="134" t="str">
        <f>IF(I112=0,"",I89/I112*100)</f>
        <v/>
      </c>
    </row>
    <row r="90" spans="1:10" ht="36.75" customHeight="1">
      <c r="A90" s="125"/>
      <c r="B90" s="130" t="s">
        <v>137</v>
      </c>
      <c r="C90" s="248" t="s">
        <v>138</v>
      </c>
      <c r="D90" s="249"/>
      <c r="E90" s="249"/>
      <c r="F90" s="136" t="s">
        <v>25</v>
      </c>
      <c r="G90" s="137"/>
      <c r="H90" s="137"/>
      <c r="I90" s="137">
        <f>'SO 02 2.6 Pol'!G43+'SO 03 3.3 Pol'!G22</f>
        <v>0</v>
      </c>
      <c r="J90" s="134" t="str">
        <f>IF(I112=0,"",I90/I112*100)</f>
        <v/>
      </c>
    </row>
    <row r="91" spans="1:10" ht="36.75" customHeight="1">
      <c r="A91" s="125"/>
      <c r="B91" s="130" t="s">
        <v>139</v>
      </c>
      <c r="C91" s="248" t="s">
        <v>140</v>
      </c>
      <c r="D91" s="249"/>
      <c r="E91" s="249"/>
      <c r="F91" s="136" t="s">
        <v>25</v>
      </c>
      <c r="G91" s="137"/>
      <c r="H91" s="137"/>
      <c r="I91" s="137">
        <f>'SO 02 2.6 Pol'!G55+'SO 03 3.3 Pol'!G24</f>
        <v>0</v>
      </c>
      <c r="J91" s="134" t="str">
        <f>IF(I112=0,"",I91/I112*100)</f>
        <v/>
      </c>
    </row>
    <row r="92" spans="1:10" ht="36.75" customHeight="1">
      <c r="A92" s="125"/>
      <c r="B92" s="130" t="s">
        <v>141</v>
      </c>
      <c r="C92" s="248" t="s">
        <v>142</v>
      </c>
      <c r="D92" s="249"/>
      <c r="E92" s="249"/>
      <c r="F92" s="136" t="s">
        <v>25</v>
      </c>
      <c r="G92" s="137"/>
      <c r="H92" s="137"/>
      <c r="I92" s="137">
        <f>'SO 02 2.1 Pol'!G137+'SO 02 2.6 Pol'!G67+'SO 03 3.3 Pol'!G36</f>
        <v>0</v>
      </c>
      <c r="J92" s="134" t="str">
        <f>IF(I112=0,"",I92/I112*100)</f>
        <v/>
      </c>
    </row>
    <row r="93" spans="1:10" ht="36.75" customHeight="1">
      <c r="A93" s="125"/>
      <c r="B93" s="130" t="s">
        <v>143</v>
      </c>
      <c r="C93" s="248" t="s">
        <v>144</v>
      </c>
      <c r="D93" s="249"/>
      <c r="E93" s="249"/>
      <c r="F93" s="136" t="s">
        <v>25</v>
      </c>
      <c r="G93" s="137"/>
      <c r="H93" s="137"/>
      <c r="I93" s="137">
        <f>'SO 02 2.6 Pol'!G71</f>
        <v>0</v>
      </c>
      <c r="J93" s="134" t="str">
        <f>IF(I112=0,"",I93/I112*100)</f>
        <v/>
      </c>
    </row>
    <row r="94" spans="1:10" ht="36.75" customHeight="1">
      <c r="A94" s="125"/>
      <c r="B94" s="130" t="s">
        <v>145</v>
      </c>
      <c r="C94" s="248" t="s">
        <v>146</v>
      </c>
      <c r="D94" s="249"/>
      <c r="E94" s="249"/>
      <c r="F94" s="136" t="s">
        <v>25</v>
      </c>
      <c r="G94" s="137"/>
      <c r="H94" s="137"/>
      <c r="I94" s="137">
        <f>'SO 01 1.1 Pol'!G240+'SO 01 1.4 Pol'!G8+'SO 02 2.1 Pol'!G140+'SO 02 2.3 Pol'!G112</f>
        <v>0</v>
      </c>
      <c r="J94" s="134" t="str">
        <f>IF(I112=0,"",I94/I112*100)</f>
        <v/>
      </c>
    </row>
    <row r="95" spans="1:10" ht="36.75" customHeight="1">
      <c r="A95" s="125"/>
      <c r="B95" s="130" t="s">
        <v>147</v>
      </c>
      <c r="C95" s="248" t="s">
        <v>148</v>
      </c>
      <c r="D95" s="249"/>
      <c r="E95" s="249"/>
      <c r="F95" s="136" t="s">
        <v>25</v>
      </c>
      <c r="G95" s="137"/>
      <c r="H95" s="137"/>
      <c r="I95" s="137">
        <f>'SO 01 1.1 Pol'!G252+'SO 01 1.4 Pol'!G64+'SO 02 2.3 Pol'!G125</f>
        <v>0</v>
      </c>
      <c r="J95" s="134" t="str">
        <f>IF(I112=0,"",I95/I112*100)</f>
        <v/>
      </c>
    </row>
    <row r="96" spans="1:10" ht="36.75" customHeight="1">
      <c r="A96" s="125"/>
      <c r="B96" s="130" t="s">
        <v>149</v>
      </c>
      <c r="C96" s="248" t="s">
        <v>150</v>
      </c>
      <c r="D96" s="249"/>
      <c r="E96" s="249"/>
      <c r="F96" s="136" t="s">
        <v>25</v>
      </c>
      <c r="G96" s="137"/>
      <c r="H96" s="137"/>
      <c r="I96" s="137">
        <f>'SO 01 1.2 Pol'!G35+'SO 01 1.4 Pol'!G71+'SO 02 2.1 Pol'!G154</f>
        <v>0</v>
      </c>
      <c r="J96" s="134" t="str">
        <f>IF(I112=0,"",I96/I112*100)</f>
        <v/>
      </c>
    </row>
    <row r="97" spans="1:10" ht="36.75" customHeight="1">
      <c r="A97" s="125"/>
      <c r="B97" s="130" t="s">
        <v>151</v>
      </c>
      <c r="C97" s="248" t="s">
        <v>152</v>
      </c>
      <c r="D97" s="249"/>
      <c r="E97" s="249"/>
      <c r="F97" s="136" t="s">
        <v>25</v>
      </c>
      <c r="G97" s="137"/>
      <c r="H97" s="137"/>
      <c r="I97" s="137">
        <f>'SO 01 1.4 Pol'!G111+'SO 02 2.1 Pol'!G172</f>
        <v>0</v>
      </c>
      <c r="J97" s="134" t="str">
        <f>IF(I112=0,"",I97/I112*100)</f>
        <v/>
      </c>
    </row>
    <row r="98" spans="1:10" ht="36.75" customHeight="1">
      <c r="A98" s="125"/>
      <c r="B98" s="130" t="s">
        <v>153</v>
      </c>
      <c r="C98" s="248" t="s">
        <v>154</v>
      </c>
      <c r="D98" s="249"/>
      <c r="E98" s="249"/>
      <c r="F98" s="136" t="s">
        <v>25</v>
      </c>
      <c r="G98" s="137"/>
      <c r="H98" s="137"/>
      <c r="I98" s="137">
        <f>'SO 01 1.2 Pol'!G55+'SO 01 1.4 Pol'!G116+'SO 02 2.1 Pol'!G175+'SO 02 2.2 Pol'!G30+'SO 02 2.3 Pol'!G133+'SO 03 3.1 Pol'!G71</f>
        <v>0</v>
      </c>
      <c r="J98" s="134" t="str">
        <f>IF(I112=0,"",I98/I112*100)</f>
        <v/>
      </c>
    </row>
    <row r="99" spans="1:10" ht="36.75" customHeight="1">
      <c r="A99" s="125"/>
      <c r="B99" s="130" t="s">
        <v>155</v>
      </c>
      <c r="C99" s="248" t="s">
        <v>156</v>
      </c>
      <c r="D99" s="249"/>
      <c r="E99" s="249"/>
      <c r="F99" s="136" t="s">
        <v>25</v>
      </c>
      <c r="G99" s="137"/>
      <c r="H99" s="137"/>
      <c r="I99" s="137">
        <f>'SO 01 1.1 Pol'!G278+'SO 02 2.3 Pol'!G160+'SO 02 2.5 Pol'!G84</f>
        <v>0</v>
      </c>
      <c r="J99" s="134" t="str">
        <f>IF(I112=0,"",I99/I112*100)</f>
        <v/>
      </c>
    </row>
    <row r="100" spans="1:10" ht="36.75" customHeight="1">
      <c r="A100" s="125"/>
      <c r="B100" s="130" t="s">
        <v>157</v>
      </c>
      <c r="C100" s="248" t="s">
        <v>158</v>
      </c>
      <c r="D100" s="249"/>
      <c r="E100" s="249"/>
      <c r="F100" s="136" t="s">
        <v>25</v>
      </c>
      <c r="G100" s="137"/>
      <c r="H100" s="137"/>
      <c r="I100" s="137">
        <f>'SO 02 2.3 Pol'!G162+'SO 03 3.1 Pol'!G87</f>
        <v>0</v>
      </c>
      <c r="J100" s="134" t="str">
        <f>IF(I112=0,"",I100/I112*100)</f>
        <v/>
      </c>
    </row>
    <row r="101" spans="1:10" ht="36.75" customHeight="1">
      <c r="A101" s="125"/>
      <c r="B101" s="130" t="s">
        <v>159</v>
      </c>
      <c r="C101" s="248" t="s">
        <v>160</v>
      </c>
      <c r="D101" s="249"/>
      <c r="E101" s="249"/>
      <c r="F101" s="136" t="s">
        <v>25</v>
      </c>
      <c r="G101" s="137"/>
      <c r="H101" s="137"/>
      <c r="I101" s="137">
        <f>'SO 02 2.1 Pol'!G183+'SO 02 2.3 Pol'!G179</f>
        <v>0</v>
      </c>
      <c r="J101" s="134" t="str">
        <f>IF(I112=0,"",I101/I112*100)</f>
        <v/>
      </c>
    </row>
    <row r="102" spans="1:10" ht="36.75" customHeight="1">
      <c r="A102" s="125"/>
      <c r="B102" s="130" t="s">
        <v>161</v>
      </c>
      <c r="C102" s="248" t="s">
        <v>162</v>
      </c>
      <c r="D102" s="249"/>
      <c r="E102" s="249"/>
      <c r="F102" s="136" t="s">
        <v>25</v>
      </c>
      <c r="G102" s="137"/>
      <c r="H102" s="137"/>
      <c r="I102" s="137">
        <f>'SO 02 2.3 Pol'!G191+'SO 03 3.1 Pol'!G97</f>
        <v>0</v>
      </c>
      <c r="J102" s="134" t="str">
        <f>IF(I112=0,"",I102/I112*100)</f>
        <v/>
      </c>
    </row>
    <row r="103" spans="1:10" ht="36.75" customHeight="1">
      <c r="A103" s="125"/>
      <c r="B103" s="130" t="s">
        <v>163</v>
      </c>
      <c r="C103" s="248" t="s">
        <v>164</v>
      </c>
      <c r="D103" s="249"/>
      <c r="E103" s="249"/>
      <c r="F103" s="136" t="s">
        <v>25</v>
      </c>
      <c r="G103" s="137"/>
      <c r="H103" s="137"/>
      <c r="I103" s="137">
        <f>'SO 02 2.3 Pol'!G196+'SO 03 3.1 Pol'!G102</f>
        <v>0</v>
      </c>
      <c r="J103" s="134" t="str">
        <f>IF(I112=0,"",I103/I112*100)</f>
        <v/>
      </c>
    </row>
    <row r="104" spans="1:10" ht="36.75" customHeight="1">
      <c r="A104" s="125"/>
      <c r="B104" s="130" t="s">
        <v>165</v>
      </c>
      <c r="C104" s="248" t="s">
        <v>166</v>
      </c>
      <c r="D104" s="249"/>
      <c r="E104" s="249"/>
      <c r="F104" s="136" t="s">
        <v>25</v>
      </c>
      <c r="G104" s="137"/>
      <c r="H104" s="137"/>
      <c r="I104" s="137">
        <f>'SO 02 2.3 Pol'!G211+'SO 03 3.1 Pol'!G114</f>
        <v>0</v>
      </c>
      <c r="J104" s="134" t="str">
        <f>IF(I112=0,"",I104/I112*100)</f>
        <v/>
      </c>
    </row>
    <row r="105" spans="1:10" ht="36.75" customHeight="1">
      <c r="A105" s="125"/>
      <c r="B105" s="130" t="s">
        <v>167</v>
      </c>
      <c r="C105" s="248" t="s">
        <v>168</v>
      </c>
      <c r="D105" s="249"/>
      <c r="E105" s="249"/>
      <c r="F105" s="136" t="s">
        <v>25</v>
      </c>
      <c r="G105" s="137"/>
      <c r="H105" s="137"/>
      <c r="I105" s="137">
        <f>'SO 02 2.3 Pol'!G215+'SO 03 3.1 Pol'!G118</f>
        <v>0</v>
      </c>
      <c r="J105" s="134" t="str">
        <f>IF(I112=0,"",I105/I112*100)</f>
        <v/>
      </c>
    </row>
    <row r="106" spans="1:10" ht="36.75" customHeight="1">
      <c r="A106" s="125"/>
      <c r="B106" s="130" t="s">
        <v>169</v>
      </c>
      <c r="C106" s="248" t="s">
        <v>170</v>
      </c>
      <c r="D106" s="249"/>
      <c r="E106" s="249"/>
      <c r="F106" s="136" t="s">
        <v>25</v>
      </c>
      <c r="G106" s="137"/>
      <c r="H106" s="137"/>
      <c r="I106" s="137">
        <f>'SO 01 1.3 Pol'!G8</f>
        <v>0</v>
      </c>
      <c r="J106" s="134" t="str">
        <f>IF(I112=0,"",I106/I112*100)</f>
        <v/>
      </c>
    </row>
    <row r="107" spans="1:10" ht="36.75" customHeight="1">
      <c r="A107" s="125"/>
      <c r="B107" s="130" t="s">
        <v>171</v>
      </c>
      <c r="C107" s="248" t="s">
        <v>172</v>
      </c>
      <c r="D107" s="249"/>
      <c r="E107" s="249"/>
      <c r="F107" s="136" t="s">
        <v>25</v>
      </c>
      <c r="G107" s="137"/>
      <c r="H107" s="137"/>
      <c r="I107" s="137">
        <f>'SO 02 2.5 Pol'!G87+'SO 02 2.6 Pol'!G75+'SO 03 3.2 Pol'!G55+'SO 03 3.3 Pol'!G40</f>
        <v>0</v>
      </c>
      <c r="J107" s="134" t="str">
        <f>IF(I112=0,"",I107/I112*100)</f>
        <v/>
      </c>
    </row>
    <row r="108" spans="1:10" ht="36.75" customHeight="1">
      <c r="A108" s="125"/>
      <c r="B108" s="130" t="s">
        <v>173</v>
      </c>
      <c r="C108" s="248" t="s">
        <v>174</v>
      </c>
      <c r="D108" s="249"/>
      <c r="E108" s="249"/>
      <c r="F108" s="136" t="s">
        <v>26</v>
      </c>
      <c r="G108" s="137"/>
      <c r="H108" s="137"/>
      <c r="I108" s="137">
        <f>'SO 02 2.4 Pol'!G8</f>
        <v>0</v>
      </c>
      <c r="J108" s="134" t="str">
        <f>IF(I112=0,"",I108/I112*100)</f>
        <v/>
      </c>
    </row>
    <row r="109" spans="1:10" ht="36.75" customHeight="1">
      <c r="A109" s="125"/>
      <c r="B109" s="130" t="s">
        <v>175</v>
      </c>
      <c r="C109" s="248" t="s">
        <v>176</v>
      </c>
      <c r="D109" s="249"/>
      <c r="E109" s="249"/>
      <c r="F109" s="136" t="s">
        <v>177</v>
      </c>
      <c r="G109" s="137"/>
      <c r="H109" s="137"/>
      <c r="I109" s="137">
        <f>'SO 02 2.1 Pol'!G187+'SO 03 3.1 Pol'!G126</f>
        <v>0</v>
      </c>
      <c r="J109" s="134" t="str">
        <f>IF(I112=0,"",I109/I112*100)</f>
        <v/>
      </c>
    </row>
    <row r="110" spans="1:10" ht="36.75" customHeight="1">
      <c r="A110" s="125"/>
      <c r="B110" s="130" t="s">
        <v>178</v>
      </c>
      <c r="C110" s="248" t="s">
        <v>27</v>
      </c>
      <c r="D110" s="249"/>
      <c r="E110" s="249"/>
      <c r="F110" s="136" t="s">
        <v>178</v>
      </c>
      <c r="G110" s="137"/>
      <c r="H110" s="137"/>
      <c r="I110" s="137">
        <f>'SO 00 0 Pol'!G8</f>
        <v>0</v>
      </c>
      <c r="J110" s="134" t="str">
        <f>IF(I112=0,"",I110/I112*100)</f>
        <v/>
      </c>
    </row>
    <row r="111" spans="1:10" ht="36.75" customHeight="1">
      <c r="A111" s="125"/>
      <c r="B111" s="130" t="s">
        <v>179</v>
      </c>
      <c r="C111" s="248" t="s">
        <v>28</v>
      </c>
      <c r="D111" s="249"/>
      <c r="E111" s="249"/>
      <c r="F111" s="136" t="s">
        <v>179</v>
      </c>
      <c r="G111" s="137"/>
      <c r="H111" s="137"/>
      <c r="I111" s="137">
        <f>'SO 00 0 Pol'!G17</f>
        <v>0</v>
      </c>
      <c r="J111" s="134" t="str">
        <f>IF(I112=0,"",I111/I112*100)</f>
        <v/>
      </c>
    </row>
    <row r="112" spans="1:10" ht="25.5" customHeight="1">
      <c r="A112" s="126"/>
      <c r="B112" s="131" t="s">
        <v>1</v>
      </c>
      <c r="C112" s="132"/>
      <c r="D112" s="133"/>
      <c r="E112" s="133"/>
      <c r="F112" s="138"/>
      <c r="G112" s="139"/>
      <c r="H112" s="139"/>
      <c r="I112" s="139">
        <f>SUM(I68:I111)</f>
        <v>0</v>
      </c>
      <c r="J112" s="135">
        <f>SUM(J68:J111)</f>
        <v>0</v>
      </c>
    </row>
    <row r="113" spans="6:10">
      <c r="F113" s="88"/>
      <c r="G113" s="88"/>
      <c r="H113" s="88"/>
      <c r="I113" s="88"/>
      <c r="J113" s="89"/>
    </row>
    <row r="114" spans="6:10">
      <c r="F114" s="88"/>
      <c r="G114" s="88"/>
      <c r="H114" s="88"/>
      <c r="I114" s="88"/>
      <c r="J114" s="89"/>
    </row>
    <row r="115" spans="6:10">
      <c r="F115" s="88"/>
      <c r="G115" s="88"/>
      <c r="H115" s="88"/>
      <c r="I115" s="88"/>
      <c r="J115" s="89"/>
    </row>
  </sheetData>
  <sheetProtection password="ED80"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8">
    <mergeCell ref="C110:E110"/>
    <mergeCell ref="C111:E111"/>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85:E85"/>
    <mergeCell ref="C86:E86"/>
    <mergeCell ref="C87:E87"/>
    <mergeCell ref="C88:E88"/>
    <mergeCell ref="C89:E89"/>
    <mergeCell ref="C80:E80"/>
    <mergeCell ref="C81:E81"/>
    <mergeCell ref="C82:E82"/>
    <mergeCell ref="C83:E83"/>
    <mergeCell ref="C84:E84"/>
    <mergeCell ref="C75:E75"/>
    <mergeCell ref="C76:E76"/>
    <mergeCell ref="C77:E77"/>
    <mergeCell ref="C78:E78"/>
    <mergeCell ref="C79:E79"/>
    <mergeCell ref="C70:E70"/>
    <mergeCell ref="C71:E71"/>
    <mergeCell ref="C72:E72"/>
    <mergeCell ref="C73:E73"/>
    <mergeCell ref="C74:E74"/>
    <mergeCell ref="C59:E59"/>
    <mergeCell ref="C60:E60"/>
    <mergeCell ref="B61:E61"/>
    <mergeCell ref="C68:E68"/>
    <mergeCell ref="C69:E69"/>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c r="A1" s="250" t="s">
        <v>6</v>
      </c>
      <c r="B1" s="250"/>
      <c r="C1" s="251"/>
      <c r="D1" s="250"/>
      <c r="E1" s="250"/>
      <c r="F1" s="250"/>
      <c r="G1" s="250"/>
    </row>
    <row r="2" spans="1:7" ht="24.95" customHeight="1">
      <c r="A2" s="50" t="s">
        <v>7</v>
      </c>
      <c r="B2" s="49"/>
      <c r="C2" s="252"/>
      <c r="D2" s="252"/>
      <c r="E2" s="252"/>
      <c r="F2" s="252"/>
      <c r="G2" s="253"/>
    </row>
    <row r="3" spans="1:7" ht="24.95" customHeight="1">
      <c r="A3" s="50" t="s">
        <v>8</v>
      </c>
      <c r="B3" s="49"/>
      <c r="C3" s="252"/>
      <c r="D3" s="252"/>
      <c r="E3" s="252"/>
      <c r="F3" s="252"/>
      <c r="G3" s="253"/>
    </row>
    <row r="4" spans="1:7" ht="24.95" customHeight="1">
      <c r="A4" s="50" t="s">
        <v>9</v>
      </c>
      <c r="B4" s="49"/>
      <c r="C4" s="252"/>
      <c r="D4" s="252"/>
      <c r="E4" s="252"/>
      <c r="F4" s="252"/>
      <c r="G4" s="253"/>
    </row>
    <row r="5" spans="1:7">
      <c r="B5" s="4"/>
      <c r="C5" s="5"/>
      <c r="D5" s="6"/>
    </row>
  </sheetData>
  <sheetProtection password="ED8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53</v>
      </c>
      <c r="C3" s="257" t="s">
        <v>54</v>
      </c>
      <c r="D3" s="258"/>
      <c r="E3" s="258"/>
      <c r="F3" s="258"/>
      <c r="G3" s="259"/>
      <c r="AC3" s="123" t="s">
        <v>182</v>
      </c>
      <c r="AG3" t="s">
        <v>183</v>
      </c>
    </row>
    <row r="4" spans="1:60" ht="24.95" customHeight="1">
      <c r="A4" s="142" t="s">
        <v>9</v>
      </c>
      <c r="B4" s="143" t="s">
        <v>55</v>
      </c>
      <c r="C4" s="260" t="s">
        <v>56</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178</v>
      </c>
      <c r="C8" s="177" t="s">
        <v>27</v>
      </c>
      <c r="D8" s="164"/>
      <c r="E8" s="165"/>
      <c r="F8" s="166"/>
      <c r="G8" s="166">
        <f>SUMIF(AG9:AG16,"&lt;&gt;NOR",G9:G16)</f>
        <v>0</v>
      </c>
      <c r="H8" s="166"/>
      <c r="I8" s="166">
        <f>SUM(I9:I16)</f>
        <v>0</v>
      </c>
      <c r="J8" s="166"/>
      <c r="K8" s="166">
        <f>SUM(K9:K16)</f>
        <v>0</v>
      </c>
      <c r="L8" s="166"/>
      <c r="M8" s="166">
        <f>SUM(M9:M16)</f>
        <v>0</v>
      </c>
      <c r="N8" s="166"/>
      <c r="O8" s="166">
        <f>SUM(O9:O16)</f>
        <v>0</v>
      </c>
      <c r="P8" s="166"/>
      <c r="Q8" s="166">
        <f>SUM(Q9:Q16)</f>
        <v>0</v>
      </c>
      <c r="R8" s="166"/>
      <c r="S8" s="166"/>
      <c r="T8" s="167"/>
      <c r="U8" s="161"/>
      <c r="V8" s="161">
        <f>SUM(V9:V16)</f>
        <v>0</v>
      </c>
      <c r="W8" s="161"/>
      <c r="X8" s="161"/>
      <c r="AG8" t="s">
        <v>207</v>
      </c>
    </row>
    <row r="9" spans="1:60" outlineLevel="1">
      <c r="A9" s="168">
        <v>1</v>
      </c>
      <c r="B9" s="169" t="s">
        <v>208</v>
      </c>
      <c r="C9" s="178" t="s">
        <v>209</v>
      </c>
      <c r="D9" s="170" t="s">
        <v>210</v>
      </c>
      <c r="E9" s="171">
        <v>1</v>
      </c>
      <c r="F9" s="172"/>
      <c r="G9" s="173">
        <f>ROUND(E9*F9,2)</f>
        <v>0</v>
      </c>
      <c r="H9" s="172"/>
      <c r="I9" s="173">
        <f>ROUND(E9*H9,2)</f>
        <v>0</v>
      </c>
      <c r="J9" s="172"/>
      <c r="K9" s="173">
        <f>ROUND(E9*J9,2)</f>
        <v>0</v>
      </c>
      <c r="L9" s="173">
        <v>15</v>
      </c>
      <c r="M9" s="173">
        <f>G9*(1+L9/100)</f>
        <v>0</v>
      </c>
      <c r="N9" s="173">
        <v>0</v>
      </c>
      <c r="O9" s="173">
        <f>ROUND(E9*N9,2)</f>
        <v>0</v>
      </c>
      <c r="P9" s="173">
        <v>0</v>
      </c>
      <c r="Q9" s="173">
        <f>ROUND(E9*P9,2)</f>
        <v>0</v>
      </c>
      <c r="R9" s="173"/>
      <c r="S9" s="173" t="s">
        <v>211</v>
      </c>
      <c r="T9" s="174" t="s">
        <v>212</v>
      </c>
      <c r="U9" s="159">
        <v>0</v>
      </c>
      <c r="V9" s="159">
        <f>ROUND(E9*U9,2)</f>
        <v>0</v>
      </c>
      <c r="W9" s="159"/>
      <c r="X9" s="159" t="s">
        <v>213</v>
      </c>
      <c r="Y9" s="149"/>
      <c r="Z9" s="149"/>
      <c r="AA9" s="149"/>
      <c r="AB9" s="149"/>
      <c r="AC9" s="149"/>
      <c r="AD9" s="149"/>
      <c r="AE9" s="149"/>
      <c r="AF9" s="149"/>
      <c r="AG9" s="149" t="s">
        <v>214</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2.5" outlineLevel="1">
      <c r="A10" s="156"/>
      <c r="B10" s="157"/>
      <c r="C10" s="254" t="s">
        <v>215</v>
      </c>
      <c r="D10" s="255"/>
      <c r="E10" s="255"/>
      <c r="F10" s="255"/>
      <c r="G10" s="255"/>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216</v>
      </c>
      <c r="AH10" s="149"/>
      <c r="AI10" s="149"/>
      <c r="AJ10" s="149"/>
      <c r="AK10" s="149"/>
      <c r="AL10" s="149"/>
      <c r="AM10" s="149"/>
      <c r="AN10" s="149"/>
      <c r="AO10" s="149"/>
      <c r="AP10" s="149"/>
      <c r="AQ10" s="149"/>
      <c r="AR10" s="149"/>
      <c r="AS10" s="149"/>
      <c r="AT10" s="149"/>
      <c r="AU10" s="149"/>
      <c r="AV10" s="149"/>
      <c r="AW10" s="149"/>
      <c r="AX10" s="149"/>
      <c r="AY10" s="149"/>
      <c r="AZ10" s="149"/>
      <c r="BA10" s="175" t="str">
        <f>C10</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0" s="149"/>
      <c r="BC10" s="149"/>
      <c r="BD10" s="149"/>
      <c r="BE10" s="149"/>
      <c r="BF10" s="149"/>
      <c r="BG10" s="149"/>
      <c r="BH10" s="149"/>
    </row>
    <row r="11" spans="1:60" outlineLevel="1">
      <c r="A11" s="168">
        <v>2</v>
      </c>
      <c r="B11" s="169" t="s">
        <v>217</v>
      </c>
      <c r="C11" s="178" t="s">
        <v>218</v>
      </c>
      <c r="D11" s="170" t="s">
        <v>210</v>
      </c>
      <c r="E11" s="171">
        <v>1</v>
      </c>
      <c r="F11" s="172"/>
      <c r="G11" s="173">
        <f>ROUND(E11*F11,2)</f>
        <v>0</v>
      </c>
      <c r="H11" s="172"/>
      <c r="I11" s="173">
        <f>ROUND(E11*H11,2)</f>
        <v>0</v>
      </c>
      <c r="J11" s="172"/>
      <c r="K11" s="173">
        <f>ROUND(E11*J11,2)</f>
        <v>0</v>
      </c>
      <c r="L11" s="173">
        <v>15</v>
      </c>
      <c r="M11" s="173">
        <f>G11*(1+L11/100)</f>
        <v>0</v>
      </c>
      <c r="N11" s="173">
        <v>0</v>
      </c>
      <c r="O11" s="173">
        <f>ROUND(E11*N11,2)</f>
        <v>0</v>
      </c>
      <c r="P11" s="173">
        <v>0</v>
      </c>
      <c r="Q11" s="173">
        <f>ROUND(E11*P11,2)</f>
        <v>0</v>
      </c>
      <c r="R11" s="173"/>
      <c r="S11" s="173" t="s">
        <v>211</v>
      </c>
      <c r="T11" s="174" t="s">
        <v>212</v>
      </c>
      <c r="U11" s="159">
        <v>0</v>
      </c>
      <c r="V11" s="159">
        <f>ROUND(E11*U11,2)</f>
        <v>0</v>
      </c>
      <c r="W11" s="159"/>
      <c r="X11" s="159" t="s">
        <v>213</v>
      </c>
      <c r="Y11" s="149"/>
      <c r="Z11" s="149"/>
      <c r="AA11" s="149"/>
      <c r="AB11" s="149"/>
      <c r="AC11" s="149"/>
      <c r="AD11" s="149"/>
      <c r="AE11" s="149"/>
      <c r="AF11" s="149"/>
      <c r="AG11" s="149" t="s">
        <v>214</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33.75" outlineLevel="1">
      <c r="A12" s="156"/>
      <c r="B12" s="157"/>
      <c r="C12" s="254" t="s">
        <v>219</v>
      </c>
      <c r="D12" s="255"/>
      <c r="E12" s="255"/>
      <c r="F12" s="255"/>
      <c r="G12" s="255"/>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216</v>
      </c>
      <c r="AH12" s="149"/>
      <c r="AI12" s="149"/>
      <c r="AJ12" s="149"/>
      <c r="AK12" s="149"/>
      <c r="AL12" s="149"/>
      <c r="AM12" s="149"/>
      <c r="AN12" s="149"/>
      <c r="AO12" s="149"/>
      <c r="AP12" s="149"/>
      <c r="AQ12" s="149"/>
      <c r="AR12" s="149"/>
      <c r="AS12" s="149"/>
      <c r="AT12" s="149"/>
      <c r="AU12" s="149"/>
      <c r="AV12" s="149"/>
      <c r="AW12" s="149"/>
      <c r="AX12" s="149"/>
      <c r="AY12" s="149"/>
      <c r="AZ12" s="149"/>
      <c r="BA12" s="175" t="str">
        <f>C12</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2" s="149"/>
      <c r="BC12" s="149"/>
      <c r="BD12" s="149"/>
      <c r="BE12" s="149"/>
      <c r="BF12" s="149"/>
      <c r="BG12" s="149"/>
      <c r="BH12" s="149"/>
    </row>
    <row r="13" spans="1:60" outlineLevel="1">
      <c r="A13" s="168">
        <v>3</v>
      </c>
      <c r="B13" s="169" t="s">
        <v>220</v>
      </c>
      <c r="C13" s="178" t="s">
        <v>221</v>
      </c>
      <c r="D13" s="170" t="s">
        <v>210</v>
      </c>
      <c r="E13" s="171">
        <v>1</v>
      </c>
      <c r="F13" s="172"/>
      <c r="G13" s="173">
        <f>ROUND(E13*F13,2)</f>
        <v>0</v>
      </c>
      <c r="H13" s="172"/>
      <c r="I13" s="173">
        <f>ROUND(E13*H13,2)</f>
        <v>0</v>
      </c>
      <c r="J13" s="172"/>
      <c r="K13" s="173">
        <f>ROUND(E13*J13,2)</f>
        <v>0</v>
      </c>
      <c r="L13" s="173">
        <v>15</v>
      </c>
      <c r="M13" s="173">
        <f>G13*(1+L13/100)</f>
        <v>0</v>
      </c>
      <c r="N13" s="173">
        <v>0</v>
      </c>
      <c r="O13" s="173">
        <f>ROUND(E13*N13,2)</f>
        <v>0</v>
      </c>
      <c r="P13" s="173">
        <v>0</v>
      </c>
      <c r="Q13" s="173">
        <f>ROUND(E13*P13,2)</f>
        <v>0</v>
      </c>
      <c r="R13" s="173"/>
      <c r="S13" s="173" t="s">
        <v>211</v>
      </c>
      <c r="T13" s="174" t="s">
        <v>212</v>
      </c>
      <c r="U13" s="159">
        <v>0</v>
      </c>
      <c r="V13" s="159">
        <f>ROUND(E13*U13,2)</f>
        <v>0</v>
      </c>
      <c r="W13" s="159"/>
      <c r="X13" s="159" t="s">
        <v>213</v>
      </c>
      <c r="Y13" s="149"/>
      <c r="Z13" s="149"/>
      <c r="AA13" s="149"/>
      <c r="AB13" s="149"/>
      <c r="AC13" s="149"/>
      <c r="AD13" s="149"/>
      <c r="AE13" s="149"/>
      <c r="AF13" s="149"/>
      <c r="AG13" s="149" t="s">
        <v>214</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ht="22.5" outlineLevel="1">
      <c r="A14" s="156"/>
      <c r="B14" s="157"/>
      <c r="C14" s="254" t="s">
        <v>222</v>
      </c>
      <c r="D14" s="255"/>
      <c r="E14" s="255"/>
      <c r="F14" s="255"/>
      <c r="G14" s="255"/>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216</v>
      </c>
      <c r="AH14" s="149"/>
      <c r="AI14" s="149"/>
      <c r="AJ14" s="149"/>
      <c r="AK14" s="149"/>
      <c r="AL14" s="149"/>
      <c r="AM14" s="149"/>
      <c r="AN14" s="149"/>
      <c r="AO14" s="149"/>
      <c r="AP14" s="149"/>
      <c r="AQ14" s="149"/>
      <c r="AR14" s="149"/>
      <c r="AS14" s="149"/>
      <c r="AT14" s="149"/>
      <c r="AU14" s="149"/>
      <c r="AV14" s="149"/>
      <c r="AW14" s="149"/>
      <c r="AX14" s="149"/>
      <c r="AY14" s="149"/>
      <c r="AZ14" s="149"/>
      <c r="BA14" s="175" t="str">
        <f>C14</f>
        <v>Odstranění objektů zařízení staveniště včetně přípojek energií a jejich odvoz. Položka zahrnuje i náklady na úpravu povrchů po odstranění zařízení staveniště a úklid ploch, na kterých bylo zařízení staveniště provozováno.</v>
      </c>
      <c r="BB14" s="149"/>
      <c r="BC14" s="149"/>
      <c r="BD14" s="149"/>
      <c r="BE14" s="149"/>
      <c r="BF14" s="149"/>
      <c r="BG14" s="149"/>
      <c r="BH14" s="149"/>
    </row>
    <row r="15" spans="1:60" outlineLevel="1">
      <c r="A15" s="168">
        <v>4</v>
      </c>
      <c r="B15" s="169" t="s">
        <v>223</v>
      </c>
      <c r="C15" s="178" t="s">
        <v>224</v>
      </c>
      <c r="D15" s="170" t="s">
        <v>210</v>
      </c>
      <c r="E15" s="171">
        <v>1</v>
      </c>
      <c r="F15" s="172"/>
      <c r="G15" s="173">
        <f>ROUND(E15*F15,2)</f>
        <v>0</v>
      </c>
      <c r="H15" s="172"/>
      <c r="I15" s="173">
        <f>ROUND(E15*H15,2)</f>
        <v>0</v>
      </c>
      <c r="J15" s="172"/>
      <c r="K15" s="173">
        <f>ROUND(E15*J15,2)</f>
        <v>0</v>
      </c>
      <c r="L15" s="173">
        <v>15</v>
      </c>
      <c r="M15" s="173">
        <f>G15*(1+L15/100)</f>
        <v>0</v>
      </c>
      <c r="N15" s="173">
        <v>0</v>
      </c>
      <c r="O15" s="173">
        <f>ROUND(E15*N15,2)</f>
        <v>0</v>
      </c>
      <c r="P15" s="173">
        <v>0</v>
      </c>
      <c r="Q15" s="173">
        <f>ROUND(E15*P15,2)</f>
        <v>0</v>
      </c>
      <c r="R15" s="173"/>
      <c r="S15" s="173" t="s">
        <v>211</v>
      </c>
      <c r="T15" s="174" t="s">
        <v>212</v>
      </c>
      <c r="U15" s="159">
        <v>0</v>
      </c>
      <c r="V15" s="159">
        <f>ROUND(E15*U15,2)</f>
        <v>0</v>
      </c>
      <c r="W15" s="159"/>
      <c r="X15" s="159" t="s">
        <v>213</v>
      </c>
      <c r="Y15" s="149"/>
      <c r="Z15" s="149"/>
      <c r="AA15" s="149"/>
      <c r="AB15" s="149"/>
      <c r="AC15" s="149"/>
      <c r="AD15" s="149"/>
      <c r="AE15" s="149"/>
      <c r="AF15" s="149"/>
      <c r="AG15" s="149" t="s">
        <v>214</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c r="B16" s="157"/>
      <c r="C16" s="254" t="s">
        <v>225</v>
      </c>
      <c r="D16" s="255"/>
      <c r="E16" s="255"/>
      <c r="F16" s="255"/>
      <c r="G16" s="255"/>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216</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c r="A17" s="162" t="s">
        <v>206</v>
      </c>
      <c r="B17" s="163" t="s">
        <v>179</v>
      </c>
      <c r="C17" s="177" t="s">
        <v>28</v>
      </c>
      <c r="D17" s="164"/>
      <c r="E17" s="165"/>
      <c r="F17" s="166"/>
      <c r="G17" s="166">
        <f>SUMIF(AG18:AG23,"&lt;&gt;NOR",G18:G23)</f>
        <v>0</v>
      </c>
      <c r="H17" s="166"/>
      <c r="I17" s="166">
        <f>SUM(I18:I23)</f>
        <v>0</v>
      </c>
      <c r="J17" s="166"/>
      <c r="K17" s="166">
        <f>SUM(K18:K23)</f>
        <v>0</v>
      </c>
      <c r="L17" s="166"/>
      <c r="M17" s="166">
        <f>SUM(M18:M23)</f>
        <v>0</v>
      </c>
      <c r="N17" s="166"/>
      <c r="O17" s="166">
        <f>SUM(O18:O23)</f>
        <v>0</v>
      </c>
      <c r="P17" s="166"/>
      <c r="Q17" s="166">
        <f>SUM(Q18:Q23)</f>
        <v>0</v>
      </c>
      <c r="R17" s="166"/>
      <c r="S17" s="166"/>
      <c r="T17" s="167"/>
      <c r="U17" s="161"/>
      <c r="V17" s="161">
        <f>SUM(V18:V23)</f>
        <v>0</v>
      </c>
      <c r="W17" s="161"/>
      <c r="X17" s="161"/>
      <c r="AG17" t="s">
        <v>207</v>
      </c>
    </row>
    <row r="18" spans="1:60" outlineLevel="1">
      <c r="A18" s="168">
        <v>5</v>
      </c>
      <c r="B18" s="169" t="s">
        <v>226</v>
      </c>
      <c r="C18" s="178" t="s">
        <v>227</v>
      </c>
      <c r="D18" s="170" t="s">
        <v>210</v>
      </c>
      <c r="E18" s="171">
        <v>1</v>
      </c>
      <c r="F18" s="172"/>
      <c r="G18" s="173">
        <f>ROUND(E18*F18,2)</f>
        <v>0</v>
      </c>
      <c r="H18" s="172"/>
      <c r="I18" s="173">
        <f>ROUND(E18*H18,2)</f>
        <v>0</v>
      </c>
      <c r="J18" s="172"/>
      <c r="K18" s="173">
        <f>ROUND(E18*J18,2)</f>
        <v>0</v>
      </c>
      <c r="L18" s="173">
        <v>15</v>
      </c>
      <c r="M18" s="173">
        <f>G18*(1+L18/100)</f>
        <v>0</v>
      </c>
      <c r="N18" s="173">
        <v>0</v>
      </c>
      <c r="O18" s="173">
        <f>ROUND(E18*N18,2)</f>
        <v>0</v>
      </c>
      <c r="P18" s="173">
        <v>0</v>
      </c>
      <c r="Q18" s="173">
        <f>ROUND(E18*P18,2)</f>
        <v>0</v>
      </c>
      <c r="R18" s="173"/>
      <c r="S18" s="173" t="s">
        <v>211</v>
      </c>
      <c r="T18" s="174" t="s">
        <v>212</v>
      </c>
      <c r="U18" s="159">
        <v>0</v>
      </c>
      <c r="V18" s="159">
        <f>ROUND(E18*U18,2)</f>
        <v>0</v>
      </c>
      <c r="W18" s="159"/>
      <c r="X18" s="159" t="s">
        <v>213</v>
      </c>
      <c r="Y18" s="149"/>
      <c r="Z18" s="149"/>
      <c r="AA18" s="149"/>
      <c r="AB18" s="149"/>
      <c r="AC18" s="149"/>
      <c r="AD18" s="149"/>
      <c r="AE18" s="149"/>
      <c r="AF18" s="149"/>
      <c r="AG18" s="149" t="s">
        <v>214</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56"/>
      <c r="B19" s="157"/>
      <c r="C19" s="254" t="s">
        <v>228</v>
      </c>
      <c r="D19" s="255"/>
      <c r="E19" s="255"/>
      <c r="F19" s="255"/>
      <c r="G19" s="255"/>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216</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68">
        <v>6</v>
      </c>
      <c r="B20" s="169" t="s">
        <v>229</v>
      </c>
      <c r="C20" s="178" t="s">
        <v>230</v>
      </c>
      <c r="D20" s="170" t="s">
        <v>210</v>
      </c>
      <c r="E20" s="171">
        <v>1</v>
      </c>
      <c r="F20" s="172"/>
      <c r="G20" s="173">
        <f>ROUND(E20*F20,2)</f>
        <v>0</v>
      </c>
      <c r="H20" s="172"/>
      <c r="I20" s="173">
        <f>ROUND(E20*H20,2)</f>
        <v>0</v>
      </c>
      <c r="J20" s="172"/>
      <c r="K20" s="173">
        <f>ROUND(E20*J20,2)</f>
        <v>0</v>
      </c>
      <c r="L20" s="173">
        <v>15</v>
      </c>
      <c r="M20" s="173">
        <f>G20*(1+L20/100)</f>
        <v>0</v>
      </c>
      <c r="N20" s="173">
        <v>0</v>
      </c>
      <c r="O20" s="173">
        <f>ROUND(E20*N20,2)</f>
        <v>0</v>
      </c>
      <c r="P20" s="173">
        <v>0</v>
      </c>
      <c r="Q20" s="173">
        <f>ROUND(E20*P20,2)</f>
        <v>0</v>
      </c>
      <c r="R20" s="173"/>
      <c r="S20" s="173" t="s">
        <v>211</v>
      </c>
      <c r="T20" s="174" t="s">
        <v>212</v>
      </c>
      <c r="U20" s="159">
        <v>0</v>
      </c>
      <c r="V20" s="159">
        <f>ROUND(E20*U20,2)</f>
        <v>0</v>
      </c>
      <c r="W20" s="159"/>
      <c r="X20" s="159" t="s">
        <v>213</v>
      </c>
      <c r="Y20" s="149"/>
      <c r="Z20" s="149"/>
      <c r="AA20" s="149"/>
      <c r="AB20" s="149"/>
      <c r="AC20" s="149"/>
      <c r="AD20" s="149"/>
      <c r="AE20" s="149"/>
      <c r="AF20" s="149"/>
      <c r="AG20" s="149" t="s">
        <v>214</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33.75" outlineLevel="1">
      <c r="A21" s="156"/>
      <c r="B21" s="157"/>
      <c r="C21" s="254" t="s">
        <v>231</v>
      </c>
      <c r="D21" s="255"/>
      <c r="E21" s="255"/>
      <c r="F21" s="255"/>
      <c r="G21" s="255"/>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216</v>
      </c>
      <c r="AH21" s="149"/>
      <c r="AI21" s="149"/>
      <c r="AJ21" s="149"/>
      <c r="AK21" s="149"/>
      <c r="AL21" s="149"/>
      <c r="AM21" s="149"/>
      <c r="AN21" s="149"/>
      <c r="AO21" s="149"/>
      <c r="AP21" s="149"/>
      <c r="AQ21" s="149"/>
      <c r="AR21" s="149"/>
      <c r="AS21" s="149"/>
      <c r="AT21" s="149"/>
      <c r="AU21" s="149"/>
      <c r="AV21" s="149"/>
      <c r="AW21" s="149"/>
      <c r="AX21" s="149"/>
      <c r="AY21" s="149"/>
      <c r="AZ21" s="149"/>
      <c r="BA21" s="175" t="str">
        <f>C21</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1" s="149"/>
      <c r="BC21" s="149"/>
      <c r="BD21" s="149"/>
      <c r="BE21" s="149"/>
      <c r="BF21" s="149"/>
      <c r="BG21" s="149"/>
      <c r="BH21" s="149"/>
    </row>
    <row r="22" spans="1:60" outlineLevel="1">
      <c r="A22" s="168">
        <v>7</v>
      </c>
      <c r="B22" s="169" t="s">
        <v>232</v>
      </c>
      <c r="C22" s="178" t="s">
        <v>233</v>
      </c>
      <c r="D22" s="170" t="s">
        <v>210</v>
      </c>
      <c r="E22" s="171">
        <v>1</v>
      </c>
      <c r="F22" s="172"/>
      <c r="G22" s="173">
        <f>ROUND(E22*F22,2)</f>
        <v>0</v>
      </c>
      <c r="H22" s="172"/>
      <c r="I22" s="173">
        <f>ROUND(E22*H22,2)</f>
        <v>0</v>
      </c>
      <c r="J22" s="172"/>
      <c r="K22" s="173">
        <f>ROUND(E22*J22,2)</f>
        <v>0</v>
      </c>
      <c r="L22" s="173">
        <v>15</v>
      </c>
      <c r="M22" s="173">
        <f>G22*(1+L22/100)</f>
        <v>0</v>
      </c>
      <c r="N22" s="173">
        <v>0</v>
      </c>
      <c r="O22" s="173">
        <f>ROUND(E22*N22,2)</f>
        <v>0</v>
      </c>
      <c r="P22" s="173">
        <v>0</v>
      </c>
      <c r="Q22" s="173">
        <f>ROUND(E22*P22,2)</f>
        <v>0</v>
      </c>
      <c r="R22" s="173"/>
      <c r="S22" s="173" t="s">
        <v>211</v>
      </c>
      <c r="T22" s="174" t="s">
        <v>212</v>
      </c>
      <c r="U22" s="159">
        <v>0</v>
      </c>
      <c r="V22" s="159">
        <f>ROUND(E22*U22,2)</f>
        <v>0</v>
      </c>
      <c r="W22" s="159"/>
      <c r="X22" s="159" t="s">
        <v>213</v>
      </c>
      <c r="Y22" s="149"/>
      <c r="Z22" s="149"/>
      <c r="AA22" s="149"/>
      <c r="AB22" s="149"/>
      <c r="AC22" s="149"/>
      <c r="AD22" s="149"/>
      <c r="AE22" s="149"/>
      <c r="AF22" s="149"/>
      <c r="AG22" s="149" t="s">
        <v>214</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254" t="s">
        <v>234</v>
      </c>
      <c r="D23" s="255"/>
      <c r="E23" s="255"/>
      <c r="F23" s="255"/>
      <c r="G23" s="255"/>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216</v>
      </c>
      <c r="AH23" s="149"/>
      <c r="AI23" s="149"/>
      <c r="AJ23" s="149"/>
      <c r="AK23" s="149"/>
      <c r="AL23" s="149"/>
      <c r="AM23" s="149"/>
      <c r="AN23" s="149"/>
      <c r="AO23" s="149"/>
      <c r="AP23" s="149"/>
      <c r="AQ23" s="149"/>
      <c r="AR23" s="149"/>
      <c r="AS23" s="149"/>
      <c r="AT23" s="149"/>
      <c r="AU23" s="149"/>
      <c r="AV23" s="149"/>
      <c r="AW23" s="149"/>
      <c r="AX23" s="149"/>
      <c r="AY23" s="149"/>
      <c r="AZ23" s="149"/>
      <c r="BA23" s="175" t="str">
        <f>C23</f>
        <v>Náklady na vyhotovení dokumentace skutečného provedení stavby a její předání objednateli v požadované formě a požadovaném počtu.</v>
      </c>
      <c r="BB23" s="149"/>
      <c r="BC23" s="149"/>
      <c r="BD23" s="149"/>
      <c r="BE23" s="149"/>
      <c r="BF23" s="149"/>
      <c r="BG23" s="149"/>
      <c r="BH23" s="149"/>
    </row>
    <row r="24" spans="1:60">
      <c r="A24" s="3"/>
      <c r="B24" s="4"/>
      <c r="C24" s="179"/>
      <c r="D24" s="6"/>
      <c r="E24" s="3"/>
      <c r="F24" s="3"/>
      <c r="G24" s="3"/>
      <c r="H24" s="3"/>
      <c r="I24" s="3"/>
      <c r="J24" s="3"/>
      <c r="K24" s="3"/>
      <c r="L24" s="3"/>
      <c r="M24" s="3"/>
      <c r="N24" s="3"/>
      <c r="O24" s="3"/>
      <c r="P24" s="3"/>
      <c r="Q24" s="3"/>
      <c r="R24" s="3"/>
      <c r="S24" s="3"/>
      <c r="T24" s="3"/>
      <c r="U24" s="3"/>
      <c r="V24" s="3"/>
      <c r="W24" s="3"/>
      <c r="X24" s="3"/>
      <c r="AE24">
        <v>15</v>
      </c>
      <c r="AF24">
        <v>21</v>
      </c>
      <c r="AG24" t="s">
        <v>193</v>
      </c>
    </row>
    <row r="25" spans="1:60">
      <c r="A25" s="152"/>
      <c r="B25" s="153" t="s">
        <v>29</v>
      </c>
      <c r="C25" s="180"/>
      <c r="D25" s="154"/>
      <c r="E25" s="155"/>
      <c r="F25" s="155"/>
      <c r="G25" s="176">
        <f>G8+G17</f>
        <v>0</v>
      </c>
      <c r="H25" s="3"/>
      <c r="I25" s="3"/>
      <c r="J25" s="3"/>
      <c r="K25" s="3"/>
      <c r="L25" s="3"/>
      <c r="M25" s="3"/>
      <c r="N25" s="3"/>
      <c r="O25" s="3"/>
      <c r="P25" s="3"/>
      <c r="Q25" s="3"/>
      <c r="R25" s="3"/>
      <c r="S25" s="3"/>
      <c r="T25" s="3"/>
      <c r="U25" s="3"/>
      <c r="V25" s="3"/>
      <c r="W25" s="3"/>
      <c r="X25" s="3"/>
      <c r="AE25">
        <f>SUMIF(L7:L23,AE24,G7:G23)</f>
        <v>0</v>
      </c>
      <c r="AF25">
        <f>SUMIF(L7:L23,AF24,G7:G23)</f>
        <v>0</v>
      </c>
      <c r="AG25" t="s">
        <v>235</v>
      </c>
    </row>
    <row r="26" spans="1:60">
      <c r="C26" s="181"/>
      <c r="D26" s="10"/>
      <c r="AG26" t="s">
        <v>236</v>
      </c>
    </row>
    <row r="27" spans="1:60">
      <c r="D27" s="10"/>
    </row>
    <row r="28" spans="1:60">
      <c r="D28" s="10"/>
    </row>
    <row r="29" spans="1:60">
      <c r="D29" s="10"/>
    </row>
    <row r="30" spans="1:60">
      <c r="D30" s="10"/>
    </row>
    <row r="31" spans="1:60">
      <c r="D31" s="10"/>
    </row>
    <row r="32" spans="1:60">
      <c r="D32" s="10"/>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11">
    <mergeCell ref="C14:G14"/>
    <mergeCell ref="C16:G16"/>
    <mergeCell ref="C19:G19"/>
    <mergeCell ref="C21:G21"/>
    <mergeCell ref="C23:G23"/>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57</v>
      </c>
      <c r="C3" s="257" t="s">
        <v>58</v>
      </c>
      <c r="D3" s="258"/>
      <c r="E3" s="258"/>
      <c r="F3" s="258"/>
      <c r="G3" s="259"/>
      <c r="AC3" s="123" t="s">
        <v>182</v>
      </c>
      <c r="AG3" t="s">
        <v>183</v>
      </c>
    </row>
    <row r="4" spans="1:60" ht="24.95" customHeight="1">
      <c r="A4" s="142" t="s">
        <v>9</v>
      </c>
      <c r="B4" s="143" t="s">
        <v>59</v>
      </c>
      <c r="C4" s="260" t="s">
        <v>60</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96</v>
      </c>
      <c r="C8" s="177" t="s">
        <v>97</v>
      </c>
      <c r="D8" s="164"/>
      <c r="E8" s="165"/>
      <c r="F8" s="166"/>
      <c r="G8" s="166">
        <f>SUMIF(AG9:AG31,"&lt;&gt;NOR",G9:G31)</f>
        <v>0</v>
      </c>
      <c r="H8" s="166"/>
      <c r="I8" s="166">
        <f>SUM(I9:I31)</f>
        <v>0</v>
      </c>
      <c r="J8" s="166"/>
      <c r="K8" s="166">
        <f>SUM(K9:K31)</f>
        <v>0</v>
      </c>
      <c r="L8" s="166"/>
      <c r="M8" s="166">
        <f>SUM(M9:M31)</f>
        <v>0</v>
      </c>
      <c r="N8" s="166"/>
      <c r="O8" s="166">
        <f>SUM(O9:O31)</f>
        <v>13.23</v>
      </c>
      <c r="P8" s="166"/>
      <c r="Q8" s="166">
        <f>SUM(Q9:Q31)</f>
        <v>0</v>
      </c>
      <c r="R8" s="166"/>
      <c r="S8" s="166"/>
      <c r="T8" s="167"/>
      <c r="U8" s="161"/>
      <c r="V8" s="161">
        <f>SUM(V9:V31)</f>
        <v>37.950000000000003</v>
      </c>
      <c r="W8" s="161"/>
      <c r="X8" s="161"/>
      <c r="AG8" t="s">
        <v>207</v>
      </c>
    </row>
    <row r="9" spans="1:60" ht="22.5" outlineLevel="1">
      <c r="A9" s="168">
        <v>1</v>
      </c>
      <c r="B9" s="169" t="s">
        <v>237</v>
      </c>
      <c r="C9" s="178" t="s">
        <v>238</v>
      </c>
      <c r="D9" s="170" t="s">
        <v>239</v>
      </c>
      <c r="E9" s="171">
        <v>1</v>
      </c>
      <c r="F9" s="172"/>
      <c r="G9" s="173">
        <f>ROUND(E9*F9,2)</f>
        <v>0</v>
      </c>
      <c r="H9" s="172"/>
      <c r="I9" s="173">
        <f>ROUND(E9*H9,2)</f>
        <v>0</v>
      </c>
      <c r="J9" s="172"/>
      <c r="K9" s="173">
        <f>ROUND(E9*J9,2)</f>
        <v>0</v>
      </c>
      <c r="L9" s="173">
        <v>15</v>
      </c>
      <c r="M9" s="173">
        <f>G9*(1+L9/100)</f>
        <v>0</v>
      </c>
      <c r="N9" s="173">
        <v>1.62836</v>
      </c>
      <c r="O9" s="173">
        <f>ROUND(E9*N9,2)</f>
        <v>1.63</v>
      </c>
      <c r="P9" s="173">
        <v>0</v>
      </c>
      <c r="Q9" s="173">
        <f>ROUND(E9*P9,2)</f>
        <v>0</v>
      </c>
      <c r="R9" s="173" t="s">
        <v>240</v>
      </c>
      <c r="S9" s="173" t="s">
        <v>211</v>
      </c>
      <c r="T9" s="174" t="s">
        <v>241</v>
      </c>
      <c r="U9" s="159">
        <v>4.8899999999999997</v>
      </c>
      <c r="V9" s="159">
        <f>ROUND(E9*U9,2)</f>
        <v>4.8899999999999997</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63" t="s">
        <v>244</v>
      </c>
      <c r="D10" s="264"/>
      <c r="E10" s="264"/>
      <c r="F10" s="264"/>
      <c r="G10" s="264"/>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245</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ht="22.5" outlineLevel="1">
      <c r="A11" s="168">
        <v>2</v>
      </c>
      <c r="B11" s="169" t="s">
        <v>246</v>
      </c>
      <c r="C11" s="178" t="s">
        <v>247</v>
      </c>
      <c r="D11" s="170" t="s">
        <v>239</v>
      </c>
      <c r="E11" s="171">
        <v>3.7</v>
      </c>
      <c r="F11" s="172"/>
      <c r="G11" s="173">
        <f>ROUND(E11*F11,2)</f>
        <v>0</v>
      </c>
      <c r="H11" s="172"/>
      <c r="I11" s="173">
        <f>ROUND(E11*H11,2)</f>
        <v>0</v>
      </c>
      <c r="J11" s="172"/>
      <c r="K11" s="173">
        <f>ROUND(E11*J11,2)</f>
        <v>0</v>
      </c>
      <c r="L11" s="173">
        <v>15</v>
      </c>
      <c r="M11" s="173">
        <f>G11*(1+L11/100)</f>
        <v>0</v>
      </c>
      <c r="N11" s="173">
        <v>1.6563600000000001</v>
      </c>
      <c r="O11" s="173">
        <f>ROUND(E11*N11,2)</f>
        <v>6.13</v>
      </c>
      <c r="P11" s="173">
        <v>0</v>
      </c>
      <c r="Q11" s="173">
        <f>ROUND(E11*P11,2)</f>
        <v>0</v>
      </c>
      <c r="R11" s="173" t="s">
        <v>240</v>
      </c>
      <c r="S11" s="173" t="s">
        <v>211</v>
      </c>
      <c r="T11" s="174" t="s">
        <v>241</v>
      </c>
      <c r="U11" s="159">
        <v>3.9407000000000001</v>
      </c>
      <c r="V11" s="159">
        <f>ROUND(E11*U11,2)</f>
        <v>14.58</v>
      </c>
      <c r="W11" s="159"/>
      <c r="X11" s="159" t="s">
        <v>242</v>
      </c>
      <c r="Y11" s="149"/>
      <c r="Z11" s="149"/>
      <c r="AA11" s="149"/>
      <c r="AB11" s="149"/>
      <c r="AC11" s="149"/>
      <c r="AD11" s="149"/>
      <c r="AE11" s="149"/>
      <c r="AF11" s="149"/>
      <c r="AG11" s="149" t="s">
        <v>243</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56"/>
      <c r="B12" s="157"/>
      <c r="C12" s="263" t="s">
        <v>244</v>
      </c>
      <c r="D12" s="264"/>
      <c r="E12" s="264"/>
      <c r="F12" s="264"/>
      <c r="G12" s="264"/>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245</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194" t="s">
        <v>248</v>
      </c>
      <c r="D13" s="182"/>
      <c r="E13" s="183">
        <v>3.7</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249</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ht="22.5" outlineLevel="1">
      <c r="A14" s="168">
        <v>3</v>
      </c>
      <c r="B14" s="169" t="s">
        <v>250</v>
      </c>
      <c r="C14" s="178" t="s">
        <v>251</v>
      </c>
      <c r="D14" s="170" t="s">
        <v>239</v>
      </c>
      <c r="E14" s="171">
        <v>2.4801799999999998</v>
      </c>
      <c r="F14" s="172"/>
      <c r="G14" s="173">
        <f>ROUND(E14*F14,2)</f>
        <v>0</v>
      </c>
      <c r="H14" s="172"/>
      <c r="I14" s="173">
        <f>ROUND(E14*H14,2)</f>
        <v>0</v>
      </c>
      <c r="J14" s="172"/>
      <c r="K14" s="173">
        <f>ROUND(E14*J14,2)</f>
        <v>0</v>
      </c>
      <c r="L14" s="173">
        <v>15</v>
      </c>
      <c r="M14" s="173">
        <f>G14*(1+L14/100)</f>
        <v>0</v>
      </c>
      <c r="N14" s="173">
        <v>1.8262</v>
      </c>
      <c r="O14" s="173">
        <f>ROUND(E14*N14,2)</f>
        <v>4.53</v>
      </c>
      <c r="P14" s="173">
        <v>0</v>
      </c>
      <c r="Q14" s="173">
        <f>ROUND(E14*P14,2)</f>
        <v>0</v>
      </c>
      <c r="R14" s="173" t="s">
        <v>240</v>
      </c>
      <c r="S14" s="173" t="s">
        <v>211</v>
      </c>
      <c r="T14" s="174" t="s">
        <v>241</v>
      </c>
      <c r="U14" s="159">
        <v>4.5084999999999997</v>
      </c>
      <c r="V14" s="159">
        <f>ROUND(E14*U14,2)</f>
        <v>11.18</v>
      </c>
      <c r="W14" s="159"/>
      <c r="X14" s="159" t="s">
        <v>242</v>
      </c>
      <c r="Y14" s="149"/>
      <c r="Z14" s="149"/>
      <c r="AA14" s="149"/>
      <c r="AB14" s="149"/>
      <c r="AC14" s="149"/>
      <c r="AD14" s="149"/>
      <c r="AE14" s="149"/>
      <c r="AF14" s="149"/>
      <c r="AG14" s="149" t="s">
        <v>243</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56"/>
      <c r="B15" s="157"/>
      <c r="C15" s="263" t="s">
        <v>252</v>
      </c>
      <c r="D15" s="264"/>
      <c r="E15" s="264"/>
      <c r="F15" s="264"/>
      <c r="G15" s="264"/>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245</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c r="B16" s="157"/>
      <c r="C16" s="194" t="s">
        <v>253</v>
      </c>
      <c r="D16" s="182"/>
      <c r="E16" s="183">
        <v>1.2836000000000001</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249</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194" t="s">
        <v>254</v>
      </c>
      <c r="D17" s="182"/>
      <c r="E17" s="183">
        <v>1.19658</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249</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68">
        <v>4</v>
      </c>
      <c r="B18" s="169" t="s">
        <v>255</v>
      </c>
      <c r="C18" s="178" t="s">
        <v>256</v>
      </c>
      <c r="D18" s="170" t="s">
        <v>257</v>
      </c>
      <c r="E18" s="171">
        <v>1.3680000000000001</v>
      </c>
      <c r="F18" s="172"/>
      <c r="G18" s="173">
        <f>ROUND(E18*F18,2)</f>
        <v>0</v>
      </c>
      <c r="H18" s="172"/>
      <c r="I18" s="173">
        <f>ROUND(E18*H18,2)</f>
        <v>0</v>
      </c>
      <c r="J18" s="172"/>
      <c r="K18" s="173">
        <f>ROUND(E18*J18,2)</f>
        <v>0</v>
      </c>
      <c r="L18" s="173">
        <v>15</v>
      </c>
      <c r="M18" s="173">
        <f>G18*(1+L18/100)</f>
        <v>0</v>
      </c>
      <c r="N18" s="173">
        <v>0.28294999999999998</v>
      </c>
      <c r="O18" s="173">
        <f>ROUND(E18*N18,2)</f>
        <v>0.39</v>
      </c>
      <c r="P18" s="173">
        <v>0</v>
      </c>
      <c r="Q18" s="173">
        <f>ROUND(E18*P18,2)</f>
        <v>0</v>
      </c>
      <c r="R18" s="173" t="s">
        <v>258</v>
      </c>
      <c r="S18" s="173" t="s">
        <v>211</v>
      </c>
      <c r="T18" s="174" t="s">
        <v>241</v>
      </c>
      <c r="U18" s="159">
        <v>2.8460000000000001</v>
      </c>
      <c r="V18" s="159">
        <f>ROUND(E18*U18,2)</f>
        <v>3.89</v>
      </c>
      <c r="W18" s="159"/>
      <c r="X18" s="159" t="s">
        <v>242</v>
      </c>
      <c r="Y18" s="149"/>
      <c r="Z18" s="149"/>
      <c r="AA18" s="149"/>
      <c r="AB18" s="149"/>
      <c r="AC18" s="149"/>
      <c r="AD18" s="149"/>
      <c r="AE18" s="149"/>
      <c r="AF18" s="149"/>
      <c r="AG18" s="149" t="s">
        <v>243</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2.5" outlineLevel="1">
      <c r="A19" s="156"/>
      <c r="B19" s="157"/>
      <c r="C19" s="263" t="s">
        <v>259</v>
      </c>
      <c r="D19" s="264"/>
      <c r="E19" s="264"/>
      <c r="F19" s="264"/>
      <c r="G19" s="264"/>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245</v>
      </c>
      <c r="AH19" s="149"/>
      <c r="AI19" s="149"/>
      <c r="AJ19" s="149"/>
      <c r="AK19" s="149"/>
      <c r="AL19" s="149"/>
      <c r="AM19" s="149"/>
      <c r="AN19" s="149"/>
      <c r="AO19" s="149"/>
      <c r="AP19" s="149"/>
      <c r="AQ19" s="149"/>
      <c r="AR19" s="149"/>
      <c r="AS19" s="149"/>
      <c r="AT19" s="149"/>
      <c r="AU19" s="149"/>
      <c r="AV19" s="149"/>
      <c r="AW19" s="149"/>
      <c r="AX19" s="149"/>
      <c r="AY19" s="149"/>
      <c r="AZ19" s="149"/>
      <c r="BA19" s="175" t="str">
        <f>C19</f>
        <v>C 12/15 až C 16/20 s případnou konstrukční obvodovou výztuží včetně bednění, s potěrem nebo s povrchem vyhlazeným ve spádu k okrajům,</v>
      </c>
      <c r="BB19" s="149"/>
      <c r="BC19" s="149"/>
      <c r="BD19" s="149"/>
      <c r="BE19" s="149"/>
      <c r="BF19" s="149"/>
      <c r="BG19" s="149"/>
      <c r="BH19" s="149"/>
    </row>
    <row r="20" spans="1:60" outlineLevel="1">
      <c r="A20" s="156"/>
      <c r="B20" s="157"/>
      <c r="C20" s="194" t="s">
        <v>260</v>
      </c>
      <c r="D20" s="182"/>
      <c r="E20" s="183">
        <v>0.70799999999999996</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249</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c r="B21" s="157"/>
      <c r="C21" s="194" t="s">
        <v>261</v>
      </c>
      <c r="D21" s="182"/>
      <c r="E21" s="183">
        <v>0.66</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249</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2.5" outlineLevel="1">
      <c r="A22" s="168">
        <v>5</v>
      </c>
      <c r="B22" s="169" t="s">
        <v>262</v>
      </c>
      <c r="C22" s="178" t="s">
        <v>263</v>
      </c>
      <c r="D22" s="170" t="s">
        <v>264</v>
      </c>
      <c r="E22" s="171">
        <v>6</v>
      </c>
      <c r="F22" s="172"/>
      <c r="G22" s="173">
        <f>ROUND(E22*F22,2)</f>
        <v>0</v>
      </c>
      <c r="H22" s="172"/>
      <c r="I22" s="173">
        <f>ROUND(E22*H22,2)</f>
        <v>0</v>
      </c>
      <c r="J22" s="172"/>
      <c r="K22" s="173">
        <f>ROUND(E22*J22,2)</f>
        <v>0</v>
      </c>
      <c r="L22" s="173">
        <v>15</v>
      </c>
      <c r="M22" s="173">
        <f>G22*(1+L22/100)</f>
        <v>0</v>
      </c>
      <c r="N22" s="173">
        <v>3.637E-2</v>
      </c>
      <c r="O22" s="173">
        <f>ROUND(E22*N22,2)</f>
        <v>0.22</v>
      </c>
      <c r="P22" s="173">
        <v>0</v>
      </c>
      <c r="Q22" s="173">
        <f>ROUND(E22*P22,2)</f>
        <v>0</v>
      </c>
      <c r="R22" s="173" t="s">
        <v>258</v>
      </c>
      <c r="S22" s="173" t="s">
        <v>211</v>
      </c>
      <c r="T22" s="174" t="s">
        <v>241</v>
      </c>
      <c r="U22" s="159">
        <v>0.245</v>
      </c>
      <c r="V22" s="159">
        <f>ROUND(E22*U22,2)</f>
        <v>1.47</v>
      </c>
      <c r="W22" s="159"/>
      <c r="X22" s="159" t="s">
        <v>242</v>
      </c>
      <c r="Y22" s="149"/>
      <c r="Z22" s="149"/>
      <c r="AA22" s="149"/>
      <c r="AB22" s="149"/>
      <c r="AC22" s="149"/>
      <c r="AD22" s="149"/>
      <c r="AE22" s="149"/>
      <c r="AF22" s="149"/>
      <c r="AG22" s="149" t="s">
        <v>243</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254" t="s">
        <v>265</v>
      </c>
      <c r="D23" s="255"/>
      <c r="E23" s="255"/>
      <c r="F23" s="255"/>
      <c r="G23" s="255"/>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216</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265" t="s">
        <v>266</v>
      </c>
      <c r="D24" s="266"/>
      <c r="E24" s="266"/>
      <c r="F24" s="266"/>
      <c r="G24" s="266"/>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216</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265" t="s">
        <v>267</v>
      </c>
      <c r="D25" s="266"/>
      <c r="E25" s="266"/>
      <c r="F25" s="266"/>
      <c r="G25" s="266"/>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216</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ht="22.5" outlineLevel="1">
      <c r="A26" s="168">
        <v>6</v>
      </c>
      <c r="B26" s="169" t="s">
        <v>268</v>
      </c>
      <c r="C26" s="178" t="s">
        <v>269</v>
      </c>
      <c r="D26" s="170" t="s">
        <v>264</v>
      </c>
      <c r="E26" s="171">
        <v>6</v>
      </c>
      <c r="F26" s="172"/>
      <c r="G26" s="173">
        <f>ROUND(E26*F26,2)</f>
        <v>0</v>
      </c>
      <c r="H26" s="172"/>
      <c r="I26" s="173">
        <f>ROUND(E26*H26,2)</f>
        <v>0</v>
      </c>
      <c r="J26" s="172"/>
      <c r="K26" s="173">
        <f>ROUND(E26*J26,2)</f>
        <v>0</v>
      </c>
      <c r="L26" s="173">
        <v>15</v>
      </c>
      <c r="M26" s="173">
        <f>G26*(1+L26/100)</f>
        <v>0</v>
      </c>
      <c r="N26" s="173">
        <v>5.4730000000000001E-2</v>
      </c>
      <c r="O26" s="173">
        <f>ROUND(E26*N26,2)</f>
        <v>0.33</v>
      </c>
      <c r="P26" s="173">
        <v>0</v>
      </c>
      <c r="Q26" s="173">
        <f>ROUND(E26*P26,2)</f>
        <v>0</v>
      </c>
      <c r="R26" s="173" t="s">
        <v>258</v>
      </c>
      <c r="S26" s="173" t="s">
        <v>211</v>
      </c>
      <c r="T26" s="174" t="s">
        <v>241</v>
      </c>
      <c r="U26" s="159">
        <v>0.26</v>
      </c>
      <c r="V26" s="159">
        <f>ROUND(E26*U26,2)</f>
        <v>1.56</v>
      </c>
      <c r="W26" s="159"/>
      <c r="X26" s="159" t="s">
        <v>242</v>
      </c>
      <c r="Y26" s="149"/>
      <c r="Z26" s="149"/>
      <c r="AA26" s="149"/>
      <c r="AB26" s="149"/>
      <c r="AC26" s="149"/>
      <c r="AD26" s="149"/>
      <c r="AE26" s="149"/>
      <c r="AF26" s="149"/>
      <c r="AG26" s="149" t="s">
        <v>243</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254" t="s">
        <v>265</v>
      </c>
      <c r="D27" s="255"/>
      <c r="E27" s="255"/>
      <c r="F27" s="255"/>
      <c r="G27" s="255"/>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216</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c r="B28" s="157"/>
      <c r="C28" s="265" t="s">
        <v>266</v>
      </c>
      <c r="D28" s="266"/>
      <c r="E28" s="266"/>
      <c r="F28" s="266"/>
      <c r="G28" s="266"/>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216</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265" t="s">
        <v>267</v>
      </c>
      <c r="D29" s="266"/>
      <c r="E29" s="266"/>
      <c r="F29" s="266"/>
      <c r="G29" s="266"/>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216</v>
      </c>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68">
        <v>7</v>
      </c>
      <c r="B30" s="169" t="s">
        <v>270</v>
      </c>
      <c r="C30" s="178" t="s">
        <v>271</v>
      </c>
      <c r="D30" s="170" t="s">
        <v>272</v>
      </c>
      <c r="E30" s="171">
        <v>2.5</v>
      </c>
      <c r="F30" s="172"/>
      <c r="G30" s="173">
        <f>ROUND(E30*F30,2)</f>
        <v>0</v>
      </c>
      <c r="H30" s="172"/>
      <c r="I30" s="173">
        <f>ROUND(E30*H30,2)</f>
        <v>0</v>
      </c>
      <c r="J30" s="172"/>
      <c r="K30" s="173">
        <f>ROUND(E30*J30,2)</f>
        <v>0</v>
      </c>
      <c r="L30" s="173">
        <v>15</v>
      </c>
      <c r="M30" s="173">
        <f>G30*(1+L30/100)</f>
        <v>0</v>
      </c>
      <c r="N30" s="173">
        <v>4.4000000000000002E-4</v>
      </c>
      <c r="O30" s="173">
        <f>ROUND(E30*N30,2)</f>
        <v>0</v>
      </c>
      <c r="P30" s="173">
        <v>0</v>
      </c>
      <c r="Q30" s="173">
        <f>ROUND(E30*P30,2)</f>
        <v>0</v>
      </c>
      <c r="R30" s="173" t="s">
        <v>258</v>
      </c>
      <c r="S30" s="173" t="s">
        <v>211</v>
      </c>
      <c r="T30" s="174" t="s">
        <v>241</v>
      </c>
      <c r="U30" s="159">
        <v>0.15</v>
      </c>
      <c r="V30" s="159">
        <f>ROUND(E30*U30,2)</f>
        <v>0.38</v>
      </c>
      <c r="W30" s="159"/>
      <c r="X30" s="159" t="s">
        <v>242</v>
      </c>
      <c r="Y30" s="149"/>
      <c r="Z30" s="149"/>
      <c r="AA30" s="149"/>
      <c r="AB30" s="149"/>
      <c r="AC30" s="149"/>
      <c r="AD30" s="149"/>
      <c r="AE30" s="149"/>
      <c r="AF30" s="149"/>
      <c r="AG30" s="149" t="s">
        <v>243</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194" t="s">
        <v>273</v>
      </c>
      <c r="D31" s="182"/>
      <c r="E31" s="183">
        <v>2.5</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249</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c r="A32" s="162" t="s">
        <v>206</v>
      </c>
      <c r="B32" s="163" t="s">
        <v>98</v>
      </c>
      <c r="C32" s="177" t="s">
        <v>99</v>
      </c>
      <c r="D32" s="164"/>
      <c r="E32" s="165"/>
      <c r="F32" s="166"/>
      <c r="G32" s="166">
        <f>SUMIF(AG33:AG40,"&lt;&gt;NOR",G33:G40)</f>
        <v>0</v>
      </c>
      <c r="H32" s="166"/>
      <c r="I32" s="166">
        <f>SUM(I33:I40)</f>
        <v>0</v>
      </c>
      <c r="J32" s="166"/>
      <c r="K32" s="166">
        <f>SUM(K33:K40)</f>
        <v>0</v>
      </c>
      <c r="L32" s="166"/>
      <c r="M32" s="166">
        <f>SUM(M33:M40)</f>
        <v>0</v>
      </c>
      <c r="N32" s="166"/>
      <c r="O32" s="166">
        <f>SUM(O33:O40)</f>
        <v>9.2100000000000009</v>
      </c>
      <c r="P32" s="166"/>
      <c r="Q32" s="166">
        <f>SUM(Q33:Q40)</f>
        <v>0</v>
      </c>
      <c r="R32" s="166"/>
      <c r="S32" s="166"/>
      <c r="T32" s="167"/>
      <c r="U32" s="161"/>
      <c r="V32" s="161">
        <f>SUM(V33:V40)</f>
        <v>64.22999999999999</v>
      </c>
      <c r="W32" s="161"/>
      <c r="X32" s="161"/>
      <c r="AG32" t="s">
        <v>207</v>
      </c>
    </row>
    <row r="33" spans="1:60" outlineLevel="1">
      <c r="A33" s="168">
        <v>8</v>
      </c>
      <c r="B33" s="169" t="s">
        <v>274</v>
      </c>
      <c r="C33" s="178" t="s">
        <v>275</v>
      </c>
      <c r="D33" s="170" t="s">
        <v>239</v>
      </c>
      <c r="E33" s="171">
        <v>2.6933799999999999</v>
      </c>
      <c r="F33" s="172"/>
      <c r="G33" s="173">
        <f>ROUND(E33*F33,2)</f>
        <v>0</v>
      </c>
      <c r="H33" s="172"/>
      <c r="I33" s="173">
        <f>ROUND(E33*H33,2)</f>
        <v>0</v>
      </c>
      <c r="J33" s="172"/>
      <c r="K33" s="173">
        <f>ROUND(E33*J33,2)</f>
        <v>0</v>
      </c>
      <c r="L33" s="173">
        <v>15</v>
      </c>
      <c r="M33" s="173">
        <f>G33*(1+L33/100)</f>
        <v>0</v>
      </c>
      <c r="N33" s="173">
        <v>2.5251100000000002</v>
      </c>
      <c r="O33" s="173">
        <f>ROUND(E33*N33,2)</f>
        <v>6.8</v>
      </c>
      <c r="P33" s="173">
        <v>0</v>
      </c>
      <c r="Q33" s="173">
        <f>ROUND(E33*P33,2)</f>
        <v>0</v>
      </c>
      <c r="R33" s="173" t="s">
        <v>258</v>
      </c>
      <c r="S33" s="173" t="s">
        <v>211</v>
      </c>
      <c r="T33" s="174" t="s">
        <v>241</v>
      </c>
      <c r="U33" s="159">
        <v>1.448</v>
      </c>
      <c r="V33" s="159">
        <f>ROUND(E33*U33,2)</f>
        <v>3.9</v>
      </c>
      <c r="W33" s="159"/>
      <c r="X33" s="159" t="s">
        <v>242</v>
      </c>
      <c r="Y33" s="149"/>
      <c r="Z33" s="149"/>
      <c r="AA33" s="149"/>
      <c r="AB33" s="149"/>
      <c r="AC33" s="149"/>
      <c r="AD33" s="149"/>
      <c r="AE33" s="149"/>
      <c r="AF33" s="149"/>
      <c r="AG33" s="149" t="s">
        <v>243</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194" t="s">
        <v>276</v>
      </c>
      <c r="D34" s="182"/>
      <c r="E34" s="183">
        <v>2.6933799999999999</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249</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68">
        <v>9</v>
      </c>
      <c r="B35" s="169" t="s">
        <v>277</v>
      </c>
      <c r="C35" s="178" t="s">
        <v>278</v>
      </c>
      <c r="D35" s="170" t="s">
        <v>272</v>
      </c>
      <c r="E35" s="171">
        <v>43.594000000000001</v>
      </c>
      <c r="F35" s="172"/>
      <c r="G35" s="173">
        <f>ROUND(E35*F35,2)</f>
        <v>0</v>
      </c>
      <c r="H35" s="172"/>
      <c r="I35" s="173">
        <f>ROUND(E35*H35,2)</f>
        <v>0</v>
      </c>
      <c r="J35" s="172"/>
      <c r="K35" s="173">
        <f>ROUND(E35*J35,2)</f>
        <v>0</v>
      </c>
      <c r="L35" s="173">
        <v>15</v>
      </c>
      <c r="M35" s="173">
        <f>G35*(1+L35/100)</f>
        <v>0</v>
      </c>
      <c r="N35" s="173">
        <v>4.965E-2</v>
      </c>
      <c r="O35" s="173">
        <f>ROUND(E35*N35,2)</f>
        <v>2.16</v>
      </c>
      <c r="P35" s="173">
        <v>0</v>
      </c>
      <c r="Q35" s="173">
        <f>ROUND(E35*P35,2)</f>
        <v>0</v>
      </c>
      <c r="R35" s="173" t="s">
        <v>258</v>
      </c>
      <c r="S35" s="173" t="s">
        <v>211</v>
      </c>
      <c r="T35" s="174" t="s">
        <v>241</v>
      </c>
      <c r="U35" s="159">
        <v>0.94</v>
      </c>
      <c r="V35" s="159">
        <f>ROUND(E35*U35,2)</f>
        <v>40.98</v>
      </c>
      <c r="W35" s="159"/>
      <c r="X35" s="159" t="s">
        <v>242</v>
      </c>
      <c r="Y35" s="149"/>
      <c r="Z35" s="149"/>
      <c r="AA35" s="149"/>
      <c r="AB35" s="149"/>
      <c r="AC35" s="149"/>
      <c r="AD35" s="149"/>
      <c r="AE35" s="149"/>
      <c r="AF35" s="149"/>
      <c r="AG35" s="149" t="s">
        <v>243</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194" t="s">
        <v>279</v>
      </c>
      <c r="D36" s="182"/>
      <c r="E36" s="183">
        <v>43.594000000000001</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249</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86">
        <v>10</v>
      </c>
      <c r="B37" s="187" t="s">
        <v>280</v>
      </c>
      <c r="C37" s="195" t="s">
        <v>281</v>
      </c>
      <c r="D37" s="188" t="s">
        <v>272</v>
      </c>
      <c r="E37" s="189">
        <v>43.594000000000001</v>
      </c>
      <c r="F37" s="190"/>
      <c r="G37" s="191">
        <f>ROUND(E37*F37,2)</f>
        <v>0</v>
      </c>
      <c r="H37" s="190"/>
      <c r="I37" s="191">
        <f>ROUND(E37*H37,2)</f>
        <v>0</v>
      </c>
      <c r="J37" s="190"/>
      <c r="K37" s="191">
        <f>ROUND(E37*J37,2)</f>
        <v>0</v>
      </c>
      <c r="L37" s="191">
        <v>15</v>
      </c>
      <c r="M37" s="191">
        <f>G37*(1+L37/100)</f>
        <v>0</v>
      </c>
      <c r="N37" s="191">
        <v>0</v>
      </c>
      <c r="O37" s="191">
        <f>ROUND(E37*N37,2)</f>
        <v>0</v>
      </c>
      <c r="P37" s="191">
        <v>0</v>
      </c>
      <c r="Q37" s="191">
        <f>ROUND(E37*P37,2)</f>
        <v>0</v>
      </c>
      <c r="R37" s="191" t="s">
        <v>258</v>
      </c>
      <c r="S37" s="191" t="s">
        <v>211</v>
      </c>
      <c r="T37" s="192" t="s">
        <v>241</v>
      </c>
      <c r="U37" s="159">
        <v>0.28999999999999998</v>
      </c>
      <c r="V37" s="159">
        <f>ROUND(E37*U37,2)</f>
        <v>12.64</v>
      </c>
      <c r="W37" s="159"/>
      <c r="X37" s="159" t="s">
        <v>242</v>
      </c>
      <c r="Y37" s="149"/>
      <c r="Z37" s="149"/>
      <c r="AA37" s="149"/>
      <c r="AB37" s="149"/>
      <c r="AC37" s="149"/>
      <c r="AD37" s="149"/>
      <c r="AE37" s="149"/>
      <c r="AF37" s="149"/>
      <c r="AG37" s="149" t="s">
        <v>243</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68">
        <v>11</v>
      </c>
      <c r="B38" s="169" t="s">
        <v>282</v>
      </c>
      <c r="C38" s="178" t="s">
        <v>283</v>
      </c>
      <c r="D38" s="170" t="s">
        <v>284</v>
      </c>
      <c r="E38" s="171">
        <v>0.2424</v>
      </c>
      <c r="F38" s="172"/>
      <c r="G38" s="173">
        <f>ROUND(E38*F38,2)</f>
        <v>0</v>
      </c>
      <c r="H38" s="172"/>
      <c r="I38" s="173">
        <f>ROUND(E38*H38,2)</f>
        <v>0</v>
      </c>
      <c r="J38" s="172"/>
      <c r="K38" s="173">
        <f>ROUND(E38*J38,2)</f>
        <v>0</v>
      </c>
      <c r="L38" s="173">
        <v>15</v>
      </c>
      <c r="M38" s="173">
        <f>G38*(1+L38/100)</f>
        <v>0</v>
      </c>
      <c r="N38" s="173">
        <v>1.0166500000000001</v>
      </c>
      <c r="O38" s="173">
        <f>ROUND(E38*N38,2)</f>
        <v>0.25</v>
      </c>
      <c r="P38" s="173">
        <v>0</v>
      </c>
      <c r="Q38" s="173">
        <f>ROUND(E38*P38,2)</f>
        <v>0</v>
      </c>
      <c r="R38" s="173" t="s">
        <v>258</v>
      </c>
      <c r="S38" s="173" t="s">
        <v>211</v>
      </c>
      <c r="T38" s="174" t="s">
        <v>241</v>
      </c>
      <c r="U38" s="159">
        <v>27.672999999999998</v>
      </c>
      <c r="V38" s="159">
        <f>ROUND(E38*U38,2)</f>
        <v>6.71</v>
      </c>
      <c r="W38" s="159"/>
      <c r="X38" s="159" t="s">
        <v>242</v>
      </c>
      <c r="Y38" s="149"/>
      <c r="Z38" s="149"/>
      <c r="AA38" s="149"/>
      <c r="AB38" s="149"/>
      <c r="AC38" s="149"/>
      <c r="AD38" s="149"/>
      <c r="AE38" s="149"/>
      <c r="AF38" s="149"/>
      <c r="AG38" s="149" t="s">
        <v>243</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c r="B39" s="157"/>
      <c r="C39" s="263" t="s">
        <v>285</v>
      </c>
      <c r="D39" s="264"/>
      <c r="E39" s="264"/>
      <c r="F39" s="264"/>
      <c r="G39" s="264"/>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245</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56"/>
      <c r="B40" s="157"/>
      <c r="C40" s="194" t="s">
        <v>286</v>
      </c>
      <c r="D40" s="182"/>
      <c r="E40" s="183">
        <v>0.2424</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249</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c r="A41" s="162" t="s">
        <v>206</v>
      </c>
      <c r="B41" s="163" t="s">
        <v>104</v>
      </c>
      <c r="C41" s="177" t="s">
        <v>105</v>
      </c>
      <c r="D41" s="164"/>
      <c r="E41" s="165"/>
      <c r="F41" s="166"/>
      <c r="G41" s="166">
        <f>SUMIF(AG42:AG171,"&lt;&gt;NOR",G42:G171)</f>
        <v>0</v>
      </c>
      <c r="H41" s="166"/>
      <c r="I41" s="166">
        <f>SUM(I42:I171)</f>
        <v>0</v>
      </c>
      <c r="J41" s="166"/>
      <c r="K41" s="166">
        <f>SUM(K42:K171)</f>
        <v>0</v>
      </c>
      <c r="L41" s="166"/>
      <c r="M41" s="166">
        <f>SUM(M42:M171)</f>
        <v>0</v>
      </c>
      <c r="N41" s="166"/>
      <c r="O41" s="166">
        <f>SUM(O42:O171)</f>
        <v>14.540000000000001</v>
      </c>
      <c r="P41" s="166"/>
      <c r="Q41" s="166">
        <f>SUM(Q42:Q171)</f>
        <v>0</v>
      </c>
      <c r="R41" s="166"/>
      <c r="S41" s="166"/>
      <c r="T41" s="167"/>
      <c r="U41" s="161"/>
      <c r="V41" s="161">
        <f>SUM(V42:V171)</f>
        <v>880.66999999999985</v>
      </c>
      <c r="W41" s="161"/>
      <c r="X41" s="161"/>
      <c r="AG41" t="s">
        <v>207</v>
      </c>
    </row>
    <row r="42" spans="1:60" outlineLevel="1">
      <c r="A42" s="168">
        <v>12</v>
      </c>
      <c r="B42" s="169" t="s">
        <v>287</v>
      </c>
      <c r="C42" s="178" t="s">
        <v>288</v>
      </c>
      <c r="D42" s="170" t="s">
        <v>257</v>
      </c>
      <c r="E42" s="171">
        <v>41.405200000000001</v>
      </c>
      <c r="F42" s="172"/>
      <c r="G42" s="173">
        <f>ROUND(E42*F42,2)</f>
        <v>0</v>
      </c>
      <c r="H42" s="172"/>
      <c r="I42" s="173">
        <f>ROUND(E42*H42,2)</f>
        <v>0</v>
      </c>
      <c r="J42" s="172"/>
      <c r="K42" s="173">
        <f>ROUND(E42*J42,2)</f>
        <v>0</v>
      </c>
      <c r="L42" s="173">
        <v>15</v>
      </c>
      <c r="M42" s="173">
        <f>G42*(1+L42/100)</f>
        <v>0</v>
      </c>
      <c r="N42" s="173">
        <v>4.0000000000000003E-5</v>
      </c>
      <c r="O42" s="173">
        <f>ROUND(E42*N42,2)</f>
        <v>0</v>
      </c>
      <c r="P42" s="173">
        <v>0</v>
      </c>
      <c r="Q42" s="173">
        <f>ROUND(E42*P42,2)</f>
        <v>0</v>
      </c>
      <c r="R42" s="173" t="s">
        <v>258</v>
      </c>
      <c r="S42" s="173" t="s">
        <v>211</v>
      </c>
      <c r="T42" s="174" t="s">
        <v>241</v>
      </c>
      <c r="U42" s="159">
        <v>7.8E-2</v>
      </c>
      <c r="V42" s="159">
        <f>ROUND(E42*U42,2)</f>
        <v>3.23</v>
      </c>
      <c r="W42" s="159"/>
      <c r="X42" s="159" t="s">
        <v>242</v>
      </c>
      <c r="Y42" s="149"/>
      <c r="Z42" s="149"/>
      <c r="AA42" s="149"/>
      <c r="AB42" s="149"/>
      <c r="AC42" s="149"/>
      <c r="AD42" s="149"/>
      <c r="AE42" s="149"/>
      <c r="AF42" s="149"/>
      <c r="AG42" s="149" t="s">
        <v>243</v>
      </c>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ht="22.5" outlineLevel="1">
      <c r="A43" s="156"/>
      <c r="B43" s="157"/>
      <c r="C43" s="263" t="s">
        <v>289</v>
      </c>
      <c r="D43" s="264"/>
      <c r="E43" s="264"/>
      <c r="F43" s="264"/>
      <c r="G43" s="264"/>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245</v>
      </c>
      <c r="AH43" s="149"/>
      <c r="AI43" s="149"/>
      <c r="AJ43" s="149"/>
      <c r="AK43" s="149"/>
      <c r="AL43" s="149"/>
      <c r="AM43" s="149"/>
      <c r="AN43" s="149"/>
      <c r="AO43" s="149"/>
      <c r="AP43" s="149"/>
      <c r="AQ43" s="149"/>
      <c r="AR43" s="149"/>
      <c r="AS43" s="149"/>
      <c r="AT43" s="149"/>
      <c r="AU43" s="149"/>
      <c r="AV43" s="149"/>
      <c r="AW43" s="149"/>
      <c r="AX43" s="149"/>
      <c r="AY43" s="149"/>
      <c r="AZ43" s="149"/>
      <c r="BA43" s="175" t="str">
        <f>C43</f>
        <v>s rámy a zárubněmi, zábradlí, předmětů oplechování apod., které se zřizují ještě před úpravami povrchu, před jejich znečištěním při úpravách povrchu nástřikem plastických (lepivých) maltovin</v>
      </c>
      <c r="BB43" s="149"/>
      <c r="BC43" s="149"/>
      <c r="BD43" s="149"/>
      <c r="BE43" s="149"/>
      <c r="BF43" s="149"/>
      <c r="BG43" s="149"/>
      <c r="BH43" s="149"/>
    </row>
    <row r="44" spans="1:60" outlineLevel="1">
      <c r="A44" s="156"/>
      <c r="B44" s="157"/>
      <c r="C44" s="194" t="s">
        <v>290</v>
      </c>
      <c r="D44" s="182"/>
      <c r="E44" s="183">
        <v>2.4780000000000002</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249</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56"/>
      <c r="B45" s="157"/>
      <c r="C45" s="194" t="s">
        <v>291</v>
      </c>
      <c r="D45" s="182"/>
      <c r="E45" s="183">
        <v>5.61</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56"/>
      <c r="B46" s="157"/>
      <c r="C46" s="194" t="s">
        <v>292</v>
      </c>
      <c r="D46" s="182"/>
      <c r="E46" s="183">
        <v>4.1139999999999999</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249</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194" t="s">
        <v>293</v>
      </c>
      <c r="D47" s="182"/>
      <c r="E47" s="183">
        <v>4.95</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249</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56"/>
      <c r="B48" s="157"/>
      <c r="C48" s="194" t="s">
        <v>294</v>
      </c>
      <c r="D48" s="182"/>
      <c r="E48" s="183">
        <v>9.0749999999999993</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249</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56"/>
      <c r="B49" s="157"/>
      <c r="C49" s="194" t="s">
        <v>295</v>
      </c>
      <c r="D49" s="182"/>
      <c r="E49" s="183">
        <v>2.278</v>
      </c>
      <c r="F49" s="159"/>
      <c r="G49" s="159"/>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249</v>
      </c>
      <c r="AH49" s="149">
        <v>0</v>
      </c>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194" t="s">
        <v>296</v>
      </c>
      <c r="D50" s="182"/>
      <c r="E50" s="183">
        <v>2.2799999999999998</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249</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56"/>
      <c r="B51" s="157"/>
      <c r="C51" s="194" t="s">
        <v>297</v>
      </c>
      <c r="D51" s="182"/>
      <c r="E51" s="183">
        <v>0.34560000000000002</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249</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194" t="s">
        <v>298</v>
      </c>
      <c r="D52" s="182"/>
      <c r="E52" s="183">
        <v>0.96479999999999999</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249</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56"/>
      <c r="B53" s="157"/>
      <c r="C53" s="194" t="s">
        <v>298</v>
      </c>
      <c r="D53" s="182"/>
      <c r="E53" s="183">
        <v>0.96479999999999999</v>
      </c>
      <c r="F53" s="159"/>
      <c r="G53" s="159"/>
      <c r="H53" s="159"/>
      <c r="I53" s="159"/>
      <c r="J53" s="159"/>
      <c r="K53" s="159"/>
      <c r="L53" s="159"/>
      <c r="M53" s="159"/>
      <c r="N53" s="159"/>
      <c r="O53" s="159"/>
      <c r="P53" s="159"/>
      <c r="Q53" s="159"/>
      <c r="R53" s="159"/>
      <c r="S53" s="159"/>
      <c r="T53" s="159"/>
      <c r="U53" s="159"/>
      <c r="V53" s="159"/>
      <c r="W53" s="159"/>
      <c r="X53" s="159"/>
      <c r="Y53" s="149"/>
      <c r="Z53" s="149"/>
      <c r="AA53" s="149"/>
      <c r="AB53" s="149"/>
      <c r="AC53" s="149"/>
      <c r="AD53" s="149"/>
      <c r="AE53" s="149"/>
      <c r="AF53" s="149"/>
      <c r="AG53" s="149" t="s">
        <v>249</v>
      </c>
      <c r="AH53" s="149">
        <v>0</v>
      </c>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194" t="s">
        <v>299</v>
      </c>
      <c r="D54" s="182"/>
      <c r="E54" s="183">
        <v>0.72</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249</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c r="A55" s="156"/>
      <c r="B55" s="157"/>
      <c r="C55" s="194" t="s">
        <v>300</v>
      </c>
      <c r="D55" s="182"/>
      <c r="E55" s="183">
        <v>3.6</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249</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c r="A56" s="156"/>
      <c r="B56" s="157"/>
      <c r="C56" s="194" t="s">
        <v>301</v>
      </c>
      <c r="D56" s="182"/>
      <c r="E56" s="183">
        <v>1.65</v>
      </c>
      <c r="F56" s="159"/>
      <c r="G56" s="159"/>
      <c r="H56" s="159"/>
      <c r="I56" s="159"/>
      <c r="J56" s="159"/>
      <c r="K56" s="159"/>
      <c r="L56" s="159"/>
      <c r="M56" s="159"/>
      <c r="N56" s="159"/>
      <c r="O56" s="159"/>
      <c r="P56" s="159"/>
      <c r="Q56" s="159"/>
      <c r="R56" s="159"/>
      <c r="S56" s="159"/>
      <c r="T56" s="159"/>
      <c r="U56" s="159"/>
      <c r="V56" s="159"/>
      <c r="W56" s="159"/>
      <c r="X56" s="159"/>
      <c r="Y56" s="149"/>
      <c r="Z56" s="149"/>
      <c r="AA56" s="149"/>
      <c r="AB56" s="149"/>
      <c r="AC56" s="149"/>
      <c r="AD56" s="149"/>
      <c r="AE56" s="149"/>
      <c r="AF56" s="149"/>
      <c r="AG56" s="149" t="s">
        <v>249</v>
      </c>
      <c r="AH56" s="149">
        <v>0</v>
      </c>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194" t="s">
        <v>302</v>
      </c>
      <c r="D57" s="182"/>
      <c r="E57" s="183">
        <v>2.375</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249</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68">
        <v>13</v>
      </c>
      <c r="B58" s="169" t="s">
        <v>303</v>
      </c>
      <c r="C58" s="178" t="s">
        <v>304</v>
      </c>
      <c r="D58" s="170" t="s">
        <v>257</v>
      </c>
      <c r="E58" s="171">
        <v>160.02324999999999</v>
      </c>
      <c r="F58" s="172"/>
      <c r="G58" s="173">
        <f>ROUND(E58*F58,2)</f>
        <v>0</v>
      </c>
      <c r="H58" s="172"/>
      <c r="I58" s="173">
        <f>ROUND(E58*H58,2)</f>
        <v>0</v>
      </c>
      <c r="J58" s="172"/>
      <c r="K58" s="173">
        <f>ROUND(E58*J58,2)</f>
        <v>0</v>
      </c>
      <c r="L58" s="173">
        <v>15</v>
      </c>
      <c r="M58" s="173">
        <f>G58*(1+L58/100)</f>
        <v>0</v>
      </c>
      <c r="N58" s="173">
        <v>3.5000000000000001E-3</v>
      </c>
      <c r="O58" s="173">
        <f>ROUND(E58*N58,2)</f>
        <v>0.56000000000000005</v>
      </c>
      <c r="P58" s="173">
        <v>0</v>
      </c>
      <c r="Q58" s="173">
        <f>ROUND(E58*P58,2)</f>
        <v>0</v>
      </c>
      <c r="R58" s="173" t="s">
        <v>258</v>
      </c>
      <c r="S58" s="173" t="s">
        <v>211</v>
      </c>
      <c r="T58" s="174" t="s">
        <v>241</v>
      </c>
      <c r="U58" s="159">
        <v>0.3</v>
      </c>
      <c r="V58" s="159">
        <f>ROUND(E58*U58,2)</f>
        <v>48.01</v>
      </c>
      <c r="W58" s="159"/>
      <c r="X58" s="159" t="s">
        <v>242</v>
      </c>
      <c r="Y58" s="149"/>
      <c r="Z58" s="149"/>
      <c r="AA58" s="149"/>
      <c r="AB58" s="149"/>
      <c r="AC58" s="149"/>
      <c r="AD58" s="149"/>
      <c r="AE58" s="149"/>
      <c r="AF58" s="149"/>
      <c r="AG58" s="149" t="s">
        <v>305</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56"/>
      <c r="B59" s="157"/>
      <c r="C59" s="194" t="s">
        <v>306</v>
      </c>
      <c r="D59" s="182"/>
      <c r="E59" s="183">
        <v>284.85070999999999</v>
      </c>
      <c r="F59" s="159"/>
      <c r="G59" s="159"/>
      <c r="H59" s="159"/>
      <c r="I59" s="159"/>
      <c r="J59" s="159"/>
      <c r="K59" s="159"/>
      <c r="L59" s="159"/>
      <c r="M59" s="159"/>
      <c r="N59" s="159"/>
      <c r="O59" s="159"/>
      <c r="P59" s="159"/>
      <c r="Q59" s="159"/>
      <c r="R59" s="159"/>
      <c r="S59" s="159"/>
      <c r="T59" s="159"/>
      <c r="U59" s="159"/>
      <c r="V59" s="159"/>
      <c r="W59" s="159"/>
      <c r="X59" s="159"/>
      <c r="Y59" s="149"/>
      <c r="Z59" s="149"/>
      <c r="AA59" s="149"/>
      <c r="AB59" s="149"/>
      <c r="AC59" s="149"/>
      <c r="AD59" s="149"/>
      <c r="AE59" s="149"/>
      <c r="AF59" s="149"/>
      <c r="AG59" s="149" t="s">
        <v>249</v>
      </c>
      <c r="AH59" s="149">
        <v>0</v>
      </c>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56"/>
      <c r="B60" s="157"/>
      <c r="C60" s="194" t="s">
        <v>307</v>
      </c>
      <c r="D60" s="182"/>
      <c r="E60" s="183">
        <v>33.068089999999998</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249</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56"/>
      <c r="B61" s="157"/>
      <c r="C61" s="194" t="s">
        <v>308</v>
      </c>
      <c r="D61" s="182"/>
      <c r="E61" s="183">
        <v>-2.375</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249</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c r="A62" s="156"/>
      <c r="B62" s="157"/>
      <c r="C62" s="194" t="s">
        <v>309</v>
      </c>
      <c r="D62" s="182"/>
      <c r="E62" s="183">
        <v>4.5026999999999999</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249</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c r="A63" s="156"/>
      <c r="B63" s="157"/>
      <c r="C63" s="196" t="s">
        <v>310</v>
      </c>
      <c r="D63" s="184"/>
      <c r="E63" s="185">
        <v>320.04649999999998</v>
      </c>
      <c r="F63" s="159"/>
      <c r="G63" s="159"/>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249</v>
      </c>
      <c r="AH63" s="149">
        <v>1</v>
      </c>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56"/>
      <c r="B64" s="157"/>
      <c r="C64" s="194" t="s">
        <v>311</v>
      </c>
      <c r="D64" s="182"/>
      <c r="E64" s="183">
        <v>-320.04649000000001</v>
      </c>
      <c r="F64" s="159"/>
      <c r="G64" s="159"/>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249</v>
      </c>
      <c r="AH64" s="149">
        <v>0</v>
      </c>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c r="A65" s="156"/>
      <c r="B65" s="157"/>
      <c r="C65" s="194" t="s">
        <v>312</v>
      </c>
      <c r="D65" s="182"/>
      <c r="E65" s="183">
        <v>160.02324999999999</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249</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86">
        <v>14</v>
      </c>
      <c r="B66" s="187" t="s">
        <v>313</v>
      </c>
      <c r="C66" s="195" t="s">
        <v>314</v>
      </c>
      <c r="D66" s="188" t="s">
        <v>257</v>
      </c>
      <c r="E66" s="189">
        <v>438.42946999999998</v>
      </c>
      <c r="F66" s="190"/>
      <c r="G66" s="191">
        <f>ROUND(E66*F66,2)</f>
        <v>0</v>
      </c>
      <c r="H66" s="190"/>
      <c r="I66" s="191">
        <f>ROUND(E66*H66,2)</f>
        <v>0</v>
      </c>
      <c r="J66" s="190"/>
      <c r="K66" s="191">
        <f>ROUND(E66*J66,2)</f>
        <v>0</v>
      </c>
      <c r="L66" s="191">
        <v>15</v>
      </c>
      <c r="M66" s="191">
        <f>G66*(1+L66/100)</f>
        <v>0</v>
      </c>
      <c r="N66" s="191">
        <v>3.5E-4</v>
      </c>
      <c r="O66" s="191">
        <f>ROUND(E66*N66,2)</f>
        <v>0.15</v>
      </c>
      <c r="P66" s="191">
        <v>0</v>
      </c>
      <c r="Q66" s="191">
        <f>ROUND(E66*P66,2)</f>
        <v>0</v>
      </c>
      <c r="R66" s="191" t="s">
        <v>258</v>
      </c>
      <c r="S66" s="191" t="s">
        <v>211</v>
      </c>
      <c r="T66" s="192" t="s">
        <v>241</v>
      </c>
      <c r="U66" s="159">
        <v>7.0000000000000007E-2</v>
      </c>
      <c r="V66" s="159">
        <f>ROUND(E66*U66,2)</f>
        <v>30.69</v>
      </c>
      <c r="W66" s="159"/>
      <c r="X66" s="159" t="s">
        <v>242</v>
      </c>
      <c r="Y66" s="149"/>
      <c r="Z66" s="149"/>
      <c r="AA66" s="149"/>
      <c r="AB66" s="149"/>
      <c r="AC66" s="149"/>
      <c r="AD66" s="149"/>
      <c r="AE66" s="149"/>
      <c r="AF66" s="149"/>
      <c r="AG66" s="149" t="s">
        <v>243</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22.5" outlineLevel="1">
      <c r="A67" s="168">
        <v>15</v>
      </c>
      <c r="B67" s="169" t="s">
        <v>315</v>
      </c>
      <c r="C67" s="178" t="s">
        <v>316</v>
      </c>
      <c r="D67" s="170" t="s">
        <v>257</v>
      </c>
      <c r="E67" s="171">
        <v>27.793089999999999</v>
      </c>
      <c r="F67" s="172"/>
      <c r="G67" s="173">
        <f>ROUND(E67*F67,2)</f>
        <v>0</v>
      </c>
      <c r="H67" s="172"/>
      <c r="I67" s="173">
        <f>ROUND(E67*H67,2)</f>
        <v>0</v>
      </c>
      <c r="J67" s="172"/>
      <c r="K67" s="173">
        <f>ROUND(E67*J67,2)</f>
        <v>0</v>
      </c>
      <c r="L67" s="173">
        <v>15</v>
      </c>
      <c r="M67" s="173">
        <f>G67*(1+L67/100)</f>
        <v>0</v>
      </c>
      <c r="N67" s="173">
        <v>1.8169999999999999E-2</v>
      </c>
      <c r="O67" s="173">
        <f>ROUND(E67*N67,2)</f>
        <v>0.51</v>
      </c>
      <c r="P67" s="173">
        <v>0</v>
      </c>
      <c r="Q67" s="173">
        <f>ROUND(E67*P67,2)</f>
        <v>0</v>
      </c>
      <c r="R67" s="173" t="s">
        <v>258</v>
      </c>
      <c r="S67" s="173" t="s">
        <v>211</v>
      </c>
      <c r="T67" s="174" t="s">
        <v>241</v>
      </c>
      <c r="U67" s="159">
        <v>1.2558</v>
      </c>
      <c r="V67" s="159">
        <f>ROUND(E67*U67,2)</f>
        <v>34.9</v>
      </c>
      <c r="W67" s="159"/>
      <c r="X67" s="159" t="s">
        <v>242</v>
      </c>
      <c r="Y67" s="149"/>
      <c r="Z67" s="149"/>
      <c r="AA67" s="149"/>
      <c r="AB67" s="149"/>
      <c r="AC67" s="149"/>
      <c r="AD67" s="149"/>
      <c r="AE67" s="149"/>
      <c r="AF67" s="149"/>
      <c r="AG67" s="149" t="s">
        <v>243</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ht="22.5" outlineLevel="1">
      <c r="A68" s="156"/>
      <c r="B68" s="157"/>
      <c r="C68" s="263" t="s">
        <v>317</v>
      </c>
      <c r="D68" s="264"/>
      <c r="E68" s="264"/>
      <c r="F68" s="264"/>
      <c r="G68" s="264"/>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245</v>
      </c>
      <c r="AH68" s="149"/>
      <c r="AI68" s="149"/>
      <c r="AJ68" s="149"/>
      <c r="AK68" s="149"/>
      <c r="AL68" s="149"/>
      <c r="AM68" s="149"/>
      <c r="AN68" s="149"/>
      <c r="AO68" s="149"/>
      <c r="AP68" s="149"/>
      <c r="AQ68" s="149"/>
      <c r="AR68" s="149"/>
      <c r="AS68" s="149"/>
      <c r="AT68" s="149"/>
      <c r="AU68" s="149"/>
      <c r="AV68" s="149"/>
      <c r="AW68" s="149"/>
      <c r="AX68" s="149"/>
      <c r="AY68" s="149"/>
      <c r="AZ68" s="149"/>
      <c r="BA68" s="175" t="str">
        <f>C68</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8" s="149"/>
      <c r="BC68" s="149"/>
      <c r="BD68" s="149"/>
      <c r="BE68" s="149"/>
      <c r="BF68" s="149"/>
      <c r="BG68" s="149"/>
      <c r="BH68" s="149"/>
    </row>
    <row r="69" spans="1:60" outlineLevel="1">
      <c r="A69" s="156"/>
      <c r="B69" s="157"/>
      <c r="C69" s="194" t="s">
        <v>318</v>
      </c>
      <c r="D69" s="182"/>
      <c r="E69" s="183">
        <v>30.168089999999999</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249</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56"/>
      <c r="B70" s="157"/>
      <c r="C70" s="194" t="s">
        <v>308</v>
      </c>
      <c r="D70" s="182"/>
      <c r="E70" s="183">
        <v>-2.375</v>
      </c>
      <c r="F70" s="159"/>
      <c r="G70" s="159"/>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249</v>
      </c>
      <c r="AH70" s="149">
        <v>0</v>
      </c>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ht="22.5" outlineLevel="1">
      <c r="A71" s="168">
        <v>16</v>
      </c>
      <c r="B71" s="169" t="s">
        <v>319</v>
      </c>
      <c r="C71" s="178" t="s">
        <v>320</v>
      </c>
      <c r="D71" s="170" t="s">
        <v>257</v>
      </c>
      <c r="E71" s="171">
        <v>4.5026999999999999</v>
      </c>
      <c r="F71" s="172"/>
      <c r="G71" s="173">
        <f>ROUND(E71*F71,2)</f>
        <v>0</v>
      </c>
      <c r="H71" s="172"/>
      <c r="I71" s="173">
        <f>ROUND(E71*H71,2)</f>
        <v>0</v>
      </c>
      <c r="J71" s="172"/>
      <c r="K71" s="173">
        <f>ROUND(E71*J71,2)</f>
        <v>0</v>
      </c>
      <c r="L71" s="173">
        <v>15</v>
      </c>
      <c r="M71" s="173">
        <f>G71*(1+L71/100)</f>
        <v>0</v>
      </c>
      <c r="N71" s="173">
        <v>9.4900000000000002E-3</v>
      </c>
      <c r="O71" s="173">
        <f>ROUND(E71*N71,2)</f>
        <v>0.04</v>
      </c>
      <c r="P71" s="173">
        <v>0</v>
      </c>
      <c r="Q71" s="173">
        <f>ROUND(E71*P71,2)</f>
        <v>0</v>
      </c>
      <c r="R71" s="173" t="s">
        <v>258</v>
      </c>
      <c r="S71" s="173" t="s">
        <v>211</v>
      </c>
      <c r="T71" s="174" t="s">
        <v>241</v>
      </c>
      <c r="U71" s="159">
        <v>0.85699999999999998</v>
      </c>
      <c r="V71" s="159">
        <f>ROUND(E71*U71,2)</f>
        <v>3.86</v>
      </c>
      <c r="W71" s="159"/>
      <c r="X71" s="159" t="s">
        <v>242</v>
      </c>
      <c r="Y71" s="149"/>
      <c r="Z71" s="149"/>
      <c r="AA71" s="149"/>
      <c r="AB71" s="149"/>
      <c r="AC71" s="149"/>
      <c r="AD71" s="149"/>
      <c r="AE71" s="149"/>
      <c r="AF71" s="149"/>
      <c r="AG71" s="149" t="s">
        <v>243</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ht="22.5" outlineLevel="1">
      <c r="A72" s="156"/>
      <c r="B72" s="157"/>
      <c r="C72" s="263" t="s">
        <v>321</v>
      </c>
      <c r="D72" s="264"/>
      <c r="E72" s="264"/>
      <c r="F72" s="264"/>
      <c r="G72" s="264"/>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245</v>
      </c>
      <c r="AH72" s="149"/>
      <c r="AI72" s="149"/>
      <c r="AJ72" s="149"/>
      <c r="AK72" s="149"/>
      <c r="AL72" s="149"/>
      <c r="AM72" s="149"/>
      <c r="AN72" s="149"/>
      <c r="AO72" s="149"/>
      <c r="AP72" s="149"/>
      <c r="AQ72" s="149"/>
      <c r="AR72" s="149"/>
      <c r="AS72" s="149"/>
      <c r="AT72" s="149"/>
      <c r="AU72" s="149"/>
      <c r="AV72" s="149"/>
      <c r="AW72" s="149"/>
      <c r="AX72" s="149"/>
      <c r="AY72" s="149"/>
      <c r="AZ72" s="149"/>
      <c r="BA72" s="175" t="str">
        <f>C72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72" s="149"/>
      <c r="BC72" s="149"/>
      <c r="BD72" s="149"/>
      <c r="BE72" s="149"/>
      <c r="BF72" s="149"/>
      <c r="BG72" s="149"/>
      <c r="BH72" s="149"/>
    </row>
    <row r="73" spans="1:60" outlineLevel="1">
      <c r="A73" s="156"/>
      <c r="B73" s="157"/>
      <c r="C73" s="267" t="s">
        <v>322</v>
      </c>
      <c r="D73" s="268"/>
      <c r="E73" s="268"/>
      <c r="F73" s="268"/>
      <c r="G73" s="268"/>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245</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c r="A74" s="156"/>
      <c r="B74" s="157"/>
      <c r="C74" s="194" t="s">
        <v>309</v>
      </c>
      <c r="D74" s="182"/>
      <c r="E74" s="183">
        <v>4.5026999999999999</v>
      </c>
      <c r="F74" s="159"/>
      <c r="G74" s="159"/>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249</v>
      </c>
      <c r="AH74" s="149">
        <v>0</v>
      </c>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ht="22.5" outlineLevel="1">
      <c r="A75" s="168">
        <v>17</v>
      </c>
      <c r="B75" s="169" t="s">
        <v>323</v>
      </c>
      <c r="C75" s="178" t="s">
        <v>324</v>
      </c>
      <c r="D75" s="170" t="s">
        <v>257</v>
      </c>
      <c r="E75" s="171">
        <v>365.86750000000001</v>
      </c>
      <c r="F75" s="172"/>
      <c r="G75" s="173">
        <f>ROUND(E75*F75,2)</f>
        <v>0</v>
      </c>
      <c r="H75" s="172"/>
      <c r="I75" s="173">
        <f>ROUND(E75*H75,2)</f>
        <v>0</v>
      </c>
      <c r="J75" s="172"/>
      <c r="K75" s="173">
        <f>ROUND(E75*J75,2)</f>
        <v>0</v>
      </c>
      <c r="L75" s="173">
        <v>15</v>
      </c>
      <c r="M75" s="173">
        <f>G75*(1+L75/100)</f>
        <v>0</v>
      </c>
      <c r="N75" s="173">
        <v>1.38E-2</v>
      </c>
      <c r="O75" s="173">
        <f>ROUND(E75*N75,2)</f>
        <v>5.05</v>
      </c>
      <c r="P75" s="173">
        <v>0</v>
      </c>
      <c r="Q75" s="173">
        <f>ROUND(E75*P75,2)</f>
        <v>0</v>
      </c>
      <c r="R75" s="173" t="s">
        <v>258</v>
      </c>
      <c r="S75" s="173" t="s">
        <v>211</v>
      </c>
      <c r="T75" s="174" t="s">
        <v>241</v>
      </c>
      <c r="U75" s="159">
        <v>1.2558</v>
      </c>
      <c r="V75" s="159">
        <f>ROUND(E75*U75,2)</f>
        <v>459.46</v>
      </c>
      <c r="W75" s="159"/>
      <c r="X75" s="159" t="s">
        <v>242</v>
      </c>
      <c r="Y75" s="149"/>
      <c r="Z75" s="149"/>
      <c r="AA75" s="149"/>
      <c r="AB75" s="149"/>
      <c r="AC75" s="149"/>
      <c r="AD75" s="149"/>
      <c r="AE75" s="149"/>
      <c r="AF75" s="149"/>
      <c r="AG75" s="149" t="s">
        <v>243</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ht="22.5" outlineLevel="1">
      <c r="A76" s="156"/>
      <c r="B76" s="157"/>
      <c r="C76" s="263" t="s">
        <v>321</v>
      </c>
      <c r="D76" s="264"/>
      <c r="E76" s="264"/>
      <c r="F76" s="264"/>
      <c r="G76" s="264"/>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245</v>
      </c>
      <c r="AH76" s="149"/>
      <c r="AI76" s="149"/>
      <c r="AJ76" s="149"/>
      <c r="AK76" s="149"/>
      <c r="AL76" s="149"/>
      <c r="AM76" s="149"/>
      <c r="AN76" s="149"/>
      <c r="AO76" s="149"/>
      <c r="AP76" s="149"/>
      <c r="AQ76" s="149"/>
      <c r="AR76" s="149"/>
      <c r="AS76" s="149"/>
      <c r="AT76" s="149"/>
      <c r="AU76" s="149"/>
      <c r="AV76" s="149"/>
      <c r="AW76" s="149"/>
      <c r="AX76" s="149"/>
      <c r="AY76" s="149"/>
      <c r="AZ76" s="149"/>
      <c r="BA76" s="175" t="str">
        <f>C76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76" s="149"/>
      <c r="BC76" s="149"/>
      <c r="BD76" s="149"/>
      <c r="BE76" s="149"/>
      <c r="BF76" s="149"/>
      <c r="BG76" s="149"/>
      <c r="BH76" s="149"/>
    </row>
    <row r="77" spans="1:60" outlineLevel="1">
      <c r="A77" s="156"/>
      <c r="B77" s="157"/>
      <c r="C77" s="267" t="s">
        <v>322</v>
      </c>
      <c r="D77" s="268"/>
      <c r="E77" s="268"/>
      <c r="F77" s="268"/>
      <c r="G77" s="268"/>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245</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56"/>
      <c r="B78" s="157"/>
      <c r="C78" s="194" t="s">
        <v>306</v>
      </c>
      <c r="D78" s="182"/>
      <c r="E78" s="183">
        <v>284.85070999999999</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249</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c r="A79" s="156"/>
      <c r="B79" s="157"/>
      <c r="C79" s="196" t="s">
        <v>310</v>
      </c>
      <c r="D79" s="184"/>
      <c r="E79" s="185">
        <v>284.85070999999999</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249</v>
      </c>
      <c r="AH79" s="149">
        <v>1</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c r="A80" s="156"/>
      <c r="B80" s="157"/>
      <c r="C80" s="194" t="s">
        <v>325</v>
      </c>
      <c r="D80" s="182"/>
      <c r="E80" s="183">
        <v>37.221800000000002</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249</v>
      </c>
      <c r="AH80" s="149">
        <v>0</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c r="A81" s="156"/>
      <c r="B81" s="157"/>
      <c r="C81" s="194" t="s">
        <v>326</v>
      </c>
      <c r="D81" s="182"/>
      <c r="E81" s="183">
        <v>3.4089</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249</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c r="A82" s="156"/>
      <c r="B82" s="157"/>
      <c r="C82" s="194" t="s">
        <v>327</v>
      </c>
      <c r="D82" s="182"/>
      <c r="E82" s="183">
        <v>1.98</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249</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c r="A83" s="156"/>
      <c r="B83" s="157"/>
      <c r="C83" s="194" t="s">
        <v>328</v>
      </c>
      <c r="D83" s="182"/>
      <c r="E83" s="183">
        <v>23.19603</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249</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c r="A84" s="156"/>
      <c r="B84" s="157"/>
      <c r="C84" s="194" t="s">
        <v>329</v>
      </c>
      <c r="D84" s="182"/>
      <c r="E84" s="183">
        <v>4.0223699999999996</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249</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c r="A85" s="156"/>
      <c r="B85" s="157"/>
      <c r="C85" s="194" t="s">
        <v>330</v>
      </c>
      <c r="D85" s="182"/>
      <c r="E85" s="183">
        <v>12.35013</v>
      </c>
      <c r="F85" s="159"/>
      <c r="G85" s="159"/>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249</v>
      </c>
      <c r="AH85" s="149">
        <v>0</v>
      </c>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194" t="s">
        <v>331</v>
      </c>
      <c r="D86" s="182"/>
      <c r="E86" s="183">
        <v>8.70045</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249</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c r="A87" s="156"/>
      <c r="B87" s="157"/>
      <c r="C87" s="194" t="s">
        <v>332</v>
      </c>
      <c r="D87" s="182"/>
      <c r="E87" s="183">
        <v>25.40531</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249</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c r="A88" s="156"/>
      <c r="B88" s="157"/>
      <c r="C88" s="194" t="s">
        <v>333</v>
      </c>
      <c r="D88" s="182"/>
      <c r="E88" s="183">
        <v>3.762</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249</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196" t="s">
        <v>310</v>
      </c>
      <c r="D89" s="184"/>
      <c r="E89" s="185">
        <v>120.04698999999999</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249</v>
      </c>
      <c r="AH89" s="149">
        <v>1</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c r="A90" s="156"/>
      <c r="B90" s="157"/>
      <c r="C90" s="194" t="s">
        <v>334</v>
      </c>
      <c r="D90" s="182"/>
      <c r="E90" s="183">
        <v>-2.4780000000000002</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249</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c r="A91" s="156"/>
      <c r="B91" s="157"/>
      <c r="C91" s="194" t="s">
        <v>335</v>
      </c>
      <c r="D91" s="182"/>
      <c r="E91" s="183">
        <v>-5.61</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249</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c r="A92" s="156"/>
      <c r="B92" s="157"/>
      <c r="C92" s="194" t="s">
        <v>336</v>
      </c>
      <c r="D92" s="182"/>
      <c r="E92" s="183">
        <v>-4.1139999999999999</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249</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c r="A93" s="156"/>
      <c r="B93" s="157"/>
      <c r="C93" s="194" t="s">
        <v>337</v>
      </c>
      <c r="D93" s="182"/>
      <c r="E93" s="183">
        <v>-4.95</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249</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c r="A94" s="156"/>
      <c r="B94" s="157"/>
      <c r="C94" s="194" t="s">
        <v>338</v>
      </c>
      <c r="D94" s="182"/>
      <c r="E94" s="183">
        <v>-9.0749999999999993</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249</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c r="A95" s="156"/>
      <c r="B95" s="157"/>
      <c r="C95" s="194" t="s">
        <v>339</v>
      </c>
      <c r="D95" s="182"/>
      <c r="E95" s="183">
        <v>-2.278</v>
      </c>
      <c r="F95" s="159"/>
      <c r="G95" s="159"/>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249</v>
      </c>
      <c r="AH95" s="149">
        <v>0</v>
      </c>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c r="A96" s="156"/>
      <c r="B96" s="157"/>
      <c r="C96" s="194" t="s">
        <v>340</v>
      </c>
      <c r="D96" s="182"/>
      <c r="E96" s="183">
        <v>-2.2799999999999998</v>
      </c>
      <c r="F96" s="159"/>
      <c r="G96" s="159"/>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249</v>
      </c>
      <c r="AH96" s="149">
        <v>0</v>
      </c>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c r="A97" s="156"/>
      <c r="B97" s="157"/>
      <c r="C97" s="194" t="s">
        <v>341</v>
      </c>
      <c r="D97" s="182"/>
      <c r="E97" s="183">
        <v>-0.34560000000000002</v>
      </c>
      <c r="F97" s="159"/>
      <c r="G97" s="159"/>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249</v>
      </c>
      <c r="AH97" s="149">
        <v>0</v>
      </c>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c r="A98" s="156"/>
      <c r="B98" s="157"/>
      <c r="C98" s="194" t="s">
        <v>342</v>
      </c>
      <c r="D98" s="182"/>
      <c r="E98" s="183">
        <v>-0.96479999999999999</v>
      </c>
      <c r="F98" s="159"/>
      <c r="G98" s="159"/>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249</v>
      </c>
      <c r="AH98" s="149">
        <v>0</v>
      </c>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56"/>
      <c r="B99" s="157"/>
      <c r="C99" s="194" t="s">
        <v>342</v>
      </c>
      <c r="D99" s="182"/>
      <c r="E99" s="183">
        <v>-0.96479999999999999</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249</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c r="A100" s="156"/>
      <c r="B100" s="157"/>
      <c r="C100" s="194" t="s">
        <v>343</v>
      </c>
      <c r="D100" s="182"/>
      <c r="E100" s="183">
        <v>-0.72</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249</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c r="A101" s="156"/>
      <c r="B101" s="157"/>
      <c r="C101" s="194" t="s">
        <v>344</v>
      </c>
      <c r="D101" s="182"/>
      <c r="E101" s="183">
        <v>-3.6</v>
      </c>
      <c r="F101" s="159"/>
      <c r="G101" s="159"/>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249</v>
      </c>
      <c r="AH101" s="149">
        <v>0</v>
      </c>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c r="A102" s="156"/>
      <c r="B102" s="157"/>
      <c r="C102" s="194" t="s">
        <v>345</v>
      </c>
      <c r="D102" s="182"/>
      <c r="E102" s="183">
        <v>-1.65</v>
      </c>
      <c r="F102" s="159"/>
      <c r="G102" s="159"/>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249</v>
      </c>
      <c r="AH102" s="149">
        <v>0</v>
      </c>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ht="22.5" outlineLevel="1">
      <c r="A103" s="168">
        <v>18</v>
      </c>
      <c r="B103" s="169" t="s">
        <v>346</v>
      </c>
      <c r="C103" s="178" t="s">
        <v>347</v>
      </c>
      <c r="D103" s="170" t="s">
        <v>257</v>
      </c>
      <c r="E103" s="171">
        <v>14.25018</v>
      </c>
      <c r="F103" s="172"/>
      <c r="G103" s="173">
        <f>ROUND(E103*F103,2)</f>
        <v>0</v>
      </c>
      <c r="H103" s="172"/>
      <c r="I103" s="173">
        <f>ROUND(E103*H103,2)</f>
        <v>0</v>
      </c>
      <c r="J103" s="172"/>
      <c r="K103" s="173">
        <f>ROUND(E103*J103,2)</f>
        <v>0</v>
      </c>
      <c r="L103" s="173">
        <v>15</v>
      </c>
      <c r="M103" s="173">
        <f>G103*(1+L103/100)</f>
        <v>0</v>
      </c>
      <c r="N103" s="173">
        <v>2.2030000000000001E-2</v>
      </c>
      <c r="O103" s="173">
        <f>ROUND(E103*N103,2)</f>
        <v>0.31</v>
      </c>
      <c r="P103" s="173">
        <v>0</v>
      </c>
      <c r="Q103" s="173">
        <f>ROUND(E103*P103,2)</f>
        <v>0</v>
      </c>
      <c r="R103" s="173" t="s">
        <v>258</v>
      </c>
      <c r="S103" s="173" t="s">
        <v>211</v>
      </c>
      <c r="T103" s="174" t="s">
        <v>241</v>
      </c>
      <c r="U103" s="159">
        <v>1.2758</v>
      </c>
      <c r="V103" s="159">
        <f>ROUND(E103*U103,2)</f>
        <v>18.18</v>
      </c>
      <c r="W103" s="159"/>
      <c r="X103" s="159" t="s">
        <v>242</v>
      </c>
      <c r="Y103" s="149"/>
      <c r="Z103" s="149"/>
      <c r="AA103" s="149"/>
      <c r="AB103" s="149"/>
      <c r="AC103" s="149"/>
      <c r="AD103" s="149"/>
      <c r="AE103" s="149"/>
      <c r="AF103" s="149"/>
      <c r="AG103" s="149" t="s">
        <v>243</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ht="22.5" outlineLevel="1">
      <c r="A104" s="156"/>
      <c r="B104" s="157"/>
      <c r="C104" s="263" t="s">
        <v>321</v>
      </c>
      <c r="D104" s="264"/>
      <c r="E104" s="264"/>
      <c r="F104" s="264"/>
      <c r="G104" s="264"/>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245</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75" t="str">
        <f>C104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104" s="149"/>
      <c r="BC104" s="149"/>
      <c r="BD104" s="149"/>
      <c r="BE104" s="149"/>
      <c r="BF104" s="149"/>
      <c r="BG104" s="149"/>
      <c r="BH104" s="149"/>
    </row>
    <row r="105" spans="1:60" outlineLevel="1">
      <c r="A105" s="156"/>
      <c r="B105" s="157"/>
      <c r="C105" s="267" t="s">
        <v>322</v>
      </c>
      <c r="D105" s="268"/>
      <c r="E105" s="268"/>
      <c r="F105" s="268"/>
      <c r="G105" s="268"/>
      <c r="H105" s="159"/>
      <c r="I105" s="159"/>
      <c r="J105" s="159"/>
      <c r="K105" s="159"/>
      <c r="L105" s="159"/>
      <c r="M105" s="159"/>
      <c r="N105" s="159"/>
      <c r="O105" s="159"/>
      <c r="P105" s="159"/>
      <c r="Q105" s="159"/>
      <c r="R105" s="159"/>
      <c r="S105" s="159"/>
      <c r="T105" s="159"/>
      <c r="U105" s="159"/>
      <c r="V105" s="159"/>
      <c r="W105" s="159"/>
      <c r="X105" s="159"/>
      <c r="Y105" s="149"/>
      <c r="Z105" s="149"/>
      <c r="AA105" s="149"/>
      <c r="AB105" s="149"/>
      <c r="AC105" s="149"/>
      <c r="AD105" s="149"/>
      <c r="AE105" s="149"/>
      <c r="AF105" s="149"/>
      <c r="AG105" s="149" t="s">
        <v>245</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c r="A106" s="156"/>
      <c r="B106" s="157"/>
      <c r="C106" s="194" t="s">
        <v>348</v>
      </c>
      <c r="D106" s="182"/>
      <c r="E106" s="183">
        <v>7.1794799999999999</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249</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c r="A107" s="156"/>
      <c r="B107" s="157"/>
      <c r="C107" s="194" t="s">
        <v>349</v>
      </c>
      <c r="D107" s="182"/>
      <c r="E107" s="183">
        <v>7.0707000000000004</v>
      </c>
      <c r="F107" s="159"/>
      <c r="G107" s="159"/>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249</v>
      </c>
      <c r="AH107" s="149">
        <v>0</v>
      </c>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ht="22.5" outlineLevel="1">
      <c r="A108" s="168">
        <v>19</v>
      </c>
      <c r="B108" s="169" t="s">
        <v>350</v>
      </c>
      <c r="C108" s="178" t="s">
        <v>351</v>
      </c>
      <c r="D108" s="170" t="s">
        <v>257</v>
      </c>
      <c r="E108" s="171">
        <v>17.59</v>
      </c>
      <c r="F108" s="172"/>
      <c r="G108" s="173">
        <f>ROUND(E108*F108,2)</f>
        <v>0</v>
      </c>
      <c r="H108" s="172"/>
      <c r="I108" s="173">
        <f>ROUND(E108*H108,2)</f>
        <v>0</v>
      </c>
      <c r="J108" s="172"/>
      <c r="K108" s="173">
        <f>ROUND(E108*J108,2)</f>
        <v>0</v>
      </c>
      <c r="L108" s="173">
        <v>15</v>
      </c>
      <c r="M108" s="173">
        <f>G108*(1+L108/100)</f>
        <v>0</v>
      </c>
      <c r="N108" s="173">
        <v>1.355E-2</v>
      </c>
      <c r="O108" s="173">
        <f>ROUND(E108*N108,2)</f>
        <v>0.24</v>
      </c>
      <c r="P108" s="173">
        <v>0</v>
      </c>
      <c r="Q108" s="173">
        <f>ROUND(E108*P108,2)</f>
        <v>0</v>
      </c>
      <c r="R108" s="173" t="s">
        <v>258</v>
      </c>
      <c r="S108" s="173" t="s">
        <v>211</v>
      </c>
      <c r="T108" s="174" t="s">
        <v>241</v>
      </c>
      <c r="U108" s="159">
        <v>2.9020000000000001</v>
      </c>
      <c r="V108" s="159">
        <f>ROUND(E108*U108,2)</f>
        <v>51.05</v>
      </c>
      <c r="W108" s="159"/>
      <c r="X108" s="159" t="s">
        <v>242</v>
      </c>
      <c r="Y108" s="149"/>
      <c r="Z108" s="149"/>
      <c r="AA108" s="149"/>
      <c r="AB108" s="149"/>
      <c r="AC108" s="149"/>
      <c r="AD108" s="149"/>
      <c r="AE108" s="149"/>
      <c r="AF108" s="149"/>
      <c r="AG108" s="149" t="s">
        <v>243</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ht="33.75" outlineLevel="1">
      <c r="A109" s="156"/>
      <c r="B109" s="157"/>
      <c r="C109" s="263" t="s">
        <v>352</v>
      </c>
      <c r="D109" s="264"/>
      <c r="E109" s="264"/>
      <c r="F109" s="264"/>
      <c r="G109" s="264"/>
      <c r="H109" s="159"/>
      <c r="I109" s="159"/>
      <c r="J109" s="159"/>
      <c r="K109" s="159"/>
      <c r="L109" s="159"/>
      <c r="M109" s="159"/>
      <c r="N109" s="159"/>
      <c r="O109" s="159"/>
      <c r="P109" s="159"/>
      <c r="Q109" s="159"/>
      <c r="R109" s="159"/>
      <c r="S109" s="159"/>
      <c r="T109" s="159"/>
      <c r="U109" s="159"/>
      <c r="V109" s="159"/>
      <c r="W109" s="159"/>
      <c r="X109" s="159"/>
      <c r="Y109" s="149"/>
      <c r="Z109" s="149"/>
      <c r="AA109" s="149"/>
      <c r="AB109" s="149"/>
      <c r="AC109" s="149"/>
      <c r="AD109" s="149"/>
      <c r="AE109" s="149"/>
      <c r="AF109" s="149"/>
      <c r="AG109" s="149" t="s">
        <v>245</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75" t="str">
        <f>C109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09" s="149"/>
      <c r="BC109" s="149"/>
      <c r="BD109" s="149"/>
      <c r="BE109" s="149"/>
      <c r="BF109" s="149"/>
      <c r="BG109" s="149"/>
      <c r="BH109" s="149"/>
    </row>
    <row r="110" spans="1:60" outlineLevel="1">
      <c r="A110" s="156"/>
      <c r="B110" s="157"/>
      <c r="C110" s="194" t="s">
        <v>353</v>
      </c>
      <c r="D110" s="182"/>
      <c r="E110" s="183">
        <v>1.0760000000000001</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249</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outlineLevel="1">
      <c r="A111" s="156"/>
      <c r="B111" s="157"/>
      <c r="C111" s="194" t="s">
        <v>354</v>
      </c>
      <c r="D111" s="182"/>
      <c r="E111" s="183">
        <v>2.7</v>
      </c>
      <c r="F111" s="159"/>
      <c r="G111" s="159"/>
      <c r="H111" s="159"/>
      <c r="I111" s="159"/>
      <c r="J111" s="159"/>
      <c r="K111" s="159"/>
      <c r="L111" s="159"/>
      <c r="M111" s="159"/>
      <c r="N111" s="159"/>
      <c r="O111" s="159"/>
      <c r="P111" s="159"/>
      <c r="Q111" s="159"/>
      <c r="R111" s="159"/>
      <c r="S111" s="159"/>
      <c r="T111" s="159"/>
      <c r="U111" s="159"/>
      <c r="V111" s="159"/>
      <c r="W111" s="159"/>
      <c r="X111" s="159"/>
      <c r="Y111" s="149"/>
      <c r="Z111" s="149"/>
      <c r="AA111" s="149"/>
      <c r="AB111" s="149"/>
      <c r="AC111" s="149"/>
      <c r="AD111" s="149"/>
      <c r="AE111" s="149"/>
      <c r="AF111" s="149"/>
      <c r="AG111" s="149" t="s">
        <v>249</v>
      </c>
      <c r="AH111" s="149">
        <v>0</v>
      </c>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c r="A112" s="156"/>
      <c r="B112" s="157"/>
      <c r="C112" s="194" t="s">
        <v>355</v>
      </c>
      <c r="D112" s="182"/>
      <c r="E112" s="183">
        <v>1.8440000000000001</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249</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c r="A113" s="156"/>
      <c r="B113" s="157"/>
      <c r="C113" s="194" t="s">
        <v>356</v>
      </c>
      <c r="D113" s="182"/>
      <c r="E113" s="183">
        <v>2.46</v>
      </c>
      <c r="F113" s="159"/>
      <c r="G113" s="159"/>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249</v>
      </c>
      <c r="AH113" s="149">
        <v>0</v>
      </c>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c r="A114" s="156"/>
      <c r="B114" s="157"/>
      <c r="C114" s="194" t="s">
        <v>357</v>
      </c>
      <c r="D114" s="182"/>
      <c r="E114" s="183">
        <v>4.21</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249</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c r="A115" s="156"/>
      <c r="B115" s="157"/>
      <c r="C115" s="194" t="s">
        <v>358</v>
      </c>
      <c r="D115" s="182"/>
      <c r="E115" s="183">
        <v>0.94799999999999995</v>
      </c>
      <c r="F115" s="159"/>
      <c r="G115" s="159"/>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249</v>
      </c>
      <c r="AH115" s="149">
        <v>0</v>
      </c>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c r="A116" s="156"/>
      <c r="B116" s="157"/>
      <c r="C116" s="194" t="s">
        <v>359</v>
      </c>
      <c r="D116" s="182"/>
      <c r="E116" s="183">
        <v>0.90400000000000003</v>
      </c>
      <c r="F116" s="159"/>
      <c r="G116" s="159"/>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249</v>
      </c>
      <c r="AH116" s="149">
        <v>0</v>
      </c>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c r="A117" s="156"/>
      <c r="B117" s="157"/>
      <c r="C117" s="194" t="s">
        <v>360</v>
      </c>
      <c r="D117" s="182"/>
      <c r="E117" s="183">
        <v>0.36399999999999999</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249</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outlineLevel="1">
      <c r="A118" s="156"/>
      <c r="B118" s="157"/>
      <c r="C118" s="194" t="s">
        <v>361</v>
      </c>
      <c r="D118" s="182"/>
      <c r="E118" s="183">
        <v>0.55600000000000005</v>
      </c>
      <c r="F118" s="159"/>
      <c r="G118" s="159"/>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249</v>
      </c>
      <c r="AH118" s="149">
        <v>0</v>
      </c>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c r="A119" s="156"/>
      <c r="B119" s="157"/>
      <c r="C119" s="194" t="s">
        <v>361</v>
      </c>
      <c r="D119" s="182"/>
      <c r="E119" s="183">
        <v>0.55600000000000005</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249</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c r="A120" s="156"/>
      <c r="B120" s="157"/>
      <c r="C120" s="194" t="s">
        <v>362</v>
      </c>
      <c r="D120" s="182"/>
      <c r="E120" s="183">
        <v>7.1999999999999995E-2</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249</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c r="A121" s="156"/>
      <c r="B121" s="157"/>
      <c r="C121" s="194" t="s">
        <v>363</v>
      </c>
      <c r="D121" s="182"/>
      <c r="E121" s="183">
        <v>1.08</v>
      </c>
      <c r="F121" s="159"/>
      <c r="G121" s="159"/>
      <c r="H121" s="159"/>
      <c r="I121" s="159"/>
      <c r="J121" s="159"/>
      <c r="K121" s="159"/>
      <c r="L121" s="159"/>
      <c r="M121" s="159"/>
      <c r="N121" s="159"/>
      <c r="O121" s="159"/>
      <c r="P121" s="159"/>
      <c r="Q121" s="159"/>
      <c r="R121" s="159"/>
      <c r="S121" s="159"/>
      <c r="T121" s="159"/>
      <c r="U121" s="159"/>
      <c r="V121" s="159"/>
      <c r="W121" s="159"/>
      <c r="X121" s="159"/>
      <c r="Y121" s="149"/>
      <c r="Z121" s="149"/>
      <c r="AA121" s="149"/>
      <c r="AB121" s="149"/>
      <c r="AC121" s="149"/>
      <c r="AD121" s="149"/>
      <c r="AE121" s="149"/>
      <c r="AF121" s="149"/>
      <c r="AG121" s="149" t="s">
        <v>249</v>
      </c>
      <c r="AH121" s="149">
        <v>0</v>
      </c>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c r="A122" s="156"/>
      <c r="B122" s="157"/>
      <c r="C122" s="194" t="s">
        <v>364</v>
      </c>
      <c r="D122" s="182"/>
      <c r="E122" s="183">
        <v>0.82</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249</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ht="22.5" outlineLevel="1">
      <c r="A123" s="168">
        <v>20</v>
      </c>
      <c r="B123" s="169" t="s">
        <v>365</v>
      </c>
      <c r="C123" s="178" t="s">
        <v>366</v>
      </c>
      <c r="D123" s="170" t="s">
        <v>257</v>
      </c>
      <c r="E123" s="171">
        <v>5.5259999999999998</v>
      </c>
      <c r="F123" s="172"/>
      <c r="G123" s="173">
        <f>ROUND(E123*F123,2)</f>
        <v>0</v>
      </c>
      <c r="H123" s="172"/>
      <c r="I123" s="173">
        <f>ROUND(E123*H123,2)</f>
        <v>0</v>
      </c>
      <c r="J123" s="172"/>
      <c r="K123" s="173">
        <f>ROUND(E123*J123,2)</f>
        <v>0</v>
      </c>
      <c r="L123" s="173">
        <v>15</v>
      </c>
      <c r="M123" s="173">
        <f>G123*(1+L123/100)</f>
        <v>0</v>
      </c>
      <c r="N123" s="173">
        <v>9.8899999999999995E-3</v>
      </c>
      <c r="O123" s="173">
        <f>ROUND(E123*N123,2)</f>
        <v>0.05</v>
      </c>
      <c r="P123" s="173">
        <v>0</v>
      </c>
      <c r="Q123" s="173">
        <f>ROUND(E123*P123,2)</f>
        <v>0</v>
      </c>
      <c r="R123" s="173" t="s">
        <v>258</v>
      </c>
      <c r="S123" s="173" t="s">
        <v>211</v>
      </c>
      <c r="T123" s="174" t="s">
        <v>241</v>
      </c>
      <c r="U123" s="159">
        <v>2.3519999999999999</v>
      </c>
      <c r="V123" s="159">
        <f>ROUND(E123*U123,2)</f>
        <v>13</v>
      </c>
      <c r="W123" s="159"/>
      <c r="X123" s="159" t="s">
        <v>242</v>
      </c>
      <c r="Y123" s="149"/>
      <c r="Z123" s="149"/>
      <c r="AA123" s="149"/>
      <c r="AB123" s="149"/>
      <c r="AC123" s="149"/>
      <c r="AD123" s="149"/>
      <c r="AE123" s="149"/>
      <c r="AF123" s="149"/>
      <c r="AG123" s="149" t="s">
        <v>243</v>
      </c>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ht="33.75" outlineLevel="1">
      <c r="A124" s="156"/>
      <c r="B124" s="157"/>
      <c r="C124" s="263" t="s">
        <v>352</v>
      </c>
      <c r="D124" s="264"/>
      <c r="E124" s="264"/>
      <c r="F124" s="264"/>
      <c r="G124" s="264"/>
      <c r="H124" s="159"/>
      <c r="I124" s="159"/>
      <c r="J124" s="159"/>
      <c r="K124" s="159"/>
      <c r="L124" s="159"/>
      <c r="M124" s="159"/>
      <c r="N124" s="159"/>
      <c r="O124" s="159"/>
      <c r="P124" s="159"/>
      <c r="Q124" s="159"/>
      <c r="R124" s="159"/>
      <c r="S124" s="159"/>
      <c r="T124" s="159"/>
      <c r="U124" s="159"/>
      <c r="V124" s="159"/>
      <c r="W124" s="159"/>
      <c r="X124" s="159"/>
      <c r="Y124" s="149"/>
      <c r="Z124" s="149"/>
      <c r="AA124" s="149"/>
      <c r="AB124" s="149"/>
      <c r="AC124" s="149"/>
      <c r="AD124" s="149"/>
      <c r="AE124" s="149"/>
      <c r="AF124" s="149"/>
      <c r="AG124" s="149" t="s">
        <v>245</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75" t="str">
        <f>C124</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24" s="149"/>
      <c r="BC124" s="149"/>
      <c r="BD124" s="149"/>
      <c r="BE124" s="149"/>
      <c r="BF124" s="149"/>
      <c r="BG124" s="149"/>
      <c r="BH124" s="149"/>
    </row>
    <row r="125" spans="1:60" outlineLevel="1">
      <c r="A125" s="156"/>
      <c r="B125" s="157"/>
      <c r="C125" s="194" t="s">
        <v>367</v>
      </c>
      <c r="D125" s="182"/>
      <c r="E125" s="183">
        <v>0.23599999999999999</v>
      </c>
      <c r="F125" s="159"/>
      <c r="G125" s="159"/>
      <c r="H125" s="159"/>
      <c r="I125" s="159"/>
      <c r="J125" s="159"/>
      <c r="K125" s="159"/>
      <c r="L125" s="159"/>
      <c r="M125" s="159"/>
      <c r="N125" s="159"/>
      <c r="O125" s="159"/>
      <c r="P125" s="159"/>
      <c r="Q125" s="159"/>
      <c r="R125" s="159"/>
      <c r="S125" s="159"/>
      <c r="T125" s="159"/>
      <c r="U125" s="159"/>
      <c r="V125" s="159"/>
      <c r="W125" s="159"/>
      <c r="X125" s="159"/>
      <c r="Y125" s="149"/>
      <c r="Z125" s="149"/>
      <c r="AA125" s="149"/>
      <c r="AB125" s="149"/>
      <c r="AC125" s="149"/>
      <c r="AD125" s="149"/>
      <c r="AE125" s="149"/>
      <c r="AF125" s="149"/>
      <c r="AG125" s="149" t="s">
        <v>249</v>
      </c>
      <c r="AH125" s="149">
        <v>0</v>
      </c>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c r="A126" s="156"/>
      <c r="B126" s="157"/>
      <c r="C126" s="194" t="s">
        <v>368</v>
      </c>
      <c r="D126" s="182"/>
      <c r="E126" s="183">
        <v>0.66</v>
      </c>
      <c r="F126" s="159"/>
      <c r="G126" s="159"/>
      <c r="H126" s="159"/>
      <c r="I126" s="159"/>
      <c r="J126" s="159"/>
      <c r="K126" s="159"/>
      <c r="L126" s="159"/>
      <c r="M126" s="159"/>
      <c r="N126" s="159"/>
      <c r="O126" s="159"/>
      <c r="P126" s="159"/>
      <c r="Q126" s="159"/>
      <c r="R126" s="159"/>
      <c r="S126" s="159"/>
      <c r="T126" s="159"/>
      <c r="U126" s="159"/>
      <c r="V126" s="159"/>
      <c r="W126" s="159"/>
      <c r="X126" s="159"/>
      <c r="Y126" s="149"/>
      <c r="Z126" s="149"/>
      <c r="AA126" s="149"/>
      <c r="AB126" s="149"/>
      <c r="AC126" s="149"/>
      <c r="AD126" s="149"/>
      <c r="AE126" s="149"/>
      <c r="AF126" s="149"/>
      <c r="AG126" s="149" t="s">
        <v>249</v>
      </c>
      <c r="AH126" s="149">
        <v>0</v>
      </c>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outlineLevel="1">
      <c r="A127" s="156"/>
      <c r="B127" s="157"/>
      <c r="C127" s="194" t="s">
        <v>369</v>
      </c>
      <c r="D127" s="182"/>
      <c r="E127" s="183">
        <v>0.48399999999999999</v>
      </c>
      <c r="F127" s="159"/>
      <c r="G127" s="159"/>
      <c r="H127" s="159"/>
      <c r="I127" s="159"/>
      <c r="J127" s="159"/>
      <c r="K127" s="159"/>
      <c r="L127" s="159"/>
      <c r="M127" s="159"/>
      <c r="N127" s="159"/>
      <c r="O127" s="159"/>
      <c r="P127" s="159"/>
      <c r="Q127" s="159"/>
      <c r="R127" s="159"/>
      <c r="S127" s="159"/>
      <c r="T127" s="159"/>
      <c r="U127" s="159"/>
      <c r="V127" s="159"/>
      <c r="W127" s="159"/>
      <c r="X127" s="159"/>
      <c r="Y127" s="149"/>
      <c r="Z127" s="149"/>
      <c r="AA127" s="149"/>
      <c r="AB127" s="149"/>
      <c r="AC127" s="149"/>
      <c r="AD127" s="149"/>
      <c r="AE127" s="149"/>
      <c r="AF127" s="149"/>
      <c r="AG127" s="149" t="s">
        <v>249</v>
      </c>
      <c r="AH127" s="149">
        <v>0</v>
      </c>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row>
    <row r="128" spans="1:60" outlineLevel="1">
      <c r="A128" s="156"/>
      <c r="B128" s="157"/>
      <c r="C128" s="194" t="s">
        <v>368</v>
      </c>
      <c r="D128" s="182"/>
      <c r="E128" s="183">
        <v>0.66</v>
      </c>
      <c r="F128" s="159"/>
      <c r="G128" s="159"/>
      <c r="H128" s="159"/>
      <c r="I128" s="159"/>
      <c r="J128" s="159"/>
      <c r="K128" s="159"/>
      <c r="L128" s="159"/>
      <c r="M128" s="159"/>
      <c r="N128" s="159"/>
      <c r="O128" s="159"/>
      <c r="P128" s="159"/>
      <c r="Q128" s="159"/>
      <c r="R128" s="159"/>
      <c r="S128" s="159"/>
      <c r="T128" s="159"/>
      <c r="U128" s="159"/>
      <c r="V128" s="159"/>
      <c r="W128" s="159"/>
      <c r="X128" s="159"/>
      <c r="Y128" s="149"/>
      <c r="Z128" s="149"/>
      <c r="AA128" s="149"/>
      <c r="AB128" s="149"/>
      <c r="AC128" s="149"/>
      <c r="AD128" s="149"/>
      <c r="AE128" s="149"/>
      <c r="AF128" s="149"/>
      <c r="AG128" s="149" t="s">
        <v>249</v>
      </c>
      <c r="AH128" s="149">
        <v>0</v>
      </c>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c r="A129" s="156"/>
      <c r="B129" s="157"/>
      <c r="C129" s="194" t="s">
        <v>370</v>
      </c>
      <c r="D129" s="182"/>
      <c r="E129" s="183">
        <v>1.21</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249</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outlineLevel="1">
      <c r="A130" s="156"/>
      <c r="B130" s="157"/>
      <c r="C130" s="194" t="s">
        <v>371</v>
      </c>
      <c r="D130" s="182"/>
      <c r="E130" s="183">
        <v>0.26800000000000002</v>
      </c>
      <c r="F130" s="159"/>
      <c r="G130" s="159"/>
      <c r="H130" s="159"/>
      <c r="I130" s="159"/>
      <c r="J130" s="159"/>
      <c r="K130" s="159"/>
      <c r="L130" s="159"/>
      <c r="M130" s="159"/>
      <c r="N130" s="159"/>
      <c r="O130" s="159"/>
      <c r="P130" s="159"/>
      <c r="Q130" s="159"/>
      <c r="R130" s="159"/>
      <c r="S130" s="159"/>
      <c r="T130" s="159"/>
      <c r="U130" s="159"/>
      <c r="V130" s="159"/>
      <c r="W130" s="159"/>
      <c r="X130" s="159"/>
      <c r="Y130" s="149"/>
      <c r="Z130" s="149"/>
      <c r="AA130" s="149"/>
      <c r="AB130" s="149"/>
      <c r="AC130" s="149"/>
      <c r="AD130" s="149"/>
      <c r="AE130" s="149"/>
      <c r="AF130" s="149"/>
      <c r="AG130" s="149" t="s">
        <v>249</v>
      </c>
      <c r="AH130" s="149">
        <v>0</v>
      </c>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c r="A131" s="156"/>
      <c r="B131" s="157"/>
      <c r="C131" s="194" t="s">
        <v>372</v>
      </c>
      <c r="D131" s="182"/>
      <c r="E131" s="183">
        <v>0.30399999999999999</v>
      </c>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249</v>
      </c>
      <c r="AH131" s="149">
        <v>0</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outlineLevel="1">
      <c r="A132" s="156"/>
      <c r="B132" s="157"/>
      <c r="C132" s="194" t="s">
        <v>373</v>
      </c>
      <c r="D132" s="182"/>
      <c r="E132" s="183">
        <v>0.108</v>
      </c>
      <c r="F132" s="159"/>
      <c r="G132" s="159"/>
      <c r="H132" s="159"/>
      <c r="I132" s="159"/>
      <c r="J132" s="159"/>
      <c r="K132" s="159"/>
      <c r="L132" s="159"/>
      <c r="M132" s="159"/>
      <c r="N132" s="159"/>
      <c r="O132" s="159"/>
      <c r="P132" s="159"/>
      <c r="Q132" s="159"/>
      <c r="R132" s="159"/>
      <c r="S132" s="159"/>
      <c r="T132" s="159"/>
      <c r="U132" s="159"/>
      <c r="V132" s="159"/>
      <c r="W132" s="159"/>
      <c r="X132" s="159"/>
      <c r="Y132" s="149"/>
      <c r="Z132" s="149"/>
      <c r="AA132" s="149"/>
      <c r="AB132" s="149"/>
      <c r="AC132" s="149"/>
      <c r="AD132" s="149"/>
      <c r="AE132" s="149"/>
      <c r="AF132" s="149"/>
      <c r="AG132" s="149" t="s">
        <v>249</v>
      </c>
      <c r="AH132" s="149">
        <v>0</v>
      </c>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row>
    <row r="133" spans="1:60" outlineLevel="1">
      <c r="A133" s="156"/>
      <c r="B133" s="157"/>
      <c r="C133" s="194" t="s">
        <v>371</v>
      </c>
      <c r="D133" s="182"/>
      <c r="E133" s="183">
        <v>0.26800000000000002</v>
      </c>
      <c r="F133" s="159"/>
      <c r="G133" s="159"/>
      <c r="H133" s="159"/>
      <c r="I133" s="159"/>
      <c r="J133" s="159"/>
      <c r="K133" s="159"/>
      <c r="L133" s="159"/>
      <c r="M133" s="159"/>
      <c r="N133" s="159"/>
      <c r="O133" s="159"/>
      <c r="P133" s="159"/>
      <c r="Q133" s="159"/>
      <c r="R133" s="159"/>
      <c r="S133" s="159"/>
      <c r="T133" s="159"/>
      <c r="U133" s="159"/>
      <c r="V133" s="159"/>
      <c r="W133" s="159"/>
      <c r="X133" s="159"/>
      <c r="Y133" s="149"/>
      <c r="Z133" s="149"/>
      <c r="AA133" s="149"/>
      <c r="AB133" s="149"/>
      <c r="AC133" s="149"/>
      <c r="AD133" s="149"/>
      <c r="AE133" s="149"/>
      <c r="AF133" s="149"/>
      <c r="AG133" s="149" t="s">
        <v>249</v>
      </c>
      <c r="AH133" s="149">
        <v>0</v>
      </c>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c r="A134" s="156"/>
      <c r="B134" s="157"/>
      <c r="C134" s="194" t="s">
        <v>371</v>
      </c>
      <c r="D134" s="182"/>
      <c r="E134" s="183">
        <v>0.26800000000000002</v>
      </c>
      <c r="F134" s="159"/>
      <c r="G134" s="159"/>
      <c r="H134" s="159"/>
      <c r="I134" s="159"/>
      <c r="J134" s="159"/>
      <c r="K134" s="159"/>
      <c r="L134" s="159"/>
      <c r="M134" s="159"/>
      <c r="N134" s="159"/>
      <c r="O134" s="159"/>
      <c r="P134" s="159"/>
      <c r="Q134" s="159"/>
      <c r="R134" s="159"/>
      <c r="S134" s="159"/>
      <c r="T134" s="159"/>
      <c r="U134" s="159"/>
      <c r="V134" s="159"/>
      <c r="W134" s="159"/>
      <c r="X134" s="159"/>
      <c r="Y134" s="149"/>
      <c r="Z134" s="149"/>
      <c r="AA134" s="149"/>
      <c r="AB134" s="149"/>
      <c r="AC134" s="149"/>
      <c r="AD134" s="149"/>
      <c r="AE134" s="149"/>
      <c r="AF134" s="149"/>
      <c r="AG134" s="149" t="s">
        <v>249</v>
      </c>
      <c r="AH134" s="149">
        <v>0</v>
      </c>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c r="A135" s="156"/>
      <c r="B135" s="157"/>
      <c r="C135" s="194" t="s">
        <v>374</v>
      </c>
      <c r="D135" s="182"/>
      <c r="E135" s="183">
        <v>0.24</v>
      </c>
      <c r="F135" s="159"/>
      <c r="G135" s="159"/>
      <c r="H135" s="159"/>
      <c r="I135" s="159"/>
      <c r="J135" s="159"/>
      <c r="K135" s="159"/>
      <c r="L135" s="159"/>
      <c r="M135" s="159"/>
      <c r="N135" s="159"/>
      <c r="O135" s="159"/>
      <c r="P135" s="159"/>
      <c r="Q135" s="159"/>
      <c r="R135" s="159"/>
      <c r="S135" s="159"/>
      <c r="T135" s="159"/>
      <c r="U135" s="159"/>
      <c r="V135" s="159"/>
      <c r="W135" s="159"/>
      <c r="X135" s="159"/>
      <c r="Y135" s="149"/>
      <c r="Z135" s="149"/>
      <c r="AA135" s="149"/>
      <c r="AB135" s="149"/>
      <c r="AC135" s="149"/>
      <c r="AD135" s="149"/>
      <c r="AE135" s="149"/>
      <c r="AF135" s="149"/>
      <c r="AG135" s="149" t="s">
        <v>249</v>
      </c>
      <c r="AH135" s="149">
        <v>0</v>
      </c>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c r="A136" s="156"/>
      <c r="B136" s="157"/>
      <c r="C136" s="194" t="s">
        <v>375</v>
      </c>
      <c r="D136" s="182"/>
      <c r="E136" s="183">
        <v>0.6</v>
      </c>
      <c r="F136" s="159"/>
      <c r="G136" s="159"/>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249</v>
      </c>
      <c r="AH136" s="149">
        <v>0</v>
      </c>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outlineLevel="1">
      <c r="A137" s="156"/>
      <c r="B137" s="157"/>
      <c r="C137" s="194" t="s">
        <v>376</v>
      </c>
      <c r="D137" s="182"/>
      <c r="E137" s="183">
        <v>0.22</v>
      </c>
      <c r="F137" s="159"/>
      <c r="G137" s="159"/>
      <c r="H137" s="159"/>
      <c r="I137" s="159"/>
      <c r="J137" s="159"/>
      <c r="K137" s="159"/>
      <c r="L137" s="159"/>
      <c r="M137" s="159"/>
      <c r="N137" s="159"/>
      <c r="O137" s="159"/>
      <c r="P137" s="159"/>
      <c r="Q137" s="159"/>
      <c r="R137" s="159"/>
      <c r="S137" s="159"/>
      <c r="T137" s="159"/>
      <c r="U137" s="159"/>
      <c r="V137" s="159"/>
      <c r="W137" s="159"/>
      <c r="X137" s="159"/>
      <c r="Y137" s="149"/>
      <c r="Z137" s="149"/>
      <c r="AA137" s="149"/>
      <c r="AB137" s="149"/>
      <c r="AC137" s="149"/>
      <c r="AD137" s="149"/>
      <c r="AE137" s="149"/>
      <c r="AF137" s="149"/>
      <c r="AG137" s="149" t="s">
        <v>249</v>
      </c>
      <c r="AH137" s="149">
        <v>0</v>
      </c>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row>
    <row r="138" spans="1:60" ht="22.5" outlineLevel="1">
      <c r="A138" s="168">
        <v>21</v>
      </c>
      <c r="B138" s="169" t="s">
        <v>377</v>
      </c>
      <c r="C138" s="178" t="s">
        <v>378</v>
      </c>
      <c r="D138" s="170" t="s">
        <v>257</v>
      </c>
      <c r="E138" s="171">
        <v>1.95</v>
      </c>
      <c r="F138" s="172"/>
      <c r="G138" s="173">
        <f>ROUND(E138*F138,2)</f>
        <v>0</v>
      </c>
      <c r="H138" s="172"/>
      <c r="I138" s="173">
        <f>ROUND(E138*H138,2)</f>
        <v>0</v>
      </c>
      <c r="J138" s="172"/>
      <c r="K138" s="173">
        <f>ROUND(E138*J138,2)</f>
        <v>0</v>
      </c>
      <c r="L138" s="173">
        <v>15</v>
      </c>
      <c r="M138" s="173">
        <f>G138*(1+L138/100)</f>
        <v>0</v>
      </c>
      <c r="N138" s="173">
        <v>1.6840000000000001E-2</v>
      </c>
      <c r="O138" s="173">
        <f>ROUND(E138*N138,2)</f>
        <v>0.03</v>
      </c>
      <c r="P138" s="173">
        <v>0</v>
      </c>
      <c r="Q138" s="173">
        <f>ROUND(E138*P138,2)</f>
        <v>0</v>
      </c>
      <c r="R138" s="173" t="s">
        <v>258</v>
      </c>
      <c r="S138" s="173" t="s">
        <v>211</v>
      </c>
      <c r="T138" s="174" t="s">
        <v>241</v>
      </c>
      <c r="U138" s="159">
        <v>2.9020000000000001</v>
      </c>
      <c r="V138" s="159">
        <f>ROUND(E138*U138,2)</f>
        <v>5.66</v>
      </c>
      <c r="W138" s="159"/>
      <c r="X138" s="159" t="s">
        <v>242</v>
      </c>
      <c r="Y138" s="149"/>
      <c r="Z138" s="149"/>
      <c r="AA138" s="149"/>
      <c r="AB138" s="149"/>
      <c r="AC138" s="149"/>
      <c r="AD138" s="149"/>
      <c r="AE138" s="149"/>
      <c r="AF138" s="149"/>
      <c r="AG138" s="149" t="s">
        <v>243</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ht="33.75" outlineLevel="1">
      <c r="A139" s="156"/>
      <c r="B139" s="157"/>
      <c r="C139" s="263" t="s">
        <v>352</v>
      </c>
      <c r="D139" s="264"/>
      <c r="E139" s="264"/>
      <c r="F139" s="264"/>
      <c r="G139" s="264"/>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245</v>
      </c>
      <c r="AH139" s="149"/>
      <c r="AI139" s="149"/>
      <c r="AJ139" s="149"/>
      <c r="AK139" s="149"/>
      <c r="AL139" s="149"/>
      <c r="AM139" s="149"/>
      <c r="AN139" s="149"/>
      <c r="AO139" s="149"/>
      <c r="AP139" s="149"/>
      <c r="AQ139" s="149"/>
      <c r="AR139" s="149"/>
      <c r="AS139" s="149"/>
      <c r="AT139" s="149"/>
      <c r="AU139" s="149"/>
      <c r="AV139" s="149"/>
      <c r="AW139" s="149"/>
      <c r="AX139" s="149"/>
      <c r="AY139" s="149"/>
      <c r="AZ139" s="149"/>
      <c r="BA139" s="175" t="str">
        <f>C139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39" s="149"/>
      <c r="BC139" s="149"/>
      <c r="BD139" s="149"/>
      <c r="BE139" s="149"/>
      <c r="BF139" s="149"/>
      <c r="BG139" s="149"/>
      <c r="BH139" s="149"/>
    </row>
    <row r="140" spans="1:60" outlineLevel="1">
      <c r="A140" s="156"/>
      <c r="B140" s="157"/>
      <c r="C140" s="194" t="s">
        <v>379</v>
      </c>
      <c r="D140" s="182"/>
      <c r="E140" s="183">
        <v>1.95</v>
      </c>
      <c r="F140" s="159"/>
      <c r="G140" s="159"/>
      <c r="H140" s="159"/>
      <c r="I140" s="159"/>
      <c r="J140" s="159"/>
      <c r="K140" s="159"/>
      <c r="L140" s="159"/>
      <c r="M140" s="159"/>
      <c r="N140" s="159"/>
      <c r="O140" s="159"/>
      <c r="P140" s="159"/>
      <c r="Q140" s="159"/>
      <c r="R140" s="159"/>
      <c r="S140" s="159"/>
      <c r="T140" s="159"/>
      <c r="U140" s="159"/>
      <c r="V140" s="159"/>
      <c r="W140" s="159"/>
      <c r="X140" s="159"/>
      <c r="Y140" s="149"/>
      <c r="Z140" s="149"/>
      <c r="AA140" s="149"/>
      <c r="AB140" s="149"/>
      <c r="AC140" s="149"/>
      <c r="AD140" s="149"/>
      <c r="AE140" s="149"/>
      <c r="AF140" s="149"/>
      <c r="AG140" s="149" t="s">
        <v>249</v>
      </c>
      <c r="AH140" s="149">
        <v>0</v>
      </c>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row>
    <row r="141" spans="1:60" outlineLevel="1">
      <c r="A141" s="168">
        <v>22</v>
      </c>
      <c r="B141" s="169" t="s">
        <v>380</v>
      </c>
      <c r="C141" s="178" t="s">
        <v>381</v>
      </c>
      <c r="D141" s="170" t="s">
        <v>257</v>
      </c>
      <c r="E141" s="171">
        <v>0.95</v>
      </c>
      <c r="F141" s="172"/>
      <c r="G141" s="173">
        <f>ROUND(E141*F141,2)</f>
        <v>0</v>
      </c>
      <c r="H141" s="172"/>
      <c r="I141" s="173">
        <f>ROUND(E141*H141,2)</f>
        <v>0</v>
      </c>
      <c r="J141" s="172"/>
      <c r="K141" s="173">
        <f>ROUND(E141*J141,2)</f>
        <v>0</v>
      </c>
      <c r="L141" s="173">
        <v>15</v>
      </c>
      <c r="M141" s="173">
        <f>G141*(1+L141/100)</f>
        <v>0</v>
      </c>
      <c r="N141" s="173">
        <v>9.3299999999999998E-3</v>
      </c>
      <c r="O141" s="173">
        <f>ROUND(E141*N141,2)</f>
        <v>0.01</v>
      </c>
      <c r="P141" s="173">
        <v>0</v>
      </c>
      <c r="Q141" s="173">
        <f>ROUND(E141*P141,2)</f>
        <v>0</v>
      </c>
      <c r="R141" s="173" t="s">
        <v>258</v>
      </c>
      <c r="S141" s="173" t="s">
        <v>211</v>
      </c>
      <c r="T141" s="174" t="s">
        <v>241</v>
      </c>
      <c r="U141" s="159">
        <v>1.5620000000000001</v>
      </c>
      <c r="V141" s="159">
        <f>ROUND(E141*U141,2)</f>
        <v>1.48</v>
      </c>
      <c r="W141" s="159"/>
      <c r="X141" s="159" t="s">
        <v>242</v>
      </c>
      <c r="Y141" s="149"/>
      <c r="Z141" s="149"/>
      <c r="AA141" s="149"/>
      <c r="AB141" s="149"/>
      <c r="AC141" s="149"/>
      <c r="AD141" s="149"/>
      <c r="AE141" s="149"/>
      <c r="AF141" s="149"/>
      <c r="AG141" s="149" t="s">
        <v>243</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ht="22.5" outlineLevel="1">
      <c r="A142" s="156"/>
      <c r="B142" s="157"/>
      <c r="C142" s="263" t="s">
        <v>382</v>
      </c>
      <c r="D142" s="264"/>
      <c r="E142" s="264"/>
      <c r="F142" s="264"/>
      <c r="G142" s="264"/>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245</v>
      </c>
      <c r="AH142" s="149"/>
      <c r="AI142" s="149"/>
      <c r="AJ142" s="149"/>
      <c r="AK142" s="149"/>
      <c r="AL142" s="149"/>
      <c r="AM142" s="149"/>
      <c r="AN142" s="149"/>
      <c r="AO142" s="149"/>
      <c r="AP142" s="149"/>
      <c r="AQ142" s="149"/>
      <c r="AR142" s="149"/>
      <c r="AS142" s="149"/>
      <c r="AT142" s="149"/>
      <c r="AU142" s="149"/>
      <c r="AV142" s="149"/>
      <c r="AW142" s="149"/>
      <c r="AX142" s="149"/>
      <c r="AY142" s="149"/>
      <c r="AZ142" s="149"/>
      <c r="BA142" s="175" t="str">
        <f>C142</f>
        <v>nanesení lepicího tmelu na izolační desky, nalepení desek, natažení stěrky, vtlačení výztužné tkaniny a přehlazení stěrky. Včetně parapetních lišt.</v>
      </c>
      <c r="BB142" s="149"/>
      <c r="BC142" s="149"/>
      <c r="BD142" s="149"/>
      <c r="BE142" s="149"/>
      <c r="BF142" s="149"/>
      <c r="BG142" s="149"/>
      <c r="BH142" s="149"/>
    </row>
    <row r="143" spans="1:60" outlineLevel="1">
      <c r="A143" s="156"/>
      <c r="B143" s="157"/>
      <c r="C143" s="194" t="s">
        <v>383</v>
      </c>
      <c r="D143" s="182"/>
      <c r="E143" s="183">
        <v>0.95</v>
      </c>
      <c r="F143" s="159"/>
      <c r="G143" s="159"/>
      <c r="H143" s="159"/>
      <c r="I143" s="159"/>
      <c r="J143" s="159"/>
      <c r="K143" s="159"/>
      <c r="L143" s="159"/>
      <c r="M143" s="159"/>
      <c r="N143" s="159"/>
      <c r="O143" s="159"/>
      <c r="P143" s="159"/>
      <c r="Q143" s="159"/>
      <c r="R143" s="159"/>
      <c r="S143" s="159"/>
      <c r="T143" s="159"/>
      <c r="U143" s="159"/>
      <c r="V143" s="159"/>
      <c r="W143" s="159"/>
      <c r="X143" s="159"/>
      <c r="Y143" s="149"/>
      <c r="Z143" s="149"/>
      <c r="AA143" s="149"/>
      <c r="AB143" s="149"/>
      <c r="AC143" s="149"/>
      <c r="AD143" s="149"/>
      <c r="AE143" s="149"/>
      <c r="AF143" s="149"/>
      <c r="AG143" s="149" t="s">
        <v>249</v>
      </c>
      <c r="AH143" s="149">
        <v>0</v>
      </c>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c r="A144" s="168">
        <v>23</v>
      </c>
      <c r="B144" s="169" t="s">
        <v>384</v>
      </c>
      <c r="C144" s="178" t="s">
        <v>385</v>
      </c>
      <c r="D144" s="170" t="s">
        <v>272</v>
      </c>
      <c r="E144" s="171">
        <v>10.193</v>
      </c>
      <c r="F144" s="172"/>
      <c r="G144" s="173">
        <f>ROUND(E144*F144,2)</f>
        <v>0</v>
      </c>
      <c r="H144" s="172"/>
      <c r="I144" s="173">
        <f>ROUND(E144*H144,2)</f>
        <v>0</v>
      </c>
      <c r="J144" s="172"/>
      <c r="K144" s="173">
        <f>ROUND(E144*J144,2)</f>
        <v>0</v>
      </c>
      <c r="L144" s="173">
        <v>15</v>
      </c>
      <c r="M144" s="173">
        <f>G144*(1+L144/100)</f>
        <v>0</v>
      </c>
      <c r="N144" s="173">
        <v>8.4999999999999995E-4</v>
      </c>
      <c r="O144" s="173">
        <f>ROUND(E144*N144,2)</f>
        <v>0.01</v>
      </c>
      <c r="P144" s="173">
        <v>0</v>
      </c>
      <c r="Q144" s="173">
        <f>ROUND(E144*P144,2)</f>
        <v>0</v>
      </c>
      <c r="R144" s="173" t="s">
        <v>258</v>
      </c>
      <c r="S144" s="173" t="s">
        <v>211</v>
      </c>
      <c r="T144" s="174" t="s">
        <v>241</v>
      </c>
      <c r="U144" s="159">
        <v>0.21360000000000001</v>
      </c>
      <c r="V144" s="159">
        <f>ROUND(E144*U144,2)</f>
        <v>2.1800000000000002</v>
      </c>
      <c r="W144" s="159"/>
      <c r="X144" s="159" t="s">
        <v>242</v>
      </c>
      <c r="Y144" s="149"/>
      <c r="Z144" s="149"/>
      <c r="AA144" s="149"/>
      <c r="AB144" s="149"/>
      <c r="AC144" s="149"/>
      <c r="AD144" s="149"/>
      <c r="AE144" s="149"/>
      <c r="AF144" s="149"/>
      <c r="AG144" s="149" t="s">
        <v>243</v>
      </c>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c r="A145" s="156"/>
      <c r="B145" s="157"/>
      <c r="C145" s="194" t="s">
        <v>386</v>
      </c>
      <c r="D145" s="182"/>
      <c r="E145" s="183">
        <v>10.193</v>
      </c>
      <c r="F145" s="159"/>
      <c r="G145" s="159"/>
      <c r="H145" s="159"/>
      <c r="I145" s="159"/>
      <c r="J145" s="159"/>
      <c r="K145" s="159"/>
      <c r="L145" s="159"/>
      <c r="M145" s="159"/>
      <c r="N145" s="159"/>
      <c r="O145" s="159"/>
      <c r="P145" s="159"/>
      <c r="Q145" s="159"/>
      <c r="R145" s="159"/>
      <c r="S145" s="159"/>
      <c r="T145" s="159"/>
      <c r="U145" s="159"/>
      <c r="V145" s="159"/>
      <c r="W145" s="159"/>
      <c r="X145" s="159"/>
      <c r="Y145" s="149"/>
      <c r="Z145" s="149"/>
      <c r="AA145" s="149"/>
      <c r="AB145" s="149"/>
      <c r="AC145" s="149"/>
      <c r="AD145" s="149"/>
      <c r="AE145" s="149"/>
      <c r="AF145" s="149"/>
      <c r="AG145" s="149" t="s">
        <v>249</v>
      </c>
      <c r="AH145" s="149">
        <v>0</v>
      </c>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ht="22.5" outlineLevel="1">
      <c r="A146" s="168">
        <v>24</v>
      </c>
      <c r="B146" s="169" t="s">
        <v>387</v>
      </c>
      <c r="C146" s="178" t="s">
        <v>388</v>
      </c>
      <c r="D146" s="170" t="s">
        <v>257</v>
      </c>
      <c r="E146" s="171">
        <v>12.768000000000001</v>
      </c>
      <c r="F146" s="172"/>
      <c r="G146" s="173">
        <f>ROUND(E146*F146,2)</f>
        <v>0</v>
      </c>
      <c r="H146" s="172"/>
      <c r="I146" s="173">
        <f>ROUND(E146*H146,2)</f>
        <v>0</v>
      </c>
      <c r="J146" s="172"/>
      <c r="K146" s="173">
        <f>ROUND(E146*J146,2)</f>
        <v>0</v>
      </c>
      <c r="L146" s="173">
        <v>15</v>
      </c>
      <c r="M146" s="173">
        <f>G146*(1+L146/100)</f>
        <v>0</v>
      </c>
      <c r="N146" s="173">
        <v>3.6150000000000002E-2</v>
      </c>
      <c r="O146" s="173">
        <f>ROUND(E146*N146,2)</f>
        <v>0.46</v>
      </c>
      <c r="P146" s="173">
        <v>0</v>
      </c>
      <c r="Q146" s="173">
        <f>ROUND(E146*P146,2)</f>
        <v>0</v>
      </c>
      <c r="R146" s="173" t="s">
        <v>258</v>
      </c>
      <c r="S146" s="173" t="s">
        <v>211</v>
      </c>
      <c r="T146" s="174" t="s">
        <v>241</v>
      </c>
      <c r="U146" s="159">
        <v>0.41402</v>
      </c>
      <c r="V146" s="159">
        <f>ROUND(E146*U146,2)</f>
        <v>5.29</v>
      </c>
      <c r="W146" s="159"/>
      <c r="X146" s="159" t="s">
        <v>242</v>
      </c>
      <c r="Y146" s="149"/>
      <c r="Z146" s="149"/>
      <c r="AA146" s="149"/>
      <c r="AB146" s="149"/>
      <c r="AC146" s="149"/>
      <c r="AD146" s="149"/>
      <c r="AE146" s="149"/>
      <c r="AF146" s="149"/>
      <c r="AG146" s="149" t="s">
        <v>243</v>
      </c>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c r="A147" s="156"/>
      <c r="B147" s="157"/>
      <c r="C147" s="194" t="s">
        <v>389</v>
      </c>
      <c r="D147" s="182"/>
      <c r="E147" s="183">
        <v>6.7759999999999998</v>
      </c>
      <c r="F147" s="159"/>
      <c r="G147" s="159"/>
      <c r="H147" s="159"/>
      <c r="I147" s="159"/>
      <c r="J147" s="159"/>
      <c r="K147" s="159"/>
      <c r="L147" s="159"/>
      <c r="M147" s="159"/>
      <c r="N147" s="159"/>
      <c r="O147" s="159"/>
      <c r="P147" s="159"/>
      <c r="Q147" s="159"/>
      <c r="R147" s="159"/>
      <c r="S147" s="159"/>
      <c r="T147" s="159"/>
      <c r="U147" s="159"/>
      <c r="V147" s="159"/>
      <c r="W147" s="159"/>
      <c r="X147" s="159"/>
      <c r="Y147" s="149"/>
      <c r="Z147" s="149"/>
      <c r="AA147" s="149"/>
      <c r="AB147" s="149"/>
      <c r="AC147" s="149"/>
      <c r="AD147" s="149"/>
      <c r="AE147" s="149"/>
      <c r="AF147" s="149"/>
      <c r="AG147" s="149" t="s">
        <v>249</v>
      </c>
      <c r="AH147" s="149">
        <v>0</v>
      </c>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c r="A148" s="156"/>
      <c r="B148" s="157"/>
      <c r="C148" s="194" t="s">
        <v>390</v>
      </c>
      <c r="D148" s="182"/>
      <c r="E148" s="183">
        <v>5.72</v>
      </c>
      <c r="F148" s="159"/>
      <c r="G148" s="159"/>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249</v>
      </c>
      <c r="AH148" s="149">
        <v>0</v>
      </c>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c r="A149" s="156"/>
      <c r="B149" s="157"/>
      <c r="C149" s="194" t="s">
        <v>391</v>
      </c>
      <c r="D149" s="182"/>
      <c r="E149" s="183">
        <v>0.27200000000000002</v>
      </c>
      <c r="F149" s="159"/>
      <c r="G149" s="159"/>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249</v>
      </c>
      <c r="AH149" s="149">
        <v>0</v>
      </c>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ht="33.75" outlineLevel="1">
      <c r="A150" s="168">
        <v>25</v>
      </c>
      <c r="B150" s="169" t="s">
        <v>392</v>
      </c>
      <c r="C150" s="178" t="s">
        <v>393</v>
      </c>
      <c r="D150" s="170" t="s">
        <v>257</v>
      </c>
      <c r="E150" s="171">
        <v>320.04649999999998</v>
      </c>
      <c r="F150" s="172"/>
      <c r="G150" s="173">
        <f>ROUND(E150*F150,2)</f>
        <v>0</v>
      </c>
      <c r="H150" s="172"/>
      <c r="I150" s="173">
        <f>ROUND(E150*H150,2)</f>
        <v>0</v>
      </c>
      <c r="J150" s="172"/>
      <c r="K150" s="173">
        <f>ROUND(E150*J150,2)</f>
        <v>0</v>
      </c>
      <c r="L150" s="173">
        <v>15</v>
      </c>
      <c r="M150" s="173">
        <f>G150*(1+L150/100)</f>
        <v>0</v>
      </c>
      <c r="N150" s="173">
        <v>2.001E-2</v>
      </c>
      <c r="O150" s="173">
        <f>ROUND(E150*N150,2)</f>
        <v>6.4</v>
      </c>
      <c r="P150" s="173">
        <v>0</v>
      </c>
      <c r="Q150" s="173">
        <f>ROUND(E150*P150,2)</f>
        <v>0</v>
      </c>
      <c r="R150" s="173" t="s">
        <v>240</v>
      </c>
      <c r="S150" s="173" t="s">
        <v>211</v>
      </c>
      <c r="T150" s="174" t="s">
        <v>241</v>
      </c>
      <c r="U150" s="159">
        <v>0.1638</v>
      </c>
      <c r="V150" s="159">
        <f>ROUND(E150*U150,2)</f>
        <v>52.42</v>
      </c>
      <c r="W150" s="159"/>
      <c r="X150" s="159" t="s">
        <v>242</v>
      </c>
      <c r="Y150" s="149"/>
      <c r="Z150" s="149"/>
      <c r="AA150" s="149"/>
      <c r="AB150" s="149"/>
      <c r="AC150" s="149"/>
      <c r="AD150" s="149"/>
      <c r="AE150" s="149"/>
      <c r="AF150" s="149"/>
      <c r="AG150" s="149" t="s">
        <v>305</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outlineLevel="1">
      <c r="A151" s="156"/>
      <c r="B151" s="157"/>
      <c r="C151" s="263" t="s">
        <v>394</v>
      </c>
      <c r="D151" s="264"/>
      <c r="E151" s="264"/>
      <c r="F151" s="264"/>
      <c r="G151" s="264"/>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245</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row>
    <row r="152" spans="1:60" outlineLevel="1">
      <c r="A152" s="156"/>
      <c r="B152" s="157"/>
      <c r="C152" s="194" t="s">
        <v>306</v>
      </c>
      <c r="D152" s="182"/>
      <c r="E152" s="183">
        <v>284.85070999999999</v>
      </c>
      <c r="F152" s="159"/>
      <c r="G152" s="159"/>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249</v>
      </c>
      <c r="AH152" s="149">
        <v>0</v>
      </c>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row>
    <row r="153" spans="1:60" outlineLevel="1">
      <c r="A153" s="156"/>
      <c r="B153" s="157"/>
      <c r="C153" s="194" t="s">
        <v>307</v>
      </c>
      <c r="D153" s="182"/>
      <c r="E153" s="183">
        <v>33.068089999999998</v>
      </c>
      <c r="F153" s="159"/>
      <c r="G153" s="159"/>
      <c r="H153" s="159"/>
      <c r="I153" s="159"/>
      <c r="J153" s="159"/>
      <c r="K153" s="159"/>
      <c r="L153" s="159"/>
      <c r="M153" s="159"/>
      <c r="N153" s="159"/>
      <c r="O153" s="159"/>
      <c r="P153" s="159"/>
      <c r="Q153" s="159"/>
      <c r="R153" s="159"/>
      <c r="S153" s="159"/>
      <c r="T153" s="159"/>
      <c r="U153" s="159"/>
      <c r="V153" s="159"/>
      <c r="W153" s="159"/>
      <c r="X153" s="159"/>
      <c r="Y153" s="149"/>
      <c r="Z153" s="149"/>
      <c r="AA153" s="149"/>
      <c r="AB153" s="149"/>
      <c r="AC153" s="149"/>
      <c r="AD153" s="149"/>
      <c r="AE153" s="149"/>
      <c r="AF153" s="149"/>
      <c r="AG153" s="149" t="s">
        <v>249</v>
      </c>
      <c r="AH153" s="149">
        <v>0</v>
      </c>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outlineLevel="1">
      <c r="A154" s="156"/>
      <c r="B154" s="157"/>
      <c r="C154" s="194" t="s">
        <v>308</v>
      </c>
      <c r="D154" s="182"/>
      <c r="E154" s="183">
        <v>-2.375</v>
      </c>
      <c r="F154" s="159"/>
      <c r="G154" s="159"/>
      <c r="H154" s="159"/>
      <c r="I154" s="159"/>
      <c r="J154" s="159"/>
      <c r="K154" s="159"/>
      <c r="L154" s="159"/>
      <c r="M154" s="159"/>
      <c r="N154" s="159"/>
      <c r="O154" s="159"/>
      <c r="P154" s="159"/>
      <c r="Q154" s="159"/>
      <c r="R154" s="159"/>
      <c r="S154" s="159"/>
      <c r="T154" s="159"/>
      <c r="U154" s="159"/>
      <c r="V154" s="159"/>
      <c r="W154" s="159"/>
      <c r="X154" s="159"/>
      <c r="Y154" s="149"/>
      <c r="Z154" s="149"/>
      <c r="AA154" s="149"/>
      <c r="AB154" s="149"/>
      <c r="AC154" s="149"/>
      <c r="AD154" s="149"/>
      <c r="AE154" s="149"/>
      <c r="AF154" s="149"/>
      <c r="AG154" s="149" t="s">
        <v>249</v>
      </c>
      <c r="AH154" s="149">
        <v>0</v>
      </c>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c r="BH154" s="149"/>
    </row>
    <row r="155" spans="1:60" outlineLevel="1">
      <c r="A155" s="156"/>
      <c r="B155" s="157"/>
      <c r="C155" s="194" t="s">
        <v>309</v>
      </c>
      <c r="D155" s="182"/>
      <c r="E155" s="183">
        <v>4.5026999999999999</v>
      </c>
      <c r="F155" s="159"/>
      <c r="G155" s="159"/>
      <c r="H155" s="159"/>
      <c r="I155" s="159"/>
      <c r="J155" s="159"/>
      <c r="K155" s="159"/>
      <c r="L155" s="159"/>
      <c r="M155" s="159"/>
      <c r="N155" s="159"/>
      <c r="O155" s="159"/>
      <c r="P155" s="159"/>
      <c r="Q155" s="159"/>
      <c r="R155" s="159"/>
      <c r="S155" s="159"/>
      <c r="T155" s="159"/>
      <c r="U155" s="159"/>
      <c r="V155" s="159"/>
      <c r="W155" s="159"/>
      <c r="X155" s="159"/>
      <c r="Y155" s="149"/>
      <c r="Z155" s="149"/>
      <c r="AA155" s="149"/>
      <c r="AB155" s="149"/>
      <c r="AC155" s="149"/>
      <c r="AD155" s="149"/>
      <c r="AE155" s="149"/>
      <c r="AF155" s="149"/>
      <c r="AG155" s="149" t="s">
        <v>249</v>
      </c>
      <c r="AH155" s="149">
        <v>0</v>
      </c>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ht="22.5" outlineLevel="1">
      <c r="A156" s="168">
        <v>26</v>
      </c>
      <c r="B156" s="169" t="s">
        <v>395</v>
      </c>
      <c r="C156" s="178" t="s">
        <v>396</v>
      </c>
      <c r="D156" s="170" t="s">
        <v>257</v>
      </c>
      <c r="E156" s="171">
        <v>2.36138</v>
      </c>
      <c r="F156" s="172"/>
      <c r="G156" s="173">
        <f>ROUND(E156*F156,2)</f>
        <v>0</v>
      </c>
      <c r="H156" s="172"/>
      <c r="I156" s="173">
        <f>ROUND(E156*H156,2)</f>
        <v>0</v>
      </c>
      <c r="J156" s="172"/>
      <c r="K156" s="173">
        <f>ROUND(E156*J156,2)</f>
        <v>0</v>
      </c>
      <c r="L156" s="173">
        <v>15</v>
      </c>
      <c r="M156" s="173">
        <f>G156*(1+L156/100)</f>
        <v>0</v>
      </c>
      <c r="N156" s="173">
        <v>3.6800000000000001E-3</v>
      </c>
      <c r="O156" s="173">
        <f>ROUND(E156*N156,2)</f>
        <v>0.01</v>
      </c>
      <c r="P156" s="173">
        <v>0</v>
      </c>
      <c r="Q156" s="173">
        <f>ROUND(E156*P156,2)</f>
        <v>0</v>
      </c>
      <c r="R156" s="173" t="s">
        <v>258</v>
      </c>
      <c r="S156" s="173" t="s">
        <v>211</v>
      </c>
      <c r="T156" s="174" t="s">
        <v>241</v>
      </c>
      <c r="U156" s="159">
        <v>0.46</v>
      </c>
      <c r="V156" s="159">
        <f>ROUND(E156*U156,2)</f>
        <v>1.0900000000000001</v>
      </c>
      <c r="W156" s="159"/>
      <c r="X156" s="159" t="s">
        <v>242</v>
      </c>
      <c r="Y156" s="149"/>
      <c r="Z156" s="149"/>
      <c r="AA156" s="149"/>
      <c r="AB156" s="149"/>
      <c r="AC156" s="149"/>
      <c r="AD156" s="149"/>
      <c r="AE156" s="149"/>
      <c r="AF156" s="149"/>
      <c r="AG156" s="149" t="s">
        <v>243</v>
      </c>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c r="A157" s="156"/>
      <c r="B157" s="157"/>
      <c r="C157" s="194" t="s">
        <v>397</v>
      </c>
      <c r="D157" s="182"/>
      <c r="E157" s="183">
        <v>2.4551799999999999</v>
      </c>
      <c r="F157" s="159"/>
      <c r="G157" s="159"/>
      <c r="H157" s="159"/>
      <c r="I157" s="159"/>
      <c r="J157" s="159"/>
      <c r="K157" s="159"/>
      <c r="L157" s="159"/>
      <c r="M157" s="159"/>
      <c r="N157" s="159"/>
      <c r="O157" s="159"/>
      <c r="P157" s="159"/>
      <c r="Q157" s="159"/>
      <c r="R157" s="159"/>
      <c r="S157" s="159"/>
      <c r="T157" s="159"/>
      <c r="U157" s="159"/>
      <c r="V157" s="159"/>
      <c r="W157" s="159"/>
      <c r="X157" s="159"/>
      <c r="Y157" s="149"/>
      <c r="Z157" s="149"/>
      <c r="AA157" s="149"/>
      <c r="AB157" s="149"/>
      <c r="AC157" s="149"/>
      <c r="AD157" s="149"/>
      <c r="AE157" s="149"/>
      <c r="AF157" s="149"/>
      <c r="AG157" s="149" t="s">
        <v>249</v>
      </c>
      <c r="AH157" s="149">
        <v>0</v>
      </c>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c r="A158" s="156"/>
      <c r="B158" s="157"/>
      <c r="C158" s="194" t="s">
        <v>398</v>
      </c>
      <c r="D158" s="182"/>
      <c r="E158" s="183">
        <v>-9.3799999999999994E-2</v>
      </c>
      <c r="F158" s="159"/>
      <c r="G158" s="159"/>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249</v>
      </c>
      <c r="AH158" s="149">
        <v>0</v>
      </c>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ht="33.75" outlineLevel="1">
      <c r="A159" s="168">
        <v>27</v>
      </c>
      <c r="B159" s="169" t="s">
        <v>399</v>
      </c>
      <c r="C159" s="178" t="s">
        <v>400</v>
      </c>
      <c r="D159" s="170" t="s">
        <v>257</v>
      </c>
      <c r="E159" s="171">
        <v>432.97676999999999</v>
      </c>
      <c r="F159" s="172"/>
      <c r="G159" s="173">
        <f>ROUND(E159*F159,2)</f>
        <v>0</v>
      </c>
      <c r="H159" s="172"/>
      <c r="I159" s="173">
        <f>ROUND(E159*H159,2)</f>
        <v>0</v>
      </c>
      <c r="J159" s="172"/>
      <c r="K159" s="173">
        <f>ROUND(E159*J159,2)</f>
        <v>0</v>
      </c>
      <c r="L159" s="173">
        <v>15</v>
      </c>
      <c r="M159" s="173">
        <f>G159*(1+L159/100)</f>
        <v>0</v>
      </c>
      <c r="N159" s="173">
        <v>4.2000000000000002E-4</v>
      </c>
      <c r="O159" s="173">
        <f>ROUND(E159*N159,2)</f>
        <v>0.18</v>
      </c>
      <c r="P159" s="173">
        <v>0</v>
      </c>
      <c r="Q159" s="173">
        <f>ROUND(E159*P159,2)</f>
        <v>0</v>
      </c>
      <c r="R159" s="173" t="s">
        <v>240</v>
      </c>
      <c r="S159" s="173" t="s">
        <v>211</v>
      </c>
      <c r="T159" s="174" t="s">
        <v>241</v>
      </c>
      <c r="U159" s="159">
        <v>0.14366000000000001</v>
      </c>
      <c r="V159" s="159">
        <f>ROUND(E159*U159,2)</f>
        <v>62.2</v>
      </c>
      <c r="W159" s="159"/>
      <c r="X159" s="159" t="s">
        <v>242</v>
      </c>
      <c r="Y159" s="149"/>
      <c r="Z159" s="149"/>
      <c r="AA159" s="149"/>
      <c r="AB159" s="149"/>
      <c r="AC159" s="149"/>
      <c r="AD159" s="149"/>
      <c r="AE159" s="149"/>
      <c r="AF159" s="149"/>
      <c r="AG159" s="149" t="s">
        <v>243</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c r="A160" s="156"/>
      <c r="B160" s="157"/>
      <c r="C160" s="263" t="s">
        <v>401</v>
      </c>
      <c r="D160" s="264"/>
      <c r="E160" s="264"/>
      <c r="F160" s="264"/>
      <c r="G160" s="264"/>
      <c r="H160" s="159"/>
      <c r="I160" s="159"/>
      <c r="J160" s="159"/>
      <c r="K160" s="159"/>
      <c r="L160" s="159"/>
      <c r="M160" s="159"/>
      <c r="N160" s="159"/>
      <c r="O160" s="159"/>
      <c r="P160" s="159"/>
      <c r="Q160" s="159"/>
      <c r="R160" s="159"/>
      <c r="S160" s="159"/>
      <c r="T160" s="159"/>
      <c r="U160" s="159"/>
      <c r="V160" s="159"/>
      <c r="W160" s="159"/>
      <c r="X160" s="159"/>
      <c r="Y160" s="149"/>
      <c r="Z160" s="149"/>
      <c r="AA160" s="149"/>
      <c r="AB160" s="149"/>
      <c r="AC160" s="149"/>
      <c r="AD160" s="149"/>
      <c r="AE160" s="149"/>
      <c r="AF160" s="149"/>
      <c r="AG160" s="149" t="s">
        <v>245</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c r="A161" s="156"/>
      <c r="B161" s="157"/>
      <c r="C161" s="194" t="s">
        <v>402</v>
      </c>
      <c r="D161" s="182"/>
      <c r="E161" s="183">
        <v>432.97676999999999</v>
      </c>
      <c r="F161" s="159"/>
      <c r="G161" s="159"/>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249</v>
      </c>
      <c r="AH161" s="149">
        <v>0</v>
      </c>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ht="22.5" outlineLevel="1">
      <c r="A162" s="168">
        <v>28</v>
      </c>
      <c r="B162" s="169" t="s">
        <v>403</v>
      </c>
      <c r="C162" s="178" t="s">
        <v>404</v>
      </c>
      <c r="D162" s="170" t="s">
        <v>257</v>
      </c>
      <c r="E162" s="171">
        <v>94.853759999999994</v>
      </c>
      <c r="F162" s="172"/>
      <c r="G162" s="173">
        <f>ROUND(E162*F162,2)</f>
        <v>0</v>
      </c>
      <c r="H162" s="172"/>
      <c r="I162" s="173">
        <f>ROUND(E162*H162,2)</f>
        <v>0</v>
      </c>
      <c r="J162" s="172"/>
      <c r="K162" s="173">
        <f>ROUND(E162*J162,2)</f>
        <v>0</v>
      </c>
      <c r="L162" s="173">
        <v>15</v>
      </c>
      <c r="M162" s="173">
        <f>G162*(1+L162/100)</f>
        <v>0</v>
      </c>
      <c r="N162" s="173">
        <v>4.9100000000000003E-3</v>
      </c>
      <c r="O162" s="173">
        <f>ROUND(E162*N162,2)</f>
        <v>0.47</v>
      </c>
      <c r="P162" s="173">
        <v>0</v>
      </c>
      <c r="Q162" s="173">
        <f>ROUND(E162*P162,2)</f>
        <v>0</v>
      </c>
      <c r="R162" s="173" t="s">
        <v>258</v>
      </c>
      <c r="S162" s="173" t="s">
        <v>211</v>
      </c>
      <c r="T162" s="174" t="s">
        <v>241</v>
      </c>
      <c r="U162" s="159">
        <v>0.36199999999999999</v>
      </c>
      <c r="V162" s="159">
        <f>ROUND(E162*U162,2)</f>
        <v>34.340000000000003</v>
      </c>
      <c r="W162" s="159"/>
      <c r="X162" s="159" t="s">
        <v>242</v>
      </c>
      <c r="Y162" s="149"/>
      <c r="Z162" s="149"/>
      <c r="AA162" s="149"/>
      <c r="AB162" s="149"/>
      <c r="AC162" s="149"/>
      <c r="AD162" s="149"/>
      <c r="AE162" s="149"/>
      <c r="AF162" s="149"/>
      <c r="AG162" s="149" t="s">
        <v>243</v>
      </c>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c r="A163" s="156"/>
      <c r="B163" s="157"/>
      <c r="C163" s="194" t="s">
        <v>405</v>
      </c>
      <c r="D163" s="182"/>
      <c r="E163" s="183">
        <v>92.492379999999997</v>
      </c>
      <c r="F163" s="159"/>
      <c r="G163" s="159"/>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249</v>
      </c>
      <c r="AH163" s="149">
        <v>0</v>
      </c>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c r="A164" s="156"/>
      <c r="B164" s="157"/>
      <c r="C164" s="194" t="s">
        <v>406</v>
      </c>
      <c r="D164" s="182"/>
      <c r="E164" s="183">
        <v>2.36138</v>
      </c>
      <c r="F164" s="159"/>
      <c r="G164" s="159"/>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249</v>
      </c>
      <c r="AH164" s="149">
        <v>0</v>
      </c>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c r="A165" s="168">
        <v>29</v>
      </c>
      <c r="B165" s="169" t="s">
        <v>407</v>
      </c>
      <c r="C165" s="178" t="s">
        <v>408</v>
      </c>
      <c r="D165" s="170" t="s">
        <v>257</v>
      </c>
      <c r="E165" s="171">
        <v>438.42946999999998</v>
      </c>
      <c r="F165" s="172"/>
      <c r="G165" s="173">
        <f>ROUND(E165*F165,2)</f>
        <v>0</v>
      </c>
      <c r="H165" s="172"/>
      <c r="I165" s="173">
        <f>ROUND(E165*H165,2)</f>
        <v>0</v>
      </c>
      <c r="J165" s="172"/>
      <c r="K165" s="173">
        <f>ROUND(E165*J165,2)</f>
        <v>0</v>
      </c>
      <c r="L165" s="173">
        <v>15</v>
      </c>
      <c r="M165" s="173">
        <f>G165*(1+L165/100)</f>
        <v>0</v>
      </c>
      <c r="N165" s="173">
        <v>2.0000000000000002E-5</v>
      </c>
      <c r="O165" s="173">
        <f>ROUND(E165*N165,2)</f>
        <v>0.01</v>
      </c>
      <c r="P165" s="173">
        <v>0</v>
      </c>
      <c r="Q165" s="173">
        <f>ROUND(E165*P165,2)</f>
        <v>0</v>
      </c>
      <c r="R165" s="173" t="s">
        <v>258</v>
      </c>
      <c r="S165" s="173" t="s">
        <v>211</v>
      </c>
      <c r="T165" s="174" t="s">
        <v>241</v>
      </c>
      <c r="U165" s="159">
        <v>0.11</v>
      </c>
      <c r="V165" s="159">
        <f>ROUND(E165*U165,2)</f>
        <v>48.23</v>
      </c>
      <c r="W165" s="159"/>
      <c r="X165" s="159" t="s">
        <v>242</v>
      </c>
      <c r="Y165" s="149"/>
      <c r="Z165" s="149"/>
      <c r="AA165" s="149"/>
      <c r="AB165" s="149"/>
      <c r="AC165" s="149"/>
      <c r="AD165" s="149"/>
      <c r="AE165" s="149"/>
      <c r="AF165" s="149"/>
      <c r="AG165" s="149" t="s">
        <v>305</v>
      </c>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c r="A166" s="156"/>
      <c r="B166" s="157"/>
      <c r="C166" s="194" t="s">
        <v>409</v>
      </c>
      <c r="D166" s="182"/>
      <c r="E166" s="183">
        <v>438.42946999999998</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249</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c r="A167" s="168">
        <v>30</v>
      </c>
      <c r="B167" s="169" t="s">
        <v>410</v>
      </c>
      <c r="C167" s="178" t="s">
        <v>411</v>
      </c>
      <c r="D167" s="170" t="s">
        <v>272</v>
      </c>
      <c r="E167" s="171">
        <v>33.734000000000002</v>
      </c>
      <c r="F167" s="172"/>
      <c r="G167" s="173">
        <f>ROUND(E167*F167,2)</f>
        <v>0</v>
      </c>
      <c r="H167" s="172"/>
      <c r="I167" s="173">
        <f>ROUND(E167*H167,2)</f>
        <v>0</v>
      </c>
      <c r="J167" s="172"/>
      <c r="K167" s="173">
        <f>ROUND(E167*J167,2)</f>
        <v>0</v>
      </c>
      <c r="L167" s="173">
        <v>15</v>
      </c>
      <c r="M167" s="173">
        <f>G167*(1+L167/100)</f>
        <v>0</v>
      </c>
      <c r="N167" s="173">
        <v>2.0000000000000002E-5</v>
      </c>
      <c r="O167" s="173">
        <f>ROUND(E167*N167,2)</f>
        <v>0</v>
      </c>
      <c r="P167" s="173">
        <v>0</v>
      </c>
      <c r="Q167" s="173">
        <f>ROUND(E167*P167,2)</f>
        <v>0</v>
      </c>
      <c r="R167" s="173"/>
      <c r="S167" s="173" t="s">
        <v>412</v>
      </c>
      <c r="T167" s="174" t="s">
        <v>241</v>
      </c>
      <c r="U167" s="159">
        <v>0.16</v>
      </c>
      <c r="V167" s="159">
        <f>ROUND(E167*U167,2)</f>
        <v>5.4</v>
      </c>
      <c r="W167" s="159"/>
      <c r="X167" s="159" t="s">
        <v>242</v>
      </c>
      <c r="Y167" s="149"/>
      <c r="Z167" s="149"/>
      <c r="AA167" s="149"/>
      <c r="AB167" s="149"/>
      <c r="AC167" s="149"/>
      <c r="AD167" s="149"/>
      <c r="AE167" s="149"/>
      <c r="AF167" s="149"/>
      <c r="AG167" s="149" t="s">
        <v>305</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c r="A168" s="156"/>
      <c r="B168" s="157"/>
      <c r="C168" s="194" t="s">
        <v>413</v>
      </c>
      <c r="D168" s="182"/>
      <c r="E168" s="183">
        <v>35.073999999999998</v>
      </c>
      <c r="F168" s="159"/>
      <c r="G168" s="159"/>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249</v>
      </c>
      <c r="AH168" s="149">
        <v>0</v>
      </c>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c r="A169" s="156"/>
      <c r="B169" s="157"/>
      <c r="C169" s="194" t="s">
        <v>414</v>
      </c>
      <c r="D169" s="182"/>
      <c r="E169" s="183">
        <v>-1.34</v>
      </c>
      <c r="F169" s="159"/>
      <c r="G169" s="159"/>
      <c r="H169" s="159"/>
      <c r="I169" s="159"/>
      <c r="J169" s="159"/>
      <c r="K169" s="159"/>
      <c r="L169" s="159"/>
      <c r="M169" s="159"/>
      <c r="N169" s="159"/>
      <c r="O169" s="159"/>
      <c r="P169" s="159"/>
      <c r="Q169" s="159"/>
      <c r="R169" s="159"/>
      <c r="S169" s="159"/>
      <c r="T169" s="159"/>
      <c r="U169" s="159"/>
      <c r="V169" s="159"/>
      <c r="W169" s="159"/>
      <c r="X169" s="159"/>
      <c r="Y169" s="149"/>
      <c r="Z169" s="149"/>
      <c r="AA169" s="149"/>
      <c r="AB169" s="149"/>
      <c r="AC169" s="149"/>
      <c r="AD169" s="149"/>
      <c r="AE169" s="149"/>
      <c r="AF169" s="149"/>
      <c r="AG169" s="149" t="s">
        <v>249</v>
      </c>
      <c r="AH169" s="149">
        <v>0</v>
      </c>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ht="33.75" outlineLevel="1">
      <c r="A170" s="168">
        <v>31</v>
      </c>
      <c r="B170" s="169" t="s">
        <v>415</v>
      </c>
      <c r="C170" s="178" t="s">
        <v>416</v>
      </c>
      <c r="D170" s="170" t="s">
        <v>257</v>
      </c>
      <c r="E170" s="171">
        <v>168.02440999999999</v>
      </c>
      <c r="F170" s="172"/>
      <c r="G170" s="173">
        <f>ROUND(E170*F170,2)</f>
        <v>0</v>
      </c>
      <c r="H170" s="172"/>
      <c r="I170" s="173">
        <f>ROUND(E170*H170,2)</f>
        <v>0</v>
      </c>
      <c r="J170" s="172"/>
      <c r="K170" s="173">
        <f>ROUND(E170*J170,2)</f>
        <v>0</v>
      </c>
      <c r="L170" s="173">
        <v>15</v>
      </c>
      <c r="M170" s="173">
        <f>G170*(1+L170/100)</f>
        <v>0</v>
      </c>
      <c r="N170" s="173">
        <v>2.9999999999999997E-4</v>
      </c>
      <c r="O170" s="173">
        <f>ROUND(E170*N170,2)</f>
        <v>0.05</v>
      </c>
      <c r="P170" s="173">
        <v>0</v>
      </c>
      <c r="Q170" s="173">
        <f>ROUND(E170*P170,2)</f>
        <v>0</v>
      </c>
      <c r="R170" s="173" t="s">
        <v>417</v>
      </c>
      <c r="S170" s="173" t="s">
        <v>211</v>
      </c>
      <c r="T170" s="174" t="s">
        <v>241</v>
      </c>
      <c r="U170" s="159">
        <v>0</v>
      </c>
      <c r="V170" s="159">
        <f>ROUND(E170*U170,2)</f>
        <v>0</v>
      </c>
      <c r="W170" s="159"/>
      <c r="X170" s="159" t="s">
        <v>418</v>
      </c>
      <c r="Y170" s="149"/>
      <c r="Z170" s="149"/>
      <c r="AA170" s="149"/>
      <c r="AB170" s="149"/>
      <c r="AC170" s="149"/>
      <c r="AD170" s="149"/>
      <c r="AE170" s="149"/>
      <c r="AF170" s="149"/>
      <c r="AG170" s="149" t="s">
        <v>419</v>
      </c>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c r="A171" s="156"/>
      <c r="B171" s="157"/>
      <c r="C171" s="194" t="s">
        <v>420</v>
      </c>
      <c r="D171" s="182"/>
      <c r="E171" s="183">
        <v>168.02440999999999</v>
      </c>
      <c r="F171" s="159"/>
      <c r="G171" s="159"/>
      <c r="H171" s="159"/>
      <c r="I171" s="159"/>
      <c r="J171" s="159"/>
      <c r="K171" s="159"/>
      <c r="L171" s="159"/>
      <c r="M171" s="159"/>
      <c r="N171" s="159"/>
      <c r="O171" s="159"/>
      <c r="P171" s="159"/>
      <c r="Q171" s="159"/>
      <c r="R171" s="159"/>
      <c r="S171" s="159"/>
      <c r="T171" s="159"/>
      <c r="U171" s="159"/>
      <c r="V171" s="159"/>
      <c r="W171" s="159"/>
      <c r="X171" s="159"/>
      <c r="Y171" s="149"/>
      <c r="Z171" s="149"/>
      <c r="AA171" s="149"/>
      <c r="AB171" s="149"/>
      <c r="AC171" s="149"/>
      <c r="AD171" s="149"/>
      <c r="AE171" s="149"/>
      <c r="AF171" s="149"/>
      <c r="AG171" s="149" t="s">
        <v>249</v>
      </c>
      <c r="AH171" s="149">
        <v>0</v>
      </c>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c r="A172" s="162" t="s">
        <v>206</v>
      </c>
      <c r="B172" s="163" t="s">
        <v>109</v>
      </c>
      <c r="C172" s="177" t="s">
        <v>110</v>
      </c>
      <c r="D172" s="164"/>
      <c r="E172" s="165"/>
      <c r="F172" s="166"/>
      <c r="G172" s="166">
        <f>SUMIF(AG173:AG184,"&lt;&gt;NOR",G173:G184)</f>
        <v>0</v>
      </c>
      <c r="H172" s="166"/>
      <c r="I172" s="166">
        <f>SUM(I173:I184)</f>
        <v>0</v>
      </c>
      <c r="J172" s="166"/>
      <c r="K172" s="166">
        <f>SUM(K173:K184)</f>
        <v>0</v>
      </c>
      <c r="L172" s="166"/>
      <c r="M172" s="166">
        <f>SUM(M173:M184)</f>
        <v>0</v>
      </c>
      <c r="N172" s="166"/>
      <c r="O172" s="166">
        <f>SUM(O173:O184)</f>
        <v>11.09</v>
      </c>
      <c r="P172" s="166"/>
      <c r="Q172" s="166">
        <f>SUM(Q173:Q184)</f>
        <v>0</v>
      </c>
      <c r="R172" s="166"/>
      <c r="S172" s="166"/>
      <c r="T172" s="167"/>
      <c r="U172" s="161"/>
      <c r="V172" s="161">
        <f>SUM(V173:V184)</f>
        <v>174.93</v>
      </c>
      <c r="W172" s="161"/>
      <c r="X172" s="161"/>
      <c r="AG172" t="s">
        <v>207</v>
      </c>
    </row>
    <row r="173" spans="1:60" ht="22.5" outlineLevel="1">
      <c r="A173" s="168">
        <v>32</v>
      </c>
      <c r="B173" s="169" t="s">
        <v>421</v>
      </c>
      <c r="C173" s="178" t="s">
        <v>422</v>
      </c>
      <c r="D173" s="170" t="s">
        <v>257</v>
      </c>
      <c r="E173" s="171">
        <v>546.65719999999999</v>
      </c>
      <c r="F173" s="172"/>
      <c r="G173" s="173">
        <f>ROUND(E173*F173,2)</f>
        <v>0</v>
      </c>
      <c r="H173" s="172"/>
      <c r="I173" s="173">
        <f>ROUND(E173*H173,2)</f>
        <v>0</v>
      </c>
      <c r="J173" s="172"/>
      <c r="K173" s="173">
        <f>ROUND(E173*J173,2)</f>
        <v>0</v>
      </c>
      <c r="L173" s="173">
        <v>15</v>
      </c>
      <c r="M173" s="173">
        <f>G173*(1+L173/100)</f>
        <v>0</v>
      </c>
      <c r="N173" s="173">
        <v>1.8380000000000001E-2</v>
      </c>
      <c r="O173" s="173">
        <f>ROUND(E173*N173,2)</f>
        <v>10.050000000000001</v>
      </c>
      <c r="P173" s="173">
        <v>0</v>
      </c>
      <c r="Q173" s="173">
        <f>ROUND(E173*P173,2)</f>
        <v>0</v>
      </c>
      <c r="R173" s="173" t="s">
        <v>423</v>
      </c>
      <c r="S173" s="173" t="s">
        <v>211</v>
      </c>
      <c r="T173" s="174" t="s">
        <v>241</v>
      </c>
      <c r="U173" s="159">
        <v>0.13900000000000001</v>
      </c>
      <c r="V173" s="159">
        <f>ROUND(E173*U173,2)</f>
        <v>75.989999999999995</v>
      </c>
      <c r="W173" s="159"/>
      <c r="X173" s="159" t="s">
        <v>242</v>
      </c>
      <c r="Y173" s="149"/>
      <c r="Z173" s="149"/>
      <c r="AA173" s="149"/>
      <c r="AB173" s="149"/>
      <c r="AC173" s="149"/>
      <c r="AD173" s="149"/>
      <c r="AE173" s="149"/>
      <c r="AF173" s="149"/>
      <c r="AG173" s="149" t="s">
        <v>305</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outlineLevel="1">
      <c r="A174" s="156"/>
      <c r="B174" s="157"/>
      <c r="C174" s="263" t="s">
        <v>424</v>
      </c>
      <c r="D174" s="264"/>
      <c r="E174" s="264"/>
      <c r="F174" s="264"/>
      <c r="G174" s="264"/>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245</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row>
    <row r="175" spans="1:60" outlineLevel="1">
      <c r="A175" s="156"/>
      <c r="B175" s="157"/>
      <c r="C175" s="265" t="s">
        <v>425</v>
      </c>
      <c r="D175" s="266"/>
      <c r="E175" s="266"/>
      <c r="F175" s="266"/>
      <c r="G175" s="266"/>
      <c r="H175" s="159"/>
      <c r="I175" s="159"/>
      <c r="J175" s="159"/>
      <c r="K175" s="159"/>
      <c r="L175" s="159"/>
      <c r="M175" s="159"/>
      <c r="N175" s="159"/>
      <c r="O175" s="159"/>
      <c r="P175" s="159"/>
      <c r="Q175" s="159"/>
      <c r="R175" s="159"/>
      <c r="S175" s="159"/>
      <c r="T175" s="159"/>
      <c r="U175" s="159"/>
      <c r="V175" s="159"/>
      <c r="W175" s="159"/>
      <c r="X175" s="159"/>
      <c r="Y175" s="149"/>
      <c r="Z175" s="149"/>
      <c r="AA175" s="149"/>
      <c r="AB175" s="149"/>
      <c r="AC175" s="149"/>
      <c r="AD175" s="149"/>
      <c r="AE175" s="149"/>
      <c r="AF175" s="149"/>
      <c r="AG175" s="149" t="s">
        <v>216</v>
      </c>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row>
    <row r="176" spans="1:60" outlineLevel="1">
      <c r="A176" s="156"/>
      <c r="B176" s="157"/>
      <c r="C176" s="194" t="s">
        <v>426</v>
      </c>
      <c r="D176" s="182"/>
      <c r="E176" s="183">
        <v>546.65719999999999</v>
      </c>
      <c r="F176" s="159"/>
      <c r="G176" s="159"/>
      <c r="H176" s="159"/>
      <c r="I176" s="159"/>
      <c r="J176" s="159"/>
      <c r="K176" s="159"/>
      <c r="L176" s="159"/>
      <c r="M176" s="159"/>
      <c r="N176" s="159"/>
      <c r="O176" s="159"/>
      <c r="P176" s="159"/>
      <c r="Q176" s="159"/>
      <c r="R176" s="159"/>
      <c r="S176" s="159"/>
      <c r="T176" s="159"/>
      <c r="U176" s="159"/>
      <c r="V176" s="159"/>
      <c r="W176" s="159"/>
      <c r="X176" s="159"/>
      <c r="Y176" s="149"/>
      <c r="Z176" s="149"/>
      <c r="AA176" s="149"/>
      <c r="AB176" s="149"/>
      <c r="AC176" s="149"/>
      <c r="AD176" s="149"/>
      <c r="AE176" s="149"/>
      <c r="AF176" s="149"/>
      <c r="AG176" s="149" t="s">
        <v>249</v>
      </c>
      <c r="AH176" s="149">
        <v>0</v>
      </c>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ht="33.75" outlineLevel="1">
      <c r="A177" s="168">
        <v>33</v>
      </c>
      <c r="B177" s="169" t="s">
        <v>427</v>
      </c>
      <c r="C177" s="178" t="s">
        <v>428</v>
      </c>
      <c r="D177" s="170" t="s">
        <v>257</v>
      </c>
      <c r="E177" s="171">
        <v>1093.31439</v>
      </c>
      <c r="F177" s="172"/>
      <c r="G177" s="173">
        <f>ROUND(E177*F177,2)</f>
        <v>0</v>
      </c>
      <c r="H177" s="172"/>
      <c r="I177" s="173">
        <f>ROUND(E177*H177,2)</f>
        <v>0</v>
      </c>
      <c r="J177" s="172"/>
      <c r="K177" s="173">
        <f>ROUND(E177*J177,2)</f>
        <v>0</v>
      </c>
      <c r="L177" s="173">
        <v>15</v>
      </c>
      <c r="M177" s="173">
        <f>G177*(1+L177/100)</f>
        <v>0</v>
      </c>
      <c r="N177" s="173">
        <v>9.5E-4</v>
      </c>
      <c r="O177" s="173">
        <f>ROUND(E177*N177,2)</f>
        <v>1.04</v>
      </c>
      <c r="P177" s="173">
        <v>0</v>
      </c>
      <c r="Q177" s="173">
        <f>ROUND(E177*P177,2)</f>
        <v>0</v>
      </c>
      <c r="R177" s="173" t="s">
        <v>423</v>
      </c>
      <c r="S177" s="173" t="s">
        <v>211</v>
      </c>
      <c r="T177" s="174" t="s">
        <v>241</v>
      </c>
      <c r="U177" s="159">
        <v>7.0000000000000001E-3</v>
      </c>
      <c r="V177" s="159">
        <f>ROUND(E177*U177,2)</f>
        <v>7.65</v>
      </c>
      <c r="W177" s="159"/>
      <c r="X177" s="159" t="s">
        <v>242</v>
      </c>
      <c r="Y177" s="149"/>
      <c r="Z177" s="149"/>
      <c r="AA177" s="149"/>
      <c r="AB177" s="149"/>
      <c r="AC177" s="149"/>
      <c r="AD177" s="149"/>
      <c r="AE177" s="149"/>
      <c r="AF177" s="149"/>
      <c r="AG177" s="149" t="s">
        <v>305</v>
      </c>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c r="A178" s="156"/>
      <c r="B178" s="157"/>
      <c r="C178" s="263" t="s">
        <v>424</v>
      </c>
      <c r="D178" s="264"/>
      <c r="E178" s="264"/>
      <c r="F178" s="264"/>
      <c r="G178" s="264"/>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245</v>
      </c>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c r="A179" s="156"/>
      <c r="B179" s="157"/>
      <c r="C179" s="194" t="s">
        <v>429</v>
      </c>
      <c r="D179" s="182"/>
      <c r="E179" s="183">
        <v>1093.31439</v>
      </c>
      <c r="F179" s="159"/>
      <c r="G179" s="159"/>
      <c r="H179" s="159"/>
      <c r="I179" s="159"/>
      <c r="J179" s="159"/>
      <c r="K179" s="159"/>
      <c r="L179" s="159"/>
      <c r="M179" s="159"/>
      <c r="N179" s="159"/>
      <c r="O179" s="159"/>
      <c r="P179" s="159"/>
      <c r="Q179" s="159"/>
      <c r="R179" s="159"/>
      <c r="S179" s="159"/>
      <c r="T179" s="159"/>
      <c r="U179" s="159"/>
      <c r="V179" s="159"/>
      <c r="W179" s="159"/>
      <c r="X179" s="159"/>
      <c r="Y179" s="149"/>
      <c r="Z179" s="149"/>
      <c r="AA179" s="149"/>
      <c r="AB179" s="149"/>
      <c r="AC179" s="149"/>
      <c r="AD179" s="149"/>
      <c r="AE179" s="149"/>
      <c r="AF179" s="149"/>
      <c r="AG179" s="149" t="s">
        <v>249</v>
      </c>
      <c r="AH179" s="149">
        <v>0</v>
      </c>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ht="22.5" outlineLevel="1">
      <c r="A180" s="186">
        <v>34</v>
      </c>
      <c r="B180" s="187" t="s">
        <v>430</v>
      </c>
      <c r="C180" s="195" t="s">
        <v>431</v>
      </c>
      <c r="D180" s="188" t="s">
        <v>257</v>
      </c>
      <c r="E180" s="189">
        <v>546.65719999999999</v>
      </c>
      <c r="F180" s="190"/>
      <c r="G180" s="191">
        <f>ROUND(E180*F180,2)</f>
        <v>0</v>
      </c>
      <c r="H180" s="190"/>
      <c r="I180" s="191">
        <f>ROUND(E180*H180,2)</f>
        <v>0</v>
      </c>
      <c r="J180" s="190"/>
      <c r="K180" s="191">
        <f>ROUND(E180*J180,2)</f>
        <v>0</v>
      </c>
      <c r="L180" s="191">
        <v>15</v>
      </c>
      <c r="M180" s="191">
        <f>G180*(1+L180/100)</f>
        <v>0</v>
      </c>
      <c r="N180" s="191">
        <v>0</v>
      </c>
      <c r="O180" s="191">
        <f>ROUND(E180*N180,2)</f>
        <v>0</v>
      </c>
      <c r="P180" s="191">
        <v>0</v>
      </c>
      <c r="Q180" s="191">
        <f>ROUND(E180*P180,2)</f>
        <v>0</v>
      </c>
      <c r="R180" s="191" t="s">
        <v>423</v>
      </c>
      <c r="S180" s="191" t="s">
        <v>211</v>
      </c>
      <c r="T180" s="192" t="s">
        <v>241</v>
      </c>
      <c r="U180" s="159">
        <v>0.11700000000000001</v>
      </c>
      <c r="V180" s="159">
        <f>ROUND(E180*U180,2)</f>
        <v>63.96</v>
      </c>
      <c r="W180" s="159"/>
      <c r="X180" s="159" t="s">
        <v>242</v>
      </c>
      <c r="Y180" s="149"/>
      <c r="Z180" s="149"/>
      <c r="AA180" s="149"/>
      <c r="AB180" s="149"/>
      <c r="AC180" s="149"/>
      <c r="AD180" s="149"/>
      <c r="AE180" s="149"/>
      <c r="AF180" s="149"/>
      <c r="AG180" s="149" t="s">
        <v>305</v>
      </c>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c r="A181" s="186">
        <v>35</v>
      </c>
      <c r="B181" s="187" t="s">
        <v>432</v>
      </c>
      <c r="C181" s="195" t="s">
        <v>433</v>
      </c>
      <c r="D181" s="188" t="s">
        <v>257</v>
      </c>
      <c r="E181" s="189">
        <v>546.65719999999999</v>
      </c>
      <c r="F181" s="190"/>
      <c r="G181" s="191">
        <f>ROUND(E181*F181,2)</f>
        <v>0</v>
      </c>
      <c r="H181" s="190"/>
      <c r="I181" s="191">
        <f>ROUND(E181*H181,2)</f>
        <v>0</v>
      </c>
      <c r="J181" s="190"/>
      <c r="K181" s="191">
        <f>ROUND(E181*J181,2)</f>
        <v>0</v>
      </c>
      <c r="L181" s="191">
        <v>15</v>
      </c>
      <c r="M181" s="191">
        <f>G181*(1+L181/100)</f>
        <v>0</v>
      </c>
      <c r="N181" s="191">
        <v>0</v>
      </c>
      <c r="O181" s="191">
        <f>ROUND(E181*N181,2)</f>
        <v>0</v>
      </c>
      <c r="P181" s="191">
        <v>0</v>
      </c>
      <c r="Q181" s="191">
        <f>ROUND(E181*P181,2)</f>
        <v>0</v>
      </c>
      <c r="R181" s="191" t="s">
        <v>423</v>
      </c>
      <c r="S181" s="191" t="s">
        <v>211</v>
      </c>
      <c r="T181" s="192" t="s">
        <v>241</v>
      </c>
      <c r="U181" s="159">
        <v>0.03</v>
      </c>
      <c r="V181" s="159">
        <f>ROUND(E181*U181,2)</f>
        <v>16.399999999999999</v>
      </c>
      <c r="W181" s="159"/>
      <c r="X181" s="159" t="s">
        <v>242</v>
      </c>
      <c r="Y181" s="149"/>
      <c r="Z181" s="149"/>
      <c r="AA181" s="149"/>
      <c r="AB181" s="149"/>
      <c r="AC181" s="149"/>
      <c r="AD181" s="149"/>
      <c r="AE181" s="149"/>
      <c r="AF181" s="149"/>
      <c r="AG181" s="149" t="s">
        <v>305</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ht="33.75" outlineLevel="1">
      <c r="A182" s="168">
        <v>36</v>
      </c>
      <c r="B182" s="169" t="s">
        <v>434</v>
      </c>
      <c r="C182" s="178" t="s">
        <v>435</v>
      </c>
      <c r="D182" s="170" t="s">
        <v>257</v>
      </c>
      <c r="E182" s="171">
        <v>1093.31439</v>
      </c>
      <c r="F182" s="172"/>
      <c r="G182" s="173">
        <f>ROUND(E182*F182,2)</f>
        <v>0</v>
      </c>
      <c r="H182" s="172"/>
      <c r="I182" s="173">
        <f>ROUND(E182*H182,2)</f>
        <v>0</v>
      </c>
      <c r="J182" s="172"/>
      <c r="K182" s="173">
        <f>ROUND(E182*J182,2)</f>
        <v>0</v>
      </c>
      <c r="L182" s="173">
        <v>15</v>
      </c>
      <c r="M182" s="173">
        <f>G182*(1+L182/100)</f>
        <v>0</v>
      </c>
      <c r="N182" s="173">
        <v>0</v>
      </c>
      <c r="O182" s="173">
        <f>ROUND(E182*N182,2)</f>
        <v>0</v>
      </c>
      <c r="P182" s="173">
        <v>0</v>
      </c>
      <c r="Q182" s="173">
        <f>ROUND(E182*P182,2)</f>
        <v>0</v>
      </c>
      <c r="R182" s="173" t="s">
        <v>423</v>
      </c>
      <c r="S182" s="173" t="s">
        <v>211</v>
      </c>
      <c r="T182" s="174" t="s">
        <v>241</v>
      </c>
      <c r="U182" s="159">
        <v>0</v>
      </c>
      <c r="V182" s="159">
        <f>ROUND(E182*U182,2)</f>
        <v>0</v>
      </c>
      <c r="W182" s="159"/>
      <c r="X182" s="159" t="s">
        <v>242</v>
      </c>
      <c r="Y182" s="149"/>
      <c r="Z182" s="149"/>
      <c r="AA182" s="149"/>
      <c r="AB182" s="149"/>
      <c r="AC182" s="149"/>
      <c r="AD182" s="149"/>
      <c r="AE182" s="149"/>
      <c r="AF182" s="149"/>
      <c r="AG182" s="149" t="s">
        <v>305</v>
      </c>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outlineLevel="1">
      <c r="A183" s="156"/>
      <c r="B183" s="157"/>
      <c r="C183" s="194" t="s">
        <v>429</v>
      </c>
      <c r="D183" s="182"/>
      <c r="E183" s="183">
        <v>1093.31439</v>
      </c>
      <c r="F183" s="159"/>
      <c r="G183" s="159"/>
      <c r="H183" s="159"/>
      <c r="I183" s="159"/>
      <c r="J183" s="159"/>
      <c r="K183" s="159"/>
      <c r="L183" s="159"/>
      <c r="M183" s="159"/>
      <c r="N183" s="159"/>
      <c r="O183" s="159"/>
      <c r="P183" s="159"/>
      <c r="Q183" s="159"/>
      <c r="R183" s="159"/>
      <c r="S183" s="159"/>
      <c r="T183" s="159"/>
      <c r="U183" s="159"/>
      <c r="V183" s="159"/>
      <c r="W183" s="159"/>
      <c r="X183" s="159"/>
      <c r="Y183" s="149"/>
      <c r="Z183" s="149"/>
      <c r="AA183" s="149"/>
      <c r="AB183" s="149"/>
      <c r="AC183" s="149"/>
      <c r="AD183" s="149"/>
      <c r="AE183" s="149"/>
      <c r="AF183" s="149"/>
      <c r="AG183" s="149" t="s">
        <v>249</v>
      </c>
      <c r="AH183" s="149">
        <v>0</v>
      </c>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row>
    <row r="184" spans="1:60" outlineLevel="1">
      <c r="A184" s="186">
        <v>37</v>
      </c>
      <c r="B184" s="187" t="s">
        <v>436</v>
      </c>
      <c r="C184" s="195" t="s">
        <v>437</v>
      </c>
      <c r="D184" s="188" t="s">
        <v>257</v>
      </c>
      <c r="E184" s="189">
        <v>546.65719999999999</v>
      </c>
      <c r="F184" s="190"/>
      <c r="G184" s="191">
        <f>ROUND(E184*F184,2)</f>
        <v>0</v>
      </c>
      <c r="H184" s="190"/>
      <c r="I184" s="191">
        <f>ROUND(E184*H184,2)</f>
        <v>0</v>
      </c>
      <c r="J184" s="190"/>
      <c r="K184" s="191">
        <f>ROUND(E184*J184,2)</f>
        <v>0</v>
      </c>
      <c r="L184" s="191">
        <v>15</v>
      </c>
      <c r="M184" s="191">
        <f>G184*(1+L184/100)</f>
        <v>0</v>
      </c>
      <c r="N184" s="191">
        <v>0</v>
      </c>
      <c r="O184" s="191">
        <f>ROUND(E184*N184,2)</f>
        <v>0</v>
      </c>
      <c r="P184" s="191">
        <v>0</v>
      </c>
      <c r="Q184" s="191">
        <f>ROUND(E184*P184,2)</f>
        <v>0</v>
      </c>
      <c r="R184" s="191" t="s">
        <v>423</v>
      </c>
      <c r="S184" s="191" t="s">
        <v>211</v>
      </c>
      <c r="T184" s="192" t="s">
        <v>241</v>
      </c>
      <c r="U184" s="159">
        <v>0.02</v>
      </c>
      <c r="V184" s="159">
        <f>ROUND(E184*U184,2)</f>
        <v>10.93</v>
      </c>
      <c r="W184" s="159"/>
      <c r="X184" s="159" t="s">
        <v>242</v>
      </c>
      <c r="Y184" s="149"/>
      <c r="Z184" s="149"/>
      <c r="AA184" s="149"/>
      <c r="AB184" s="149"/>
      <c r="AC184" s="149"/>
      <c r="AD184" s="149"/>
      <c r="AE184" s="149"/>
      <c r="AF184" s="149"/>
      <c r="AG184" s="149" t="s">
        <v>305</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c r="A185" s="162" t="s">
        <v>206</v>
      </c>
      <c r="B185" s="163" t="s">
        <v>111</v>
      </c>
      <c r="C185" s="177" t="s">
        <v>112</v>
      </c>
      <c r="D185" s="164"/>
      <c r="E185" s="165"/>
      <c r="F185" s="166"/>
      <c r="G185" s="166">
        <f>SUMIF(AG186:AG188,"&lt;&gt;NOR",G186:G188)</f>
        <v>0</v>
      </c>
      <c r="H185" s="166"/>
      <c r="I185" s="166">
        <f>SUM(I186:I188)</f>
        <v>0</v>
      </c>
      <c r="J185" s="166"/>
      <c r="K185" s="166">
        <f>SUM(K186:K188)</f>
        <v>0</v>
      </c>
      <c r="L185" s="166"/>
      <c r="M185" s="166">
        <f>SUM(M186:M188)</f>
        <v>0</v>
      </c>
      <c r="N185" s="166"/>
      <c r="O185" s="166">
        <f>SUM(O186:O188)</f>
        <v>0.02</v>
      </c>
      <c r="P185" s="166"/>
      <c r="Q185" s="166">
        <f>SUM(Q186:Q188)</f>
        <v>0</v>
      </c>
      <c r="R185" s="166"/>
      <c r="S185" s="166"/>
      <c r="T185" s="167"/>
      <c r="U185" s="161"/>
      <c r="V185" s="161">
        <f>SUM(V186:V188)</f>
        <v>0.13</v>
      </c>
      <c r="W185" s="161"/>
      <c r="X185" s="161"/>
      <c r="AG185" t="s">
        <v>207</v>
      </c>
    </row>
    <row r="186" spans="1:60" outlineLevel="1">
      <c r="A186" s="168">
        <v>38</v>
      </c>
      <c r="B186" s="169" t="s">
        <v>438</v>
      </c>
      <c r="C186" s="178" t="s">
        <v>439</v>
      </c>
      <c r="D186" s="170" t="s">
        <v>272</v>
      </c>
      <c r="E186" s="171">
        <v>1</v>
      </c>
      <c r="F186" s="172"/>
      <c r="G186" s="173">
        <f>ROUND(E186*F186,2)</f>
        <v>0</v>
      </c>
      <c r="H186" s="172"/>
      <c r="I186" s="173">
        <f>ROUND(E186*H186,2)</f>
        <v>0</v>
      </c>
      <c r="J186" s="172"/>
      <c r="K186" s="173">
        <f>ROUND(E186*J186,2)</f>
        <v>0</v>
      </c>
      <c r="L186" s="173">
        <v>15</v>
      </c>
      <c r="M186" s="173">
        <f>G186*(1+L186/100)</f>
        <v>0</v>
      </c>
      <c r="N186" s="173">
        <v>1.6240000000000001E-2</v>
      </c>
      <c r="O186" s="173">
        <f>ROUND(E186*N186,2)</f>
        <v>0.02</v>
      </c>
      <c r="P186" s="173">
        <v>0</v>
      </c>
      <c r="Q186" s="173">
        <f>ROUND(E186*P186,2)</f>
        <v>0</v>
      </c>
      <c r="R186" s="173" t="s">
        <v>258</v>
      </c>
      <c r="S186" s="173" t="s">
        <v>211</v>
      </c>
      <c r="T186" s="174" t="s">
        <v>241</v>
      </c>
      <c r="U186" s="159">
        <v>0.127</v>
      </c>
      <c r="V186" s="159">
        <f>ROUND(E186*U186,2)</f>
        <v>0.13</v>
      </c>
      <c r="W186" s="159"/>
      <c r="X186" s="159" t="s">
        <v>242</v>
      </c>
      <c r="Y186" s="149"/>
      <c r="Z186" s="149"/>
      <c r="AA186" s="149"/>
      <c r="AB186" s="149"/>
      <c r="AC186" s="149"/>
      <c r="AD186" s="149"/>
      <c r="AE186" s="149"/>
      <c r="AF186" s="149"/>
      <c r="AG186" s="149" t="s">
        <v>243</v>
      </c>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outlineLevel="1">
      <c r="A187" s="156"/>
      <c r="B187" s="157"/>
      <c r="C187" s="263" t="s">
        <v>440</v>
      </c>
      <c r="D187" s="264"/>
      <c r="E187" s="264"/>
      <c r="F187" s="264"/>
      <c r="G187" s="264"/>
      <c r="H187" s="159"/>
      <c r="I187" s="159"/>
      <c r="J187" s="159"/>
      <c r="K187" s="159"/>
      <c r="L187" s="159"/>
      <c r="M187" s="159"/>
      <c r="N187" s="159"/>
      <c r="O187" s="159"/>
      <c r="P187" s="159"/>
      <c r="Q187" s="159"/>
      <c r="R187" s="159"/>
      <c r="S187" s="159"/>
      <c r="T187" s="159"/>
      <c r="U187" s="159"/>
      <c r="V187" s="159"/>
      <c r="W187" s="159"/>
      <c r="X187" s="159"/>
      <c r="Y187" s="149"/>
      <c r="Z187" s="149"/>
      <c r="AA187" s="149"/>
      <c r="AB187" s="149"/>
      <c r="AC187" s="149"/>
      <c r="AD187" s="149"/>
      <c r="AE187" s="149"/>
      <c r="AF187" s="149"/>
      <c r="AG187" s="149" t="s">
        <v>245</v>
      </c>
      <c r="AH187" s="149"/>
      <c r="AI187" s="149"/>
      <c r="AJ187" s="149"/>
      <c r="AK187" s="149"/>
      <c r="AL187" s="149"/>
      <c r="AM187" s="149"/>
      <c r="AN187" s="149"/>
      <c r="AO187" s="149"/>
      <c r="AP187" s="149"/>
      <c r="AQ187" s="149"/>
      <c r="AR187" s="149"/>
      <c r="AS187" s="149"/>
      <c r="AT187" s="149"/>
      <c r="AU187" s="149"/>
      <c r="AV187" s="149"/>
      <c r="AW187" s="149"/>
      <c r="AX187" s="149"/>
      <c r="AY187" s="149"/>
      <c r="AZ187" s="149"/>
      <c r="BA187" s="175" t="str">
        <f>C187</f>
        <v>na maltové terče na rovných střechách do izolačních násypů apod., se zakrytím volných konců síťkami (do malty),</v>
      </c>
      <c r="BB187" s="149"/>
      <c r="BC187" s="149"/>
      <c r="BD187" s="149"/>
      <c r="BE187" s="149"/>
      <c r="BF187" s="149"/>
      <c r="BG187" s="149"/>
      <c r="BH187" s="149"/>
    </row>
    <row r="188" spans="1:60" outlineLevel="1">
      <c r="A188" s="156"/>
      <c r="B188" s="157"/>
      <c r="C188" s="194" t="s">
        <v>441</v>
      </c>
      <c r="D188" s="182"/>
      <c r="E188" s="183">
        <v>1</v>
      </c>
      <c r="F188" s="159"/>
      <c r="G188" s="159"/>
      <c r="H188" s="159"/>
      <c r="I188" s="159"/>
      <c r="J188" s="159"/>
      <c r="K188" s="159"/>
      <c r="L188" s="159"/>
      <c r="M188" s="159"/>
      <c r="N188" s="159"/>
      <c r="O188" s="159"/>
      <c r="P188" s="159"/>
      <c r="Q188" s="159"/>
      <c r="R188" s="159"/>
      <c r="S188" s="159"/>
      <c r="T188" s="159"/>
      <c r="U188" s="159"/>
      <c r="V188" s="159"/>
      <c r="W188" s="159"/>
      <c r="X188" s="159"/>
      <c r="Y188" s="149"/>
      <c r="Z188" s="149"/>
      <c r="AA188" s="149"/>
      <c r="AB188" s="149"/>
      <c r="AC188" s="149"/>
      <c r="AD188" s="149"/>
      <c r="AE188" s="149"/>
      <c r="AF188" s="149"/>
      <c r="AG188" s="149" t="s">
        <v>249</v>
      </c>
      <c r="AH188" s="149">
        <v>0</v>
      </c>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c r="A189" s="162" t="s">
        <v>206</v>
      </c>
      <c r="B189" s="163" t="s">
        <v>113</v>
      </c>
      <c r="C189" s="177" t="s">
        <v>114</v>
      </c>
      <c r="D189" s="164"/>
      <c r="E189" s="165"/>
      <c r="F189" s="166"/>
      <c r="G189" s="166">
        <f>SUMIF(AG190:AG190,"&lt;&gt;NOR",G190:G190)</f>
        <v>0</v>
      </c>
      <c r="H189" s="166"/>
      <c r="I189" s="166">
        <f>SUM(I190:I190)</f>
        <v>0</v>
      </c>
      <c r="J189" s="166"/>
      <c r="K189" s="166">
        <f>SUM(K190:K190)</f>
        <v>0</v>
      </c>
      <c r="L189" s="166"/>
      <c r="M189" s="166">
        <f>SUM(M190:M190)</f>
        <v>0</v>
      </c>
      <c r="N189" s="166"/>
      <c r="O189" s="166">
        <f>SUM(O190:O190)</f>
        <v>0</v>
      </c>
      <c r="P189" s="166"/>
      <c r="Q189" s="166">
        <f>SUM(Q190:Q190)</f>
        <v>1.6</v>
      </c>
      <c r="R189" s="166"/>
      <c r="S189" s="166"/>
      <c r="T189" s="167"/>
      <c r="U189" s="161"/>
      <c r="V189" s="161">
        <f>SUM(V190:V190)</f>
        <v>6.4</v>
      </c>
      <c r="W189" s="161"/>
      <c r="X189" s="161"/>
      <c r="AG189" t="s">
        <v>207</v>
      </c>
    </row>
    <row r="190" spans="1:60" ht="33.75" outlineLevel="1">
      <c r="A190" s="186">
        <v>39</v>
      </c>
      <c r="B190" s="187" t="s">
        <v>442</v>
      </c>
      <c r="C190" s="195" t="s">
        <v>443</v>
      </c>
      <c r="D190" s="188" t="s">
        <v>257</v>
      </c>
      <c r="E190" s="189">
        <v>320.04649000000001</v>
      </c>
      <c r="F190" s="190"/>
      <c r="G190" s="191">
        <f>ROUND(E190*F190,2)</f>
        <v>0</v>
      </c>
      <c r="H190" s="190"/>
      <c r="I190" s="191">
        <f>ROUND(E190*H190,2)</f>
        <v>0</v>
      </c>
      <c r="J190" s="190"/>
      <c r="K190" s="191">
        <f>ROUND(E190*J190,2)</f>
        <v>0</v>
      </c>
      <c r="L190" s="191">
        <v>15</v>
      </c>
      <c r="M190" s="191">
        <f>G190*(1+L190/100)</f>
        <v>0</v>
      </c>
      <c r="N190" s="191">
        <v>0</v>
      </c>
      <c r="O190" s="191">
        <f>ROUND(E190*N190,2)</f>
        <v>0</v>
      </c>
      <c r="P190" s="191">
        <v>5.0000000000000001E-3</v>
      </c>
      <c r="Q190" s="191">
        <f>ROUND(E190*P190,2)</f>
        <v>1.6</v>
      </c>
      <c r="R190" s="191" t="s">
        <v>444</v>
      </c>
      <c r="S190" s="191" t="s">
        <v>211</v>
      </c>
      <c r="T190" s="192" t="s">
        <v>241</v>
      </c>
      <c r="U190" s="159">
        <v>0.02</v>
      </c>
      <c r="V190" s="159">
        <f>ROUND(E190*U190,2)</f>
        <v>6.4</v>
      </c>
      <c r="W190" s="159"/>
      <c r="X190" s="159" t="s">
        <v>242</v>
      </c>
      <c r="Y190" s="149"/>
      <c r="Z190" s="149"/>
      <c r="AA190" s="149"/>
      <c r="AB190" s="149"/>
      <c r="AC190" s="149"/>
      <c r="AD190" s="149"/>
      <c r="AE190" s="149"/>
      <c r="AF190" s="149"/>
      <c r="AG190" s="149" t="s">
        <v>243</v>
      </c>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c r="A191" s="162" t="s">
        <v>206</v>
      </c>
      <c r="B191" s="163" t="s">
        <v>115</v>
      </c>
      <c r="C191" s="177" t="s">
        <v>116</v>
      </c>
      <c r="D191" s="164"/>
      <c r="E191" s="165"/>
      <c r="F191" s="166"/>
      <c r="G191" s="166">
        <f>SUMIF(AG192:AG193,"&lt;&gt;NOR",G192:G193)</f>
        <v>0</v>
      </c>
      <c r="H191" s="166"/>
      <c r="I191" s="166">
        <f>SUM(I192:I193)</f>
        <v>0</v>
      </c>
      <c r="J191" s="166"/>
      <c r="K191" s="166">
        <f>SUM(K192:K193)</f>
        <v>0</v>
      </c>
      <c r="L191" s="166"/>
      <c r="M191" s="166">
        <f>SUM(M192:M193)</f>
        <v>0</v>
      </c>
      <c r="N191" s="166"/>
      <c r="O191" s="166">
        <f>SUM(O192:O193)</f>
        <v>0</v>
      </c>
      <c r="P191" s="166"/>
      <c r="Q191" s="166">
        <f>SUM(Q192:Q193)</f>
        <v>0</v>
      </c>
      <c r="R191" s="166"/>
      <c r="S191" s="166"/>
      <c r="T191" s="167"/>
      <c r="U191" s="161"/>
      <c r="V191" s="161">
        <f>SUM(V192:V193)</f>
        <v>90.02</v>
      </c>
      <c r="W191" s="161"/>
      <c r="X191" s="161"/>
      <c r="AG191" t="s">
        <v>207</v>
      </c>
    </row>
    <row r="192" spans="1:60" ht="33.75" outlineLevel="1">
      <c r="A192" s="168">
        <v>40</v>
      </c>
      <c r="B192" s="169" t="s">
        <v>445</v>
      </c>
      <c r="C192" s="178" t="s">
        <v>446</v>
      </c>
      <c r="D192" s="170" t="s">
        <v>284</v>
      </c>
      <c r="E192" s="171">
        <v>48.086379999999998</v>
      </c>
      <c r="F192" s="172"/>
      <c r="G192" s="173">
        <f>ROUND(E192*F192,2)</f>
        <v>0</v>
      </c>
      <c r="H192" s="172"/>
      <c r="I192" s="173">
        <f>ROUND(E192*H192,2)</f>
        <v>0</v>
      </c>
      <c r="J192" s="172"/>
      <c r="K192" s="173">
        <f>ROUND(E192*J192,2)</f>
        <v>0</v>
      </c>
      <c r="L192" s="173">
        <v>15</v>
      </c>
      <c r="M192" s="173">
        <f>G192*(1+L192/100)</f>
        <v>0</v>
      </c>
      <c r="N192" s="173">
        <v>0</v>
      </c>
      <c r="O192" s="173">
        <f>ROUND(E192*N192,2)</f>
        <v>0</v>
      </c>
      <c r="P192" s="173">
        <v>0</v>
      </c>
      <c r="Q192" s="173">
        <f>ROUND(E192*P192,2)</f>
        <v>0</v>
      </c>
      <c r="R192" s="173" t="s">
        <v>240</v>
      </c>
      <c r="S192" s="173" t="s">
        <v>211</v>
      </c>
      <c r="T192" s="174" t="s">
        <v>241</v>
      </c>
      <c r="U192" s="159">
        <v>1.8720000000000001</v>
      </c>
      <c r="V192" s="159">
        <f>ROUND(E192*U192,2)</f>
        <v>90.02</v>
      </c>
      <c r="W192" s="159"/>
      <c r="X192" s="159" t="s">
        <v>447</v>
      </c>
      <c r="Y192" s="149"/>
      <c r="Z192" s="149"/>
      <c r="AA192" s="149"/>
      <c r="AB192" s="149"/>
      <c r="AC192" s="149"/>
      <c r="AD192" s="149"/>
      <c r="AE192" s="149"/>
      <c r="AF192" s="149"/>
      <c r="AG192" s="149" t="s">
        <v>448</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c r="A193" s="156"/>
      <c r="B193" s="157"/>
      <c r="C193" s="263" t="s">
        <v>449</v>
      </c>
      <c r="D193" s="264"/>
      <c r="E193" s="264"/>
      <c r="F193" s="264"/>
      <c r="G193" s="264"/>
      <c r="H193" s="159"/>
      <c r="I193" s="159"/>
      <c r="J193" s="159"/>
      <c r="K193" s="159"/>
      <c r="L193" s="159"/>
      <c r="M193" s="159"/>
      <c r="N193" s="159"/>
      <c r="O193" s="159"/>
      <c r="P193" s="159"/>
      <c r="Q193" s="159"/>
      <c r="R193" s="159"/>
      <c r="S193" s="159"/>
      <c r="T193" s="159"/>
      <c r="U193" s="159"/>
      <c r="V193" s="159"/>
      <c r="W193" s="159"/>
      <c r="X193" s="159"/>
      <c r="Y193" s="149"/>
      <c r="Z193" s="149"/>
      <c r="AA193" s="149"/>
      <c r="AB193" s="149"/>
      <c r="AC193" s="149"/>
      <c r="AD193" s="149"/>
      <c r="AE193" s="149"/>
      <c r="AF193" s="149"/>
      <c r="AG193" s="149" t="s">
        <v>245</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c r="A194" s="162" t="s">
        <v>206</v>
      </c>
      <c r="B194" s="163" t="s">
        <v>117</v>
      </c>
      <c r="C194" s="177" t="s">
        <v>118</v>
      </c>
      <c r="D194" s="164"/>
      <c r="E194" s="165"/>
      <c r="F194" s="166"/>
      <c r="G194" s="166">
        <f>SUMIF(AG195:AG198,"&lt;&gt;NOR",G195:G198)</f>
        <v>0</v>
      </c>
      <c r="H194" s="166"/>
      <c r="I194" s="166">
        <f>SUM(I195:I198)</f>
        <v>0</v>
      </c>
      <c r="J194" s="166"/>
      <c r="K194" s="166">
        <f>SUM(K195:K198)</f>
        <v>0</v>
      </c>
      <c r="L194" s="166"/>
      <c r="M194" s="166">
        <f>SUM(M195:M198)</f>
        <v>0</v>
      </c>
      <c r="N194" s="166"/>
      <c r="O194" s="166">
        <f>SUM(O195:O198)</f>
        <v>0</v>
      </c>
      <c r="P194" s="166"/>
      <c r="Q194" s="166">
        <f>SUM(Q195:Q198)</f>
        <v>0</v>
      </c>
      <c r="R194" s="166"/>
      <c r="S194" s="166"/>
      <c r="T194" s="167"/>
      <c r="U194" s="161"/>
      <c r="V194" s="161">
        <f>SUM(V195:V198)</f>
        <v>1.08</v>
      </c>
      <c r="W194" s="161"/>
      <c r="X194" s="161"/>
      <c r="AG194" t="s">
        <v>207</v>
      </c>
    </row>
    <row r="195" spans="1:60" outlineLevel="1">
      <c r="A195" s="168">
        <v>41</v>
      </c>
      <c r="B195" s="169" t="s">
        <v>450</v>
      </c>
      <c r="C195" s="178" t="s">
        <v>451</v>
      </c>
      <c r="D195" s="170" t="s">
        <v>257</v>
      </c>
      <c r="E195" s="171">
        <v>6.7540500000000003</v>
      </c>
      <c r="F195" s="172"/>
      <c r="G195" s="173">
        <f>ROUND(E195*F195,2)</f>
        <v>0</v>
      </c>
      <c r="H195" s="172"/>
      <c r="I195" s="173">
        <f>ROUND(E195*H195,2)</f>
        <v>0</v>
      </c>
      <c r="J195" s="172"/>
      <c r="K195" s="173">
        <f>ROUND(E195*J195,2)</f>
        <v>0</v>
      </c>
      <c r="L195" s="173">
        <v>15</v>
      </c>
      <c r="M195" s="173">
        <f>G195*(1+L195/100)</f>
        <v>0</v>
      </c>
      <c r="N195" s="173">
        <v>1.7000000000000001E-4</v>
      </c>
      <c r="O195" s="173">
        <f>ROUND(E195*N195,2)</f>
        <v>0</v>
      </c>
      <c r="P195" s="173">
        <v>0</v>
      </c>
      <c r="Q195" s="173">
        <f>ROUND(E195*P195,2)</f>
        <v>0</v>
      </c>
      <c r="R195" s="173" t="s">
        <v>452</v>
      </c>
      <c r="S195" s="173" t="s">
        <v>211</v>
      </c>
      <c r="T195" s="174" t="s">
        <v>241</v>
      </c>
      <c r="U195" s="159">
        <v>0.16</v>
      </c>
      <c r="V195" s="159">
        <f>ROUND(E195*U195,2)</f>
        <v>1.08</v>
      </c>
      <c r="W195" s="159"/>
      <c r="X195" s="159" t="s">
        <v>242</v>
      </c>
      <c r="Y195" s="149"/>
      <c r="Z195" s="149"/>
      <c r="AA195" s="149"/>
      <c r="AB195" s="149"/>
      <c r="AC195" s="149"/>
      <c r="AD195" s="149"/>
      <c r="AE195" s="149"/>
      <c r="AF195" s="149"/>
      <c r="AG195" s="149" t="s">
        <v>243</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outlineLevel="1">
      <c r="A196" s="156"/>
      <c r="B196" s="157"/>
      <c r="C196" s="194" t="s">
        <v>453</v>
      </c>
      <c r="D196" s="182"/>
      <c r="E196" s="183">
        <v>6.7540500000000003</v>
      </c>
      <c r="F196" s="159"/>
      <c r="G196" s="159"/>
      <c r="H196" s="159"/>
      <c r="I196" s="159"/>
      <c r="J196" s="159"/>
      <c r="K196" s="159"/>
      <c r="L196" s="159"/>
      <c r="M196" s="159"/>
      <c r="N196" s="159"/>
      <c r="O196" s="159"/>
      <c r="P196" s="159"/>
      <c r="Q196" s="159"/>
      <c r="R196" s="159"/>
      <c r="S196" s="159"/>
      <c r="T196" s="159"/>
      <c r="U196" s="159"/>
      <c r="V196" s="159"/>
      <c r="W196" s="159"/>
      <c r="X196" s="159"/>
      <c r="Y196" s="149"/>
      <c r="Z196" s="149"/>
      <c r="AA196" s="149"/>
      <c r="AB196" s="149"/>
      <c r="AC196" s="149"/>
      <c r="AD196" s="149"/>
      <c r="AE196" s="149"/>
      <c r="AF196" s="149"/>
      <c r="AG196" s="149" t="s">
        <v>249</v>
      </c>
      <c r="AH196" s="149">
        <v>0</v>
      </c>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outlineLevel="1">
      <c r="A197" s="156">
        <v>42</v>
      </c>
      <c r="B197" s="157" t="s">
        <v>454</v>
      </c>
      <c r="C197" s="197" t="s">
        <v>455</v>
      </c>
      <c r="D197" s="158" t="s">
        <v>0</v>
      </c>
      <c r="E197" s="193"/>
      <c r="F197" s="160"/>
      <c r="G197" s="159">
        <f>ROUND(E197*F197,2)</f>
        <v>0</v>
      </c>
      <c r="H197" s="160"/>
      <c r="I197" s="159">
        <f>ROUND(E197*H197,2)</f>
        <v>0</v>
      </c>
      <c r="J197" s="160"/>
      <c r="K197" s="159">
        <f>ROUND(E197*J197,2)</f>
        <v>0</v>
      </c>
      <c r="L197" s="159">
        <v>15</v>
      </c>
      <c r="M197" s="159">
        <f>G197*(1+L197/100)</f>
        <v>0</v>
      </c>
      <c r="N197" s="159">
        <v>0</v>
      </c>
      <c r="O197" s="159">
        <f>ROUND(E197*N197,2)</f>
        <v>0</v>
      </c>
      <c r="P197" s="159">
        <v>0</v>
      </c>
      <c r="Q197" s="159">
        <f>ROUND(E197*P197,2)</f>
        <v>0</v>
      </c>
      <c r="R197" s="159" t="s">
        <v>452</v>
      </c>
      <c r="S197" s="159" t="s">
        <v>211</v>
      </c>
      <c r="T197" s="159" t="s">
        <v>241</v>
      </c>
      <c r="U197" s="159">
        <v>0</v>
      </c>
      <c r="V197" s="159">
        <f>ROUND(E197*U197,2)</f>
        <v>0</v>
      </c>
      <c r="W197" s="159"/>
      <c r="X197" s="159" t="s">
        <v>447</v>
      </c>
      <c r="Y197" s="149"/>
      <c r="Z197" s="149"/>
      <c r="AA197" s="149"/>
      <c r="AB197" s="149"/>
      <c r="AC197" s="149"/>
      <c r="AD197" s="149"/>
      <c r="AE197" s="149"/>
      <c r="AF197" s="149"/>
      <c r="AG197" s="149" t="s">
        <v>448</v>
      </c>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row>
    <row r="198" spans="1:60" outlineLevel="1">
      <c r="A198" s="156"/>
      <c r="B198" s="157"/>
      <c r="C198" s="267" t="s">
        <v>456</v>
      </c>
      <c r="D198" s="268"/>
      <c r="E198" s="268"/>
      <c r="F198" s="268"/>
      <c r="G198" s="268"/>
      <c r="H198" s="159"/>
      <c r="I198" s="159"/>
      <c r="J198" s="159"/>
      <c r="K198" s="159"/>
      <c r="L198" s="159"/>
      <c r="M198" s="159"/>
      <c r="N198" s="159"/>
      <c r="O198" s="159"/>
      <c r="P198" s="159"/>
      <c r="Q198" s="159"/>
      <c r="R198" s="159"/>
      <c r="S198" s="159"/>
      <c r="T198" s="159"/>
      <c r="U198" s="159"/>
      <c r="V198" s="159"/>
      <c r="W198" s="159"/>
      <c r="X198" s="159"/>
      <c r="Y198" s="149"/>
      <c r="Z198" s="149"/>
      <c r="AA198" s="149"/>
      <c r="AB198" s="149"/>
      <c r="AC198" s="149"/>
      <c r="AD198" s="149"/>
      <c r="AE198" s="149"/>
      <c r="AF198" s="149"/>
      <c r="AG198" s="149" t="s">
        <v>245</v>
      </c>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row>
    <row r="199" spans="1:60">
      <c r="A199" s="162" t="s">
        <v>206</v>
      </c>
      <c r="B199" s="163" t="s">
        <v>119</v>
      </c>
      <c r="C199" s="177" t="s">
        <v>120</v>
      </c>
      <c r="D199" s="164"/>
      <c r="E199" s="165"/>
      <c r="F199" s="166"/>
      <c r="G199" s="166">
        <f>SUMIF(AG200:AG228,"&lt;&gt;NOR",G200:G228)</f>
        <v>0</v>
      </c>
      <c r="H199" s="166"/>
      <c r="I199" s="166">
        <f>SUM(I200:I228)</f>
        <v>0</v>
      </c>
      <c r="J199" s="166"/>
      <c r="K199" s="166">
        <f>SUM(K200:K228)</f>
        <v>0</v>
      </c>
      <c r="L199" s="166"/>
      <c r="M199" s="166">
        <f>SUM(M200:M228)</f>
        <v>0</v>
      </c>
      <c r="N199" s="166"/>
      <c r="O199" s="166">
        <f>SUM(O200:O228)</f>
        <v>1.27</v>
      </c>
      <c r="P199" s="166"/>
      <c r="Q199" s="166">
        <f>SUM(Q200:Q228)</f>
        <v>0</v>
      </c>
      <c r="R199" s="166"/>
      <c r="S199" s="166"/>
      <c r="T199" s="167"/>
      <c r="U199" s="161"/>
      <c r="V199" s="161">
        <f>SUM(V200:V228)</f>
        <v>82.31</v>
      </c>
      <c r="W199" s="161"/>
      <c r="X199" s="161"/>
      <c r="AG199" t="s">
        <v>207</v>
      </c>
    </row>
    <row r="200" spans="1:60" outlineLevel="1">
      <c r="A200" s="168">
        <v>43</v>
      </c>
      <c r="B200" s="169" t="s">
        <v>457</v>
      </c>
      <c r="C200" s="178" t="s">
        <v>458</v>
      </c>
      <c r="D200" s="170" t="s">
        <v>257</v>
      </c>
      <c r="E200" s="171">
        <v>288.7636</v>
      </c>
      <c r="F200" s="172"/>
      <c r="G200" s="173">
        <f>ROUND(E200*F200,2)</f>
        <v>0</v>
      </c>
      <c r="H200" s="172"/>
      <c r="I200" s="173">
        <f>ROUND(E200*H200,2)</f>
        <v>0</v>
      </c>
      <c r="J200" s="172"/>
      <c r="K200" s="173">
        <f>ROUND(E200*J200,2)</f>
        <v>0</v>
      </c>
      <c r="L200" s="173">
        <v>15</v>
      </c>
      <c r="M200" s="173">
        <f>G200*(1+L200/100)</f>
        <v>0</v>
      </c>
      <c r="N200" s="173">
        <v>2.3000000000000001E-4</v>
      </c>
      <c r="O200" s="173">
        <f>ROUND(E200*N200,2)</f>
        <v>7.0000000000000007E-2</v>
      </c>
      <c r="P200" s="173">
        <v>0</v>
      </c>
      <c r="Q200" s="173">
        <f>ROUND(E200*P200,2)</f>
        <v>0</v>
      </c>
      <c r="R200" s="173" t="s">
        <v>459</v>
      </c>
      <c r="S200" s="173" t="s">
        <v>211</v>
      </c>
      <c r="T200" s="174" t="s">
        <v>241</v>
      </c>
      <c r="U200" s="159">
        <v>0.18099999999999999</v>
      </c>
      <c r="V200" s="159">
        <f>ROUND(E200*U200,2)</f>
        <v>52.27</v>
      </c>
      <c r="W200" s="159"/>
      <c r="X200" s="159" t="s">
        <v>242</v>
      </c>
      <c r="Y200" s="149"/>
      <c r="Z200" s="149"/>
      <c r="AA200" s="149"/>
      <c r="AB200" s="149"/>
      <c r="AC200" s="149"/>
      <c r="AD200" s="149"/>
      <c r="AE200" s="149"/>
      <c r="AF200" s="149"/>
      <c r="AG200" s="149" t="s">
        <v>243</v>
      </c>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row>
    <row r="201" spans="1:60" outlineLevel="1">
      <c r="A201" s="156"/>
      <c r="B201" s="157"/>
      <c r="C201" s="194" t="s">
        <v>460</v>
      </c>
      <c r="D201" s="182"/>
      <c r="E201" s="183">
        <v>103.1426</v>
      </c>
      <c r="F201" s="159"/>
      <c r="G201" s="159"/>
      <c r="H201" s="159"/>
      <c r="I201" s="159"/>
      <c r="J201" s="159"/>
      <c r="K201" s="159"/>
      <c r="L201" s="159"/>
      <c r="M201" s="159"/>
      <c r="N201" s="159"/>
      <c r="O201" s="159"/>
      <c r="P201" s="159"/>
      <c r="Q201" s="159"/>
      <c r="R201" s="159"/>
      <c r="S201" s="159"/>
      <c r="T201" s="159"/>
      <c r="U201" s="159"/>
      <c r="V201" s="159"/>
      <c r="W201" s="159"/>
      <c r="X201" s="159"/>
      <c r="Y201" s="149"/>
      <c r="Z201" s="149"/>
      <c r="AA201" s="149"/>
      <c r="AB201" s="149"/>
      <c r="AC201" s="149"/>
      <c r="AD201" s="149"/>
      <c r="AE201" s="149"/>
      <c r="AF201" s="149"/>
      <c r="AG201" s="149" t="s">
        <v>249</v>
      </c>
      <c r="AH201" s="149">
        <v>0</v>
      </c>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row>
    <row r="202" spans="1:60" outlineLevel="1">
      <c r="A202" s="156"/>
      <c r="B202" s="157"/>
      <c r="C202" s="194" t="s">
        <v>461</v>
      </c>
      <c r="D202" s="182"/>
      <c r="E202" s="183">
        <v>185.62100000000001</v>
      </c>
      <c r="F202" s="159"/>
      <c r="G202" s="159"/>
      <c r="H202" s="159"/>
      <c r="I202" s="159"/>
      <c r="J202" s="159"/>
      <c r="K202" s="159"/>
      <c r="L202" s="159"/>
      <c r="M202" s="159"/>
      <c r="N202" s="159"/>
      <c r="O202" s="159"/>
      <c r="P202" s="159"/>
      <c r="Q202" s="159"/>
      <c r="R202" s="159"/>
      <c r="S202" s="159"/>
      <c r="T202" s="159"/>
      <c r="U202" s="159"/>
      <c r="V202" s="159"/>
      <c r="W202" s="159"/>
      <c r="X202" s="159"/>
      <c r="Y202" s="149"/>
      <c r="Z202" s="149"/>
      <c r="AA202" s="149"/>
      <c r="AB202" s="149"/>
      <c r="AC202" s="149"/>
      <c r="AD202" s="149"/>
      <c r="AE202" s="149"/>
      <c r="AF202" s="149"/>
      <c r="AG202" s="149" t="s">
        <v>249</v>
      </c>
      <c r="AH202" s="149">
        <v>0</v>
      </c>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row>
    <row r="203" spans="1:60" outlineLevel="1">
      <c r="A203" s="168">
        <v>44</v>
      </c>
      <c r="B203" s="169" t="s">
        <v>462</v>
      </c>
      <c r="C203" s="178" t="s">
        <v>463</v>
      </c>
      <c r="D203" s="170" t="s">
        <v>257</v>
      </c>
      <c r="E203" s="171">
        <v>96.576499999999996</v>
      </c>
      <c r="F203" s="172"/>
      <c r="G203" s="173">
        <f>ROUND(E203*F203,2)</f>
        <v>0</v>
      </c>
      <c r="H203" s="172"/>
      <c r="I203" s="173">
        <f>ROUND(E203*H203,2)</f>
        <v>0</v>
      </c>
      <c r="J203" s="172"/>
      <c r="K203" s="173">
        <f>ROUND(E203*J203,2)</f>
        <v>0</v>
      </c>
      <c r="L203" s="173">
        <v>15</v>
      </c>
      <c r="M203" s="173">
        <f>G203*(1+L203/100)</f>
        <v>0</v>
      </c>
      <c r="N203" s="173">
        <v>2.3000000000000001E-4</v>
      </c>
      <c r="O203" s="173">
        <f>ROUND(E203*N203,2)</f>
        <v>0.02</v>
      </c>
      <c r="P203" s="173">
        <v>0</v>
      </c>
      <c r="Q203" s="173">
        <f>ROUND(E203*P203,2)</f>
        <v>0</v>
      </c>
      <c r="R203" s="173" t="s">
        <v>459</v>
      </c>
      <c r="S203" s="173" t="s">
        <v>211</v>
      </c>
      <c r="T203" s="174" t="s">
        <v>241</v>
      </c>
      <c r="U203" s="159">
        <v>0.161</v>
      </c>
      <c r="V203" s="159">
        <f>ROUND(E203*U203,2)</f>
        <v>15.55</v>
      </c>
      <c r="W203" s="159"/>
      <c r="X203" s="159" t="s">
        <v>242</v>
      </c>
      <c r="Y203" s="149"/>
      <c r="Z203" s="149"/>
      <c r="AA203" s="149"/>
      <c r="AB203" s="149"/>
      <c r="AC203" s="149"/>
      <c r="AD203" s="149"/>
      <c r="AE203" s="149"/>
      <c r="AF203" s="149"/>
      <c r="AG203" s="149" t="s">
        <v>243</v>
      </c>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row>
    <row r="204" spans="1:60" outlineLevel="1">
      <c r="A204" s="156"/>
      <c r="B204" s="157"/>
      <c r="C204" s="254" t="s">
        <v>555</v>
      </c>
      <c r="D204" s="255"/>
      <c r="E204" s="255"/>
      <c r="F204" s="255"/>
      <c r="G204" s="255"/>
      <c r="H204" s="159"/>
      <c r="I204" s="159"/>
      <c r="J204" s="159"/>
      <c r="K204" s="159"/>
      <c r="L204" s="159"/>
      <c r="M204" s="159"/>
      <c r="N204" s="159"/>
      <c r="O204" s="159"/>
      <c r="P204" s="159"/>
      <c r="Q204" s="159"/>
      <c r="R204" s="159"/>
      <c r="S204" s="159"/>
      <c r="T204" s="159"/>
      <c r="U204" s="159"/>
      <c r="V204" s="159"/>
      <c r="W204" s="159"/>
      <c r="X204" s="159"/>
      <c r="Y204" s="149"/>
      <c r="Z204" s="149"/>
      <c r="AA204" s="149"/>
      <c r="AB204" s="149"/>
      <c r="AC204" s="149"/>
      <c r="AD204" s="149"/>
      <c r="AE204" s="149"/>
      <c r="AF204" s="149"/>
      <c r="AG204" s="149" t="s">
        <v>216</v>
      </c>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row>
    <row r="205" spans="1:60" outlineLevel="1">
      <c r="A205" s="156"/>
      <c r="B205" s="157"/>
      <c r="C205" s="265" t="s">
        <v>464</v>
      </c>
      <c r="D205" s="266"/>
      <c r="E205" s="266"/>
      <c r="F205" s="266"/>
      <c r="G205" s="266"/>
      <c r="H205" s="159"/>
      <c r="I205" s="159"/>
      <c r="J205" s="159"/>
      <c r="K205" s="159"/>
      <c r="L205" s="159"/>
      <c r="M205" s="159"/>
      <c r="N205" s="159"/>
      <c r="O205" s="159"/>
      <c r="P205" s="159"/>
      <c r="Q205" s="159"/>
      <c r="R205" s="159"/>
      <c r="S205" s="159"/>
      <c r="T205" s="159"/>
      <c r="U205" s="159"/>
      <c r="V205" s="159"/>
      <c r="W205" s="159"/>
      <c r="X205" s="159"/>
      <c r="Y205" s="149"/>
      <c r="Z205" s="149"/>
      <c r="AA205" s="149"/>
      <c r="AB205" s="149"/>
      <c r="AC205" s="149"/>
      <c r="AD205" s="149"/>
      <c r="AE205" s="149"/>
      <c r="AF205" s="149"/>
      <c r="AG205" s="149" t="s">
        <v>216</v>
      </c>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row>
    <row r="206" spans="1:60" outlineLevel="1">
      <c r="A206" s="156"/>
      <c r="B206" s="157"/>
      <c r="C206" s="194" t="s">
        <v>465</v>
      </c>
      <c r="D206" s="182"/>
      <c r="E206" s="183">
        <v>28.226900000000001</v>
      </c>
      <c r="F206" s="159"/>
      <c r="G206" s="159"/>
      <c r="H206" s="159"/>
      <c r="I206" s="159"/>
      <c r="J206" s="159"/>
      <c r="K206" s="159"/>
      <c r="L206" s="159"/>
      <c r="M206" s="159"/>
      <c r="N206" s="159"/>
      <c r="O206" s="159"/>
      <c r="P206" s="159"/>
      <c r="Q206" s="159"/>
      <c r="R206" s="159"/>
      <c r="S206" s="159"/>
      <c r="T206" s="159"/>
      <c r="U206" s="159"/>
      <c r="V206" s="159"/>
      <c r="W206" s="159"/>
      <c r="X206" s="159"/>
      <c r="Y206" s="149"/>
      <c r="Z206" s="149"/>
      <c r="AA206" s="149"/>
      <c r="AB206" s="149"/>
      <c r="AC206" s="149"/>
      <c r="AD206" s="149"/>
      <c r="AE206" s="149"/>
      <c r="AF206" s="149"/>
      <c r="AG206" s="149" t="s">
        <v>249</v>
      </c>
      <c r="AH206" s="149">
        <v>0</v>
      </c>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row>
    <row r="207" spans="1:60" outlineLevel="1">
      <c r="A207" s="156"/>
      <c r="B207" s="157"/>
      <c r="C207" s="194" t="s">
        <v>466</v>
      </c>
      <c r="D207" s="182"/>
      <c r="E207" s="183">
        <v>10.6755</v>
      </c>
      <c r="F207" s="159"/>
      <c r="G207" s="159"/>
      <c r="H207" s="159"/>
      <c r="I207" s="159"/>
      <c r="J207" s="159"/>
      <c r="K207" s="159"/>
      <c r="L207" s="159"/>
      <c r="M207" s="159"/>
      <c r="N207" s="159"/>
      <c r="O207" s="159"/>
      <c r="P207" s="159"/>
      <c r="Q207" s="159"/>
      <c r="R207" s="159"/>
      <c r="S207" s="159"/>
      <c r="T207" s="159"/>
      <c r="U207" s="159"/>
      <c r="V207" s="159"/>
      <c r="W207" s="159"/>
      <c r="X207" s="159"/>
      <c r="Y207" s="149"/>
      <c r="Z207" s="149"/>
      <c r="AA207" s="149"/>
      <c r="AB207" s="149"/>
      <c r="AC207" s="149"/>
      <c r="AD207" s="149"/>
      <c r="AE207" s="149"/>
      <c r="AF207" s="149"/>
      <c r="AG207" s="149" t="s">
        <v>249</v>
      </c>
      <c r="AH207" s="149">
        <v>0</v>
      </c>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row>
    <row r="208" spans="1:60" outlineLevel="1">
      <c r="A208" s="156"/>
      <c r="B208" s="157"/>
      <c r="C208" s="194" t="s">
        <v>467</v>
      </c>
      <c r="D208" s="182"/>
      <c r="E208" s="183">
        <v>9.5444999999999993</v>
      </c>
      <c r="F208" s="159"/>
      <c r="G208" s="159"/>
      <c r="H208" s="159"/>
      <c r="I208" s="159"/>
      <c r="J208" s="159"/>
      <c r="K208" s="159"/>
      <c r="L208" s="159"/>
      <c r="M208" s="159"/>
      <c r="N208" s="159"/>
      <c r="O208" s="159"/>
      <c r="P208" s="159"/>
      <c r="Q208" s="159"/>
      <c r="R208" s="159"/>
      <c r="S208" s="159"/>
      <c r="T208" s="159"/>
      <c r="U208" s="159"/>
      <c r="V208" s="159"/>
      <c r="W208" s="159"/>
      <c r="X208" s="159"/>
      <c r="Y208" s="149"/>
      <c r="Z208" s="149"/>
      <c r="AA208" s="149"/>
      <c r="AB208" s="149"/>
      <c r="AC208" s="149"/>
      <c r="AD208" s="149"/>
      <c r="AE208" s="149"/>
      <c r="AF208" s="149"/>
      <c r="AG208" s="149" t="s">
        <v>249</v>
      </c>
      <c r="AH208" s="149">
        <v>0</v>
      </c>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row>
    <row r="209" spans="1:60" outlineLevel="1">
      <c r="A209" s="156"/>
      <c r="B209" s="157"/>
      <c r="C209" s="194" t="s">
        <v>468</v>
      </c>
      <c r="D209" s="182"/>
      <c r="E209" s="183">
        <v>2.3256000000000001</v>
      </c>
      <c r="F209" s="159"/>
      <c r="G209" s="159"/>
      <c r="H209" s="159"/>
      <c r="I209" s="159"/>
      <c r="J209" s="159"/>
      <c r="K209" s="159"/>
      <c r="L209" s="159"/>
      <c r="M209" s="159"/>
      <c r="N209" s="159"/>
      <c r="O209" s="159"/>
      <c r="P209" s="159"/>
      <c r="Q209" s="159"/>
      <c r="R209" s="159"/>
      <c r="S209" s="159"/>
      <c r="T209" s="159"/>
      <c r="U209" s="159"/>
      <c r="V209" s="159"/>
      <c r="W209" s="159"/>
      <c r="X209" s="159"/>
      <c r="Y209" s="149"/>
      <c r="Z209" s="149"/>
      <c r="AA209" s="149"/>
      <c r="AB209" s="149"/>
      <c r="AC209" s="149"/>
      <c r="AD209" s="149"/>
      <c r="AE209" s="149"/>
      <c r="AF209" s="149"/>
      <c r="AG209" s="149" t="s">
        <v>249</v>
      </c>
      <c r="AH209" s="149">
        <v>0</v>
      </c>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row>
    <row r="210" spans="1:60" outlineLevel="1">
      <c r="A210" s="156"/>
      <c r="B210" s="157"/>
      <c r="C210" s="194" t="s">
        <v>469</v>
      </c>
      <c r="D210" s="182"/>
      <c r="E210" s="183">
        <v>1.7250000000000001</v>
      </c>
      <c r="F210" s="159"/>
      <c r="G210" s="159"/>
      <c r="H210" s="159"/>
      <c r="I210" s="159"/>
      <c r="J210" s="159"/>
      <c r="K210" s="159"/>
      <c r="L210" s="159"/>
      <c r="M210" s="159"/>
      <c r="N210" s="159"/>
      <c r="O210" s="159"/>
      <c r="P210" s="159"/>
      <c r="Q210" s="159"/>
      <c r="R210" s="159"/>
      <c r="S210" s="159"/>
      <c r="T210" s="159"/>
      <c r="U210" s="159"/>
      <c r="V210" s="159"/>
      <c r="W210" s="159"/>
      <c r="X210" s="159"/>
      <c r="Y210" s="149"/>
      <c r="Z210" s="149"/>
      <c r="AA210" s="149"/>
      <c r="AB210" s="149"/>
      <c r="AC210" s="149"/>
      <c r="AD210" s="149"/>
      <c r="AE210" s="149"/>
      <c r="AF210" s="149"/>
      <c r="AG210" s="149" t="s">
        <v>249</v>
      </c>
      <c r="AH210" s="149">
        <v>0</v>
      </c>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row>
    <row r="211" spans="1:60" outlineLevel="1">
      <c r="A211" s="156"/>
      <c r="B211" s="157"/>
      <c r="C211" s="194" t="s">
        <v>470</v>
      </c>
      <c r="D211" s="182"/>
      <c r="E211" s="183">
        <v>27.776</v>
      </c>
      <c r="F211" s="159"/>
      <c r="G211" s="159"/>
      <c r="H211" s="159"/>
      <c r="I211" s="159"/>
      <c r="J211" s="159"/>
      <c r="K211" s="159"/>
      <c r="L211" s="159"/>
      <c r="M211" s="159"/>
      <c r="N211" s="159"/>
      <c r="O211" s="159"/>
      <c r="P211" s="159"/>
      <c r="Q211" s="159"/>
      <c r="R211" s="159"/>
      <c r="S211" s="159"/>
      <c r="T211" s="159"/>
      <c r="U211" s="159"/>
      <c r="V211" s="159"/>
      <c r="W211" s="159"/>
      <c r="X211" s="159"/>
      <c r="Y211" s="149"/>
      <c r="Z211" s="149"/>
      <c r="AA211" s="149"/>
      <c r="AB211" s="149"/>
      <c r="AC211" s="149"/>
      <c r="AD211" s="149"/>
      <c r="AE211" s="149"/>
      <c r="AF211" s="149"/>
      <c r="AG211" s="149" t="s">
        <v>249</v>
      </c>
      <c r="AH211" s="149">
        <v>0</v>
      </c>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row>
    <row r="212" spans="1:60" outlineLevel="1">
      <c r="A212" s="156"/>
      <c r="B212" s="157"/>
      <c r="C212" s="194" t="s">
        <v>471</v>
      </c>
      <c r="D212" s="182"/>
      <c r="E212" s="183">
        <v>26.672799999999999</v>
      </c>
      <c r="F212" s="159"/>
      <c r="G212" s="159"/>
      <c r="H212" s="159"/>
      <c r="I212" s="159"/>
      <c r="J212" s="159"/>
      <c r="K212" s="159"/>
      <c r="L212" s="159"/>
      <c r="M212" s="159"/>
      <c r="N212" s="159"/>
      <c r="O212" s="159"/>
      <c r="P212" s="159"/>
      <c r="Q212" s="159"/>
      <c r="R212" s="159"/>
      <c r="S212" s="159"/>
      <c r="T212" s="159"/>
      <c r="U212" s="159"/>
      <c r="V212" s="159"/>
      <c r="W212" s="159"/>
      <c r="X212" s="159"/>
      <c r="Y212" s="149"/>
      <c r="Z212" s="149"/>
      <c r="AA212" s="149"/>
      <c r="AB212" s="149"/>
      <c r="AC212" s="149"/>
      <c r="AD212" s="149"/>
      <c r="AE212" s="149"/>
      <c r="AF212" s="149"/>
      <c r="AG212" s="149" t="s">
        <v>249</v>
      </c>
      <c r="AH212" s="149">
        <v>0</v>
      </c>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row>
    <row r="213" spans="1:60" outlineLevel="1">
      <c r="A213" s="156"/>
      <c r="B213" s="157"/>
      <c r="C213" s="194" t="s">
        <v>472</v>
      </c>
      <c r="D213" s="182"/>
      <c r="E213" s="183">
        <v>-5.4450000000000003</v>
      </c>
      <c r="F213" s="159"/>
      <c r="G213" s="159"/>
      <c r="H213" s="159"/>
      <c r="I213" s="159"/>
      <c r="J213" s="159"/>
      <c r="K213" s="159"/>
      <c r="L213" s="159"/>
      <c r="M213" s="159"/>
      <c r="N213" s="159"/>
      <c r="O213" s="159"/>
      <c r="P213" s="159"/>
      <c r="Q213" s="159"/>
      <c r="R213" s="159"/>
      <c r="S213" s="159"/>
      <c r="T213" s="159"/>
      <c r="U213" s="159"/>
      <c r="V213" s="159"/>
      <c r="W213" s="159"/>
      <c r="X213" s="159"/>
      <c r="Y213" s="149"/>
      <c r="Z213" s="149"/>
      <c r="AA213" s="149"/>
      <c r="AB213" s="149"/>
      <c r="AC213" s="149"/>
      <c r="AD213" s="149"/>
      <c r="AE213" s="149"/>
      <c r="AF213" s="149"/>
      <c r="AG213" s="149" t="s">
        <v>249</v>
      </c>
      <c r="AH213" s="149">
        <v>0</v>
      </c>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row>
    <row r="214" spans="1:60" outlineLevel="1">
      <c r="A214" s="156"/>
      <c r="B214" s="157"/>
      <c r="C214" s="194" t="s">
        <v>473</v>
      </c>
      <c r="D214" s="182"/>
      <c r="E214" s="183">
        <v>-3.6</v>
      </c>
      <c r="F214" s="159"/>
      <c r="G214" s="159"/>
      <c r="H214" s="159"/>
      <c r="I214" s="159"/>
      <c r="J214" s="159"/>
      <c r="K214" s="159"/>
      <c r="L214" s="159"/>
      <c r="M214" s="159"/>
      <c r="N214" s="159"/>
      <c r="O214" s="159"/>
      <c r="P214" s="159"/>
      <c r="Q214" s="159"/>
      <c r="R214" s="159"/>
      <c r="S214" s="159"/>
      <c r="T214" s="159"/>
      <c r="U214" s="159"/>
      <c r="V214" s="159"/>
      <c r="W214" s="159"/>
      <c r="X214" s="159"/>
      <c r="Y214" s="149"/>
      <c r="Z214" s="149"/>
      <c r="AA214" s="149"/>
      <c r="AB214" s="149"/>
      <c r="AC214" s="149"/>
      <c r="AD214" s="149"/>
      <c r="AE214" s="149"/>
      <c r="AF214" s="149"/>
      <c r="AG214" s="149" t="s">
        <v>249</v>
      </c>
      <c r="AH214" s="149">
        <v>0</v>
      </c>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row>
    <row r="215" spans="1:60" outlineLevel="1">
      <c r="A215" s="156"/>
      <c r="B215" s="157"/>
      <c r="C215" s="194" t="s">
        <v>474</v>
      </c>
      <c r="D215" s="182"/>
      <c r="E215" s="183">
        <v>-0.96479999999999999</v>
      </c>
      <c r="F215" s="159"/>
      <c r="G215" s="159"/>
      <c r="H215" s="159"/>
      <c r="I215" s="159"/>
      <c r="J215" s="159"/>
      <c r="K215" s="159"/>
      <c r="L215" s="159"/>
      <c r="M215" s="159"/>
      <c r="N215" s="159"/>
      <c r="O215" s="159"/>
      <c r="P215" s="159"/>
      <c r="Q215" s="159"/>
      <c r="R215" s="159"/>
      <c r="S215" s="159"/>
      <c r="T215" s="159"/>
      <c r="U215" s="159"/>
      <c r="V215" s="159"/>
      <c r="W215" s="159"/>
      <c r="X215" s="159"/>
      <c r="Y215" s="149"/>
      <c r="Z215" s="149"/>
      <c r="AA215" s="149"/>
      <c r="AB215" s="149"/>
      <c r="AC215" s="149"/>
      <c r="AD215" s="149"/>
      <c r="AE215" s="149"/>
      <c r="AF215" s="149"/>
      <c r="AG215" s="149" t="s">
        <v>249</v>
      </c>
      <c r="AH215" s="149">
        <v>0</v>
      </c>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row>
    <row r="216" spans="1:60" outlineLevel="1">
      <c r="A216" s="156"/>
      <c r="B216" s="157"/>
      <c r="C216" s="194" t="s">
        <v>475</v>
      </c>
      <c r="D216" s="182"/>
      <c r="E216" s="183">
        <v>-0.36</v>
      </c>
      <c r="F216" s="159"/>
      <c r="G216" s="159"/>
      <c r="H216" s="159"/>
      <c r="I216" s="159"/>
      <c r="J216" s="159"/>
      <c r="K216" s="159"/>
      <c r="L216" s="159"/>
      <c r="M216" s="159"/>
      <c r="N216" s="159"/>
      <c r="O216" s="159"/>
      <c r="P216" s="159"/>
      <c r="Q216" s="159"/>
      <c r="R216" s="159"/>
      <c r="S216" s="159"/>
      <c r="T216" s="159"/>
      <c r="U216" s="159"/>
      <c r="V216" s="159"/>
      <c r="W216" s="159"/>
      <c r="X216" s="159"/>
      <c r="Y216" s="149"/>
      <c r="Z216" s="149"/>
      <c r="AA216" s="149"/>
      <c r="AB216" s="149"/>
      <c r="AC216" s="149"/>
      <c r="AD216" s="149"/>
      <c r="AE216" s="149"/>
      <c r="AF216" s="149"/>
      <c r="AG216" s="149" t="s">
        <v>249</v>
      </c>
      <c r="AH216" s="149">
        <v>0</v>
      </c>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row>
    <row r="217" spans="1:60" ht="22.5" outlineLevel="1">
      <c r="A217" s="168">
        <v>45</v>
      </c>
      <c r="B217" s="169" t="s">
        <v>476</v>
      </c>
      <c r="C217" s="178" t="s">
        <v>477</v>
      </c>
      <c r="D217" s="170" t="s">
        <v>257</v>
      </c>
      <c r="E217" s="171">
        <v>96.576499999999996</v>
      </c>
      <c r="F217" s="172"/>
      <c r="G217" s="173">
        <f>ROUND(E217*F217,2)</f>
        <v>0</v>
      </c>
      <c r="H217" s="172"/>
      <c r="I217" s="173">
        <f>ROUND(E217*H217,2)</f>
        <v>0</v>
      </c>
      <c r="J217" s="172"/>
      <c r="K217" s="173">
        <f>ROUND(E217*J217,2)</f>
        <v>0</v>
      </c>
      <c r="L217" s="173">
        <v>15</v>
      </c>
      <c r="M217" s="173">
        <f>G217*(1+L217/100)</f>
        <v>0</v>
      </c>
      <c r="N217" s="173">
        <v>2.5000000000000001E-4</v>
      </c>
      <c r="O217" s="173">
        <f>ROUND(E217*N217,2)</f>
        <v>0.02</v>
      </c>
      <c r="P217" s="173">
        <v>0</v>
      </c>
      <c r="Q217" s="173">
        <f>ROUND(E217*P217,2)</f>
        <v>0</v>
      </c>
      <c r="R217" s="173" t="s">
        <v>459</v>
      </c>
      <c r="S217" s="173" t="s">
        <v>211</v>
      </c>
      <c r="T217" s="174" t="s">
        <v>241</v>
      </c>
      <c r="U217" s="159">
        <v>0.15</v>
      </c>
      <c r="V217" s="159">
        <f>ROUND(E217*U217,2)</f>
        <v>14.49</v>
      </c>
      <c r="W217" s="159"/>
      <c r="X217" s="159" t="s">
        <v>242</v>
      </c>
      <c r="Y217" s="149"/>
      <c r="Z217" s="149"/>
      <c r="AA217" s="149"/>
      <c r="AB217" s="149"/>
      <c r="AC217" s="149"/>
      <c r="AD217" s="149"/>
      <c r="AE217" s="149"/>
      <c r="AF217" s="149"/>
      <c r="AG217" s="149" t="s">
        <v>243</v>
      </c>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row>
    <row r="218" spans="1:60" outlineLevel="1">
      <c r="A218" s="156"/>
      <c r="B218" s="157"/>
      <c r="C218" s="194" t="s">
        <v>478</v>
      </c>
      <c r="D218" s="182"/>
      <c r="E218" s="183">
        <v>96.576499999999996</v>
      </c>
      <c r="F218" s="159"/>
      <c r="G218" s="159"/>
      <c r="H218" s="159"/>
      <c r="I218" s="159"/>
      <c r="J218" s="159"/>
      <c r="K218" s="159"/>
      <c r="L218" s="159"/>
      <c r="M218" s="159"/>
      <c r="N218" s="159"/>
      <c r="O218" s="159"/>
      <c r="P218" s="159"/>
      <c r="Q218" s="159"/>
      <c r="R218" s="159"/>
      <c r="S218" s="159"/>
      <c r="T218" s="159"/>
      <c r="U218" s="159"/>
      <c r="V218" s="159"/>
      <c r="W218" s="159"/>
      <c r="X218" s="159"/>
      <c r="Y218" s="149"/>
      <c r="Z218" s="149"/>
      <c r="AA218" s="149"/>
      <c r="AB218" s="149"/>
      <c r="AC218" s="149"/>
      <c r="AD218" s="149"/>
      <c r="AE218" s="149"/>
      <c r="AF218" s="149"/>
      <c r="AG218" s="149" t="s">
        <v>249</v>
      </c>
      <c r="AH218" s="149">
        <v>0</v>
      </c>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row>
    <row r="219" spans="1:60" ht="22.5" outlineLevel="1">
      <c r="A219" s="168">
        <v>46</v>
      </c>
      <c r="B219" s="169" t="s">
        <v>479</v>
      </c>
      <c r="C219" s="178" t="s">
        <v>480</v>
      </c>
      <c r="D219" s="170" t="s">
        <v>257</v>
      </c>
      <c r="E219" s="171">
        <v>147.26944</v>
      </c>
      <c r="F219" s="172"/>
      <c r="G219" s="173">
        <f>ROUND(E219*F219,2)</f>
        <v>0</v>
      </c>
      <c r="H219" s="172"/>
      <c r="I219" s="173">
        <f>ROUND(E219*H219,2)</f>
        <v>0</v>
      </c>
      <c r="J219" s="172"/>
      <c r="K219" s="173">
        <f>ROUND(E219*J219,2)</f>
        <v>0</v>
      </c>
      <c r="L219" s="173">
        <v>15</v>
      </c>
      <c r="M219" s="173">
        <f>G219*(1+L219/100)</f>
        <v>0</v>
      </c>
      <c r="N219" s="173">
        <v>2E-3</v>
      </c>
      <c r="O219" s="173">
        <f>ROUND(E219*N219,2)</f>
        <v>0.28999999999999998</v>
      </c>
      <c r="P219" s="173">
        <v>0</v>
      </c>
      <c r="Q219" s="173">
        <f>ROUND(E219*P219,2)</f>
        <v>0</v>
      </c>
      <c r="R219" s="173" t="s">
        <v>417</v>
      </c>
      <c r="S219" s="173" t="s">
        <v>211</v>
      </c>
      <c r="T219" s="174" t="s">
        <v>241</v>
      </c>
      <c r="U219" s="159">
        <v>0</v>
      </c>
      <c r="V219" s="159">
        <f>ROUND(E219*U219,2)</f>
        <v>0</v>
      </c>
      <c r="W219" s="159"/>
      <c r="X219" s="159" t="s">
        <v>418</v>
      </c>
      <c r="Y219" s="149"/>
      <c r="Z219" s="149"/>
      <c r="AA219" s="149"/>
      <c r="AB219" s="149"/>
      <c r="AC219" s="149"/>
      <c r="AD219" s="149"/>
      <c r="AE219" s="149"/>
      <c r="AF219" s="149"/>
      <c r="AG219" s="149" t="s">
        <v>419</v>
      </c>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row>
    <row r="220" spans="1:60" outlineLevel="1">
      <c r="A220" s="156"/>
      <c r="B220" s="157"/>
      <c r="C220" s="194" t="s">
        <v>481</v>
      </c>
      <c r="D220" s="182"/>
      <c r="E220" s="183">
        <v>52.602730000000001</v>
      </c>
      <c r="F220" s="159"/>
      <c r="G220" s="159"/>
      <c r="H220" s="159"/>
      <c r="I220" s="159"/>
      <c r="J220" s="159"/>
      <c r="K220" s="159"/>
      <c r="L220" s="159"/>
      <c r="M220" s="159"/>
      <c r="N220" s="159"/>
      <c r="O220" s="159"/>
      <c r="P220" s="159"/>
      <c r="Q220" s="159"/>
      <c r="R220" s="159"/>
      <c r="S220" s="159"/>
      <c r="T220" s="159"/>
      <c r="U220" s="159"/>
      <c r="V220" s="159"/>
      <c r="W220" s="159"/>
      <c r="X220" s="159"/>
      <c r="Y220" s="149"/>
      <c r="Z220" s="149"/>
      <c r="AA220" s="149"/>
      <c r="AB220" s="149"/>
      <c r="AC220" s="149"/>
      <c r="AD220" s="149"/>
      <c r="AE220" s="149"/>
      <c r="AF220" s="149"/>
      <c r="AG220" s="149" t="s">
        <v>249</v>
      </c>
      <c r="AH220" s="149">
        <v>0</v>
      </c>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row>
    <row r="221" spans="1:60" outlineLevel="1">
      <c r="A221" s="156"/>
      <c r="B221" s="157"/>
      <c r="C221" s="194" t="s">
        <v>482</v>
      </c>
      <c r="D221" s="182"/>
      <c r="E221" s="183">
        <v>94.666709999999995</v>
      </c>
      <c r="F221" s="159"/>
      <c r="G221" s="159"/>
      <c r="H221" s="159"/>
      <c r="I221" s="159"/>
      <c r="J221" s="159"/>
      <c r="K221" s="159"/>
      <c r="L221" s="159"/>
      <c r="M221" s="159"/>
      <c r="N221" s="159"/>
      <c r="O221" s="159"/>
      <c r="P221" s="159"/>
      <c r="Q221" s="159"/>
      <c r="R221" s="159"/>
      <c r="S221" s="159"/>
      <c r="T221" s="159"/>
      <c r="U221" s="159"/>
      <c r="V221" s="159"/>
      <c r="W221" s="159"/>
      <c r="X221" s="159"/>
      <c r="Y221" s="149"/>
      <c r="Z221" s="149"/>
      <c r="AA221" s="149"/>
      <c r="AB221" s="149"/>
      <c r="AC221" s="149"/>
      <c r="AD221" s="149"/>
      <c r="AE221" s="149"/>
      <c r="AF221" s="149"/>
      <c r="AG221" s="149" t="s">
        <v>249</v>
      </c>
      <c r="AH221" s="149">
        <v>0</v>
      </c>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row>
    <row r="222" spans="1:60" ht="22.5" outlineLevel="1">
      <c r="A222" s="168">
        <v>47</v>
      </c>
      <c r="B222" s="169" t="s">
        <v>483</v>
      </c>
      <c r="C222" s="178" t="s">
        <v>484</v>
      </c>
      <c r="D222" s="170" t="s">
        <v>257</v>
      </c>
      <c r="E222" s="171">
        <v>98.508030000000005</v>
      </c>
      <c r="F222" s="172"/>
      <c r="G222" s="173">
        <f>ROUND(E222*F222,2)</f>
        <v>0</v>
      </c>
      <c r="H222" s="172"/>
      <c r="I222" s="173">
        <f>ROUND(E222*H222,2)</f>
        <v>0</v>
      </c>
      <c r="J222" s="172"/>
      <c r="K222" s="173">
        <f>ROUND(E222*J222,2)</f>
        <v>0</v>
      </c>
      <c r="L222" s="173">
        <v>15</v>
      </c>
      <c r="M222" s="173">
        <f>G222*(1+L222/100)</f>
        <v>0</v>
      </c>
      <c r="N222" s="173">
        <v>2.8E-3</v>
      </c>
      <c r="O222" s="173">
        <f>ROUND(E222*N222,2)</f>
        <v>0.28000000000000003</v>
      </c>
      <c r="P222" s="173">
        <v>0</v>
      </c>
      <c r="Q222" s="173">
        <f>ROUND(E222*P222,2)</f>
        <v>0</v>
      </c>
      <c r="R222" s="173" t="s">
        <v>417</v>
      </c>
      <c r="S222" s="173" t="s">
        <v>211</v>
      </c>
      <c r="T222" s="174" t="s">
        <v>241</v>
      </c>
      <c r="U222" s="159">
        <v>0</v>
      </c>
      <c r="V222" s="159">
        <f>ROUND(E222*U222,2)</f>
        <v>0</v>
      </c>
      <c r="W222" s="159"/>
      <c r="X222" s="159" t="s">
        <v>418</v>
      </c>
      <c r="Y222" s="149"/>
      <c r="Z222" s="149"/>
      <c r="AA222" s="149"/>
      <c r="AB222" s="149"/>
      <c r="AC222" s="149"/>
      <c r="AD222" s="149"/>
      <c r="AE222" s="149"/>
      <c r="AF222" s="149"/>
      <c r="AG222" s="149" t="s">
        <v>419</v>
      </c>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row>
    <row r="223" spans="1:60" outlineLevel="1">
      <c r="A223" s="156"/>
      <c r="B223" s="157"/>
      <c r="C223" s="194" t="s">
        <v>485</v>
      </c>
      <c r="D223" s="182"/>
      <c r="E223" s="183">
        <v>98.508030000000005</v>
      </c>
      <c r="F223" s="159"/>
      <c r="G223" s="159"/>
      <c r="H223" s="159"/>
      <c r="I223" s="159"/>
      <c r="J223" s="159"/>
      <c r="K223" s="159"/>
      <c r="L223" s="159"/>
      <c r="M223" s="159"/>
      <c r="N223" s="159"/>
      <c r="O223" s="159"/>
      <c r="P223" s="159"/>
      <c r="Q223" s="159"/>
      <c r="R223" s="159"/>
      <c r="S223" s="159"/>
      <c r="T223" s="159"/>
      <c r="U223" s="159"/>
      <c r="V223" s="159"/>
      <c r="W223" s="159"/>
      <c r="X223" s="159"/>
      <c r="Y223" s="149"/>
      <c r="Z223" s="149"/>
      <c r="AA223" s="149"/>
      <c r="AB223" s="149"/>
      <c r="AC223" s="149"/>
      <c r="AD223" s="149"/>
      <c r="AE223" s="149"/>
      <c r="AF223" s="149"/>
      <c r="AG223" s="149" t="s">
        <v>249</v>
      </c>
      <c r="AH223" s="149">
        <v>0</v>
      </c>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row>
    <row r="224" spans="1:60" ht="22.5" outlineLevel="1">
      <c r="A224" s="168">
        <v>48</v>
      </c>
      <c r="B224" s="169" t="s">
        <v>486</v>
      </c>
      <c r="C224" s="178" t="s">
        <v>487</v>
      </c>
      <c r="D224" s="170" t="s">
        <v>257</v>
      </c>
      <c r="E224" s="171">
        <v>147.26944</v>
      </c>
      <c r="F224" s="172"/>
      <c r="G224" s="173">
        <f>ROUND(E224*F224,2)</f>
        <v>0</v>
      </c>
      <c r="H224" s="172"/>
      <c r="I224" s="173">
        <f>ROUND(E224*H224,2)</f>
        <v>0</v>
      </c>
      <c r="J224" s="172"/>
      <c r="K224" s="173">
        <f>ROUND(E224*J224,2)</f>
        <v>0</v>
      </c>
      <c r="L224" s="173">
        <v>15</v>
      </c>
      <c r="M224" s="173">
        <f>G224*(1+L224/100)</f>
        <v>0</v>
      </c>
      <c r="N224" s="173">
        <v>4.0000000000000001E-3</v>
      </c>
      <c r="O224" s="173">
        <f>ROUND(E224*N224,2)</f>
        <v>0.59</v>
      </c>
      <c r="P224" s="173">
        <v>0</v>
      </c>
      <c r="Q224" s="173">
        <f>ROUND(E224*P224,2)</f>
        <v>0</v>
      </c>
      <c r="R224" s="173" t="s">
        <v>417</v>
      </c>
      <c r="S224" s="173" t="s">
        <v>211</v>
      </c>
      <c r="T224" s="174" t="s">
        <v>241</v>
      </c>
      <c r="U224" s="159">
        <v>0</v>
      </c>
      <c r="V224" s="159">
        <f>ROUND(E224*U224,2)</f>
        <v>0</v>
      </c>
      <c r="W224" s="159"/>
      <c r="X224" s="159" t="s">
        <v>418</v>
      </c>
      <c r="Y224" s="149"/>
      <c r="Z224" s="149"/>
      <c r="AA224" s="149"/>
      <c r="AB224" s="149"/>
      <c r="AC224" s="149"/>
      <c r="AD224" s="149"/>
      <c r="AE224" s="149"/>
      <c r="AF224" s="149"/>
      <c r="AG224" s="149" t="s">
        <v>419</v>
      </c>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row>
    <row r="225" spans="1:60" outlineLevel="1">
      <c r="A225" s="156"/>
      <c r="B225" s="157"/>
      <c r="C225" s="194" t="s">
        <v>481</v>
      </c>
      <c r="D225" s="182"/>
      <c r="E225" s="183">
        <v>52.602730000000001</v>
      </c>
      <c r="F225" s="159"/>
      <c r="G225" s="159"/>
      <c r="H225" s="159"/>
      <c r="I225" s="159"/>
      <c r="J225" s="159"/>
      <c r="K225" s="159"/>
      <c r="L225" s="159"/>
      <c r="M225" s="159"/>
      <c r="N225" s="159"/>
      <c r="O225" s="159"/>
      <c r="P225" s="159"/>
      <c r="Q225" s="159"/>
      <c r="R225" s="159"/>
      <c r="S225" s="159"/>
      <c r="T225" s="159"/>
      <c r="U225" s="159"/>
      <c r="V225" s="159"/>
      <c r="W225" s="159"/>
      <c r="X225" s="159"/>
      <c r="Y225" s="149"/>
      <c r="Z225" s="149"/>
      <c r="AA225" s="149"/>
      <c r="AB225" s="149"/>
      <c r="AC225" s="149"/>
      <c r="AD225" s="149"/>
      <c r="AE225" s="149"/>
      <c r="AF225" s="149"/>
      <c r="AG225" s="149" t="s">
        <v>249</v>
      </c>
      <c r="AH225" s="149">
        <v>0</v>
      </c>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row>
    <row r="226" spans="1:60" outlineLevel="1">
      <c r="A226" s="156"/>
      <c r="B226" s="157"/>
      <c r="C226" s="194" t="s">
        <v>482</v>
      </c>
      <c r="D226" s="182"/>
      <c r="E226" s="183">
        <v>94.666709999999995</v>
      </c>
      <c r="F226" s="159"/>
      <c r="G226" s="159"/>
      <c r="H226" s="159"/>
      <c r="I226" s="159"/>
      <c r="J226" s="159"/>
      <c r="K226" s="159"/>
      <c r="L226" s="159"/>
      <c r="M226" s="159"/>
      <c r="N226" s="159"/>
      <c r="O226" s="159"/>
      <c r="P226" s="159"/>
      <c r="Q226" s="159"/>
      <c r="R226" s="159"/>
      <c r="S226" s="159"/>
      <c r="T226" s="159"/>
      <c r="U226" s="159"/>
      <c r="V226" s="159"/>
      <c r="W226" s="159"/>
      <c r="X226" s="159"/>
      <c r="Y226" s="149"/>
      <c r="Z226" s="149"/>
      <c r="AA226" s="149"/>
      <c r="AB226" s="149"/>
      <c r="AC226" s="149"/>
      <c r="AD226" s="149"/>
      <c r="AE226" s="149"/>
      <c r="AF226" s="149"/>
      <c r="AG226" s="149" t="s">
        <v>249</v>
      </c>
      <c r="AH226" s="149">
        <v>0</v>
      </c>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row>
    <row r="227" spans="1:60" outlineLevel="1">
      <c r="A227" s="156">
        <v>49</v>
      </c>
      <c r="B227" s="157" t="s">
        <v>488</v>
      </c>
      <c r="C227" s="197" t="s">
        <v>489</v>
      </c>
      <c r="D227" s="158" t="s">
        <v>0</v>
      </c>
      <c r="E227" s="193"/>
      <c r="F227" s="160"/>
      <c r="G227" s="159">
        <f>ROUND(E227*F227,2)</f>
        <v>0</v>
      </c>
      <c r="H227" s="160"/>
      <c r="I227" s="159">
        <f>ROUND(E227*H227,2)</f>
        <v>0</v>
      </c>
      <c r="J227" s="160"/>
      <c r="K227" s="159">
        <f>ROUND(E227*J227,2)</f>
        <v>0</v>
      </c>
      <c r="L227" s="159">
        <v>15</v>
      </c>
      <c r="M227" s="159">
        <f>G227*(1+L227/100)</f>
        <v>0</v>
      </c>
      <c r="N227" s="159">
        <v>0</v>
      </c>
      <c r="O227" s="159">
        <f>ROUND(E227*N227,2)</f>
        <v>0</v>
      </c>
      <c r="P227" s="159">
        <v>0</v>
      </c>
      <c r="Q227" s="159">
        <f>ROUND(E227*P227,2)</f>
        <v>0</v>
      </c>
      <c r="R227" s="159" t="s">
        <v>459</v>
      </c>
      <c r="S227" s="159" t="s">
        <v>211</v>
      </c>
      <c r="T227" s="159" t="s">
        <v>241</v>
      </c>
      <c r="U227" s="159">
        <v>0</v>
      </c>
      <c r="V227" s="159">
        <f>ROUND(E227*U227,2)</f>
        <v>0</v>
      </c>
      <c r="W227" s="159"/>
      <c r="X227" s="159" t="s">
        <v>447</v>
      </c>
      <c r="Y227" s="149"/>
      <c r="Z227" s="149"/>
      <c r="AA227" s="149"/>
      <c r="AB227" s="149"/>
      <c r="AC227" s="149"/>
      <c r="AD227" s="149"/>
      <c r="AE227" s="149"/>
      <c r="AF227" s="149"/>
      <c r="AG227" s="149" t="s">
        <v>448</v>
      </c>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row>
    <row r="228" spans="1:60" outlineLevel="1">
      <c r="A228" s="156"/>
      <c r="B228" s="157"/>
      <c r="C228" s="267" t="s">
        <v>490</v>
      </c>
      <c r="D228" s="268"/>
      <c r="E228" s="268"/>
      <c r="F228" s="268"/>
      <c r="G228" s="268"/>
      <c r="H228" s="159"/>
      <c r="I228" s="159"/>
      <c r="J228" s="159"/>
      <c r="K228" s="159"/>
      <c r="L228" s="159"/>
      <c r="M228" s="159"/>
      <c r="N228" s="159"/>
      <c r="O228" s="159"/>
      <c r="P228" s="159"/>
      <c r="Q228" s="159"/>
      <c r="R228" s="159"/>
      <c r="S228" s="159"/>
      <c r="T228" s="159"/>
      <c r="U228" s="159"/>
      <c r="V228" s="159"/>
      <c r="W228" s="159"/>
      <c r="X228" s="159"/>
      <c r="Y228" s="149"/>
      <c r="Z228" s="149"/>
      <c r="AA228" s="149"/>
      <c r="AB228" s="149"/>
      <c r="AC228" s="149"/>
      <c r="AD228" s="149"/>
      <c r="AE228" s="149"/>
      <c r="AF228" s="149"/>
      <c r="AG228" s="149" t="s">
        <v>245</v>
      </c>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row>
    <row r="229" spans="1:60">
      <c r="A229" s="162" t="s">
        <v>206</v>
      </c>
      <c r="B229" s="163" t="s">
        <v>131</v>
      </c>
      <c r="C229" s="177" t="s">
        <v>132</v>
      </c>
      <c r="D229" s="164"/>
      <c r="E229" s="165"/>
      <c r="F229" s="166"/>
      <c r="G229" s="166">
        <f>SUMIF(AG230:AG239,"&lt;&gt;NOR",G230:G239)</f>
        <v>0</v>
      </c>
      <c r="H229" s="166"/>
      <c r="I229" s="166">
        <f>SUM(I230:I239)</f>
        <v>0</v>
      </c>
      <c r="J229" s="166"/>
      <c r="K229" s="166">
        <f>SUM(K230:K239)</f>
        <v>0</v>
      </c>
      <c r="L229" s="166"/>
      <c r="M229" s="166">
        <f>SUM(M230:M239)</f>
        <v>0</v>
      </c>
      <c r="N229" s="166"/>
      <c r="O229" s="166">
        <f>SUM(O230:O239)</f>
        <v>0</v>
      </c>
      <c r="P229" s="166"/>
      <c r="Q229" s="166">
        <f>SUM(Q230:Q239)</f>
        <v>0.01</v>
      </c>
      <c r="R229" s="166"/>
      <c r="S229" s="166"/>
      <c r="T229" s="167"/>
      <c r="U229" s="161"/>
      <c r="V229" s="161">
        <f>SUM(V230:V239)</f>
        <v>4.95</v>
      </c>
      <c r="W229" s="161"/>
      <c r="X229" s="161"/>
      <c r="AG229" t="s">
        <v>207</v>
      </c>
    </row>
    <row r="230" spans="1:60" ht="22.5" outlineLevel="1">
      <c r="A230" s="168">
        <v>50</v>
      </c>
      <c r="B230" s="169" t="s">
        <v>491</v>
      </c>
      <c r="C230" s="178" t="s">
        <v>492</v>
      </c>
      <c r="D230" s="170" t="s">
        <v>264</v>
      </c>
      <c r="E230" s="171">
        <v>4</v>
      </c>
      <c r="F230" s="172"/>
      <c r="G230" s="173">
        <f>ROUND(E230*F230,2)</f>
        <v>0</v>
      </c>
      <c r="H230" s="172"/>
      <c r="I230" s="173">
        <f>ROUND(E230*H230,2)</f>
        <v>0</v>
      </c>
      <c r="J230" s="172"/>
      <c r="K230" s="173">
        <f>ROUND(E230*J230,2)</f>
        <v>0</v>
      </c>
      <c r="L230" s="173">
        <v>15</v>
      </c>
      <c r="M230" s="173">
        <f>G230*(1+L230/100)</f>
        <v>0</v>
      </c>
      <c r="N230" s="173">
        <v>0</v>
      </c>
      <c r="O230" s="173">
        <f>ROUND(E230*N230,2)</f>
        <v>0</v>
      </c>
      <c r="P230" s="173">
        <v>0</v>
      </c>
      <c r="Q230" s="173">
        <f>ROUND(E230*P230,2)</f>
        <v>0</v>
      </c>
      <c r="R230" s="173" t="s">
        <v>493</v>
      </c>
      <c r="S230" s="173" t="s">
        <v>211</v>
      </c>
      <c r="T230" s="174" t="s">
        <v>241</v>
      </c>
      <c r="U230" s="159">
        <v>0.75</v>
      </c>
      <c r="V230" s="159">
        <f>ROUND(E230*U230,2)</f>
        <v>3</v>
      </c>
      <c r="W230" s="159"/>
      <c r="X230" s="159" t="s">
        <v>242</v>
      </c>
      <c r="Y230" s="149"/>
      <c r="Z230" s="149"/>
      <c r="AA230" s="149"/>
      <c r="AB230" s="149"/>
      <c r="AC230" s="149"/>
      <c r="AD230" s="149"/>
      <c r="AE230" s="149"/>
      <c r="AF230" s="149"/>
      <c r="AG230" s="149" t="s">
        <v>243</v>
      </c>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row>
    <row r="231" spans="1:60" outlineLevel="1">
      <c r="A231" s="156"/>
      <c r="B231" s="157"/>
      <c r="C231" s="194" t="s">
        <v>494</v>
      </c>
      <c r="D231" s="182"/>
      <c r="E231" s="183">
        <v>4</v>
      </c>
      <c r="F231" s="159"/>
      <c r="G231" s="159"/>
      <c r="H231" s="159"/>
      <c r="I231" s="159"/>
      <c r="J231" s="159"/>
      <c r="K231" s="159"/>
      <c r="L231" s="159"/>
      <c r="M231" s="159"/>
      <c r="N231" s="159"/>
      <c r="O231" s="159"/>
      <c r="P231" s="159"/>
      <c r="Q231" s="159"/>
      <c r="R231" s="159"/>
      <c r="S231" s="159"/>
      <c r="T231" s="159"/>
      <c r="U231" s="159"/>
      <c r="V231" s="159"/>
      <c r="W231" s="159"/>
      <c r="X231" s="159"/>
      <c r="Y231" s="149"/>
      <c r="Z231" s="149"/>
      <c r="AA231" s="149"/>
      <c r="AB231" s="149"/>
      <c r="AC231" s="149"/>
      <c r="AD231" s="149"/>
      <c r="AE231" s="149"/>
      <c r="AF231" s="149"/>
      <c r="AG231" s="149" t="s">
        <v>249</v>
      </c>
      <c r="AH231" s="149">
        <v>0</v>
      </c>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row>
    <row r="232" spans="1:60" outlineLevel="1">
      <c r="A232" s="186">
        <v>51</v>
      </c>
      <c r="B232" s="187" t="s">
        <v>495</v>
      </c>
      <c r="C232" s="195" t="s">
        <v>496</v>
      </c>
      <c r="D232" s="188" t="s">
        <v>264</v>
      </c>
      <c r="E232" s="189">
        <v>4</v>
      </c>
      <c r="F232" s="190"/>
      <c r="G232" s="191">
        <f>ROUND(E232*F232,2)</f>
        <v>0</v>
      </c>
      <c r="H232" s="190"/>
      <c r="I232" s="191">
        <f>ROUND(E232*H232,2)</f>
        <v>0</v>
      </c>
      <c r="J232" s="190"/>
      <c r="K232" s="191">
        <f>ROUND(E232*J232,2)</f>
        <v>0</v>
      </c>
      <c r="L232" s="191">
        <v>15</v>
      </c>
      <c r="M232" s="191">
        <f>G232*(1+L232/100)</f>
        <v>0</v>
      </c>
      <c r="N232" s="191">
        <v>0</v>
      </c>
      <c r="O232" s="191">
        <f>ROUND(E232*N232,2)</f>
        <v>0</v>
      </c>
      <c r="P232" s="191">
        <v>2E-3</v>
      </c>
      <c r="Q232" s="191">
        <f>ROUND(E232*P232,2)</f>
        <v>0.01</v>
      </c>
      <c r="R232" s="191" t="s">
        <v>493</v>
      </c>
      <c r="S232" s="191" t="s">
        <v>211</v>
      </c>
      <c r="T232" s="192" t="s">
        <v>241</v>
      </c>
      <c r="U232" s="159">
        <v>0.48749999999999999</v>
      </c>
      <c r="V232" s="159">
        <f>ROUND(E232*U232,2)</f>
        <v>1.95</v>
      </c>
      <c r="W232" s="159"/>
      <c r="X232" s="159" t="s">
        <v>242</v>
      </c>
      <c r="Y232" s="149"/>
      <c r="Z232" s="149"/>
      <c r="AA232" s="149"/>
      <c r="AB232" s="149"/>
      <c r="AC232" s="149"/>
      <c r="AD232" s="149"/>
      <c r="AE232" s="149"/>
      <c r="AF232" s="149"/>
      <c r="AG232" s="149" t="s">
        <v>243</v>
      </c>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row>
    <row r="233" spans="1:60" outlineLevel="1">
      <c r="A233" s="168">
        <v>52</v>
      </c>
      <c r="B233" s="169" t="s">
        <v>497</v>
      </c>
      <c r="C233" s="178" t="s">
        <v>498</v>
      </c>
      <c r="D233" s="170" t="s">
        <v>264</v>
      </c>
      <c r="E233" s="171">
        <v>4</v>
      </c>
      <c r="F233" s="172"/>
      <c r="G233" s="173">
        <f>ROUND(E233*F233,2)</f>
        <v>0</v>
      </c>
      <c r="H233" s="172"/>
      <c r="I233" s="173">
        <f>ROUND(E233*H233,2)</f>
        <v>0</v>
      </c>
      <c r="J233" s="172"/>
      <c r="K233" s="173">
        <f>ROUND(E233*J233,2)</f>
        <v>0</v>
      </c>
      <c r="L233" s="173">
        <v>15</v>
      </c>
      <c r="M233" s="173">
        <f>G233*(1+L233/100)</f>
        <v>0</v>
      </c>
      <c r="N233" s="173">
        <v>0</v>
      </c>
      <c r="O233" s="173">
        <f>ROUND(E233*N233,2)</f>
        <v>0</v>
      </c>
      <c r="P233" s="173">
        <v>0</v>
      </c>
      <c r="Q233" s="173">
        <f>ROUND(E233*P233,2)</f>
        <v>0</v>
      </c>
      <c r="R233" s="173"/>
      <c r="S233" s="173" t="s">
        <v>412</v>
      </c>
      <c r="T233" s="174" t="s">
        <v>212</v>
      </c>
      <c r="U233" s="159">
        <v>0</v>
      </c>
      <c r="V233" s="159">
        <f>ROUND(E233*U233,2)</f>
        <v>0</v>
      </c>
      <c r="W233" s="159"/>
      <c r="X233" s="159" t="s">
        <v>418</v>
      </c>
      <c r="Y233" s="149"/>
      <c r="Z233" s="149"/>
      <c r="AA233" s="149"/>
      <c r="AB233" s="149"/>
      <c r="AC233" s="149"/>
      <c r="AD233" s="149"/>
      <c r="AE233" s="149"/>
      <c r="AF233" s="149"/>
      <c r="AG233" s="149" t="s">
        <v>419</v>
      </c>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row>
    <row r="234" spans="1:60" outlineLevel="1">
      <c r="A234" s="156"/>
      <c r="B234" s="157"/>
      <c r="C234" s="254" t="s">
        <v>499</v>
      </c>
      <c r="D234" s="255"/>
      <c r="E234" s="255"/>
      <c r="F234" s="255"/>
      <c r="G234" s="255"/>
      <c r="H234" s="159"/>
      <c r="I234" s="159"/>
      <c r="J234" s="159"/>
      <c r="K234" s="159"/>
      <c r="L234" s="159"/>
      <c r="M234" s="159"/>
      <c r="N234" s="159"/>
      <c r="O234" s="159"/>
      <c r="P234" s="159"/>
      <c r="Q234" s="159"/>
      <c r="R234" s="159"/>
      <c r="S234" s="159"/>
      <c r="T234" s="159"/>
      <c r="U234" s="159"/>
      <c r="V234" s="159"/>
      <c r="W234" s="159"/>
      <c r="X234" s="159"/>
      <c r="Y234" s="149"/>
      <c r="Z234" s="149"/>
      <c r="AA234" s="149"/>
      <c r="AB234" s="149"/>
      <c r="AC234" s="149"/>
      <c r="AD234" s="149"/>
      <c r="AE234" s="149"/>
      <c r="AF234" s="149"/>
      <c r="AG234" s="149" t="s">
        <v>216</v>
      </c>
      <c r="AH234" s="149"/>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row>
    <row r="235" spans="1:60" outlineLevel="1">
      <c r="A235" s="156"/>
      <c r="B235" s="157"/>
      <c r="C235" s="265" t="s">
        <v>500</v>
      </c>
      <c r="D235" s="266"/>
      <c r="E235" s="266"/>
      <c r="F235" s="266"/>
      <c r="G235" s="266"/>
      <c r="H235" s="159"/>
      <c r="I235" s="159"/>
      <c r="J235" s="159"/>
      <c r="K235" s="159"/>
      <c r="L235" s="159"/>
      <c r="M235" s="159"/>
      <c r="N235" s="159"/>
      <c r="O235" s="159"/>
      <c r="P235" s="159"/>
      <c r="Q235" s="159"/>
      <c r="R235" s="159"/>
      <c r="S235" s="159"/>
      <c r="T235" s="159"/>
      <c r="U235" s="159"/>
      <c r="V235" s="159"/>
      <c r="W235" s="159"/>
      <c r="X235" s="159"/>
      <c r="Y235" s="149"/>
      <c r="Z235" s="149"/>
      <c r="AA235" s="149"/>
      <c r="AB235" s="149"/>
      <c r="AC235" s="149"/>
      <c r="AD235" s="149"/>
      <c r="AE235" s="149"/>
      <c r="AF235" s="149"/>
      <c r="AG235" s="149" t="s">
        <v>216</v>
      </c>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row>
    <row r="236" spans="1:60" outlineLevel="1">
      <c r="A236" s="156"/>
      <c r="B236" s="157"/>
      <c r="C236" s="265" t="s">
        <v>501</v>
      </c>
      <c r="D236" s="266"/>
      <c r="E236" s="266"/>
      <c r="F236" s="266"/>
      <c r="G236" s="266"/>
      <c r="H236" s="159"/>
      <c r="I236" s="159"/>
      <c r="J236" s="159"/>
      <c r="K236" s="159"/>
      <c r="L236" s="159"/>
      <c r="M236" s="159"/>
      <c r="N236" s="159"/>
      <c r="O236" s="159"/>
      <c r="P236" s="159"/>
      <c r="Q236" s="159"/>
      <c r="R236" s="159"/>
      <c r="S236" s="159"/>
      <c r="T236" s="159"/>
      <c r="U236" s="159"/>
      <c r="V236" s="159"/>
      <c r="W236" s="159"/>
      <c r="X236" s="159"/>
      <c r="Y236" s="149"/>
      <c r="Z236" s="149"/>
      <c r="AA236" s="149"/>
      <c r="AB236" s="149"/>
      <c r="AC236" s="149"/>
      <c r="AD236" s="149"/>
      <c r="AE236" s="149"/>
      <c r="AF236" s="149"/>
      <c r="AG236" s="149" t="s">
        <v>216</v>
      </c>
      <c r="AH236" s="149"/>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c r="BH236" s="149"/>
    </row>
    <row r="237" spans="1:60" outlineLevel="1">
      <c r="A237" s="156"/>
      <c r="B237" s="157"/>
      <c r="C237" s="265" t="s">
        <v>502</v>
      </c>
      <c r="D237" s="266"/>
      <c r="E237" s="266"/>
      <c r="F237" s="266"/>
      <c r="G237" s="266"/>
      <c r="H237" s="159"/>
      <c r="I237" s="159"/>
      <c r="J237" s="159"/>
      <c r="K237" s="159"/>
      <c r="L237" s="159"/>
      <c r="M237" s="159"/>
      <c r="N237" s="159"/>
      <c r="O237" s="159"/>
      <c r="P237" s="159"/>
      <c r="Q237" s="159"/>
      <c r="R237" s="159"/>
      <c r="S237" s="159"/>
      <c r="T237" s="159"/>
      <c r="U237" s="159"/>
      <c r="V237" s="159"/>
      <c r="W237" s="159"/>
      <c r="X237" s="159"/>
      <c r="Y237" s="149"/>
      <c r="Z237" s="149"/>
      <c r="AA237" s="149"/>
      <c r="AB237" s="149"/>
      <c r="AC237" s="149"/>
      <c r="AD237" s="149"/>
      <c r="AE237" s="149"/>
      <c r="AF237" s="149"/>
      <c r="AG237" s="149" t="s">
        <v>216</v>
      </c>
      <c r="AH237" s="149"/>
      <c r="AI237" s="149"/>
      <c r="AJ237" s="149"/>
      <c r="AK237" s="149"/>
      <c r="AL237" s="149"/>
      <c r="AM237" s="149"/>
      <c r="AN237" s="149"/>
      <c r="AO237" s="149"/>
      <c r="AP237" s="149"/>
      <c r="AQ237" s="149"/>
      <c r="AR237" s="149"/>
      <c r="AS237" s="149"/>
      <c r="AT237" s="149"/>
      <c r="AU237" s="149"/>
      <c r="AV237" s="149"/>
      <c r="AW237" s="149"/>
      <c r="AX237" s="149"/>
      <c r="AY237" s="149"/>
      <c r="AZ237" s="149"/>
      <c r="BA237" s="149"/>
      <c r="BB237" s="149"/>
      <c r="BC237" s="149"/>
      <c r="BD237" s="149"/>
      <c r="BE237" s="149"/>
      <c r="BF237" s="149"/>
      <c r="BG237" s="149"/>
      <c r="BH237" s="149"/>
    </row>
    <row r="238" spans="1:60" outlineLevel="1">
      <c r="A238" s="156">
        <v>53</v>
      </c>
      <c r="B238" s="157" t="s">
        <v>503</v>
      </c>
      <c r="C238" s="197" t="s">
        <v>504</v>
      </c>
      <c r="D238" s="158" t="s">
        <v>0</v>
      </c>
      <c r="E238" s="193"/>
      <c r="F238" s="160"/>
      <c r="G238" s="159">
        <f>ROUND(E238*F238,2)</f>
        <v>0</v>
      </c>
      <c r="H238" s="160"/>
      <c r="I238" s="159">
        <f>ROUND(E238*H238,2)</f>
        <v>0</v>
      </c>
      <c r="J238" s="160"/>
      <c r="K238" s="159">
        <f>ROUND(E238*J238,2)</f>
        <v>0</v>
      </c>
      <c r="L238" s="159">
        <v>15</v>
      </c>
      <c r="M238" s="159">
        <f>G238*(1+L238/100)</f>
        <v>0</v>
      </c>
      <c r="N238" s="159">
        <v>0</v>
      </c>
      <c r="O238" s="159">
        <f>ROUND(E238*N238,2)</f>
        <v>0</v>
      </c>
      <c r="P238" s="159">
        <v>0</v>
      </c>
      <c r="Q238" s="159">
        <f>ROUND(E238*P238,2)</f>
        <v>0</v>
      </c>
      <c r="R238" s="159" t="s">
        <v>493</v>
      </c>
      <c r="S238" s="159" t="s">
        <v>211</v>
      </c>
      <c r="T238" s="159" t="s">
        <v>241</v>
      </c>
      <c r="U238" s="159">
        <v>0</v>
      </c>
      <c r="V238" s="159">
        <f>ROUND(E238*U238,2)</f>
        <v>0</v>
      </c>
      <c r="W238" s="159"/>
      <c r="X238" s="159" t="s">
        <v>447</v>
      </c>
      <c r="Y238" s="149"/>
      <c r="Z238" s="149"/>
      <c r="AA238" s="149"/>
      <c r="AB238" s="149"/>
      <c r="AC238" s="149"/>
      <c r="AD238" s="149"/>
      <c r="AE238" s="149"/>
      <c r="AF238" s="149"/>
      <c r="AG238" s="149" t="s">
        <v>448</v>
      </c>
      <c r="AH238" s="149"/>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c r="BH238" s="149"/>
    </row>
    <row r="239" spans="1:60" outlineLevel="1">
      <c r="A239" s="156"/>
      <c r="B239" s="157"/>
      <c r="C239" s="267" t="s">
        <v>505</v>
      </c>
      <c r="D239" s="268"/>
      <c r="E239" s="268"/>
      <c r="F239" s="268"/>
      <c r="G239" s="268"/>
      <c r="H239" s="159"/>
      <c r="I239" s="159"/>
      <c r="J239" s="159"/>
      <c r="K239" s="159"/>
      <c r="L239" s="159"/>
      <c r="M239" s="159"/>
      <c r="N239" s="159"/>
      <c r="O239" s="159"/>
      <c r="P239" s="159"/>
      <c r="Q239" s="159"/>
      <c r="R239" s="159"/>
      <c r="S239" s="159"/>
      <c r="T239" s="159"/>
      <c r="U239" s="159"/>
      <c r="V239" s="159"/>
      <c r="W239" s="159"/>
      <c r="X239" s="159"/>
      <c r="Y239" s="149"/>
      <c r="Z239" s="149"/>
      <c r="AA239" s="149"/>
      <c r="AB239" s="149"/>
      <c r="AC239" s="149"/>
      <c r="AD239" s="149"/>
      <c r="AE239" s="149"/>
      <c r="AF239" s="149"/>
      <c r="AG239" s="149" t="s">
        <v>245</v>
      </c>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c r="BH239" s="149"/>
    </row>
    <row r="240" spans="1:60">
      <c r="A240" s="162" t="s">
        <v>206</v>
      </c>
      <c r="B240" s="163" t="s">
        <v>145</v>
      </c>
      <c r="C240" s="177" t="s">
        <v>146</v>
      </c>
      <c r="D240" s="164"/>
      <c r="E240" s="165"/>
      <c r="F240" s="166"/>
      <c r="G240" s="166">
        <f>SUMIF(AG241:AG251,"&lt;&gt;NOR",G241:G251)</f>
        <v>0</v>
      </c>
      <c r="H240" s="166"/>
      <c r="I240" s="166">
        <f>SUM(I241:I251)</f>
        <v>0</v>
      </c>
      <c r="J240" s="166"/>
      <c r="K240" s="166">
        <f>SUM(K241:K251)</f>
        <v>0</v>
      </c>
      <c r="L240" s="166"/>
      <c r="M240" s="166">
        <f>SUM(M241:M251)</f>
        <v>0</v>
      </c>
      <c r="N240" s="166"/>
      <c r="O240" s="166">
        <f>SUM(O241:O251)</f>
        <v>1.4000000000000001</v>
      </c>
      <c r="P240" s="166"/>
      <c r="Q240" s="166">
        <f>SUM(Q241:Q251)</f>
        <v>0</v>
      </c>
      <c r="R240" s="166"/>
      <c r="S240" s="166"/>
      <c r="T240" s="167"/>
      <c r="U240" s="161"/>
      <c r="V240" s="161">
        <f>SUM(V241:V251)</f>
        <v>39.700000000000003</v>
      </c>
      <c r="W240" s="161"/>
      <c r="X240" s="161"/>
      <c r="AG240" t="s">
        <v>207</v>
      </c>
    </row>
    <row r="241" spans="1:60" ht="22.5" outlineLevel="1">
      <c r="A241" s="168">
        <v>54</v>
      </c>
      <c r="B241" s="169" t="s">
        <v>506</v>
      </c>
      <c r="C241" s="178" t="s">
        <v>507</v>
      </c>
      <c r="D241" s="170" t="s">
        <v>272</v>
      </c>
      <c r="E241" s="171">
        <v>360.9545</v>
      </c>
      <c r="F241" s="172"/>
      <c r="G241" s="173">
        <f>ROUND(E241*F241,2)</f>
        <v>0</v>
      </c>
      <c r="H241" s="172"/>
      <c r="I241" s="173">
        <f>ROUND(E241*H241,2)</f>
        <v>0</v>
      </c>
      <c r="J241" s="172"/>
      <c r="K241" s="173">
        <f>ROUND(E241*J241,2)</f>
        <v>0</v>
      </c>
      <c r="L241" s="173">
        <v>15</v>
      </c>
      <c r="M241" s="173">
        <f>G241*(1+L241/100)</f>
        <v>0</v>
      </c>
      <c r="N241" s="173">
        <v>0</v>
      </c>
      <c r="O241" s="173">
        <f>ROUND(E241*N241,2)</f>
        <v>0</v>
      </c>
      <c r="P241" s="173">
        <v>0</v>
      </c>
      <c r="Q241" s="173">
        <f>ROUND(E241*P241,2)</f>
        <v>0</v>
      </c>
      <c r="R241" s="173" t="s">
        <v>508</v>
      </c>
      <c r="S241" s="173" t="s">
        <v>211</v>
      </c>
      <c r="T241" s="174" t="s">
        <v>241</v>
      </c>
      <c r="U241" s="159">
        <v>0.11</v>
      </c>
      <c r="V241" s="159">
        <f>ROUND(E241*U241,2)</f>
        <v>39.700000000000003</v>
      </c>
      <c r="W241" s="159"/>
      <c r="X241" s="159" t="s">
        <v>242</v>
      </c>
      <c r="Y241" s="149"/>
      <c r="Z241" s="149"/>
      <c r="AA241" s="149"/>
      <c r="AB241" s="149"/>
      <c r="AC241" s="149"/>
      <c r="AD241" s="149"/>
      <c r="AE241" s="149"/>
      <c r="AF241" s="149"/>
      <c r="AG241" s="149" t="s">
        <v>243</v>
      </c>
      <c r="AH241" s="149"/>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row>
    <row r="242" spans="1:60" outlineLevel="1">
      <c r="A242" s="156"/>
      <c r="B242" s="157"/>
      <c r="C242" s="194" t="s">
        <v>509</v>
      </c>
      <c r="D242" s="182"/>
      <c r="E242" s="183">
        <v>128.92824999999999</v>
      </c>
      <c r="F242" s="159"/>
      <c r="G242" s="159"/>
      <c r="H242" s="159"/>
      <c r="I242" s="159"/>
      <c r="J242" s="159"/>
      <c r="K242" s="159"/>
      <c r="L242" s="159"/>
      <c r="M242" s="159"/>
      <c r="N242" s="159"/>
      <c r="O242" s="159"/>
      <c r="P242" s="159"/>
      <c r="Q242" s="159"/>
      <c r="R242" s="159"/>
      <c r="S242" s="159"/>
      <c r="T242" s="159"/>
      <c r="U242" s="159"/>
      <c r="V242" s="159"/>
      <c r="W242" s="159"/>
      <c r="X242" s="159"/>
      <c r="Y242" s="149"/>
      <c r="Z242" s="149"/>
      <c r="AA242" s="149"/>
      <c r="AB242" s="149"/>
      <c r="AC242" s="149"/>
      <c r="AD242" s="149"/>
      <c r="AE242" s="149"/>
      <c r="AF242" s="149"/>
      <c r="AG242" s="149" t="s">
        <v>249</v>
      </c>
      <c r="AH242" s="149">
        <v>0</v>
      </c>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c r="BH242" s="149"/>
    </row>
    <row r="243" spans="1:60" outlineLevel="1">
      <c r="A243" s="156"/>
      <c r="B243" s="157"/>
      <c r="C243" s="194" t="s">
        <v>510</v>
      </c>
      <c r="D243" s="182"/>
      <c r="E243" s="183">
        <v>232.02625</v>
      </c>
      <c r="F243" s="159"/>
      <c r="G243" s="159"/>
      <c r="H243" s="159"/>
      <c r="I243" s="159"/>
      <c r="J243" s="159"/>
      <c r="K243" s="159"/>
      <c r="L243" s="159"/>
      <c r="M243" s="159"/>
      <c r="N243" s="159"/>
      <c r="O243" s="159"/>
      <c r="P243" s="159"/>
      <c r="Q243" s="159"/>
      <c r="R243" s="159"/>
      <c r="S243" s="159"/>
      <c r="T243" s="159"/>
      <c r="U243" s="159"/>
      <c r="V243" s="159"/>
      <c r="W243" s="159"/>
      <c r="X243" s="159"/>
      <c r="Y243" s="149"/>
      <c r="Z243" s="149"/>
      <c r="AA243" s="149"/>
      <c r="AB243" s="149"/>
      <c r="AC243" s="149"/>
      <c r="AD243" s="149"/>
      <c r="AE243" s="149"/>
      <c r="AF243" s="149"/>
      <c r="AG243" s="149" t="s">
        <v>249</v>
      </c>
      <c r="AH243" s="149">
        <v>0</v>
      </c>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c r="BH243" s="149"/>
    </row>
    <row r="244" spans="1:60" outlineLevel="1">
      <c r="A244" s="168">
        <v>55</v>
      </c>
      <c r="B244" s="169" t="s">
        <v>511</v>
      </c>
      <c r="C244" s="178" t="s">
        <v>512</v>
      </c>
      <c r="D244" s="170" t="s">
        <v>239</v>
      </c>
      <c r="E244" s="171">
        <v>2.1657299999999999</v>
      </c>
      <c r="F244" s="172"/>
      <c r="G244" s="173">
        <f>ROUND(E244*F244,2)</f>
        <v>0</v>
      </c>
      <c r="H244" s="172"/>
      <c r="I244" s="173">
        <f>ROUND(E244*H244,2)</f>
        <v>0</v>
      </c>
      <c r="J244" s="172"/>
      <c r="K244" s="173">
        <f>ROUND(E244*J244,2)</f>
        <v>0</v>
      </c>
      <c r="L244" s="173">
        <v>15</v>
      </c>
      <c r="M244" s="173">
        <f>G244*(1+L244/100)</f>
        <v>0</v>
      </c>
      <c r="N244" s="173">
        <v>2.3570000000000001E-2</v>
      </c>
      <c r="O244" s="173">
        <f>ROUND(E244*N244,2)</f>
        <v>0.05</v>
      </c>
      <c r="P244" s="173">
        <v>0</v>
      </c>
      <c r="Q244" s="173">
        <f>ROUND(E244*P244,2)</f>
        <v>0</v>
      </c>
      <c r="R244" s="173" t="s">
        <v>508</v>
      </c>
      <c r="S244" s="173" t="s">
        <v>211</v>
      </c>
      <c r="T244" s="174" t="s">
        <v>241</v>
      </c>
      <c r="U244" s="159">
        <v>0</v>
      </c>
      <c r="V244" s="159">
        <f>ROUND(E244*U244,2)</f>
        <v>0</v>
      </c>
      <c r="W244" s="159"/>
      <c r="X244" s="159" t="s">
        <v>242</v>
      </c>
      <c r="Y244" s="149"/>
      <c r="Z244" s="149"/>
      <c r="AA244" s="149"/>
      <c r="AB244" s="149"/>
      <c r="AC244" s="149"/>
      <c r="AD244" s="149"/>
      <c r="AE244" s="149"/>
      <c r="AF244" s="149"/>
      <c r="AG244" s="149" t="s">
        <v>243</v>
      </c>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row>
    <row r="245" spans="1:60" outlineLevel="1">
      <c r="A245" s="156"/>
      <c r="B245" s="157"/>
      <c r="C245" s="194" t="s">
        <v>513</v>
      </c>
      <c r="D245" s="182"/>
      <c r="E245" s="183">
        <v>2.1657299999999999</v>
      </c>
      <c r="F245" s="159"/>
      <c r="G245" s="159"/>
      <c r="H245" s="159"/>
      <c r="I245" s="159"/>
      <c r="J245" s="159"/>
      <c r="K245" s="159"/>
      <c r="L245" s="159"/>
      <c r="M245" s="159"/>
      <c r="N245" s="159"/>
      <c r="O245" s="159"/>
      <c r="P245" s="159"/>
      <c r="Q245" s="159"/>
      <c r="R245" s="159"/>
      <c r="S245" s="159"/>
      <c r="T245" s="159"/>
      <c r="U245" s="159"/>
      <c r="V245" s="159"/>
      <c r="W245" s="159"/>
      <c r="X245" s="159"/>
      <c r="Y245" s="149"/>
      <c r="Z245" s="149"/>
      <c r="AA245" s="149"/>
      <c r="AB245" s="149"/>
      <c r="AC245" s="149"/>
      <c r="AD245" s="149"/>
      <c r="AE245" s="149"/>
      <c r="AF245" s="149"/>
      <c r="AG245" s="149" t="s">
        <v>249</v>
      </c>
      <c r="AH245" s="149">
        <v>0</v>
      </c>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c r="BH245" s="149"/>
    </row>
    <row r="246" spans="1:60" ht="22.5" outlineLevel="1">
      <c r="A246" s="168">
        <v>56</v>
      </c>
      <c r="B246" s="169" t="s">
        <v>514</v>
      </c>
      <c r="C246" s="178" t="s">
        <v>515</v>
      </c>
      <c r="D246" s="170" t="s">
        <v>239</v>
      </c>
      <c r="E246" s="171">
        <v>2.1657299999999999</v>
      </c>
      <c r="F246" s="172"/>
      <c r="G246" s="173">
        <f>ROUND(E246*F246,2)</f>
        <v>0</v>
      </c>
      <c r="H246" s="172"/>
      <c r="I246" s="173">
        <f>ROUND(E246*H246,2)</f>
        <v>0</v>
      </c>
      <c r="J246" s="172"/>
      <c r="K246" s="173">
        <f>ROUND(E246*J246,2)</f>
        <v>0</v>
      </c>
      <c r="L246" s="173">
        <v>15</v>
      </c>
      <c r="M246" s="173">
        <f>G246*(1+L246/100)</f>
        <v>0</v>
      </c>
      <c r="N246" s="173">
        <v>1.6500000000000001E-2</v>
      </c>
      <c r="O246" s="173">
        <f>ROUND(E246*N246,2)</f>
        <v>0.04</v>
      </c>
      <c r="P246" s="173">
        <v>0</v>
      </c>
      <c r="Q246" s="173">
        <f>ROUND(E246*P246,2)</f>
        <v>0</v>
      </c>
      <c r="R246" s="173" t="s">
        <v>508</v>
      </c>
      <c r="S246" s="173" t="s">
        <v>211</v>
      </c>
      <c r="T246" s="174" t="s">
        <v>241</v>
      </c>
      <c r="U246" s="159">
        <v>0</v>
      </c>
      <c r="V246" s="159">
        <f>ROUND(E246*U246,2)</f>
        <v>0</v>
      </c>
      <c r="W246" s="159"/>
      <c r="X246" s="159" t="s">
        <v>242</v>
      </c>
      <c r="Y246" s="149"/>
      <c r="Z246" s="149"/>
      <c r="AA246" s="149"/>
      <c r="AB246" s="149"/>
      <c r="AC246" s="149"/>
      <c r="AD246" s="149"/>
      <c r="AE246" s="149"/>
      <c r="AF246" s="149"/>
      <c r="AG246" s="149" t="s">
        <v>243</v>
      </c>
      <c r="AH246" s="149"/>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c r="BH246" s="149"/>
    </row>
    <row r="247" spans="1:60" outlineLevel="1">
      <c r="A247" s="156"/>
      <c r="B247" s="157"/>
      <c r="C247" s="194" t="s">
        <v>513</v>
      </c>
      <c r="D247" s="182"/>
      <c r="E247" s="183">
        <v>2.1657299999999999</v>
      </c>
      <c r="F247" s="159"/>
      <c r="G247" s="159"/>
      <c r="H247" s="159"/>
      <c r="I247" s="159"/>
      <c r="J247" s="159"/>
      <c r="K247" s="159"/>
      <c r="L247" s="159"/>
      <c r="M247" s="159"/>
      <c r="N247" s="159"/>
      <c r="O247" s="159"/>
      <c r="P247" s="159"/>
      <c r="Q247" s="159"/>
      <c r="R247" s="159"/>
      <c r="S247" s="159"/>
      <c r="T247" s="159"/>
      <c r="U247" s="159"/>
      <c r="V247" s="159"/>
      <c r="W247" s="159"/>
      <c r="X247" s="159"/>
      <c r="Y247" s="149"/>
      <c r="Z247" s="149"/>
      <c r="AA247" s="149"/>
      <c r="AB247" s="149"/>
      <c r="AC247" s="149"/>
      <c r="AD247" s="149"/>
      <c r="AE247" s="149"/>
      <c r="AF247" s="149"/>
      <c r="AG247" s="149" t="s">
        <v>249</v>
      </c>
      <c r="AH247" s="149">
        <v>0</v>
      </c>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c r="BH247" s="149"/>
    </row>
    <row r="248" spans="1:60" outlineLevel="1">
      <c r="A248" s="168">
        <v>57</v>
      </c>
      <c r="B248" s="169" t="s">
        <v>516</v>
      </c>
      <c r="C248" s="178" t="s">
        <v>517</v>
      </c>
      <c r="D248" s="170" t="s">
        <v>239</v>
      </c>
      <c r="E248" s="171">
        <v>2.3822999999999999</v>
      </c>
      <c r="F248" s="172"/>
      <c r="G248" s="173">
        <f>ROUND(E248*F248,2)</f>
        <v>0</v>
      </c>
      <c r="H248" s="172"/>
      <c r="I248" s="173">
        <f>ROUND(E248*H248,2)</f>
        <v>0</v>
      </c>
      <c r="J248" s="172"/>
      <c r="K248" s="173">
        <f>ROUND(E248*J248,2)</f>
        <v>0</v>
      </c>
      <c r="L248" s="173">
        <v>15</v>
      </c>
      <c r="M248" s="173">
        <f>G248*(1+L248/100)</f>
        <v>0</v>
      </c>
      <c r="N248" s="173">
        <v>0.55000000000000004</v>
      </c>
      <c r="O248" s="173">
        <f>ROUND(E248*N248,2)</f>
        <v>1.31</v>
      </c>
      <c r="P248" s="173">
        <v>0</v>
      </c>
      <c r="Q248" s="173">
        <f>ROUND(E248*P248,2)</f>
        <v>0</v>
      </c>
      <c r="R248" s="173" t="s">
        <v>417</v>
      </c>
      <c r="S248" s="173" t="s">
        <v>211</v>
      </c>
      <c r="T248" s="174" t="s">
        <v>241</v>
      </c>
      <c r="U248" s="159">
        <v>0</v>
      </c>
      <c r="V248" s="159">
        <f>ROUND(E248*U248,2)</f>
        <v>0</v>
      </c>
      <c r="W248" s="159"/>
      <c r="X248" s="159" t="s">
        <v>418</v>
      </c>
      <c r="Y248" s="149"/>
      <c r="Z248" s="149"/>
      <c r="AA248" s="149"/>
      <c r="AB248" s="149"/>
      <c r="AC248" s="149"/>
      <c r="AD248" s="149"/>
      <c r="AE248" s="149"/>
      <c r="AF248" s="149"/>
      <c r="AG248" s="149" t="s">
        <v>518</v>
      </c>
      <c r="AH248" s="149"/>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c r="BH248" s="149"/>
    </row>
    <row r="249" spans="1:60" outlineLevel="1">
      <c r="A249" s="156"/>
      <c r="B249" s="157"/>
      <c r="C249" s="194" t="s">
        <v>519</v>
      </c>
      <c r="D249" s="182"/>
      <c r="E249" s="183">
        <v>2.3822999999999999</v>
      </c>
      <c r="F249" s="159"/>
      <c r="G249" s="159"/>
      <c r="H249" s="159"/>
      <c r="I249" s="159"/>
      <c r="J249" s="159"/>
      <c r="K249" s="159"/>
      <c r="L249" s="159"/>
      <c r="M249" s="159"/>
      <c r="N249" s="159"/>
      <c r="O249" s="159"/>
      <c r="P249" s="159"/>
      <c r="Q249" s="159"/>
      <c r="R249" s="159"/>
      <c r="S249" s="159"/>
      <c r="T249" s="159"/>
      <c r="U249" s="159"/>
      <c r="V249" s="159"/>
      <c r="W249" s="159"/>
      <c r="X249" s="159"/>
      <c r="Y249" s="149"/>
      <c r="Z249" s="149"/>
      <c r="AA249" s="149"/>
      <c r="AB249" s="149"/>
      <c r="AC249" s="149"/>
      <c r="AD249" s="149"/>
      <c r="AE249" s="149"/>
      <c r="AF249" s="149"/>
      <c r="AG249" s="149" t="s">
        <v>249</v>
      </c>
      <c r="AH249" s="149">
        <v>0</v>
      </c>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c r="BH249" s="149"/>
    </row>
    <row r="250" spans="1:60" outlineLevel="1">
      <c r="A250" s="156">
        <v>58</v>
      </c>
      <c r="B250" s="157" t="s">
        <v>520</v>
      </c>
      <c r="C250" s="197" t="s">
        <v>521</v>
      </c>
      <c r="D250" s="158" t="s">
        <v>0</v>
      </c>
      <c r="E250" s="193"/>
      <c r="F250" s="160"/>
      <c r="G250" s="159">
        <f>ROUND(E250*F250,2)</f>
        <v>0</v>
      </c>
      <c r="H250" s="160"/>
      <c r="I250" s="159">
        <f>ROUND(E250*H250,2)</f>
        <v>0</v>
      </c>
      <c r="J250" s="160"/>
      <c r="K250" s="159">
        <f>ROUND(E250*J250,2)</f>
        <v>0</v>
      </c>
      <c r="L250" s="159">
        <v>15</v>
      </c>
      <c r="M250" s="159">
        <f>G250*(1+L250/100)</f>
        <v>0</v>
      </c>
      <c r="N250" s="159">
        <v>0</v>
      </c>
      <c r="O250" s="159">
        <f>ROUND(E250*N250,2)</f>
        <v>0</v>
      </c>
      <c r="P250" s="159">
        <v>0</v>
      </c>
      <c r="Q250" s="159">
        <f>ROUND(E250*P250,2)</f>
        <v>0</v>
      </c>
      <c r="R250" s="159" t="s">
        <v>508</v>
      </c>
      <c r="S250" s="159" t="s">
        <v>211</v>
      </c>
      <c r="T250" s="159" t="s">
        <v>241</v>
      </c>
      <c r="U250" s="159">
        <v>0</v>
      </c>
      <c r="V250" s="159">
        <f>ROUND(E250*U250,2)</f>
        <v>0</v>
      </c>
      <c r="W250" s="159"/>
      <c r="X250" s="159" t="s">
        <v>447</v>
      </c>
      <c r="Y250" s="149"/>
      <c r="Z250" s="149"/>
      <c r="AA250" s="149"/>
      <c r="AB250" s="149"/>
      <c r="AC250" s="149"/>
      <c r="AD250" s="149"/>
      <c r="AE250" s="149"/>
      <c r="AF250" s="149"/>
      <c r="AG250" s="149" t="s">
        <v>448</v>
      </c>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c r="BH250" s="149"/>
    </row>
    <row r="251" spans="1:60" outlineLevel="1">
      <c r="A251" s="156"/>
      <c r="B251" s="157"/>
      <c r="C251" s="267" t="s">
        <v>490</v>
      </c>
      <c r="D251" s="268"/>
      <c r="E251" s="268"/>
      <c r="F251" s="268"/>
      <c r="G251" s="268"/>
      <c r="H251" s="159"/>
      <c r="I251" s="159"/>
      <c r="J251" s="159"/>
      <c r="K251" s="159"/>
      <c r="L251" s="159"/>
      <c r="M251" s="159"/>
      <c r="N251" s="159"/>
      <c r="O251" s="159"/>
      <c r="P251" s="159"/>
      <c r="Q251" s="159"/>
      <c r="R251" s="159"/>
      <c r="S251" s="159"/>
      <c r="T251" s="159"/>
      <c r="U251" s="159"/>
      <c r="V251" s="159"/>
      <c r="W251" s="159"/>
      <c r="X251" s="159"/>
      <c r="Y251" s="149"/>
      <c r="Z251" s="149"/>
      <c r="AA251" s="149"/>
      <c r="AB251" s="149"/>
      <c r="AC251" s="149"/>
      <c r="AD251" s="149"/>
      <c r="AE251" s="149"/>
      <c r="AF251" s="149"/>
      <c r="AG251" s="149" t="s">
        <v>245</v>
      </c>
      <c r="AH251" s="149"/>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c r="BH251" s="149"/>
    </row>
    <row r="252" spans="1:60">
      <c r="A252" s="162" t="s">
        <v>206</v>
      </c>
      <c r="B252" s="163" t="s">
        <v>147</v>
      </c>
      <c r="C252" s="177" t="s">
        <v>148</v>
      </c>
      <c r="D252" s="164"/>
      <c r="E252" s="165"/>
      <c r="F252" s="166"/>
      <c r="G252" s="166">
        <f>SUMIF(AG253:AG277,"&lt;&gt;NOR",G253:G277)</f>
        <v>0</v>
      </c>
      <c r="H252" s="166"/>
      <c r="I252" s="166">
        <f>SUM(I253:I277)</f>
        <v>0</v>
      </c>
      <c r="J252" s="166"/>
      <c r="K252" s="166">
        <f>SUM(K253:K277)</f>
        <v>0</v>
      </c>
      <c r="L252" s="166"/>
      <c r="M252" s="166">
        <f>SUM(M253:M277)</f>
        <v>0</v>
      </c>
      <c r="N252" s="166"/>
      <c r="O252" s="166">
        <f>SUM(O253:O277)</f>
        <v>2.8899999999999997</v>
      </c>
      <c r="P252" s="166"/>
      <c r="Q252" s="166">
        <f>SUM(Q253:Q277)</f>
        <v>0</v>
      </c>
      <c r="R252" s="166"/>
      <c r="S252" s="166"/>
      <c r="T252" s="167"/>
      <c r="U252" s="161"/>
      <c r="V252" s="161">
        <f>SUM(V253:V277)</f>
        <v>61.47</v>
      </c>
      <c r="W252" s="161"/>
      <c r="X252" s="161"/>
      <c r="AG252" t="s">
        <v>207</v>
      </c>
    </row>
    <row r="253" spans="1:60" outlineLevel="1">
      <c r="A253" s="168">
        <v>59</v>
      </c>
      <c r="B253" s="169" t="s">
        <v>522</v>
      </c>
      <c r="C253" s="178" t="s">
        <v>523</v>
      </c>
      <c r="D253" s="170" t="s">
        <v>257</v>
      </c>
      <c r="E253" s="171">
        <v>118.85119</v>
      </c>
      <c r="F253" s="172"/>
      <c r="G253" s="173">
        <f>ROUND(E253*F253,2)</f>
        <v>0</v>
      </c>
      <c r="H253" s="172"/>
      <c r="I253" s="173">
        <f>ROUND(E253*H253,2)</f>
        <v>0</v>
      </c>
      <c r="J253" s="172"/>
      <c r="K253" s="173">
        <f>ROUND(E253*J253,2)</f>
        <v>0</v>
      </c>
      <c r="L253" s="173">
        <v>15</v>
      </c>
      <c r="M253" s="173">
        <f>G253*(1+L253/100)</f>
        <v>0</v>
      </c>
      <c r="N253" s="173">
        <v>7.2999999999999996E-4</v>
      </c>
      <c r="O253" s="173">
        <f>ROUND(E253*N253,2)</f>
        <v>0.09</v>
      </c>
      <c r="P253" s="173">
        <v>0</v>
      </c>
      <c r="Q253" s="173">
        <f>ROUND(E253*P253,2)</f>
        <v>0</v>
      </c>
      <c r="R253" s="173" t="s">
        <v>524</v>
      </c>
      <c r="S253" s="173" t="s">
        <v>211</v>
      </c>
      <c r="T253" s="174" t="s">
        <v>241</v>
      </c>
      <c r="U253" s="159">
        <v>0.31690000000000002</v>
      </c>
      <c r="V253" s="159">
        <f>ROUND(E253*U253,2)</f>
        <v>37.659999999999997</v>
      </c>
      <c r="W253" s="159"/>
      <c r="X253" s="159" t="s">
        <v>242</v>
      </c>
      <c r="Y253" s="149"/>
      <c r="Z253" s="149"/>
      <c r="AA253" s="149"/>
      <c r="AB253" s="149"/>
      <c r="AC253" s="149"/>
      <c r="AD253" s="149"/>
      <c r="AE253" s="149"/>
      <c r="AF253" s="149"/>
      <c r="AG253" s="149" t="s">
        <v>243</v>
      </c>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row>
    <row r="254" spans="1:60" outlineLevel="1">
      <c r="A254" s="156"/>
      <c r="B254" s="157"/>
      <c r="C254" s="263" t="s">
        <v>525</v>
      </c>
      <c r="D254" s="264"/>
      <c r="E254" s="264"/>
      <c r="F254" s="264"/>
      <c r="G254" s="264"/>
      <c r="H254" s="159"/>
      <c r="I254" s="159"/>
      <c r="J254" s="159"/>
      <c r="K254" s="159"/>
      <c r="L254" s="159"/>
      <c r="M254" s="159"/>
      <c r="N254" s="159"/>
      <c r="O254" s="159"/>
      <c r="P254" s="159"/>
      <c r="Q254" s="159"/>
      <c r="R254" s="159"/>
      <c r="S254" s="159"/>
      <c r="T254" s="159"/>
      <c r="U254" s="159"/>
      <c r="V254" s="159"/>
      <c r="W254" s="159"/>
      <c r="X254" s="159"/>
      <c r="Y254" s="149"/>
      <c r="Z254" s="149"/>
      <c r="AA254" s="149"/>
      <c r="AB254" s="149"/>
      <c r="AC254" s="149"/>
      <c r="AD254" s="149"/>
      <c r="AE254" s="149"/>
      <c r="AF254" s="149"/>
      <c r="AG254" s="149" t="s">
        <v>245</v>
      </c>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row>
    <row r="255" spans="1:60" outlineLevel="1">
      <c r="A255" s="156"/>
      <c r="B255" s="157"/>
      <c r="C255" s="194" t="s">
        <v>526</v>
      </c>
      <c r="D255" s="182"/>
      <c r="E255" s="183"/>
      <c r="F255" s="159"/>
      <c r="G255" s="159"/>
      <c r="H255" s="159"/>
      <c r="I255" s="159"/>
      <c r="J255" s="159"/>
      <c r="K255" s="159"/>
      <c r="L255" s="159"/>
      <c r="M255" s="159"/>
      <c r="N255" s="159"/>
      <c r="O255" s="159"/>
      <c r="P255" s="159"/>
      <c r="Q255" s="159"/>
      <c r="R255" s="159"/>
      <c r="S255" s="159"/>
      <c r="T255" s="159"/>
      <c r="U255" s="159"/>
      <c r="V255" s="159"/>
      <c r="W255" s="159"/>
      <c r="X255" s="159"/>
      <c r="Y255" s="149"/>
      <c r="Z255" s="149"/>
      <c r="AA255" s="149"/>
      <c r="AB255" s="149"/>
      <c r="AC255" s="149"/>
      <c r="AD255" s="149"/>
      <c r="AE255" s="149"/>
      <c r="AF255" s="149"/>
      <c r="AG255" s="149" t="s">
        <v>249</v>
      </c>
      <c r="AH255" s="149">
        <v>0</v>
      </c>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row>
    <row r="256" spans="1:60" outlineLevel="1">
      <c r="A256" s="156"/>
      <c r="B256" s="157"/>
      <c r="C256" s="194" t="s">
        <v>325</v>
      </c>
      <c r="D256" s="182"/>
      <c r="E256" s="183">
        <v>37.221800000000002</v>
      </c>
      <c r="F256" s="159"/>
      <c r="G256" s="159"/>
      <c r="H256" s="159"/>
      <c r="I256" s="159"/>
      <c r="J256" s="159"/>
      <c r="K256" s="159"/>
      <c r="L256" s="159"/>
      <c r="M256" s="159"/>
      <c r="N256" s="159"/>
      <c r="O256" s="159"/>
      <c r="P256" s="159"/>
      <c r="Q256" s="159"/>
      <c r="R256" s="159"/>
      <c r="S256" s="159"/>
      <c r="T256" s="159"/>
      <c r="U256" s="159"/>
      <c r="V256" s="159"/>
      <c r="W256" s="159"/>
      <c r="X256" s="159"/>
      <c r="Y256" s="149"/>
      <c r="Z256" s="149"/>
      <c r="AA256" s="149"/>
      <c r="AB256" s="149"/>
      <c r="AC256" s="149"/>
      <c r="AD256" s="149"/>
      <c r="AE256" s="149"/>
      <c r="AF256" s="149"/>
      <c r="AG256" s="149" t="s">
        <v>249</v>
      </c>
      <c r="AH256" s="149">
        <v>0</v>
      </c>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row>
    <row r="257" spans="1:60" outlineLevel="1">
      <c r="A257" s="156"/>
      <c r="B257" s="157"/>
      <c r="C257" s="194" t="s">
        <v>326</v>
      </c>
      <c r="D257" s="182"/>
      <c r="E257" s="183">
        <v>3.4089</v>
      </c>
      <c r="F257" s="159"/>
      <c r="G257" s="159"/>
      <c r="H257" s="159"/>
      <c r="I257" s="159"/>
      <c r="J257" s="159"/>
      <c r="K257" s="159"/>
      <c r="L257" s="159"/>
      <c r="M257" s="159"/>
      <c r="N257" s="159"/>
      <c r="O257" s="159"/>
      <c r="P257" s="159"/>
      <c r="Q257" s="159"/>
      <c r="R257" s="159"/>
      <c r="S257" s="159"/>
      <c r="T257" s="159"/>
      <c r="U257" s="159"/>
      <c r="V257" s="159"/>
      <c r="W257" s="159"/>
      <c r="X257" s="159"/>
      <c r="Y257" s="149"/>
      <c r="Z257" s="149"/>
      <c r="AA257" s="149"/>
      <c r="AB257" s="149"/>
      <c r="AC257" s="149"/>
      <c r="AD257" s="149"/>
      <c r="AE257" s="149"/>
      <c r="AF257" s="149"/>
      <c r="AG257" s="149" t="s">
        <v>249</v>
      </c>
      <c r="AH257" s="149">
        <v>0</v>
      </c>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row>
    <row r="258" spans="1:60" outlineLevel="1">
      <c r="A258" s="156"/>
      <c r="B258" s="157"/>
      <c r="C258" s="194" t="s">
        <v>327</v>
      </c>
      <c r="D258" s="182"/>
      <c r="E258" s="183">
        <v>1.98</v>
      </c>
      <c r="F258" s="159"/>
      <c r="G258" s="159"/>
      <c r="H258" s="159"/>
      <c r="I258" s="159"/>
      <c r="J258" s="159"/>
      <c r="K258" s="159"/>
      <c r="L258" s="159"/>
      <c r="M258" s="159"/>
      <c r="N258" s="159"/>
      <c r="O258" s="159"/>
      <c r="P258" s="159"/>
      <c r="Q258" s="159"/>
      <c r="R258" s="159"/>
      <c r="S258" s="159"/>
      <c r="T258" s="159"/>
      <c r="U258" s="159"/>
      <c r="V258" s="159"/>
      <c r="W258" s="159"/>
      <c r="X258" s="159"/>
      <c r="Y258" s="149"/>
      <c r="Z258" s="149"/>
      <c r="AA258" s="149"/>
      <c r="AB258" s="149"/>
      <c r="AC258" s="149"/>
      <c r="AD258" s="149"/>
      <c r="AE258" s="149"/>
      <c r="AF258" s="149"/>
      <c r="AG258" s="149" t="s">
        <v>249</v>
      </c>
      <c r="AH258" s="149">
        <v>0</v>
      </c>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row>
    <row r="259" spans="1:60" outlineLevel="1">
      <c r="A259" s="156"/>
      <c r="B259" s="157"/>
      <c r="C259" s="194" t="s">
        <v>328</v>
      </c>
      <c r="D259" s="182"/>
      <c r="E259" s="183">
        <v>23.19603</v>
      </c>
      <c r="F259" s="159"/>
      <c r="G259" s="159"/>
      <c r="H259" s="159"/>
      <c r="I259" s="159"/>
      <c r="J259" s="159"/>
      <c r="K259" s="159"/>
      <c r="L259" s="159"/>
      <c r="M259" s="159"/>
      <c r="N259" s="159"/>
      <c r="O259" s="159"/>
      <c r="P259" s="159"/>
      <c r="Q259" s="159"/>
      <c r="R259" s="159"/>
      <c r="S259" s="159"/>
      <c r="T259" s="159"/>
      <c r="U259" s="159"/>
      <c r="V259" s="159"/>
      <c r="W259" s="159"/>
      <c r="X259" s="159"/>
      <c r="Y259" s="149"/>
      <c r="Z259" s="149"/>
      <c r="AA259" s="149"/>
      <c r="AB259" s="149"/>
      <c r="AC259" s="149"/>
      <c r="AD259" s="149"/>
      <c r="AE259" s="149"/>
      <c r="AF259" s="149"/>
      <c r="AG259" s="149" t="s">
        <v>249</v>
      </c>
      <c r="AH259" s="149">
        <v>0</v>
      </c>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row>
    <row r="260" spans="1:60" outlineLevel="1">
      <c r="A260" s="156"/>
      <c r="B260" s="157"/>
      <c r="C260" s="194" t="s">
        <v>329</v>
      </c>
      <c r="D260" s="182"/>
      <c r="E260" s="183">
        <v>4.0223699999999996</v>
      </c>
      <c r="F260" s="159"/>
      <c r="G260" s="159"/>
      <c r="H260" s="159"/>
      <c r="I260" s="159"/>
      <c r="J260" s="159"/>
      <c r="K260" s="159"/>
      <c r="L260" s="159"/>
      <c r="M260" s="159"/>
      <c r="N260" s="159"/>
      <c r="O260" s="159"/>
      <c r="P260" s="159"/>
      <c r="Q260" s="159"/>
      <c r="R260" s="159"/>
      <c r="S260" s="159"/>
      <c r="T260" s="159"/>
      <c r="U260" s="159"/>
      <c r="V260" s="159"/>
      <c r="W260" s="159"/>
      <c r="X260" s="159"/>
      <c r="Y260" s="149"/>
      <c r="Z260" s="149"/>
      <c r="AA260" s="149"/>
      <c r="AB260" s="149"/>
      <c r="AC260" s="149"/>
      <c r="AD260" s="149"/>
      <c r="AE260" s="149"/>
      <c r="AF260" s="149"/>
      <c r="AG260" s="149" t="s">
        <v>249</v>
      </c>
      <c r="AH260" s="149">
        <v>0</v>
      </c>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row>
    <row r="261" spans="1:60" outlineLevel="1">
      <c r="A261" s="156"/>
      <c r="B261" s="157"/>
      <c r="C261" s="194" t="s">
        <v>330</v>
      </c>
      <c r="D261" s="182"/>
      <c r="E261" s="183">
        <v>12.35013</v>
      </c>
      <c r="F261" s="159"/>
      <c r="G261" s="159"/>
      <c r="H261" s="159"/>
      <c r="I261" s="159"/>
      <c r="J261" s="159"/>
      <c r="K261" s="159"/>
      <c r="L261" s="159"/>
      <c r="M261" s="159"/>
      <c r="N261" s="159"/>
      <c r="O261" s="159"/>
      <c r="P261" s="159"/>
      <c r="Q261" s="159"/>
      <c r="R261" s="159"/>
      <c r="S261" s="159"/>
      <c r="T261" s="159"/>
      <c r="U261" s="159"/>
      <c r="V261" s="159"/>
      <c r="W261" s="159"/>
      <c r="X261" s="159"/>
      <c r="Y261" s="149"/>
      <c r="Z261" s="149"/>
      <c r="AA261" s="149"/>
      <c r="AB261" s="149"/>
      <c r="AC261" s="149"/>
      <c r="AD261" s="149"/>
      <c r="AE261" s="149"/>
      <c r="AF261" s="149"/>
      <c r="AG261" s="149" t="s">
        <v>249</v>
      </c>
      <c r="AH261" s="149">
        <v>0</v>
      </c>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row>
    <row r="262" spans="1:60" outlineLevel="1">
      <c r="A262" s="156"/>
      <c r="B262" s="157"/>
      <c r="C262" s="194" t="s">
        <v>331</v>
      </c>
      <c r="D262" s="182"/>
      <c r="E262" s="183">
        <v>8.70045</v>
      </c>
      <c r="F262" s="159"/>
      <c r="G262" s="159"/>
      <c r="H262" s="159"/>
      <c r="I262" s="159"/>
      <c r="J262" s="159"/>
      <c r="K262" s="159"/>
      <c r="L262" s="159"/>
      <c r="M262" s="159"/>
      <c r="N262" s="159"/>
      <c r="O262" s="159"/>
      <c r="P262" s="159"/>
      <c r="Q262" s="159"/>
      <c r="R262" s="159"/>
      <c r="S262" s="159"/>
      <c r="T262" s="159"/>
      <c r="U262" s="159"/>
      <c r="V262" s="159"/>
      <c r="W262" s="159"/>
      <c r="X262" s="159"/>
      <c r="Y262" s="149"/>
      <c r="Z262" s="149"/>
      <c r="AA262" s="149"/>
      <c r="AB262" s="149"/>
      <c r="AC262" s="149"/>
      <c r="AD262" s="149"/>
      <c r="AE262" s="149"/>
      <c r="AF262" s="149"/>
      <c r="AG262" s="149" t="s">
        <v>249</v>
      </c>
      <c r="AH262" s="149">
        <v>0</v>
      </c>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row>
    <row r="263" spans="1:60" outlineLevel="1">
      <c r="A263" s="156"/>
      <c r="B263" s="157"/>
      <c r="C263" s="194" t="s">
        <v>332</v>
      </c>
      <c r="D263" s="182"/>
      <c r="E263" s="183">
        <v>25.40531</v>
      </c>
      <c r="F263" s="159"/>
      <c r="G263" s="159"/>
      <c r="H263" s="159"/>
      <c r="I263" s="159"/>
      <c r="J263" s="159"/>
      <c r="K263" s="159"/>
      <c r="L263" s="159"/>
      <c r="M263" s="159"/>
      <c r="N263" s="159"/>
      <c r="O263" s="159"/>
      <c r="P263" s="159"/>
      <c r="Q263" s="159"/>
      <c r="R263" s="159"/>
      <c r="S263" s="159"/>
      <c r="T263" s="159"/>
      <c r="U263" s="159"/>
      <c r="V263" s="159"/>
      <c r="W263" s="159"/>
      <c r="X263" s="159"/>
      <c r="Y263" s="149"/>
      <c r="Z263" s="149"/>
      <c r="AA263" s="149"/>
      <c r="AB263" s="149"/>
      <c r="AC263" s="149"/>
      <c r="AD263" s="149"/>
      <c r="AE263" s="149"/>
      <c r="AF263" s="149"/>
      <c r="AG263" s="149" t="s">
        <v>249</v>
      </c>
      <c r="AH263" s="149">
        <v>0</v>
      </c>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row>
    <row r="264" spans="1:60" outlineLevel="1">
      <c r="A264" s="156"/>
      <c r="B264" s="157"/>
      <c r="C264" s="194" t="s">
        <v>333</v>
      </c>
      <c r="D264" s="182"/>
      <c r="E264" s="183">
        <v>3.762</v>
      </c>
      <c r="F264" s="159"/>
      <c r="G264" s="159"/>
      <c r="H264" s="159"/>
      <c r="I264" s="159"/>
      <c r="J264" s="159"/>
      <c r="K264" s="159"/>
      <c r="L264" s="159"/>
      <c r="M264" s="159"/>
      <c r="N264" s="159"/>
      <c r="O264" s="159"/>
      <c r="P264" s="159"/>
      <c r="Q264" s="159"/>
      <c r="R264" s="159"/>
      <c r="S264" s="159"/>
      <c r="T264" s="159"/>
      <c r="U264" s="159"/>
      <c r="V264" s="159"/>
      <c r="W264" s="159"/>
      <c r="X264" s="159"/>
      <c r="Y264" s="149"/>
      <c r="Z264" s="149"/>
      <c r="AA264" s="149"/>
      <c r="AB264" s="149"/>
      <c r="AC264" s="149"/>
      <c r="AD264" s="149"/>
      <c r="AE264" s="149"/>
      <c r="AF264" s="149"/>
      <c r="AG264" s="149" t="s">
        <v>249</v>
      </c>
      <c r="AH264" s="149">
        <v>0</v>
      </c>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row>
    <row r="265" spans="1:60" outlineLevel="1">
      <c r="A265" s="156"/>
      <c r="B265" s="157"/>
      <c r="C265" s="194" t="s">
        <v>527</v>
      </c>
      <c r="D265" s="182"/>
      <c r="E265" s="183">
        <v>-1.08</v>
      </c>
      <c r="F265" s="159"/>
      <c r="G265" s="159"/>
      <c r="H265" s="159"/>
      <c r="I265" s="159"/>
      <c r="J265" s="159"/>
      <c r="K265" s="159"/>
      <c r="L265" s="159"/>
      <c r="M265" s="159"/>
      <c r="N265" s="159"/>
      <c r="O265" s="159"/>
      <c r="P265" s="159"/>
      <c r="Q265" s="159"/>
      <c r="R265" s="159"/>
      <c r="S265" s="159"/>
      <c r="T265" s="159"/>
      <c r="U265" s="159"/>
      <c r="V265" s="159"/>
      <c r="W265" s="159"/>
      <c r="X265" s="159"/>
      <c r="Y265" s="149"/>
      <c r="Z265" s="149"/>
      <c r="AA265" s="149"/>
      <c r="AB265" s="149"/>
      <c r="AC265" s="149"/>
      <c r="AD265" s="149"/>
      <c r="AE265" s="149"/>
      <c r="AF265" s="149"/>
      <c r="AG265" s="149" t="s">
        <v>249</v>
      </c>
      <c r="AH265" s="149">
        <v>0</v>
      </c>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row>
    <row r="266" spans="1:60" outlineLevel="1">
      <c r="A266" s="156"/>
      <c r="B266" s="157"/>
      <c r="C266" s="194" t="s">
        <v>528</v>
      </c>
      <c r="D266" s="182"/>
      <c r="E266" s="183">
        <v>0.2712</v>
      </c>
      <c r="F266" s="159"/>
      <c r="G266" s="159"/>
      <c r="H266" s="159"/>
      <c r="I266" s="159"/>
      <c r="J266" s="159"/>
      <c r="K266" s="159"/>
      <c r="L266" s="159"/>
      <c r="M266" s="159"/>
      <c r="N266" s="159"/>
      <c r="O266" s="159"/>
      <c r="P266" s="159"/>
      <c r="Q266" s="159"/>
      <c r="R266" s="159"/>
      <c r="S266" s="159"/>
      <c r="T266" s="159"/>
      <c r="U266" s="159"/>
      <c r="V266" s="159"/>
      <c r="W266" s="159"/>
      <c r="X266" s="159"/>
      <c r="Y266" s="149"/>
      <c r="Z266" s="149"/>
      <c r="AA266" s="149"/>
      <c r="AB266" s="149"/>
      <c r="AC266" s="149"/>
      <c r="AD266" s="149"/>
      <c r="AE266" s="149"/>
      <c r="AF266" s="149"/>
      <c r="AG266" s="149" t="s">
        <v>249</v>
      </c>
      <c r="AH266" s="149">
        <v>0</v>
      </c>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row>
    <row r="267" spans="1:60" outlineLevel="1">
      <c r="A267" s="156"/>
      <c r="B267" s="157"/>
      <c r="C267" s="194" t="s">
        <v>529</v>
      </c>
      <c r="D267" s="182"/>
      <c r="E267" s="183">
        <v>0.18</v>
      </c>
      <c r="F267" s="159"/>
      <c r="G267" s="159"/>
      <c r="H267" s="159"/>
      <c r="I267" s="159"/>
      <c r="J267" s="159"/>
      <c r="K267" s="159"/>
      <c r="L267" s="159"/>
      <c r="M267" s="159"/>
      <c r="N267" s="159"/>
      <c r="O267" s="159"/>
      <c r="P267" s="159"/>
      <c r="Q267" s="159"/>
      <c r="R267" s="159"/>
      <c r="S267" s="159"/>
      <c r="T267" s="159"/>
      <c r="U267" s="159"/>
      <c r="V267" s="159"/>
      <c r="W267" s="159"/>
      <c r="X267" s="159"/>
      <c r="Y267" s="149"/>
      <c r="Z267" s="149"/>
      <c r="AA267" s="149"/>
      <c r="AB267" s="149"/>
      <c r="AC267" s="149"/>
      <c r="AD267" s="149"/>
      <c r="AE267" s="149"/>
      <c r="AF267" s="149"/>
      <c r="AG267" s="149" t="s">
        <v>249</v>
      </c>
      <c r="AH267" s="149">
        <v>0</v>
      </c>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row>
    <row r="268" spans="1:60" outlineLevel="1">
      <c r="A268" s="156"/>
      <c r="B268" s="157"/>
      <c r="C268" s="194" t="s">
        <v>530</v>
      </c>
      <c r="D268" s="182"/>
      <c r="E268" s="183">
        <v>-0.56699999999999995</v>
      </c>
      <c r="F268" s="159"/>
      <c r="G268" s="159"/>
      <c r="H268" s="159"/>
      <c r="I268" s="159"/>
      <c r="J268" s="159"/>
      <c r="K268" s="159"/>
      <c r="L268" s="159"/>
      <c r="M268" s="159"/>
      <c r="N268" s="159"/>
      <c r="O268" s="159"/>
      <c r="P268" s="159"/>
      <c r="Q268" s="159"/>
      <c r="R268" s="159"/>
      <c r="S268" s="159"/>
      <c r="T268" s="159"/>
      <c r="U268" s="159"/>
      <c r="V268" s="159"/>
      <c r="W268" s="159"/>
      <c r="X268" s="159"/>
      <c r="Y268" s="149"/>
      <c r="Z268" s="149"/>
      <c r="AA268" s="149"/>
      <c r="AB268" s="149"/>
      <c r="AC268" s="149"/>
      <c r="AD268" s="149"/>
      <c r="AE268" s="149"/>
      <c r="AF268" s="149"/>
      <c r="AG268" s="149" t="s">
        <v>249</v>
      </c>
      <c r="AH268" s="149">
        <v>0</v>
      </c>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row>
    <row r="269" spans="1:60" outlineLevel="1">
      <c r="A269" s="168">
        <v>60</v>
      </c>
      <c r="B269" s="169" t="s">
        <v>531</v>
      </c>
      <c r="C269" s="178" t="s">
        <v>532</v>
      </c>
      <c r="D269" s="170" t="s">
        <v>257</v>
      </c>
      <c r="E269" s="171">
        <v>83.529449999999997</v>
      </c>
      <c r="F269" s="172"/>
      <c r="G269" s="173">
        <f>ROUND(E269*F269,2)</f>
        <v>0</v>
      </c>
      <c r="H269" s="172"/>
      <c r="I269" s="173">
        <f>ROUND(E269*H269,2)</f>
        <v>0</v>
      </c>
      <c r="J269" s="172"/>
      <c r="K269" s="173">
        <f>ROUND(E269*J269,2)</f>
        <v>0</v>
      </c>
      <c r="L269" s="173">
        <v>15</v>
      </c>
      <c r="M269" s="173">
        <f>G269*(1+L269/100)</f>
        <v>0</v>
      </c>
      <c r="N269" s="173">
        <v>8.0000000000000007E-5</v>
      </c>
      <c r="O269" s="173">
        <f>ROUND(E269*N269,2)</f>
        <v>0.01</v>
      </c>
      <c r="P269" s="173">
        <v>0</v>
      </c>
      <c r="Q269" s="173">
        <f>ROUND(E269*P269,2)</f>
        <v>0</v>
      </c>
      <c r="R269" s="173" t="s">
        <v>524</v>
      </c>
      <c r="S269" s="173" t="s">
        <v>211</v>
      </c>
      <c r="T269" s="174" t="s">
        <v>241</v>
      </c>
      <c r="U269" s="159">
        <v>0.28499999999999998</v>
      </c>
      <c r="V269" s="159">
        <f>ROUND(E269*U269,2)</f>
        <v>23.81</v>
      </c>
      <c r="W269" s="159"/>
      <c r="X269" s="159" t="s">
        <v>242</v>
      </c>
      <c r="Y269" s="149"/>
      <c r="Z269" s="149"/>
      <c r="AA269" s="149"/>
      <c r="AB269" s="149"/>
      <c r="AC269" s="149"/>
      <c r="AD269" s="149"/>
      <c r="AE269" s="149"/>
      <c r="AF269" s="149"/>
      <c r="AG269" s="149" t="s">
        <v>243</v>
      </c>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row>
    <row r="270" spans="1:60" outlineLevel="1">
      <c r="A270" s="156"/>
      <c r="B270" s="157"/>
      <c r="C270" s="263" t="s">
        <v>525</v>
      </c>
      <c r="D270" s="264"/>
      <c r="E270" s="264"/>
      <c r="F270" s="264"/>
      <c r="G270" s="264"/>
      <c r="H270" s="159"/>
      <c r="I270" s="159"/>
      <c r="J270" s="159"/>
      <c r="K270" s="159"/>
      <c r="L270" s="159"/>
      <c r="M270" s="159"/>
      <c r="N270" s="159"/>
      <c r="O270" s="159"/>
      <c r="P270" s="159"/>
      <c r="Q270" s="159"/>
      <c r="R270" s="159"/>
      <c r="S270" s="159"/>
      <c r="T270" s="159"/>
      <c r="U270" s="159"/>
      <c r="V270" s="159"/>
      <c r="W270" s="159"/>
      <c r="X270" s="159"/>
      <c r="Y270" s="149"/>
      <c r="Z270" s="149"/>
      <c r="AA270" s="149"/>
      <c r="AB270" s="149"/>
      <c r="AC270" s="149"/>
      <c r="AD270" s="149"/>
      <c r="AE270" s="149"/>
      <c r="AF270" s="149"/>
      <c r="AG270" s="149" t="s">
        <v>245</v>
      </c>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row>
    <row r="271" spans="1:60" outlineLevel="1">
      <c r="A271" s="156"/>
      <c r="B271" s="157"/>
      <c r="C271" s="194" t="s">
        <v>533</v>
      </c>
      <c r="D271" s="182"/>
      <c r="E271" s="183">
        <v>83.529449999999997</v>
      </c>
      <c r="F271" s="159"/>
      <c r="G271" s="159"/>
      <c r="H271" s="159"/>
      <c r="I271" s="159"/>
      <c r="J271" s="159"/>
      <c r="K271" s="159"/>
      <c r="L271" s="159"/>
      <c r="M271" s="159"/>
      <c r="N271" s="159"/>
      <c r="O271" s="159"/>
      <c r="P271" s="159"/>
      <c r="Q271" s="159"/>
      <c r="R271" s="159"/>
      <c r="S271" s="159"/>
      <c r="T271" s="159"/>
      <c r="U271" s="159"/>
      <c r="V271" s="159"/>
      <c r="W271" s="159"/>
      <c r="X271" s="159"/>
      <c r="Y271" s="149"/>
      <c r="Z271" s="149"/>
      <c r="AA271" s="149"/>
      <c r="AB271" s="149"/>
      <c r="AC271" s="149"/>
      <c r="AD271" s="149"/>
      <c r="AE271" s="149"/>
      <c r="AF271" s="149"/>
      <c r="AG271" s="149" t="s">
        <v>249</v>
      </c>
      <c r="AH271" s="149">
        <v>0</v>
      </c>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row>
    <row r="272" spans="1:60" ht="22.5" outlineLevel="1">
      <c r="A272" s="168">
        <v>61</v>
      </c>
      <c r="B272" s="169" t="s">
        <v>534</v>
      </c>
      <c r="C272" s="178" t="s">
        <v>535</v>
      </c>
      <c r="D272" s="170" t="s">
        <v>257</v>
      </c>
      <c r="E272" s="171">
        <v>124.79376000000001</v>
      </c>
      <c r="F272" s="172"/>
      <c r="G272" s="173">
        <f>ROUND(E272*F272,2)</f>
        <v>0</v>
      </c>
      <c r="H272" s="172"/>
      <c r="I272" s="173">
        <f>ROUND(E272*H272,2)</f>
        <v>0</v>
      </c>
      <c r="J272" s="172"/>
      <c r="K272" s="173">
        <f>ROUND(E272*J272,2)</f>
        <v>0</v>
      </c>
      <c r="L272" s="173">
        <v>15</v>
      </c>
      <c r="M272" s="173">
        <f>G272*(1+L272/100)</f>
        <v>0</v>
      </c>
      <c r="N272" s="173">
        <v>1.1299999999999999E-2</v>
      </c>
      <c r="O272" s="173">
        <f>ROUND(E272*N272,2)</f>
        <v>1.41</v>
      </c>
      <c r="P272" s="173">
        <v>0</v>
      </c>
      <c r="Q272" s="173">
        <f>ROUND(E272*P272,2)</f>
        <v>0</v>
      </c>
      <c r="R272" s="173" t="s">
        <v>417</v>
      </c>
      <c r="S272" s="173" t="s">
        <v>211</v>
      </c>
      <c r="T272" s="174" t="s">
        <v>241</v>
      </c>
      <c r="U272" s="159">
        <v>0</v>
      </c>
      <c r="V272" s="159">
        <f>ROUND(E272*U272,2)</f>
        <v>0</v>
      </c>
      <c r="W272" s="159"/>
      <c r="X272" s="159" t="s">
        <v>418</v>
      </c>
      <c r="Y272" s="149"/>
      <c r="Z272" s="149"/>
      <c r="AA272" s="149"/>
      <c r="AB272" s="149"/>
      <c r="AC272" s="149"/>
      <c r="AD272" s="149"/>
      <c r="AE272" s="149"/>
      <c r="AF272" s="149"/>
      <c r="AG272" s="149" t="s">
        <v>419</v>
      </c>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row>
    <row r="273" spans="1:60" outlineLevel="1">
      <c r="A273" s="156"/>
      <c r="B273" s="157"/>
      <c r="C273" s="194" t="s">
        <v>536</v>
      </c>
      <c r="D273" s="182"/>
      <c r="E273" s="183">
        <v>124.79376000000001</v>
      </c>
      <c r="F273" s="159"/>
      <c r="G273" s="159"/>
      <c r="H273" s="159"/>
      <c r="I273" s="159"/>
      <c r="J273" s="159"/>
      <c r="K273" s="159"/>
      <c r="L273" s="159"/>
      <c r="M273" s="159"/>
      <c r="N273" s="159"/>
      <c r="O273" s="159"/>
      <c r="P273" s="159"/>
      <c r="Q273" s="159"/>
      <c r="R273" s="159"/>
      <c r="S273" s="159"/>
      <c r="T273" s="159"/>
      <c r="U273" s="159"/>
      <c r="V273" s="159"/>
      <c r="W273" s="159"/>
      <c r="X273" s="159"/>
      <c r="Y273" s="149"/>
      <c r="Z273" s="149"/>
      <c r="AA273" s="149"/>
      <c r="AB273" s="149"/>
      <c r="AC273" s="149"/>
      <c r="AD273" s="149"/>
      <c r="AE273" s="149"/>
      <c r="AF273" s="149"/>
      <c r="AG273" s="149" t="s">
        <v>249</v>
      </c>
      <c r="AH273" s="149">
        <v>0</v>
      </c>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row>
    <row r="274" spans="1:60" ht="22.5" outlineLevel="1">
      <c r="A274" s="168">
        <v>62</v>
      </c>
      <c r="B274" s="169" t="s">
        <v>537</v>
      </c>
      <c r="C274" s="178" t="s">
        <v>538</v>
      </c>
      <c r="D274" s="170" t="s">
        <v>257</v>
      </c>
      <c r="E274" s="171">
        <v>87.705920000000006</v>
      </c>
      <c r="F274" s="172"/>
      <c r="G274" s="173">
        <f>ROUND(E274*F274,2)</f>
        <v>0</v>
      </c>
      <c r="H274" s="172"/>
      <c r="I274" s="173">
        <f>ROUND(E274*H274,2)</f>
        <v>0</v>
      </c>
      <c r="J274" s="172"/>
      <c r="K274" s="173">
        <f>ROUND(E274*J274,2)</f>
        <v>0</v>
      </c>
      <c r="L274" s="173">
        <v>15</v>
      </c>
      <c r="M274" s="173">
        <f>G274*(1+L274/100)</f>
        <v>0</v>
      </c>
      <c r="N274" s="173">
        <v>1.5699999999999999E-2</v>
      </c>
      <c r="O274" s="173">
        <f>ROUND(E274*N274,2)</f>
        <v>1.38</v>
      </c>
      <c r="P274" s="173">
        <v>0</v>
      </c>
      <c r="Q274" s="173">
        <f>ROUND(E274*P274,2)</f>
        <v>0</v>
      </c>
      <c r="R274" s="173" t="s">
        <v>417</v>
      </c>
      <c r="S274" s="173" t="s">
        <v>211</v>
      </c>
      <c r="T274" s="174" t="s">
        <v>241</v>
      </c>
      <c r="U274" s="159">
        <v>0</v>
      </c>
      <c r="V274" s="159">
        <f>ROUND(E274*U274,2)</f>
        <v>0</v>
      </c>
      <c r="W274" s="159"/>
      <c r="X274" s="159" t="s">
        <v>418</v>
      </c>
      <c r="Y274" s="149"/>
      <c r="Z274" s="149"/>
      <c r="AA274" s="149"/>
      <c r="AB274" s="149"/>
      <c r="AC274" s="149"/>
      <c r="AD274" s="149"/>
      <c r="AE274" s="149"/>
      <c r="AF274" s="149"/>
      <c r="AG274" s="149" t="s">
        <v>419</v>
      </c>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row>
    <row r="275" spans="1:60" outlineLevel="1">
      <c r="A275" s="156"/>
      <c r="B275" s="157"/>
      <c r="C275" s="194" t="s">
        <v>539</v>
      </c>
      <c r="D275" s="182"/>
      <c r="E275" s="183">
        <v>87.705920000000006</v>
      </c>
      <c r="F275" s="159"/>
      <c r="G275" s="159"/>
      <c r="H275" s="159"/>
      <c r="I275" s="159"/>
      <c r="J275" s="159"/>
      <c r="K275" s="159"/>
      <c r="L275" s="159"/>
      <c r="M275" s="159"/>
      <c r="N275" s="159"/>
      <c r="O275" s="159"/>
      <c r="P275" s="159"/>
      <c r="Q275" s="159"/>
      <c r="R275" s="159"/>
      <c r="S275" s="159"/>
      <c r="T275" s="159"/>
      <c r="U275" s="159"/>
      <c r="V275" s="159"/>
      <c r="W275" s="159"/>
      <c r="X275" s="159"/>
      <c r="Y275" s="149"/>
      <c r="Z275" s="149"/>
      <c r="AA275" s="149"/>
      <c r="AB275" s="149"/>
      <c r="AC275" s="149"/>
      <c r="AD275" s="149"/>
      <c r="AE275" s="149"/>
      <c r="AF275" s="149"/>
      <c r="AG275" s="149" t="s">
        <v>249</v>
      </c>
      <c r="AH275" s="149">
        <v>0</v>
      </c>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row>
    <row r="276" spans="1:60" outlineLevel="1">
      <c r="A276" s="156">
        <v>63</v>
      </c>
      <c r="B276" s="157" t="s">
        <v>540</v>
      </c>
      <c r="C276" s="197" t="s">
        <v>541</v>
      </c>
      <c r="D276" s="158" t="s">
        <v>0</v>
      </c>
      <c r="E276" s="193"/>
      <c r="F276" s="160"/>
      <c r="G276" s="159">
        <f>ROUND(E276*F276,2)</f>
        <v>0</v>
      </c>
      <c r="H276" s="160"/>
      <c r="I276" s="159">
        <f>ROUND(E276*H276,2)</f>
        <v>0</v>
      </c>
      <c r="J276" s="160"/>
      <c r="K276" s="159">
        <f>ROUND(E276*J276,2)</f>
        <v>0</v>
      </c>
      <c r="L276" s="159">
        <v>15</v>
      </c>
      <c r="M276" s="159">
        <f>G276*(1+L276/100)</f>
        <v>0</v>
      </c>
      <c r="N276" s="159">
        <v>0</v>
      </c>
      <c r="O276" s="159">
        <f>ROUND(E276*N276,2)</f>
        <v>0</v>
      </c>
      <c r="P276" s="159">
        <v>0</v>
      </c>
      <c r="Q276" s="159">
        <f>ROUND(E276*P276,2)</f>
        <v>0</v>
      </c>
      <c r="R276" s="159" t="s">
        <v>524</v>
      </c>
      <c r="S276" s="159" t="s">
        <v>211</v>
      </c>
      <c r="T276" s="159" t="s">
        <v>241</v>
      </c>
      <c r="U276" s="159">
        <v>0</v>
      </c>
      <c r="V276" s="159">
        <f>ROUND(E276*U276,2)</f>
        <v>0</v>
      </c>
      <c r="W276" s="159"/>
      <c r="X276" s="159" t="s">
        <v>447</v>
      </c>
      <c r="Y276" s="149"/>
      <c r="Z276" s="149"/>
      <c r="AA276" s="149"/>
      <c r="AB276" s="149"/>
      <c r="AC276" s="149"/>
      <c r="AD276" s="149"/>
      <c r="AE276" s="149"/>
      <c r="AF276" s="149"/>
      <c r="AG276" s="149" t="s">
        <v>448</v>
      </c>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row>
    <row r="277" spans="1:60" outlineLevel="1">
      <c r="A277" s="156"/>
      <c r="B277" s="157"/>
      <c r="C277" s="267" t="s">
        <v>490</v>
      </c>
      <c r="D277" s="268"/>
      <c r="E277" s="268"/>
      <c r="F277" s="268"/>
      <c r="G277" s="268"/>
      <c r="H277" s="159"/>
      <c r="I277" s="159"/>
      <c r="J277" s="159"/>
      <c r="K277" s="159"/>
      <c r="L277" s="159"/>
      <c r="M277" s="159"/>
      <c r="N277" s="159"/>
      <c r="O277" s="159"/>
      <c r="P277" s="159"/>
      <c r="Q277" s="159"/>
      <c r="R277" s="159"/>
      <c r="S277" s="159"/>
      <c r="T277" s="159"/>
      <c r="U277" s="159"/>
      <c r="V277" s="159"/>
      <c r="W277" s="159"/>
      <c r="X277" s="159"/>
      <c r="Y277" s="149"/>
      <c r="Z277" s="149"/>
      <c r="AA277" s="149"/>
      <c r="AB277" s="149"/>
      <c r="AC277" s="149"/>
      <c r="AD277" s="149"/>
      <c r="AE277" s="149"/>
      <c r="AF277" s="149"/>
      <c r="AG277" s="149" t="s">
        <v>245</v>
      </c>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row>
    <row r="278" spans="1:60">
      <c r="A278" s="162" t="s">
        <v>206</v>
      </c>
      <c r="B278" s="163" t="s">
        <v>155</v>
      </c>
      <c r="C278" s="177" t="s">
        <v>156</v>
      </c>
      <c r="D278" s="164"/>
      <c r="E278" s="165"/>
      <c r="F278" s="166"/>
      <c r="G278" s="166">
        <f>SUMIF(AG279:AG289,"&lt;&gt;NOR",G279:G289)</f>
        <v>0</v>
      </c>
      <c r="H278" s="166"/>
      <c r="I278" s="166">
        <f>SUM(I279:I289)</f>
        <v>0</v>
      </c>
      <c r="J278" s="166"/>
      <c r="K278" s="166">
        <f>SUM(K279:K289)</f>
        <v>0</v>
      </c>
      <c r="L278" s="166"/>
      <c r="M278" s="166">
        <f>SUM(M279:M289)</f>
        <v>0</v>
      </c>
      <c r="N278" s="166"/>
      <c r="O278" s="166">
        <f>SUM(O279:O289)</f>
        <v>0</v>
      </c>
      <c r="P278" s="166"/>
      <c r="Q278" s="166">
        <f>SUM(Q279:Q289)</f>
        <v>0</v>
      </c>
      <c r="R278" s="166"/>
      <c r="S278" s="166"/>
      <c r="T278" s="167"/>
      <c r="U278" s="161"/>
      <c r="V278" s="161">
        <f>SUM(V279:V289)</f>
        <v>0</v>
      </c>
      <c r="W278" s="161"/>
      <c r="X278" s="161"/>
      <c r="AG278" t="s">
        <v>207</v>
      </c>
    </row>
    <row r="279" spans="1:60" outlineLevel="1">
      <c r="A279" s="168">
        <v>64</v>
      </c>
      <c r="B279" s="169" t="s">
        <v>542</v>
      </c>
      <c r="C279" s="178" t="s">
        <v>543</v>
      </c>
      <c r="D279" s="170" t="s">
        <v>264</v>
      </c>
      <c r="E279" s="171">
        <v>1</v>
      </c>
      <c r="F279" s="172"/>
      <c r="G279" s="173">
        <f>ROUND(E279*F279,2)</f>
        <v>0</v>
      </c>
      <c r="H279" s="172"/>
      <c r="I279" s="173">
        <f>ROUND(E279*H279,2)</f>
        <v>0</v>
      </c>
      <c r="J279" s="172"/>
      <c r="K279" s="173">
        <f>ROUND(E279*J279,2)</f>
        <v>0</v>
      </c>
      <c r="L279" s="173">
        <v>15</v>
      </c>
      <c r="M279" s="173">
        <f>G279*(1+L279/100)</f>
        <v>0</v>
      </c>
      <c r="N279" s="173">
        <v>0</v>
      </c>
      <c r="O279" s="173">
        <f>ROUND(E279*N279,2)</f>
        <v>0</v>
      </c>
      <c r="P279" s="173">
        <v>0</v>
      </c>
      <c r="Q279" s="173">
        <f>ROUND(E279*P279,2)</f>
        <v>0</v>
      </c>
      <c r="R279" s="173"/>
      <c r="S279" s="173" t="s">
        <v>412</v>
      </c>
      <c r="T279" s="174" t="s">
        <v>212</v>
      </c>
      <c r="U279" s="159">
        <v>0</v>
      </c>
      <c r="V279" s="159">
        <f>ROUND(E279*U279,2)</f>
        <v>0</v>
      </c>
      <c r="W279" s="159"/>
      <c r="X279" s="159" t="s">
        <v>242</v>
      </c>
      <c r="Y279" s="149"/>
      <c r="Z279" s="149"/>
      <c r="AA279" s="149"/>
      <c r="AB279" s="149"/>
      <c r="AC279" s="149"/>
      <c r="AD279" s="149"/>
      <c r="AE279" s="149"/>
      <c r="AF279" s="149"/>
      <c r="AG279" s="149" t="s">
        <v>243</v>
      </c>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row>
    <row r="280" spans="1:60" outlineLevel="1">
      <c r="A280" s="156"/>
      <c r="B280" s="157"/>
      <c r="C280" s="254" t="s">
        <v>544</v>
      </c>
      <c r="D280" s="255"/>
      <c r="E280" s="255"/>
      <c r="F280" s="255"/>
      <c r="G280" s="255"/>
      <c r="H280" s="159"/>
      <c r="I280" s="159"/>
      <c r="J280" s="159"/>
      <c r="K280" s="159"/>
      <c r="L280" s="159"/>
      <c r="M280" s="159"/>
      <c r="N280" s="159"/>
      <c r="O280" s="159"/>
      <c r="P280" s="159"/>
      <c r="Q280" s="159"/>
      <c r="R280" s="159"/>
      <c r="S280" s="159"/>
      <c r="T280" s="159"/>
      <c r="U280" s="159"/>
      <c r="V280" s="159"/>
      <c r="W280" s="159"/>
      <c r="X280" s="159"/>
      <c r="Y280" s="149"/>
      <c r="Z280" s="149"/>
      <c r="AA280" s="149"/>
      <c r="AB280" s="149"/>
      <c r="AC280" s="149"/>
      <c r="AD280" s="149"/>
      <c r="AE280" s="149"/>
      <c r="AF280" s="149"/>
      <c r="AG280" s="149" t="s">
        <v>216</v>
      </c>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row>
    <row r="281" spans="1:60" outlineLevel="1">
      <c r="A281" s="156"/>
      <c r="B281" s="157"/>
      <c r="C281" s="265" t="s">
        <v>545</v>
      </c>
      <c r="D281" s="266"/>
      <c r="E281" s="266"/>
      <c r="F281" s="266"/>
      <c r="G281" s="266"/>
      <c r="H281" s="159"/>
      <c r="I281" s="159"/>
      <c r="J281" s="159"/>
      <c r="K281" s="159"/>
      <c r="L281" s="159"/>
      <c r="M281" s="159"/>
      <c r="N281" s="159"/>
      <c r="O281" s="159"/>
      <c r="P281" s="159"/>
      <c r="Q281" s="159"/>
      <c r="R281" s="159"/>
      <c r="S281" s="159"/>
      <c r="T281" s="159"/>
      <c r="U281" s="159"/>
      <c r="V281" s="159"/>
      <c r="W281" s="159"/>
      <c r="X281" s="159"/>
      <c r="Y281" s="149"/>
      <c r="Z281" s="149"/>
      <c r="AA281" s="149"/>
      <c r="AB281" s="149"/>
      <c r="AC281" s="149"/>
      <c r="AD281" s="149"/>
      <c r="AE281" s="149"/>
      <c r="AF281" s="149"/>
      <c r="AG281" s="149" t="s">
        <v>216</v>
      </c>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row>
    <row r="282" spans="1:60" outlineLevel="1">
      <c r="A282" s="156"/>
      <c r="B282" s="157"/>
      <c r="C282" s="265" t="s">
        <v>546</v>
      </c>
      <c r="D282" s="266"/>
      <c r="E282" s="266"/>
      <c r="F282" s="266"/>
      <c r="G282" s="266"/>
      <c r="H282" s="159"/>
      <c r="I282" s="159"/>
      <c r="J282" s="159"/>
      <c r="K282" s="159"/>
      <c r="L282" s="159"/>
      <c r="M282" s="159"/>
      <c r="N282" s="159"/>
      <c r="O282" s="159"/>
      <c r="P282" s="159"/>
      <c r="Q282" s="159"/>
      <c r="R282" s="159"/>
      <c r="S282" s="159"/>
      <c r="T282" s="159"/>
      <c r="U282" s="159"/>
      <c r="V282" s="159"/>
      <c r="W282" s="159"/>
      <c r="X282" s="159"/>
      <c r="Y282" s="149"/>
      <c r="Z282" s="149"/>
      <c r="AA282" s="149"/>
      <c r="AB282" s="149"/>
      <c r="AC282" s="149"/>
      <c r="AD282" s="149"/>
      <c r="AE282" s="149"/>
      <c r="AF282" s="149"/>
      <c r="AG282" s="149" t="s">
        <v>216</v>
      </c>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row>
    <row r="283" spans="1:60" outlineLevel="1">
      <c r="A283" s="156"/>
      <c r="B283" s="157"/>
      <c r="C283" s="265" t="s">
        <v>547</v>
      </c>
      <c r="D283" s="266"/>
      <c r="E283" s="266"/>
      <c r="F283" s="266"/>
      <c r="G283" s="266"/>
      <c r="H283" s="159"/>
      <c r="I283" s="159"/>
      <c r="J283" s="159"/>
      <c r="K283" s="159"/>
      <c r="L283" s="159"/>
      <c r="M283" s="159"/>
      <c r="N283" s="159"/>
      <c r="O283" s="159"/>
      <c r="P283" s="159"/>
      <c r="Q283" s="159"/>
      <c r="R283" s="159"/>
      <c r="S283" s="159"/>
      <c r="T283" s="159"/>
      <c r="U283" s="159"/>
      <c r="V283" s="159"/>
      <c r="W283" s="159"/>
      <c r="X283" s="159"/>
      <c r="Y283" s="149"/>
      <c r="Z283" s="149"/>
      <c r="AA283" s="149"/>
      <c r="AB283" s="149"/>
      <c r="AC283" s="149"/>
      <c r="AD283" s="149"/>
      <c r="AE283" s="149"/>
      <c r="AF283" s="149"/>
      <c r="AG283" s="149" t="s">
        <v>216</v>
      </c>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row>
    <row r="284" spans="1:60" outlineLevel="1">
      <c r="A284" s="156"/>
      <c r="B284" s="157"/>
      <c r="C284" s="265" t="s">
        <v>548</v>
      </c>
      <c r="D284" s="266"/>
      <c r="E284" s="266"/>
      <c r="F284" s="266"/>
      <c r="G284" s="266"/>
      <c r="H284" s="159"/>
      <c r="I284" s="159"/>
      <c r="J284" s="159"/>
      <c r="K284" s="159"/>
      <c r="L284" s="159"/>
      <c r="M284" s="159"/>
      <c r="N284" s="159"/>
      <c r="O284" s="159"/>
      <c r="P284" s="159"/>
      <c r="Q284" s="159"/>
      <c r="R284" s="159"/>
      <c r="S284" s="159"/>
      <c r="T284" s="159"/>
      <c r="U284" s="159"/>
      <c r="V284" s="159"/>
      <c r="W284" s="159"/>
      <c r="X284" s="159"/>
      <c r="Y284" s="149"/>
      <c r="Z284" s="149"/>
      <c r="AA284" s="149"/>
      <c r="AB284" s="149"/>
      <c r="AC284" s="149"/>
      <c r="AD284" s="149"/>
      <c r="AE284" s="149"/>
      <c r="AF284" s="149"/>
      <c r="AG284" s="149" t="s">
        <v>216</v>
      </c>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row>
    <row r="285" spans="1:60" outlineLevel="1">
      <c r="A285" s="156"/>
      <c r="B285" s="157"/>
      <c r="C285" s="265" t="s">
        <v>549</v>
      </c>
      <c r="D285" s="266"/>
      <c r="E285" s="266"/>
      <c r="F285" s="266"/>
      <c r="G285" s="266"/>
      <c r="H285" s="159"/>
      <c r="I285" s="159"/>
      <c r="J285" s="159"/>
      <c r="K285" s="159"/>
      <c r="L285" s="159"/>
      <c r="M285" s="159"/>
      <c r="N285" s="159"/>
      <c r="O285" s="159"/>
      <c r="P285" s="159"/>
      <c r="Q285" s="159"/>
      <c r="R285" s="159"/>
      <c r="S285" s="159"/>
      <c r="T285" s="159"/>
      <c r="U285" s="159"/>
      <c r="V285" s="159"/>
      <c r="W285" s="159"/>
      <c r="X285" s="159"/>
      <c r="Y285" s="149"/>
      <c r="Z285" s="149"/>
      <c r="AA285" s="149"/>
      <c r="AB285" s="149"/>
      <c r="AC285" s="149"/>
      <c r="AD285" s="149"/>
      <c r="AE285" s="149"/>
      <c r="AF285" s="149"/>
      <c r="AG285" s="149" t="s">
        <v>216</v>
      </c>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row>
    <row r="286" spans="1:60" outlineLevel="1">
      <c r="A286" s="156"/>
      <c r="B286" s="157"/>
      <c r="C286" s="265" t="s">
        <v>550</v>
      </c>
      <c r="D286" s="266"/>
      <c r="E286" s="266"/>
      <c r="F286" s="266"/>
      <c r="G286" s="266"/>
      <c r="H286" s="159"/>
      <c r="I286" s="159"/>
      <c r="J286" s="159"/>
      <c r="K286" s="159"/>
      <c r="L286" s="159"/>
      <c r="M286" s="159"/>
      <c r="N286" s="159"/>
      <c r="O286" s="159"/>
      <c r="P286" s="159"/>
      <c r="Q286" s="159"/>
      <c r="R286" s="159"/>
      <c r="S286" s="159"/>
      <c r="T286" s="159"/>
      <c r="U286" s="159"/>
      <c r="V286" s="159"/>
      <c r="W286" s="159"/>
      <c r="X286" s="159"/>
      <c r="Y286" s="149"/>
      <c r="Z286" s="149"/>
      <c r="AA286" s="149"/>
      <c r="AB286" s="149"/>
      <c r="AC286" s="149"/>
      <c r="AD286" s="149"/>
      <c r="AE286" s="149"/>
      <c r="AF286" s="149"/>
      <c r="AG286" s="149" t="s">
        <v>216</v>
      </c>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row>
    <row r="287" spans="1:60" outlineLevel="1">
      <c r="A287" s="156"/>
      <c r="B287" s="157"/>
      <c r="C287" s="265" t="s">
        <v>551</v>
      </c>
      <c r="D287" s="266"/>
      <c r="E287" s="266"/>
      <c r="F287" s="266"/>
      <c r="G287" s="266"/>
      <c r="H287" s="159"/>
      <c r="I287" s="159"/>
      <c r="J287" s="159"/>
      <c r="K287" s="159"/>
      <c r="L287" s="159"/>
      <c r="M287" s="159"/>
      <c r="N287" s="159"/>
      <c r="O287" s="159"/>
      <c r="P287" s="159"/>
      <c r="Q287" s="159"/>
      <c r="R287" s="159"/>
      <c r="S287" s="159"/>
      <c r="T287" s="159"/>
      <c r="U287" s="159"/>
      <c r="V287" s="159"/>
      <c r="W287" s="159"/>
      <c r="X287" s="159"/>
      <c r="Y287" s="149"/>
      <c r="Z287" s="149"/>
      <c r="AA287" s="149"/>
      <c r="AB287" s="149"/>
      <c r="AC287" s="149"/>
      <c r="AD287" s="149"/>
      <c r="AE287" s="149"/>
      <c r="AF287" s="149"/>
      <c r="AG287" s="149" t="s">
        <v>216</v>
      </c>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row>
    <row r="288" spans="1:60" outlineLevel="1">
      <c r="A288" s="156">
        <v>65</v>
      </c>
      <c r="B288" s="157" t="s">
        <v>552</v>
      </c>
      <c r="C288" s="197" t="s">
        <v>553</v>
      </c>
      <c r="D288" s="158" t="s">
        <v>0</v>
      </c>
      <c r="E288" s="193"/>
      <c r="F288" s="160"/>
      <c r="G288" s="159">
        <f>ROUND(E288*F288,2)</f>
        <v>0</v>
      </c>
      <c r="H288" s="160"/>
      <c r="I288" s="159">
        <f>ROUND(E288*H288,2)</f>
        <v>0</v>
      </c>
      <c r="J288" s="160"/>
      <c r="K288" s="159">
        <f>ROUND(E288*J288,2)</f>
        <v>0</v>
      </c>
      <c r="L288" s="159">
        <v>15</v>
      </c>
      <c r="M288" s="159">
        <f>G288*(1+L288/100)</f>
        <v>0</v>
      </c>
      <c r="N288" s="159">
        <v>0</v>
      </c>
      <c r="O288" s="159">
        <f>ROUND(E288*N288,2)</f>
        <v>0</v>
      </c>
      <c r="P288" s="159">
        <v>0</v>
      </c>
      <c r="Q288" s="159">
        <f>ROUND(E288*P288,2)</f>
        <v>0</v>
      </c>
      <c r="R288" s="159" t="s">
        <v>554</v>
      </c>
      <c r="S288" s="159" t="s">
        <v>211</v>
      </c>
      <c r="T288" s="159" t="s">
        <v>241</v>
      </c>
      <c r="U288" s="159">
        <v>0</v>
      </c>
      <c r="V288" s="159">
        <f>ROUND(E288*U288,2)</f>
        <v>0</v>
      </c>
      <c r="W288" s="159"/>
      <c r="X288" s="159" t="s">
        <v>447</v>
      </c>
      <c r="Y288" s="149"/>
      <c r="Z288" s="149"/>
      <c r="AA288" s="149"/>
      <c r="AB288" s="149"/>
      <c r="AC288" s="149"/>
      <c r="AD288" s="149"/>
      <c r="AE288" s="149"/>
      <c r="AF288" s="149"/>
      <c r="AG288" s="149" t="s">
        <v>448</v>
      </c>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row>
    <row r="289" spans="1:60" outlineLevel="1">
      <c r="A289" s="156"/>
      <c r="B289" s="157"/>
      <c r="C289" s="267" t="s">
        <v>490</v>
      </c>
      <c r="D289" s="268"/>
      <c r="E289" s="268"/>
      <c r="F289" s="268"/>
      <c r="G289" s="268"/>
      <c r="H289" s="159"/>
      <c r="I289" s="159"/>
      <c r="J289" s="159"/>
      <c r="K289" s="159"/>
      <c r="L289" s="159"/>
      <c r="M289" s="159"/>
      <c r="N289" s="159"/>
      <c r="O289" s="159"/>
      <c r="P289" s="159"/>
      <c r="Q289" s="159"/>
      <c r="R289" s="159"/>
      <c r="S289" s="159"/>
      <c r="T289" s="159"/>
      <c r="U289" s="159"/>
      <c r="V289" s="159"/>
      <c r="W289" s="159"/>
      <c r="X289" s="159"/>
      <c r="Y289" s="149"/>
      <c r="Z289" s="149"/>
      <c r="AA289" s="149"/>
      <c r="AB289" s="149"/>
      <c r="AC289" s="149"/>
      <c r="AD289" s="149"/>
      <c r="AE289" s="149"/>
      <c r="AF289" s="149"/>
      <c r="AG289" s="149" t="s">
        <v>245</v>
      </c>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row>
    <row r="290" spans="1:60">
      <c r="A290" s="3"/>
      <c r="B290" s="4"/>
      <c r="C290" s="179"/>
      <c r="D290" s="6"/>
      <c r="E290" s="3"/>
      <c r="F290" s="3"/>
      <c r="G290" s="3"/>
      <c r="H290" s="3"/>
      <c r="I290" s="3"/>
      <c r="J290" s="3"/>
      <c r="K290" s="3"/>
      <c r="L290" s="3"/>
      <c r="M290" s="3"/>
      <c r="N290" s="3"/>
      <c r="O290" s="3"/>
      <c r="P290" s="3"/>
      <c r="Q290" s="3"/>
      <c r="R290" s="3"/>
      <c r="S290" s="3"/>
      <c r="T290" s="3"/>
      <c r="U290" s="3"/>
      <c r="V290" s="3"/>
      <c r="W290" s="3"/>
      <c r="X290" s="3"/>
      <c r="AE290">
        <v>15</v>
      </c>
      <c r="AF290">
        <v>21</v>
      </c>
      <c r="AG290" t="s">
        <v>193</v>
      </c>
    </row>
    <row r="291" spans="1:60">
      <c r="A291" s="152"/>
      <c r="B291" s="153" t="s">
        <v>29</v>
      </c>
      <c r="C291" s="180"/>
      <c r="D291" s="154"/>
      <c r="E291" s="155"/>
      <c r="F291" s="155"/>
      <c r="G291" s="176">
        <f>G8+G32+G41+G172+G185+G189+G191+G194+G199+G229+G240+G252+G278</f>
        <v>0</v>
      </c>
      <c r="H291" s="3"/>
      <c r="I291" s="3"/>
      <c r="J291" s="3"/>
      <c r="K291" s="3"/>
      <c r="L291" s="3"/>
      <c r="M291" s="3"/>
      <c r="N291" s="3"/>
      <c r="O291" s="3"/>
      <c r="P291" s="3"/>
      <c r="Q291" s="3"/>
      <c r="R291" s="3"/>
      <c r="S291" s="3"/>
      <c r="T291" s="3"/>
      <c r="U291" s="3"/>
      <c r="V291" s="3"/>
      <c r="W291" s="3"/>
      <c r="X291" s="3"/>
      <c r="AE291">
        <f>SUMIF(L7:L289,AE290,G7:G289)</f>
        <v>0</v>
      </c>
      <c r="AF291">
        <f>SUMIF(L7:L289,AF290,G7:G289)</f>
        <v>0</v>
      </c>
      <c r="AG291" t="s">
        <v>235</v>
      </c>
    </row>
    <row r="292" spans="1:60">
      <c r="C292" s="181"/>
      <c r="D292" s="10"/>
      <c r="AG292" t="s">
        <v>236</v>
      </c>
    </row>
    <row r="293" spans="1:60">
      <c r="D293" s="10"/>
    </row>
    <row r="294" spans="1:60">
      <c r="D294" s="10"/>
    </row>
    <row r="295" spans="1:60">
      <c r="D295" s="10"/>
    </row>
    <row r="296" spans="1:60">
      <c r="D296" s="10"/>
    </row>
    <row r="297" spans="1:60">
      <c r="D297" s="10"/>
    </row>
    <row r="298" spans="1:60">
      <c r="D298" s="10"/>
    </row>
    <row r="299" spans="1:60">
      <c r="D299" s="10"/>
    </row>
    <row r="300" spans="1:60">
      <c r="D300" s="10"/>
    </row>
    <row r="301" spans="1:60">
      <c r="D301" s="10"/>
    </row>
    <row r="302" spans="1:60">
      <c r="D302" s="10"/>
    </row>
    <row r="303" spans="1:60">
      <c r="D303" s="10"/>
    </row>
    <row r="304" spans="1:60">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56">
    <mergeCell ref="C287:G287"/>
    <mergeCell ref="C289:G289"/>
    <mergeCell ref="C281:G281"/>
    <mergeCell ref="C282:G282"/>
    <mergeCell ref="C283:G283"/>
    <mergeCell ref="C284:G284"/>
    <mergeCell ref="C285:G285"/>
    <mergeCell ref="C286:G286"/>
    <mergeCell ref="C280:G280"/>
    <mergeCell ref="C205:G205"/>
    <mergeCell ref="C228:G228"/>
    <mergeCell ref="C234:G234"/>
    <mergeCell ref="C235:G235"/>
    <mergeCell ref="C236:G236"/>
    <mergeCell ref="C237:G237"/>
    <mergeCell ref="C239:G239"/>
    <mergeCell ref="C251:G251"/>
    <mergeCell ref="C254:G254"/>
    <mergeCell ref="C270:G270"/>
    <mergeCell ref="C277:G277"/>
    <mergeCell ref="C204:G204"/>
    <mergeCell ref="C124:G124"/>
    <mergeCell ref="C139:G139"/>
    <mergeCell ref="C142:G142"/>
    <mergeCell ref="C151:G151"/>
    <mergeCell ref="C160:G160"/>
    <mergeCell ref="C174:G174"/>
    <mergeCell ref="C175:G175"/>
    <mergeCell ref="C178:G178"/>
    <mergeCell ref="C187:G187"/>
    <mergeCell ref="C193:G193"/>
    <mergeCell ref="C198:G198"/>
    <mergeCell ref="C109:G109"/>
    <mergeCell ref="C28:G28"/>
    <mergeCell ref="C29:G29"/>
    <mergeCell ref="C39:G39"/>
    <mergeCell ref="C43:G43"/>
    <mergeCell ref="C68:G68"/>
    <mergeCell ref="C72:G72"/>
    <mergeCell ref="C73:G73"/>
    <mergeCell ref="C76:G76"/>
    <mergeCell ref="C77:G77"/>
    <mergeCell ref="C104:G104"/>
    <mergeCell ref="C105:G105"/>
    <mergeCell ref="C27:G27"/>
    <mergeCell ref="A1:G1"/>
    <mergeCell ref="C2:G2"/>
    <mergeCell ref="C3:G3"/>
    <mergeCell ref="C4:G4"/>
    <mergeCell ref="C10:G10"/>
    <mergeCell ref="C12:G12"/>
    <mergeCell ref="C15:G15"/>
    <mergeCell ref="C19:G19"/>
    <mergeCell ref="C23:G23"/>
    <mergeCell ref="C24:G24"/>
    <mergeCell ref="C25:G2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57</v>
      </c>
      <c r="C3" s="257" t="s">
        <v>58</v>
      </c>
      <c r="D3" s="258"/>
      <c r="E3" s="258"/>
      <c r="F3" s="258"/>
      <c r="G3" s="259"/>
      <c r="AC3" s="123" t="s">
        <v>182</v>
      </c>
      <c r="AG3" t="s">
        <v>183</v>
      </c>
    </row>
    <row r="4" spans="1:60" ht="24.95" customHeight="1">
      <c r="A4" s="142" t="s">
        <v>9</v>
      </c>
      <c r="B4" s="143" t="s">
        <v>61</v>
      </c>
      <c r="C4" s="260" t="s">
        <v>62</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108</v>
      </c>
      <c r="C8" s="177" t="s">
        <v>62</v>
      </c>
      <c r="D8" s="164"/>
      <c r="E8" s="165"/>
      <c r="F8" s="166"/>
      <c r="G8" s="166">
        <f>SUMIF(AG9:AG31,"&lt;&gt;NOR",G9:G31)</f>
        <v>0</v>
      </c>
      <c r="H8" s="166"/>
      <c r="I8" s="166">
        <f>SUM(I9:I31)</f>
        <v>0</v>
      </c>
      <c r="J8" s="166"/>
      <c r="K8" s="166">
        <f>SUM(K9:K31)</f>
        <v>0</v>
      </c>
      <c r="L8" s="166"/>
      <c r="M8" s="166">
        <f>SUM(M9:M31)</f>
        <v>0</v>
      </c>
      <c r="N8" s="166"/>
      <c r="O8" s="166">
        <f>SUM(O9:O31)</f>
        <v>0.19</v>
      </c>
      <c r="P8" s="166"/>
      <c r="Q8" s="166">
        <f>SUM(Q9:Q31)</f>
        <v>0</v>
      </c>
      <c r="R8" s="166"/>
      <c r="S8" s="166"/>
      <c r="T8" s="167"/>
      <c r="U8" s="161"/>
      <c r="V8" s="161">
        <f>SUM(V9:V31)</f>
        <v>9.1300000000000008</v>
      </c>
      <c r="W8" s="161"/>
      <c r="X8" s="161"/>
      <c r="AG8" t="s">
        <v>207</v>
      </c>
    </row>
    <row r="9" spans="1:60" outlineLevel="1">
      <c r="A9" s="168">
        <v>1</v>
      </c>
      <c r="B9" s="169" t="s">
        <v>556</v>
      </c>
      <c r="C9" s="178" t="s">
        <v>557</v>
      </c>
      <c r="D9" s="170" t="s">
        <v>272</v>
      </c>
      <c r="E9" s="171">
        <v>21.49</v>
      </c>
      <c r="F9" s="172"/>
      <c r="G9" s="173">
        <f>ROUND(E9*F9,2)</f>
        <v>0</v>
      </c>
      <c r="H9" s="172"/>
      <c r="I9" s="173">
        <f>ROUND(E9*H9,2)</f>
        <v>0</v>
      </c>
      <c r="J9" s="172"/>
      <c r="K9" s="173">
        <f>ROUND(E9*J9,2)</f>
        <v>0</v>
      </c>
      <c r="L9" s="173">
        <v>15</v>
      </c>
      <c r="M9" s="173">
        <f>G9*(1+L9/100)</f>
        <v>0</v>
      </c>
      <c r="N9" s="173">
        <v>2.2200000000000002E-3</v>
      </c>
      <c r="O9" s="173">
        <f>ROUND(E9*N9,2)</f>
        <v>0.05</v>
      </c>
      <c r="P9" s="173">
        <v>0</v>
      </c>
      <c r="Q9" s="173">
        <f>ROUND(E9*P9,2)</f>
        <v>0</v>
      </c>
      <c r="R9" s="173" t="s">
        <v>258</v>
      </c>
      <c r="S9" s="173" t="s">
        <v>211</v>
      </c>
      <c r="T9" s="174" t="s">
        <v>241</v>
      </c>
      <c r="U9" s="159">
        <v>0.42499999999999999</v>
      </c>
      <c r="V9" s="159">
        <f>ROUND(E9*U9,2)</f>
        <v>9.1300000000000008</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ht="22.5" outlineLevel="1">
      <c r="A10" s="156"/>
      <c r="B10" s="157"/>
      <c r="C10" s="263" t="s">
        <v>558</v>
      </c>
      <c r="D10" s="264"/>
      <c r="E10" s="264"/>
      <c r="F10" s="264"/>
      <c r="G10" s="264"/>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245</v>
      </c>
      <c r="AH10" s="149"/>
      <c r="AI10" s="149"/>
      <c r="AJ10" s="149"/>
      <c r="AK10" s="149"/>
      <c r="AL10" s="149"/>
      <c r="AM10" s="149"/>
      <c r="AN10" s="149"/>
      <c r="AO10" s="149"/>
      <c r="AP10" s="149"/>
      <c r="AQ10" s="149"/>
      <c r="AR10" s="149"/>
      <c r="AS10" s="149"/>
      <c r="AT10" s="149"/>
      <c r="AU10" s="149"/>
      <c r="AV10" s="149"/>
      <c r="AW10" s="149"/>
      <c r="AX10" s="149"/>
      <c r="AY10" s="149"/>
      <c r="AZ10" s="149"/>
      <c r="BA10" s="175" t="str">
        <f>C10</f>
        <v>a poloplastických hmot na montážní pěnu, zapravení omítky pod parapetem, těsnění spáry mezi parapetem a rámem okna, dodávka silikonu.</v>
      </c>
      <c r="BB10" s="149"/>
      <c r="BC10" s="149"/>
      <c r="BD10" s="149"/>
      <c r="BE10" s="149"/>
      <c r="BF10" s="149"/>
      <c r="BG10" s="149"/>
      <c r="BH10" s="149"/>
    </row>
    <row r="11" spans="1:60" outlineLevel="1">
      <c r="A11" s="156"/>
      <c r="B11" s="157"/>
      <c r="C11" s="194" t="s">
        <v>559</v>
      </c>
      <c r="D11" s="182"/>
      <c r="E11" s="183">
        <v>7.7</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249</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outlineLevel="1">
      <c r="A12" s="156"/>
      <c r="B12" s="157"/>
      <c r="C12" s="194" t="s">
        <v>560</v>
      </c>
      <c r="D12" s="182"/>
      <c r="E12" s="183">
        <v>4.84</v>
      </c>
      <c r="F12" s="159"/>
      <c r="G12" s="159"/>
      <c r="H12" s="159"/>
      <c r="I12" s="159"/>
      <c r="J12" s="159"/>
      <c r="K12" s="159"/>
      <c r="L12" s="159"/>
      <c r="M12" s="159"/>
      <c r="N12" s="159"/>
      <c r="O12" s="159"/>
      <c r="P12" s="159"/>
      <c r="Q12" s="159"/>
      <c r="R12" s="159"/>
      <c r="S12" s="159"/>
      <c r="T12" s="159"/>
      <c r="U12" s="159"/>
      <c r="V12" s="159"/>
      <c r="W12" s="159"/>
      <c r="X12" s="159"/>
      <c r="Y12" s="149"/>
      <c r="Z12" s="149"/>
      <c r="AA12" s="149"/>
      <c r="AB12" s="149"/>
      <c r="AC12" s="149"/>
      <c r="AD12" s="149"/>
      <c r="AE12" s="149"/>
      <c r="AF12" s="149"/>
      <c r="AG12" s="149" t="s">
        <v>249</v>
      </c>
      <c r="AH12" s="149">
        <v>0</v>
      </c>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194" t="s">
        <v>561</v>
      </c>
      <c r="D13" s="182"/>
      <c r="E13" s="183">
        <v>1.34</v>
      </c>
      <c r="F13" s="159"/>
      <c r="G13" s="159"/>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249</v>
      </c>
      <c r="AH13" s="149">
        <v>0</v>
      </c>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56"/>
      <c r="B14" s="157"/>
      <c r="C14" s="194" t="s">
        <v>562</v>
      </c>
      <c r="D14" s="182"/>
      <c r="E14" s="183">
        <v>1.52</v>
      </c>
      <c r="F14" s="159"/>
      <c r="G14" s="159"/>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249</v>
      </c>
      <c r="AH14" s="149">
        <v>0</v>
      </c>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56"/>
      <c r="B15" s="157"/>
      <c r="C15" s="194" t="s">
        <v>563</v>
      </c>
      <c r="D15" s="182"/>
      <c r="E15" s="183">
        <v>0.54</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249</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c r="B16" s="157"/>
      <c r="C16" s="194" t="s">
        <v>564</v>
      </c>
      <c r="D16" s="182"/>
      <c r="E16" s="183">
        <v>1.34</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249</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194" t="s">
        <v>565</v>
      </c>
      <c r="D17" s="182"/>
      <c r="E17" s="183">
        <v>1.21</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249</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194" t="s">
        <v>566</v>
      </c>
      <c r="D18" s="182"/>
      <c r="E18" s="183">
        <v>3</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249</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22.5" outlineLevel="1">
      <c r="A19" s="168">
        <v>2</v>
      </c>
      <c r="B19" s="169" t="s">
        <v>567</v>
      </c>
      <c r="C19" s="178" t="s">
        <v>568</v>
      </c>
      <c r="D19" s="170" t="s">
        <v>272</v>
      </c>
      <c r="E19" s="171">
        <v>4.6310000000000002</v>
      </c>
      <c r="F19" s="172"/>
      <c r="G19" s="173">
        <f>ROUND(E19*F19,2)</f>
        <v>0</v>
      </c>
      <c r="H19" s="172"/>
      <c r="I19" s="173">
        <f>ROUND(E19*H19,2)</f>
        <v>0</v>
      </c>
      <c r="J19" s="172"/>
      <c r="K19" s="173">
        <f>ROUND(E19*J19,2)</f>
        <v>0</v>
      </c>
      <c r="L19" s="173">
        <v>15</v>
      </c>
      <c r="M19" s="173">
        <f>G19*(1+L19/100)</f>
        <v>0</v>
      </c>
      <c r="N19" s="173">
        <v>3.64E-3</v>
      </c>
      <c r="O19" s="173">
        <f>ROUND(E19*N19,2)</f>
        <v>0.02</v>
      </c>
      <c r="P19" s="173">
        <v>0</v>
      </c>
      <c r="Q19" s="173">
        <f>ROUND(E19*P19,2)</f>
        <v>0</v>
      </c>
      <c r="R19" s="173" t="s">
        <v>417</v>
      </c>
      <c r="S19" s="173" t="s">
        <v>211</v>
      </c>
      <c r="T19" s="174" t="s">
        <v>241</v>
      </c>
      <c r="U19" s="159">
        <v>0</v>
      </c>
      <c r="V19" s="159">
        <f>ROUND(E19*U19,2)</f>
        <v>0</v>
      </c>
      <c r="W19" s="159"/>
      <c r="X19" s="159" t="s">
        <v>418</v>
      </c>
      <c r="Y19" s="149"/>
      <c r="Z19" s="149"/>
      <c r="AA19" s="149"/>
      <c r="AB19" s="149"/>
      <c r="AC19" s="149"/>
      <c r="AD19" s="149"/>
      <c r="AE19" s="149"/>
      <c r="AF19" s="149"/>
      <c r="AG19" s="149" t="s">
        <v>419</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56"/>
      <c r="B20" s="157"/>
      <c r="C20" s="194" t="s">
        <v>569</v>
      </c>
      <c r="D20" s="182"/>
      <c r="E20" s="183">
        <v>1.331</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249</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c r="B21" s="157"/>
      <c r="C21" s="194" t="s">
        <v>570</v>
      </c>
      <c r="D21" s="182"/>
      <c r="E21" s="183">
        <v>3.3</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249</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2.5" outlineLevel="1">
      <c r="A22" s="168">
        <v>3</v>
      </c>
      <c r="B22" s="169" t="s">
        <v>571</v>
      </c>
      <c r="C22" s="178" t="s">
        <v>572</v>
      </c>
      <c r="D22" s="170" t="s">
        <v>272</v>
      </c>
      <c r="E22" s="171">
        <v>17.533999999999999</v>
      </c>
      <c r="F22" s="172"/>
      <c r="G22" s="173">
        <f>ROUND(E22*F22,2)</f>
        <v>0</v>
      </c>
      <c r="H22" s="172"/>
      <c r="I22" s="173">
        <f>ROUND(E22*H22,2)</f>
        <v>0</v>
      </c>
      <c r="J22" s="172"/>
      <c r="K22" s="173">
        <f>ROUND(E22*J22,2)</f>
        <v>0</v>
      </c>
      <c r="L22" s="173">
        <v>15</v>
      </c>
      <c r="M22" s="173">
        <f>G22*(1+L22/100)</f>
        <v>0</v>
      </c>
      <c r="N22" s="173">
        <v>6.2500000000000003E-3</v>
      </c>
      <c r="O22" s="173">
        <f>ROUND(E22*N22,2)</f>
        <v>0.11</v>
      </c>
      <c r="P22" s="173">
        <v>0</v>
      </c>
      <c r="Q22" s="173">
        <f>ROUND(E22*P22,2)</f>
        <v>0</v>
      </c>
      <c r="R22" s="173" t="s">
        <v>417</v>
      </c>
      <c r="S22" s="173" t="s">
        <v>211</v>
      </c>
      <c r="T22" s="174" t="s">
        <v>241</v>
      </c>
      <c r="U22" s="159">
        <v>0</v>
      </c>
      <c r="V22" s="159">
        <f>ROUND(E22*U22,2)</f>
        <v>0</v>
      </c>
      <c r="W22" s="159"/>
      <c r="X22" s="159" t="s">
        <v>418</v>
      </c>
      <c r="Y22" s="149"/>
      <c r="Z22" s="149"/>
      <c r="AA22" s="149"/>
      <c r="AB22" s="149"/>
      <c r="AC22" s="149"/>
      <c r="AD22" s="149"/>
      <c r="AE22" s="149"/>
      <c r="AF22" s="149"/>
      <c r="AG22" s="149" t="s">
        <v>419</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194" t="s">
        <v>573</v>
      </c>
      <c r="D23" s="182"/>
      <c r="E23" s="183">
        <v>8.4700000000000006</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249</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194" t="s">
        <v>574</v>
      </c>
      <c r="D24" s="182"/>
      <c r="E24" s="183">
        <v>5.3239999999999998</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249</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194" t="s">
        <v>575</v>
      </c>
      <c r="D25" s="182"/>
      <c r="E25" s="183">
        <v>1.474</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249</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194" t="s">
        <v>576</v>
      </c>
      <c r="D26" s="182"/>
      <c r="E26" s="183">
        <v>1.6719999999999999</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249</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194" t="s">
        <v>577</v>
      </c>
      <c r="D27" s="182"/>
      <c r="E27" s="183">
        <v>0.59399999999999997</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249</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68">
        <v>4</v>
      </c>
      <c r="B28" s="169" t="s">
        <v>578</v>
      </c>
      <c r="C28" s="178" t="s">
        <v>579</v>
      </c>
      <c r="D28" s="170" t="s">
        <v>272</v>
      </c>
      <c r="E28" s="171">
        <v>1.474</v>
      </c>
      <c r="F28" s="172"/>
      <c r="G28" s="173">
        <f>ROUND(E28*F28,2)</f>
        <v>0</v>
      </c>
      <c r="H28" s="172"/>
      <c r="I28" s="173">
        <f>ROUND(E28*H28,2)</f>
        <v>0</v>
      </c>
      <c r="J28" s="172"/>
      <c r="K28" s="173">
        <f>ROUND(E28*J28,2)</f>
        <v>0</v>
      </c>
      <c r="L28" s="173">
        <v>15</v>
      </c>
      <c r="M28" s="173">
        <f>G28*(1+L28/100)</f>
        <v>0</v>
      </c>
      <c r="N28" s="173">
        <v>4.2500000000000003E-3</v>
      </c>
      <c r="O28" s="173">
        <f>ROUND(E28*N28,2)</f>
        <v>0.01</v>
      </c>
      <c r="P28" s="173">
        <v>0</v>
      </c>
      <c r="Q28" s="173">
        <f>ROUND(E28*P28,2)</f>
        <v>0</v>
      </c>
      <c r="R28" s="173"/>
      <c r="S28" s="173" t="s">
        <v>412</v>
      </c>
      <c r="T28" s="174" t="s">
        <v>241</v>
      </c>
      <c r="U28" s="159">
        <v>0</v>
      </c>
      <c r="V28" s="159">
        <f>ROUND(E28*U28,2)</f>
        <v>0</v>
      </c>
      <c r="W28" s="159"/>
      <c r="X28" s="159" t="s">
        <v>418</v>
      </c>
      <c r="Y28" s="149"/>
      <c r="Z28" s="149"/>
      <c r="AA28" s="149"/>
      <c r="AB28" s="149"/>
      <c r="AC28" s="149"/>
      <c r="AD28" s="149"/>
      <c r="AE28" s="149"/>
      <c r="AF28" s="149"/>
      <c r="AG28" s="149" t="s">
        <v>419</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194" t="s">
        <v>580</v>
      </c>
      <c r="D29" s="182"/>
      <c r="E29" s="183">
        <v>1.474</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249</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ht="22.5" outlineLevel="1">
      <c r="A30" s="168">
        <v>5</v>
      </c>
      <c r="B30" s="169" t="s">
        <v>581</v>
      </c>
      <c r="C30" s="178" t="s">
        <v>582</v>
      </c>
      <c r="D30" s="170" t="s">
        <v>264</v>
      </c>
      <c r="E30" s="171">
        <v>38</v>
      </c>
      <c r="F30" s="172"/>
      <c r="G30" s="173">
        <f>ROUND(E30*F30,2)</f>
        <v>0</v>
      </c>
      <c r="H30" s="172"/>
      <c r="I30" s="173">
        <f>ROUND(E30*H30,2)</f>
        <v>0</v>
      </c>
      <c r="J30" s="172"/>
      <c r="K30" s="173">
        <f>ROUND(E30*J30,2)</f>
        <v>0</v>
      </c>
      <c r="L30" s="173">
        <v>15</v>
      </c>
      <c r="M30" s="173">
        <f>G30*(1+L30/100)</f>
        <v>0</v>
      </c>
      <c r="N30" s="173">
        <v>2.0000000000000002E-5</v>
      </c>
      <c r="O30" s="173">
        <f>ROUND(E30*N30,2)</f>
        <v>0</v>
      </c>
      <c r="P30" s="173">
        <v>0</v>
      </c>
      <c r="Q30" s="173">
        <f>ROUND(E30*P30,2)</f>
        <v>0</v>
      </c>
      <c r="R30" s="173" t="s">
        <v>417</v>
      </c>
      <c r="S30" s="173" t="s">
        <v>211</v>
      </c>
      <c r="T30" s="174" t="s">
        <v>241</v>
      </c>
      <c r="U30" s="159">
        <v>0</v>
      </c>
      <c r="V30" s="159">
        <f>ROUND(E30*U30,2)</f>
        <v>0</v>
      </c>
      <c r="W30" s="159"/>
      <c r="X30" s="159" t="s">
        <v>418</v>
      </c>
      <c r="Y30" s="149"/>
      <c r="Z30" s="149"/>
      <c r="AA30" s="149"/>
      <c r="AB30" s="149"/>
      <c r="AC30" s="149"/>
      <c r="AD30" s="149"/>
      <c r="AE30" s="149"/>
      <c r="AF30" s="149"/>
      <c r="AG30" s="149" t="s">
        <v>419</v>
      </c>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194" t="s">
        <v>583</v>
      </c>
      <c r="D31" s="182"/>
      <c r="E31" s="183">
        <v>38</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249</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c r="A32" s="162" t="s">
        <v>206</v>
      </c>
      <c r="B32" s="163" t="s">
        <v>115</v>
      </c>
      <c r="C32" s="177" t="s">
        <v>116</v>
      </c>
      <c r="D32" s="164"/>
      <c r="E32" s="165"/>
      <c r="F32" s="166"/>
      <c r="G32" s="166">
        <f>SUMIF(AG33:AG34,"&lt;&gt;NOR",G33:G34)</f>
        <v>0</v>
      </c>
      <c r="H32" s="166"/>
      <c r="I32" s="166">
        <f>SUM(I33:I34)</f>
        <v>0</v>
      </c>
      <c r="J32" s="166"/>
      <c r="K32" s="166">
        <f>SUM(K33:K34)</f>
        <v>0</v>
      </c>
      <c r="L32" s="166"/>
      <c r="M32" s="166">
        <f>SUM(M33:M34)</f>
        <v>0</v>
      </c>
      <c r="N32" s="166"/>
      <c r="O32" s="166">
        <f>SUM(O33:O34)</f>
        <v>0</v>
      </c>
      <c r="P32" s="166"/>
      <c r="Q32" s="166">
        <f>SUM(Q33:Q34)</f>
        <v>0</v>
      </c>
      <c r="R32" s="166"/>
      <c r="S32" s="166"/>
      <c r="T32" s="167"/>
      <c r="U32" s="161"/>
      <c r="V32" s="161">
        <f>SUM(V33:V34)</f>
        <v>0.34</v>
      </c>
      <c r="W32" s="161"/>
      <c r="X32" s="161"/>
      <c r="AG32" t="s">
        <v>207</v>
      </c>
    </row>
    <row r="33" spans="1:60" ht="33.75" outlineLevel="1">
      <c r="A33" s="168">
        <v>6</v>
      </c>
      <c r="B33" s="169" t="s">
        <v>584</v>
      </c>
      <c r="C33" s="178" t="s">
        <v>585</v>
      </c>
      <c r="D33" s="170" t="s">
        <v>284</v>
      </c>
      <c r="E33" s="171">
        <v>0.18118000000000001</v>
      </c>
      <c r="F33" s="172"/>
      <c r="G33" s="173">
        <f>ROUND(E33*F33,2)</f>
        <v>0</v>
      </c>
      <c r="H33" s="172"/>
      <c r="I33" s="173">
        <f>ROUND(E33*H33,2)</f>
        <v>0</v>
      </c>
      <c r="J33" s="172"/>
      <c r="K33" s="173">
        <f>ROUND(E33*J33,2)</f>
        <v>0</v>
      </c>
      <c r="L33" s="173">
        <v>15</v>
      </c>
      <c r="M33" s="173">
        <f>G33*(1+L33/100)</f>
        <v>0</v>
      </c>
      <c r="N33" s="173">
        <v>0</v>
      </c>
      <c r="O33" s="173">
        <f>ROUND(E33*N33,2)</f>
        <v>0</v>
      </c>
      <c r="P33" s="173">
        <v>0</v>
      </c>
      <c r="Q33" s="173">
        <f>ROUND(E33*P33,2)</f>
        <v>0</v>
      </c>
      <c r="R33" s="173" t="s">
        <v>240</v>
      </c>
      <c r="S33" s="173" t="s">
        <v>211</v>
      </c>
      <c r="T33" s="174" t="s">
        <v>241</v>
      </c>
      <c r="U33" s="159">
        <v>1.8919999999999999</v>
      </c>
      <c r="V33" s="159">
        <f>ROUND(E33*U33,2)</f>
        <v>0.34</v>
      </c>
      <c r="W33" s="159"/>
      <c r="X33" s="159" t="s">
        <v>447</v>
      </c>
      <c r="Y33" s="149"/>
      <c r="Z33" s="149"/>
      <c r="AA33" s="149"/>
      <c r="AB33" s="149"/>
      <c r="AC33" s="149"/>
      <c r="AD33" s="149"/>
      <c r="AE33" s="149"/>
      <c r="AF33" s="149"/>
      <c r="AG33" s="149" t="s">
        <v>448</v>
      </c>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263" t="s">
        <v>449</v>
      </c>
      <c r="D34" s="264"/>
      <c r="E34" s="264"/>
      <c r="F34" s="264"/>
      <c r="G34" s="264"/>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245</v>
      </c>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c r="A35" s="162" t="s">
        <v>206</v>
      </c>
      <c r="B35" s="163" t="s">
        <v>149</v>
      </c>
      <c r="C35" s="177" t="s">
        <v>150</v>
      </c>
      <c r="D35" s="164"/>
      <c r="E35" s="165"/>
      <c r="F35" s="166"/>
      <c r="G35" s="166">
        <f>SUMIF(AG36:AG54,"&lt;&gt;NOR",G36:G54)</f>
        <v>0</v>
      </c>
      <c r="H35" s="166"/>
      <c r="I35" s="166">
        <f>SUM(I36:I54)</f>
        <v>0</v>
      </c>
      <c r="J35" s="166"/>
      <c r="K35" s="166">
        <f>SUM(K36:K54)</f>
        <v>0</v>
      </c>
      <c r="L35" s="166"/>
      <c r="M35" s="166">
        <f>SUM(M36:M54)</f>
        <v>0</v>
      </c>
      <c r="N35" s="166"/>
      <c r="O35" s="166">
        <f>SUM(O36:O54)</f>
        <v>0.1</v>
      </c>
      <c r="P35" s="166"/>
      <c r="Q35" s="166">
        <f>SUM(Q36:Q54)</f>
        <v>0</v>
      </c>
      <c r="R35" s="166"/>
      <c r="S35" s="166"/>
      <c r="T35" s="167"/>
      <c r="U35" s="161"/>
      <c r="V35" s="161">
        <f>SUM(V36:V54)</f>
        <v>13.4</v>
      </c>
      <c r="W35" s="161"/>
      <c r="X35" s="161"/>
      <c r="AG35" t="s">
        <v>207</v>
      </c>
    </row>
    <row r="36" spans="1:60" ht="22.5" outlineLevel="1">
      <c r="A36" s="168">
        <v>7</v>
      </c>
      <c r="B36" s="169" t="s">
        <v>586</v>
      </c>
      <c r="C36" s="178" t="s">
        <v>587</v>
      </c>
      <c r="D36" s="170" t="s">
        <v>272</v>
      </c>
      <c r="E36" s="171">
        <v>40.78</v>
      </c>
      <c r="F36" s="172"/>
      <c r="G36" s="173">
        <f>ROUND(E36*F36,2)</f>
        <v>0</v>
      </c>
      <c r="H36" s="172"/>
      <c r="I36" s="173">
        <f>ROUND(E36*H36,2)</f>
        <v>0</v>
      </c>
      <c r="J36" s="172"/>
      <c r="K36" s="173">
        <f>ROUND(E36*J36,2)</f>
        <v>0</v>
      </c>
      <c r="L36" s="173">
        <v>15</v>
      </c>
      <c r="M36" s="173">
        <f>G36*(1+L36/100)</f>
        <v>0</v>
      </c>
      <c r="N36" s="173">
        <v>2.0600000000000002E-3</v>
      </c>
      <c r="O36" s="173">
        <f>ROUND(E36*N36,2)</f>
        <v>0.08</v>
      </c>
      <c r="P36" s="173">
        <v>0</v>
      </c>
      <c r="Q36" s="173">
        <f>ROUND(E36*P36,2)</f>
        <v>0</v>
      </c>
      <c r="R36" s="173" t="s">
        <v>588</v>
      </c>
      <c r="S36" s="173" t="s">
        <v>211</v>
      </c>
      <c r="T36" s="174" t="s">
        <v>241</v>
      </c>
      <c r="U36" s="159">
        <v>0.28000000000000003</v>
      </c>
      <c r="V36" s="159">
        <f>ROUND(E36*U36,2)</f>
        <v>11.42</v>
      </c>
      <c r="W36" s="159"/>
      <c r="X36" s="159" t="s">
        <v>242</v>
      </c>
      <c r="Y36" s="149"/>
      <c r="Z36" s="149"/>
      <c r="AA36" s="149"/>
      <c r="AB36" s="149"/>
      <c r="AC36" s="149"/>
      <c r="AD36" s="149"/>
      <c r="AE36" s="149"/>
      <c r="AF36" s="149"/>
      <c r="AG36" s="149" t="s">
        <v>243</v>
      </c>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c r="B37" s="157"/>
      <c r="C37" s="263" t="s">
        <v>589</v>
      </c>
      <c r="D37" s="264"/>
      <c r="E37" s="264"/>
      <c r="F37" s="264"/>
      <c r="G37" s="264"/>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245</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265" t="s">
        <v>590</v>
      </c>
      <c r="D38" s="266"/>
      <c r="E38" s="266"/>
      <c r="F38" s="266"/>
      <c r="G38" s="266"/>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216</v>
      </c>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c r="B39" s="157"/>
      <c r="C39" s="194" t="s">
        <v>591</v>
      </c>
      <c r="D39" s="182"/>
      <c r="E39" s="183">
        <v>7.7</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249</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56"/>
      <c r="B40" s="157"/>
      <c r="C40" s="194" t="s">
        <v>592</v>
      </c>
      <c r="D40" s="182"/>
      <c r="E40" s="183">
        <v>8.4700000000000006</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249</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56"/>
      <c r="B41" s="157"/>
      <c r="C41" s="194" t="s">
        <v>593</v>
      </c>
      <c r="D41" s="182"/>
      <c r="E41" s="183">
        <v>4.75</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249</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c r="B42" s="157"/>
      <c r="C42" s="194" t="s">
        <v>594</v>
      </c>
      <c r="D42" s="182"/>
      <c r="E42" s="183">
        <v>1.18</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56"/>
      <c r="B43" s="157"/>
      <c r="C43" s="194" t="s">
        <v>595</v>
      </c>
      <c r="D43" s="182"/>
      <c r="E43" s="183">
        <v>4.0199999999999996</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249</v>
      </c>
      <c r="AH43" s="149">
        <v>0</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outlineLevel="1">
      <c r="A44" s="156"/>
      <c r="B44" s="157"/>
      <c r="C44" s="194" t="s">
        <v>596</v>
      </c>
      <c r="D44" s="182"/>
      <c r="E44" s="183">
        <v>1.52</v>
      </c>
      <c r="F44" s="159"/>
      <c r="G44" s="159"/>
      <c r="H44" s="159"/>
      <c r="I44" s="159"/>
      <c r="J44" s="159"/>
      <c r="K44" s="159"/>
      <c r="L44" s="159"/>
      <c r="M44" s="159"/>
      <c r="N44" s="159"/>
      <c r="O44" s="159"/>
      <c r="P44" s="159"/>
      <c r="Q44" s="159"/>
      <c r="R44" s="159"/>
      <c r="S44" s="159"/>
      <c r="T44" s="159"/>
      <c r="U44" s="159"/>
      <c r="V44" s="159"/>
      <c r="W44" s="159"/>
      <c r="X44" s="159"/>
      <c r="Y44" s="149"/>
      <c r="Z44" s="149"/>
      <c r="AA44" s="149"/>
      <c r="AB44" s="149"/>
      <c r="AC44" s="149"/>
      <c r="AD44" s="149"/>
      <c r="AE44" s="149"/>
      <c r="AF44" s="149"/>
      <c r="AG44" s="149" t="s">
        <v>249</v>
      </c>
      <c r="AH44" s="149">
        <v>0</v>
      </c>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56"/>
      <c r="B45" s="157"/>
      <c r="C45" s="194" t="s">
        <v>597</v>
      </c>
      <c r="D45" s="182"/>
      <c r="E45" s="183">
        <v>9.5399999999999991</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56"/>
      <c r="B46" s="157"/>
      <c r="C46" s="194" t="s">
        <v>598</v>
      </c>
      <c r="D46" s="182"/>
      <c r="E46" s="183">
        <v>0.6</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249</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194" t="s">
        <v>599</v>
      </c>
      <c r="D47" s="182"/>
      <c r="E47" s="183">
        <v>3</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249</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68">
        <v>8</v>
      </c>
      <c r="B48" s="169" t="s">
        <v>600</v>
      </c>
      <c r="C48" s="178" t="s">
        <v>601</v>
      </c>
      <c r="D48" s="170" t="s">
        <v>272</v>
      </c>
      <c r="E48" s="171">
        <v>4.75</v>
      </c>
      <c r="F48" s="172"/>
      <c r="G48" s="173">
        <f>ROUND(E48*F48,2)</f>
        <v>0</v>
      </c>
      <c r="H48" s="172"/>
      <c r="I48" s="173">
        <f>ROUND(E48*H48,2)</f>
        <v>0</v>
      </c>
      <c r="J48" s="172"/>
      <c r="K48" s="173">
        <f>ROUND(E48*J48,2)</f>
        <v>0</v>
      </c>
      <c r="L48" s="173">
        <v>15</v>
      </c>
      <c r="M48" s="173">
        <f>G48*(1+L48/100)</f>
        <v>0</v>
      </c>
      <c r="N48" s="173">
        <v>3.6800000000000001E-3</v>
      </c>
      <c r="O48" s="173">
        <f>ROUND(E48*N48,2)</f>
        <v>0.02</v>
      </c>
      <c r="P48" s="173">
        <v>0</v>
      </c>
      <c r="Q48" s="173">
        <f>ROUND(E48*P48,2)</f>
        <v>0</v>
      </c>
      <c r="R48" s="173"/>
      <c r="S48" s="173" t="s">
        <v>412</v>
      </c>
      <c r="T48" s="174" t="s">
        <v>241</v>
      </c>
      <c r="U48" s="159">
        <v>0.3</v>
      </c>
      <c r="V48" s="159">
        <f>ROUND(E48*U48,2)</f>
        <v>1.43</v>
      </c>
      <c r="W48" s="159"/>
      <c r="X48" s="159" t="s">
        <v>242</v>
      </c>
      <c r="Y48" s="149"/>
      <c r="Z48" s="149"/>
      <c r="AA48" s="149"/>
      <c r="AB48" s="149"/>
      <c r="AC48" s="149"/>
      <c r="AD48" s="149"/>
      <c r="AE48" s="149"/>
      <c r="AF48" s="149"/>
      <c r="AG48" s="149" t="s">
        <v>243</v>
      </c>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outlineLevel="1">
      <c r="A49" s="156"/>
      <c r="B49" s="157"/>
      <c r="C49" s="254" t="s">
        <v>590</v>
      </c>
      <c r="D49" s="255"/>
      <c r="E49" s="255"/>
      <c r="F49" s="255"/>
      <c r="G49" s="255"/>
      <c r="H49" s="159"/>
      <c r="I49" s="159"/>
      <c r="J49" s="159"/>
      <c r="K49" s="159"/>
      <c r="L49" s="159"/>
      <c r="M49" s="159"/>
      <c r="N49" s="159"/>
      <c r="O49" s="159"/>
      <c r="P49" s="159"/>
      <c r="Q49" s="159"/>
      <c r="R49" s="159"/>
      <c r="S49" s="159"/>
      <c r="T49" s="159"/>
      <c r="U49" s="159"/>
      <c r="V49" s="159"/>
      <c r="W49" s="159"/>
      <c r="X49" s="159"/>
      <c r="Y49" s="149"/>
      <c r="Z49" s="149"/>
      <c r="AA49" s="149"/>
      <c r="AB49" s="149"/>
      <c r="AC49" s="149"/>
      <c r="AD49" s="149"/>
      <c r="AE49" s="149"/>
      <c r="AF49" s="149"/>
      <c r="AG49" s="149" t="s">
        <v>216</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194" t="s">
        <v>593</v>
      </c>
      <c r="D50" s="182"/>
      <c r="E50" s="183">
        <v>4.75</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249</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68">
        <v>9</v>
      </c>
      <c r="B51" s="169" t="s">
        <v>602</v>
      </c>
      <c r="C51" s="178" t="s">
        <v>603</v>
      </c>
      <c r="D51" s="170" t="s">
        <v>272</v>
      </c>
      <c r="E51" s="171">
        <v>1.18</v>
      </c>
      <c r="F51" s="172"/>
      <c r="G51" s="173">
        <f>ROUND(E51*F51,2)</f>
        <v>0</v>
      </c>
      <c r="H51" s="172"/>
      <c r="I51" s="173">
        <f>ROUND(E51*H51,2)</f>
        <v>0</v>
      </c>
      <c r="J51" s="172"/>
      <c r="K51" s="173">
        <f>ROUND(E51*J51,2)</f>
        <v>0</v>
      </c>
      <c r="L51" s="173">
        <v>15</v>
      </c>
      <c r="M51" s="173">
        <f>G51*(1+L51/100)</f>
        <v>0</v>
      </c>
      <c r="N51" s="173">
        <v>3.63E-3</v>
      </c>
      <c r="O51" s="173">
        <f>ROUND(E51*N51,2)</f>
        <v>0</v>
      </c>
      <c r="P51" s="173">
        <v>0</v>
      </c>
      <c r="Q51" s="173">
        <f>ROUND(E51*P51,2)</f>
        <v>0</v>
      </c>
      <c r="R51" s="173"/>
      <c r="S51" s="173" t="s">
        <v>412</v>
      </c>
      <c r="T51" s="174" t="s">
        <v>241</v>
      </c>
      <c r="U51" s="159">
        <v>0.46390999999999999</v>
      </c>
      <c r="V51" s="159">
        <f>ROUND(E51*U51,2)</f>
        <v>0.55000000000000004</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194" t="s">
        <v>594</v>
      </c>
      <c r="D52" s="182"/>
      <c r="E52" s="183">
        <v>1.18</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249</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56">
        <v>10</v>
      </c>
      <c r="B53" s="157" t="s">
        <v>604</v>
      </c>
      <c r="C53" s="197" t="s">
        <v>605</v>
      </c>
      <c r="D53" s="158" t="s">
        <v>0</v>
      </c>
      <c r="E53" s="193"/>
      <c r="F53" s="160"/>
      <c r="G53" s="159">
        <f>ROUND(E53*F53,2)</f>
        <v>0</v>
      </c>
      <c r="H53" s="160"/>
      <c r="I53" s="159">
        <f>ROUND(E53*H53,2)</f>
        <v>0</v>
      </c>
      <c r="J53" s="160"/>
      <c r="K53" s="159">
        <f>ROUND(E53*J53,2)</f>
        <v>0</v>
      </c>
      <c r="L53" s="159">
        <v>15</v>
      </c>
      <c r="M53" s="159">
        <f>G53*(1+L53/100)</f>
        <v>0</v>
      </c>
      <c r="N53" s="159">
        <v>0</v>
      </c>
      <c r="O53" s="159">
        <f>ROUND(E53*N53,2)</f>
        <v>0</v>
      </c>
      <c r="P53" s="159">
        <v>0</v>
      </c>
      <c r="Q53" s="159">
        <f>ROUND(E53*P53,2)</f>
        <v>0</v>
      </c>
      <c r="R53" s="159" t="s">
        <v>588</v>
      </c>
      <c r="S53" s="159" t="s">
        <v>211</v>
      </c>
      <c r="T53" s="159" t="s">
        <v>241</v>
      </c>
      <c r="U53" s="159">
        <v>0</v>
      </c>
      <c r="V53" s="159">
        <f>ROUND(E53*U53,2)</f>
        <v>0</v>
      </c>
      <c r="W53" s="159"/>
      <c r="X53" s="159" t="s">
        <v>447</v>
      </c>
      <c r="Y53" s="149"/>
      <c r="Z53" s="149"/>
      <c r="AA53" s="149"/>
      <c r="AB53" s="149"/>
      <c r="AC53" s="149"/>
      <c r="AD53" s="149"/>
      <c r="AE53" s="149"/>
      <c r="AF53" s="149"/>
      <c r="AG53" s="149" t="s">
        <v>448</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267" t="s">
        <v>490</v>
      </c>
      <c r="D54" s="268"/>
      <c r="E54" s="268"/>
      <c r="F54" s="268"/>
      <c r="G54" s="268"/>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245</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c r="A55" s="162" t="s">
        <v>206</v>
      </c>
      <c r="B55" s="163" t="s">
        <v>153</v>
      </c>
      <c r="C55" s="177" t="s">
        <v>154</v>
      </c>
      <c r="D55" s="164"/>
      <c r="E55" s="165"/>
      <c r="F55" s="166"/>
      <c r="G55" s="166">
        <f>SUMIF(AG56:AG99,"&lt;&gt;NOR",G56:G99)</f>
        <v>0</v>
      </c>
      <c r="H55" s="166"/>
      <c r="I55" s="166">
        <f>SUM(I56:I99)</f>
        <v>0</v>
      </c>
      <c r="J55" s="166"/>
      <c r="K55" s="166">
        <f>SUM(K56:K99)</f>
        <v>0</v>
      </c>
      <c r="L55" s="166"/>
      <c r="M55" s="166">
        <f>SUM(M56:M99)</f>
        <v>0</v>
      </c>
      <c r="N55" s="166"/>
      <c r="O55" s="166">
        <f>SUM(O56:O99)</f>
        <v>0</v>
      </c>
      <c r="P55" s="166"/>
      <c r="Q55" s="166">
        <f>SUM(Q56:Q99)</f>
        <v>0</v>
      </c>
      <c r="R55" s="166"/>
      <c r="S55" s="166"/>
      <c r="T55" s="167"/>
      <c r="U55" s="161"/>
      <c r="V55" s="161">
        <f>SUM(V56:V99)</f>
        <v>0</v>
      </c>
      <c r="W55" s="161"/>
      <c r="X55" s="161"/>
      <c r="AG55" t="s">
        <v>207</v>
      </c>
    </row>
    <row r="56" spans="1:60" ht="33.75" outlineLevel="1">
      <c r="A56" s="168">
        <v>11</v>
      </c>
      <c r="B56" s="169" t="s">
        <v>606</v>
      </c>
      <c r="C56" s="178" t="s">
        <v>607</v>
      </c>
      <c r="D56" s="170" t="s">
        <v>264</v>
      </c>
      <c r="E56" s="171">
        <v>1</v>
      </c>
      <c r="F56" s="172"/>
      <c r="G56" s="173">
        <f>ROUND(E56*F56,2)</f>
        <v>0</v>
      </c>
      <c r="H56" s="172"/>
      <c r="I56" s="173">
        <f>ROUND(E56*H56,2)</f>
        <v>0</v>
      </c>
      <c r="J56" s="172"/>
      <c r="K56" s="173">
        <f>ROUND(E56*J56,2)</f>
        <v>0</v>
      </c>
      <c r="L56" s="173">
        <v>15</v>
      </c>
      <c r="M56" s="173">
        <f>G56*(1+L56/100)</f>
        <v>0</v>
      </c>
      <c r="N56" s="173">
        <v>0</v>
      </c>
      <c r="O56" s="173">
        <f>ROUND(E56*N56,2)</f>
        <v>0</v>
      </c>
      <c r="P56" s="173">
        <v>0</v>
      </c>
      <c r="Q56" s="173">
        <f>ROUND(E56*P56,2)</f>
        <v>0</v>
      </c>
      <c r="R56" s="173"/>
      <c r="S56" s="173" t="s">
        <v>412</v>
      </c>
      <c r="T56" s="174" t="s">
        <v>212</v>
      </c>
      <c r="U56" s="159">
        <v>0</v>
      </c>
      <c r="V56" s="159">
        <f>ROUND(E56*U56,2)</f>
        <v>0</v>
      </c>
      <c r="W56" s="159"/>
      <c r="X56" s="159" t="s">
        <v>242</v>
      </c>
      <c r="Y56" s="149"/>
      <c r="Z56" s="149"/>
      <c r="AA56" s="149"/>
      <c r="AB56" s="149"/>
      <c r="AC56" s="149"/>
      <c r="AD56" s="149"/>
      <c r="AE56" s="149"/>
      <c r="AF56" s="149"/>
      <c r="AG56" s="149" t="s">
        <v>243</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254" t="s">
        <v>608</v>
      </c>
      <c r="D57" s="255"/>
      <c r="E57" s="255"/>
      <c r="F57" s="255"/>
      <c r="G57" s="255"/>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216</v>
      </c>
      <c r="AH57" s="149"/>
      <c r="AI57" s="149"/>
      <c r="AJ57" s="149"/>
      <c r="AK57" s="149"/>
      <c r="AL57" s="149"/>
      <c r="AM57" s="149"/>
      <c r="AN57" s="149"/>
      <c r="AO57" s="149"/>
      <c r="AP57" s="149"/>
      <c r="AQ57" s="149"/>
      <c r="AR57" s="149"/>
      <c r="AS57" s="149"/>
      <c r="AT57" s="149"/>
      <c r="AU57" s="149"/>
      <c r="AV57" s="149"/>
      <c r="AW57" s="149"/>
      <c r="AX57" s="149"/>
      <c r="AY57" s="149"/>
      <c r="AZ57" s="149"/>
      <c r="BA57" s="175" t="str">
        <f>C57</f>
        <v>Plastové vstupní dveře dvoukřídlové s 1/2 prosklením, s izolačním trojsklem Ud=1,2 Wm2/K,platí pro celé dveře.</v>
      </c>
      <c r="BB57" s="149"/>
      <c r="BC57" s="149"/>
      <c r="BD57" s="149"/>
      <c r="BE57" s="149"/>
      <c r="BF57" s="149"/>
      <c r="BG57" s="149"/>
      <c r="BH57" s="149"/>
    </row>
    <row r="58" spans="1:60" outlineLevel="1">
      <c r="A58" s="156"/>
      <c r="B58" s="157"/>
      <c r="C58" s="265" t="s">
        <v>609</v>
      </c>
      <c r="D58" s="266"/>
      <c r="E58" s="266"/>
      <c r="F58" s="266"/>
      <c r="G58" s="266"/>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216</v>
      </c>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ht="22.5" outlineLevel="1">
      <c r="A59" s="168">
        <v>12</v>
      </c>
      <c r="B59" s="169" t="s">
        <v>610</v>
      </c>
      <c r="C59" s="178" t="s">
        <v>611</v>
      </c>
      <c r="D59" s="170" t="s">
        <v>264</v>
      </c>
      <c r="E59" s="171">
        <v>3</v>
      </c>
      <c r="F59" s="172"/>
      <c r="G59" s="173">
        <f>ROUND(E59*F59,2)</f>
        <v>0</v>
      </c>
      <c r="H59" s="172"/>
      <c r="I59" s="173">
        <f>ROUND(E59*H59,2)</f>
        <v>0</v>
      </c>
      <c r="J59" s="172"/>
      <c r="K59" s="173">
        <f>ROUND(E59*J59,2)</f>
        <v>0</v>
      </c>
      <c r="L59" s="173">
        <v>15</v>
      </c>
      <c r="M59" s="173">
        <f>G59*(1+L59/100)</f>
        <v>0</v>
      </c>
      <c r="N59" s="173">
        <v>0</v>
      </c>
      <c r="O59" s="173">
        <f>ROUND(E59*N59,2)</f>
        <v>0</v>
      </c>
      <c r="P59" s="173">
        <v>0</v>
      </c>
      <c r="Q59" s="173">
        <f>ROUND(E59*P59,2)</f>
        <v>0</v>
      </c>
      <c r="R59" s="173"/>
      <c r="S59" s="173" t="s">
        <v>412</v>
      </c>
      <c r="T59" s="174" t="s">
        <v>212</v>
      </c>
      <c r="U59" s="159">
        <v>0</v>
      </c>
      <c r="V59" s="159">
        <f>ROUND(E59*U59,2)</f>
        <v>0</v>
      </c>
      <c r="W59" s="159"/>
      <c r="X59" s="159" t="s">
        <v>242</v>
      </c>
      <c r="Y59" s="149"/>
      <c r="Z59" s="149"/>
      <c r="AA59" s="149"/>
      <c r="AB59" s="149"/>
      <c r="AC59" s="149"/>
      <c r="AD59" s="149"/>
      <c r="AE59" s="149"/>
      <c r="AF59" s="149"/>
      <c r="AG59" s="149" t="s">
        <v>243</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56"/>
      <c r="B60" s="157"/>
      <c r="C60" s="254" t="s">
        <v>612</v>
      </c>
      <c r="D60" s="255"/>
      <c r="E60" s="255"/>
      <c r="F60" s="255"/>
      <c r="G60" s="255"/>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216</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56"/>
      <c r="B61" s="157"/>
      <c r="C61" s="265" t="s">
        <v>613</v>
      </c>
      <c r="D61" s="266"/>
      <c r="E61" s="266"/>
      <c r="F61" s="266"/>
      <c r="G61" s="266"/>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216</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c r="A62" s="168">
        <v>13</v>
      </c>
      <c r="B62" s="169" t="s">
        <v>614</v>
      </c>
      <c r="C62" s="178" t="s">
        <v>615</v>
      </c>
      <c r="D62" s="170" t="s">
        <v>264</v>
      </c>
      <c r="E62" s="171">
        <v>2</v>
      </c>
      <c r="F62" s="172"/>
      <c r="G62" s="173">
        <f>ROUND(E62*F62,2)</f>
        <v>0</v>
      </c>
      <c r="H62" s="172"/>
      <c r="I62" s="173">
        <f>ROUND(E62*H62,2)</f>
        <v>0</v>
      </c>
      <c r="J62" s="172"/>
      <c r="K62" s="173">
        <f>ROUND(E62*J62,2)</f>
        <v>0</v>
      </c>
      <c r="L62" s="173">
        <v>15</v>
      </c>
      <c r="M62" s="173">
        <f>G62*(1+L62/100)</f>
        <v>0</v>
      </c>
      <c r="N62" s="173">
        <v>0</v>
      </c>
      <c r="O62" s="173">
        <f>ROUND(E62*N62,2)</f>
        <v>0</v>
      </c>
      <c r="P62" s="173">
        <v>0</v>
      </c>
      <c r="Q62" s="173">
        <f>ROUND(E62*P62,2)</f>
        <v>0</v>
      </c>
      <c r="R62" s="173"/>
      <c r="S62" s="173" t="s">
        <v>412</v>
      </c>
      <c r="T62" s="174" t="s">
        <v>212</v>
      </c>
      <c r="U62" s="159">
        <v>0</v>
      </c>
      <c r="V62" s="159">
        <f>ROUND(E62*U62,2)</f>
        <v>0</v>
      </c>
      <c r="W62" s="159"/>
      <c r="X62" s="159" t="s">
        <v>242</v>
      </c>
      <c r="Y62" s="149"/>
      <c r="Z62" s="149"/>
      <c r="AA62" s="149"/>
      <c r="AB62" s="149"/>
      <c r="AC62" s="149"/>
      <c r="AD62" s="149"/>
      <c r="AE62" s="149"/>
      <c r="AF62" s="149"/>
      <c r="AG62" s="149" t="s">
        <v>243</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c r="A63" s="156"/>
      <c r="B63" s="157"/>
      <c r="C63" s="254" t="s">
        <v>612</v>
      </c>
      <c r="D63" s="255"/>
      <c r="E63" s="255"/>
      <c r="F63" s="255"/>
      <c r="G63" s="255"/>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216</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56"/>
      <c r="B64" s="157"/>
      <c r="C64" s="265" t="s">
        <v>613</v>
      </c>
      <c r="D64" s="266"/>
      <c r="E64" s="266"/>
      <c r="F64" s="266"/>
      <c r="G64" s="266"/>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216</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ht="33.75" outlineLevel="1">
      <c r="A65" s="168">
        <v>14</v>
      </c>
      <c r="B65" s="169" t="s">
        <v>616</v>
      </c>
      <c r="C65" s="178" t="s">
        <v>617</v>
      </c>
      <c r="D65" s="170" t="s">
        <v>264</v>
      </c>
      <c r="E65" s="171">
        <v>1</v>
      </c>
      <c r="F65" s="172"/>
      <c r="G65" s="173">
        <f>ROUND(E65*F65,2)</f>
        <v>0</v>
      </c>
      <c r="H65" s="172"/>
      <c r="I65" s="173">
        <f>ROUND(E65*H65,2)</f>
        <v>0</v>
      </c>
      <c r="J65" s="172"/>
      <c r="K65" s="173">
        <f>ROUND(E65*J65,2)</f>
        <v>0</v>
      </c>
      <c r="L65" s="173">
        <v>15</v>
      </c>
      <c r="M65" s="173">
        <f>G65*(1+L65/100)</f>
        <v>0</v>
      </c>
      <c r="N65" s="173">
        <v>0</v>
      </c>
      <c r="O65" s="173">
        <f>ROUND(E65*N65,2)</f>
        <v>0</v>
      </c>
      <c r="P65" s="173">
        <v>0</v>
      </c>
      <c r="Q65" s="173">
        <f>ROUND(E65*P65,2)</f>
        <v>0</v>
      </c>
      <c r="R65" s="173"/>
      <c r="S65" s="173" t="s">
        <v>412</v>
      </c>
      <c r="T65" s="174" t="s">
        <v>212</v>
      </c>
      <c r="U65" s="159">
        <v>0</v>
      </c>
      <c r="V65" s="159">
        <f>ROUND(E65*U65,2)</f>
        <v>0</v>
      </c>
      <c r="W65" s="159"/>
      <c r="X65" s="159" t="s">
        <v>242</v>
      </c>
      <c r="Y65" s="149"/>
      <c r="Z65" s="149"/>
      <c r="AA65" s="149"/>
      <c r="AB65" s="149"/>
      <c r="AC65" s="149"/>
      <c r="AD65" s="149"/>
      <c r="AE65" s="149"/>
      <c r="AF65" s="149"/>
      <c r="AG65" s="149" t="s">
        <v>243</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56"/>
      <c r="B66" s="157"/>
      <c r="C66" s="254" t="s">
        <v>612</v>
      </c>
      <c r="D66" s="255"/>
      <c r="E66" s="255"/>
      <c r="F66" s="255"/>
      <c r="G66" s="255"/>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216</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c r="A67" s="156"/>
      <c r="B67" s="157"/>
      <c r="C67" s="265" t="s">
        <v>613</v>
      </c>
      <c r="D67" s="266"/>
      <c r="E67" s="266"/>
      <c r="F67" s="266"/>
      <c r="G67" s="266"/>
      <c r="H67" s="159"/>
      <c r="I67" s="159"/>
      <c r="J67" s="159"/>
      <c r="K67" s="159"/>
      <c r="L67" s="159"/>
      <c r="M67" s="159"/>
      <c r="N67" s="159"/>
      <c r="O67" s="159"/>
      <c r="P67" s="159"/>
      <c r="Q67" s="159"/>
      <c r="R67" s="159"/>
      <c r="S67" s="159"/>
      <c r="T67" s="159"/>
      <c r="U67" s="159"/>
      <c r="V67" s="159"/>
      <c r="W67" s="159"/>
      <c r="X67" s="159"/>
      <c r="Y67" s="149"/>
      <c r="Z67" s="149"/>
      <c r="AA67" s="149"/>
      <c r="AB67" s="149"/>
      <c r="AC67" s="149"/>
      <c r="AD67" s="149"/>
      <c r="AE67" s="149"/>
      <c r="AF67" s="149"/>
      <c r="AG67" s="149" t="s">
        <v>216</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ht="22.5" outlineLevel="1">
      <c r="A68" s="168">
        <v>15</v>
      </c>
      <c r="B68" s="169" t="s">
        <v>618</v>
      </c>
      <c r="C68" s="178" t="s">
        <v>619</v>
      </c>
      <c r="D68" s="170" t="s">
        <v>264</v>
      </c>
      <c r="E68" s="171">
        <v>1</v>
      </c>
      <c r="F68" s="172"/>
      <c r="G68" s="173">
        <f>ROUND(E68*F68,2)</f>
        <v>0</v>
      </c>
      <c r="H68" s="172"/>
      <c r="I68" s="173">
        <f>ROUND(E68*H68,2)</f>
        <v>0</v>
      </c>
      <c r="J68" s="172"/>
      <c r="K68" s="173">
        <f>ROUND(E68*J68,2)</f>
        <v>0</v>
      </c>
      <c r="L68" s="173">
        <v>15</v>
      </c>
      <c r="M68" s="173">
        <f>G68*(1+L68/100)</f>
        <v>0</v>
      </c>
      <c r="N68" s="173">
        <v>0</v>
      </c>
      <c r="O68" s="173">
        <f>ROUND(E68*N68,2)</f>
        <v>0</v>
      </c>
      <c r="P68" s="173">
        <v>0</v>
      </c>
      <c r="Q68" s="173">
        <f>ROUND(E68*P68,2)</f>
        <v>0</v>
      </c>
      <c r="R68" s="173"/>
      <c r="S68" s="173" t="s">
        <v>412</v>
      </c>
      <c r="T68" s="174" t="s">
        <v>212</v>
      </c>
      <c r="U68" s="159">
        <v>0</v>
      </c>
      <c r="V68" s="159">
        <f>ROUND(E68*U68,2)</f>
        <v>0</v>
      </c>
      <c r="W68" s="159"/>
      <c r="X68" s="159" t="s">
        <v>242</v>
      </c>
      <c r="Y68" s="149"/>
      <c r="Z68" s="149"/>
      <c r="AA68" s="149"/>
      <c r="AB68" s="149"/>
      <c r="AC68" s="149"/>
      <c r="AD68" s="149"/>
      <c r="AE68" s="149"/>
      <c r="AF68" s="149"/>
      <c r="AG68" s="149" t="s">
        <v>243</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c r="B69" s="157"/>
      <c r="C69" s="254" t="s">
        <v>612</v>
      </c>
      <c r="D69" s="255"/>
      <c r="E69" s="255"/>
      <c r="F69" s="255"/>
      <c r="G69" s="255"/>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216</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56"/>
      <c r="B70" s="157"/>
      <c r="C70" s="265" t="s">
        <v>613</v>
      </c>
      <c r="D70" s="266"/>
      <c r="E70" s="266"/>
      <c r="F70" s="266"/>
      <c r="G70" s="266"/>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216</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ht="22.5" outlineLevel="1">
      <c r="A71" s="168">
        <v>16</v>
      </c>
      <c r="B71" s="169" t="s">
        <v>620</v>
      </c>
      <c r="C71" s="178" t="s">
        <v>621</v>
      </c>
      <c r="D71" s="170" t="s">
        <v>264</v>
      </c>
      <c r="E71" s="171">
        <v>2</v>
      </c>
      <c r="F71" s="172"/>
      <c r="G71" s="173">
        <f>ROUND(E71*F71,2)</f>
        <v>0</v>
      </c>
      <c r="H71" s="172"/>
      <c r="I71" s="173">
        <f>ROUND(E71*H71,2)</f>
        <v>0</v>
      </c>
      <c r="J71" s="172"/>
      <c r="K71" s="173">
        <f>ROUND(E71*J71,2)</f>
        <v>0</v>
      </c>
      <c r="L71" s="173">
        <v>15</v>
      </c>
      <c r="M71" s="173">
        <f>G71*(1+L71/100)</f>
        <v>0</v>
      </c>
      <c r="N71" s="173">
        <v>0</v>
      </c>
      <c r="O71" s="173">
        <f>ROUND(E71*N71,2)</f>
        <v>0</v>
      </c>
      <c r="P71" s="173">
        <v>0</v>
      </c>
      <c r="Q71" s="173">
        <f>ROUND(E71*P71,2)</f>
        <v>0</v>
      </c>
      <c r="R71" s="173"/>
      <c r="S71" s="173" t="s">
        <v>412</v>
      </c>
      <c r="T71" s="174" t="s">
        <v>212</v>
      </c>
      <c r="U71" s="159">
        <v>0</v>
      </c>
      <c r="V71" s="159">
        <f>ROUND(E71*U71,2)</f>
        <v>0</v>
      </c>
      <c r="W71" s="159"/>
      <c r="X71" s="159" t="s">
        <v>242</v>
      </c>
      <c r="Y71" s="149"/>
      <c r="Z71" s="149"/>
      <c r="AA71" s="149"/>
      <c r="AB71" s="149"/>
      <c r="AC71" s="149"/>
      <c r="AD71" s="149"/>
      <c r="AE71" s="149"/>
      <c r="AF71" s="149"/>
      <c r="AG71" s="149" t="s">
        <v>243</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c r="A72" s="156"/>
      <c r="B72" s="157"/>
      <c r="C72" s="254" t="s">
        <v>612</v>
      </c>
      <c r="D72" s="255"/>
      <c r="E72" s="255"/>
      <c r="F72" s="255"/>
      <c r="G72" s="255"/>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216</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56"/>
      <c r="B73" s="157"/>
      <c r="C73" s="265" t="s">
        <v>613</v>
      </c>
      <c r="D73" s="266"/>
      <c r="E73" s="266"/>
      <c r="F73" s="266"/>
      <c r="G73" s="266"/>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216</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ht="22.5" outlineLevel="1">
      <c r="A74" s="168">
        <v>17</v>
      </c>
      <c r="B74" s="169" t="s">
        <v>622</v>
      </c>
      <c r="C74" s="178" t="s">
        <v>619</v>
      </c>
      <c r="D74" s="170" t="s">
        <v>264</v>
      </c>
      <c r="E74" s="171">
        <v>3</v>
      </c>
      <c r="F74" s="172"/>
      <c r="G74" s="173">
        <f>ROUND(E74*F74,2)</f>
        <v>0</v>
      </c>
      <c r="H74" s="172"/>
      <c r="I74" s="173">
        <f>ROUND(E74*H74,2)</f>
        <v>0</v>
      </c>
      <c r="J74" s="172"/>
      <c r="K74" s="173">
        <f>ROUND(E74*J74,2)</f>
        <v>0</v>
      </c>
      <c r="L74" s="173">
        <v>15</v>
      </c>
      <c r="M74" s="173">
        <f>G74*(1+L74/100)</f>
        <v>0</v>
      </c>
      <c r="N74" s="173">
        <v>0</v>
      </c>
      <c r="O74" s="173">
        <f>ROUND(E74*N74,2)</f>
        <v>0</v>
      </c>
      <c r="P74" s="173">
        <v>0</v>
      </c>
      <c r="Q74" s="173">
        <f>ROUND(E74*P74,2)</f>
        <v>0</v>
      </c>
      <c r="R74" s="173"/>
      <c r="S74" s="173" t="s">
        <v>412</v>
      </c>
      <c r="T74" s="174" t="s">
        <v>212</v>
      </c>
      <c r="U74" s="159">
        <v>0</v>
      </c>
      <c r="V74" s="159">
        <f>ROUND(E74*U74,2)</f>
        <v>0</v>
      </c>
      <c r="W74" s="159"/>
      <c r="X74" s="159" t="s">
        <v>242</v>
      </c>
      <c r="Y74" s="149"/>
      <c r="Z74" s="149"/>
      <c r="AA74" s="149"/>
      <c r="AB74" s="149"/>
      <c r="AC74" s="149"/>
      <c r="AD74" s="149"/>
      <c r="AE74" s="149"/>
      <c r="AF74" s="149"/>
      <c r="AG74" s="149" t="s">
        <v>243</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c r="A75" s="156"/>
      <c r="B75" s="157"/>
      <c r="C75" s="254" t="s">
        <v>612</v>
      </c>
      <c r="D75" s="255"/>
      <c r="E75" s="255"/>
      <c r="F75" s="255"/>
      <c r="G75" s="255"/>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216</v>
      </c>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c r="A76" s="156"/>
      <c r="B76" s="157"/>
      <c r="C76" s="265" t="s">
        <v>613</v>
      </c>
      <c r="D76" s="266"/>
      <c r="E76" s="266"/>
      <c r="F76" s="266"/>
      <c r="G76" s="266"/>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216</v>
      </c>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ht="22.5" outlineLevel="1">
      <c r="A77" s="168">
        <v>18</v>
      </c>
      <c r="B77" s="169" t="s">
        <v>623</v>
      </c>
      <c r="C77" s="178" t="s">
        <v>624</v>
      </c>
      <c r="D77" s="170" t="s">
        <v>264</v>
      </c>
      <c r="E77" s="171">
        <v>2</v>
      </c>
      <c r="F77" s="172"/>
      <c r="G77" s="173">
        <f>ROUND(E77*F77,2)</f>
        <v>0</v>
      </c>
      <c r="H77" s="172"/>
      <c r="I77" s="173">
        <f>ROUND(E77*H77,2)</f>
        <v>0</v>
      </c>
      <c r="J77" s="172"/>
      <c r="K77" s="173">
        <f>ROUND(E77*J77,2)</f>
        <v>0</v>
      </c>
      <c r="L77" s="173">
        <v>15</v>
      </c>
      <c r="M77" s="173">
        <f>G77*(1+L77/100)</f>
        <v>0</v>
      </c>
      <c r="N77" s="173">
        <v>0</v>
      </c>
      <c r="O77" s="173">
        <f>ROUND(E77*N77,2)</f>
        <v>0</v>
      </c>
      <c r="P77" s="173">
        <v>0</v>
      </c>
      <c r="Q77" s="173">
        <f>ROUND(E77*P77,2)</f>
        <v>0</v>
      </c>
      <c r="R77" s="173"/>
      <c r="S77" s="173" t="s">
        <v>412</v>
      </c>
      <c r="T77" s="174" t="s">
        <v>212</v>
      </c>
      <c r="U77" s="159">
        <v>0</v>
      </c>
      <c r="V77" s="159">
        <f>ROUND(E77*U77,2)</f>
        <v>0</v>
      </c>
      <c r="W77" s="159"/>
      <c r="X77" s="159" t="s">
        <v>242</v>
      </c>
      <c r="Y77" s="149"/>
      <c r="Z77" s="149"/>
      <c r="AA77" s="149"/>
      <c r="AB77" s="149"/>
      <c r="AC77" s="149"/>
      <c r="AD77" s="149"/>
      <c r="AE77" s="149"/>
      <c r="AF77" s="149"/>
      <c r="AG77" s="149" t="s">
        <v>243</v>
      </c>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56"/>
      <c r="B78" s="157"/>
      <c r="C78" s="254" t="s">
        <v>612</v>
      </c>
      <c r="D78" s="255"/>
      <c r="E78" s="255"/>
      <c r="F78" s="255"/>
      <c r="G78" s="255"/>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216</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c r="A79" s="156"/>
      <c r="B79" s="157"/>
      <c r="C79" s="265" t="s">
        <v>613</v>
      </c>
      <c r="D79" s="266"/>
      <c r="E79" s="266"/>
      <c r="F79" s="266"/>
      <c r="G79" s="266"/>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216</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ht="22.5" outlineLevel="1">
      <c r="A80" s="168">
        <v>19</v>
      </c>
      <c r="B80" s="169" t="s">
        <v>625</v>
      </c>
      <c r="C80" s="178" t="s">
        <v>626</v>
      </c>
      <c r="D80" s="170" t="s">
        <v>627</v>
      </c>
      <c r="E80" s="171">
        <v>3</v>
      </c>
      <c r="F80" s="172"/>
      <c r="G80" s="173">
        <f>ROUND(E80*F80,2)</f>
        <v>0</v>
      </c>
      <c r="H80" s="172"/>
      <c r="I80" s="173">
        <f>ROUND(E80*H80,2)</f>
        <v>0</v>
      </c>
      <c r="J80" s="172"/>
      <c r="K80" s="173">
        <f>ROUND(E80*J80,2)</f>
        <v>0</v>
      </c>
      <c r="L80" s="173">
        <v>15</v>
      </c>
      <c r="M80" s="173">
        <f>G80*(1+L80/100)</f>
        <v>0</v>
      </c>
      <c r="N80" s="173">
        <v>0</v>
      </c>
      <c r="O80" s="173">
        <f>ROUND(E80*N80,2)</f>
        <v>0</v>
      </c>
      <c r="P80" s="173">
        <v>0</v>
      </c>
      <c r="Q80" s="173">
        <f>ROUND(E80*P80,2)</f>
        <v>0</v>
      </c>
      <c r="R80" s="173"/>
      <c r="S80" s="173" t="s">
        <v>412</v>
      </c>
      <c r="T80" s="174" t="s">
        <v>212</v>
      </c>
      <c r="U80" s="159">
        <v>0</v>
      </c>
      <c r="V80" s="159">
        <f>ROUND(E80*U80,2)</f>
        <v>0</v>
      </c>
      <c r="W80" s="159"/>
      <c r="X80" s="159" t="s">
        <v>242</v>
      </c>
      <c r="Y80" s="149"/>
      <c r="Z80" s="149"/>
      <c r="AA80" s="149"/>
      <c r="AB80" s="149"/>
      <c r="AC80" s="149"/>
      <c r="AD80" s="149"/>
      <c r="AE80" s="149"/>
      <c r="AF80" s="149"/>
      <c r="AG80" s="149" t="s">
        <v>243</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c r="A81" s="156"/>
      <c r="B81" s="157"/>
      <c r="C81" s="254" t="s">
        <v>612</v>
      </c>
      <c r="D81" s="255"/>
      <c r="E81" s="255"/>
      <c r="F81" s="255"/>
      <c r="G81" s="255"/>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216</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c r="A82" s="156"/>
      <c r="B82" s="157"/>
      <c r="C82" s="265" t="s">
        <v>613</v>
      </c>
      <c r="D82" s="266"/>
      <c r="E82" s="266"/>
      <c r="F82" s="266"/>
      <c r="G82" s="266"/>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216</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ht="22.5" outlineLevel="1">
      <c r="A83" s="168">
        <v>20</v>
      </c>
      <c r="B83" s="169" t="s">
        <v>628</v>
      </c>
      <c r="C83" s="178" t="s">
        <v>629</v>
      </c>
      <c r="D83" s="170" t="s">
        <v>264</v>
      </c>
      <c r="E83" s="171">
        <v>1</v>
      </c>
      <c r="F83" s="172"/>
      <c r="G83" s="173">
        <f>ROUND(E83*F83,2)</f>
        <v>0</v>
      </c>
      <c r="H83" s="172"/>
      <c r="I83" s="173">
        <f>ROUND(E83*H83,2)</f>
        <v>0</v>
      </c>
      <c r="J83" s="172"/>
      <c r="K83" s="173">
        <f>ROUND(E83*J83,2)</f>
        <v>0</v>
      </c>
      <c r="L83" s="173">
        <v>15</v>
      </c>
      <c r="M83" s="173">
        <f>G83*(1+L83/100)</f>
        <v>0</v>
      </c>
      <c r="N83" s="173">
        <v>0</v>
      </c>
      <c r="O83" s="173">
        <f>ROUND(E83*N83,2)</f>
        <v>0</v>
      </c>
      <c r="P83" s="173">
        <v>0</v>
      </c>
      <c r="Q83" s="173">
        <f>ROUND(E83*P83,2)</f>
        <v>0</v>
      </c>
      <c r="R83" s="173"/>
      <c r="S83" s="173" t="s">
        <v>412</v>
      </c>
      <c r="T83" s="174" t="s">
        <v>212</v>
      </c>
      <c r="U83" s="159">
        <v>0</v>
      </c>
      <c r="V83" s="159">
        <f>ROUND(E83*U83,2)</f>
        <v>0</v>
      </c>
      <c r="W83" s="159"/>
      <c r="X83" s="159" t="s">
        <v>242</v>
      </c>
      <c r="Y83" s="149"/>
      <c r="Z83" s="149"/>
      <c r="AA83" s="149"/>
      <c r="AB83" s="149"/>
      <c r="AC83" s="149"/>
      <c r="AD83" s="149"/>
      <c r="AE83" s="149"/>
      <c r="AF83" s="149"/>
      <c r="AG83" s="149" t="s">
        <v>243</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c r="A84" s="156"/>
      <c r="B84" s="157"/>
      <c r="C84" s="254" t="s">
        <v>612</v>
      </c>
      <c r="D84" s="255"/>
      <c r="E84" s="255"/>
      <c r="F84" s="255"/>
      <c r="G84" s="255"/>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216</v>
      </c>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c r="A85" s="156"/>
      <c r="B85" s="157"/>
      <c r="C85" s="265" t="s">
        <v>613</v>
      </c>
      <c r="D85" s="266"/>
      <c r="E85" s="266"/>
      <c r="F85" s="266"/>
      <c r="G85" s="266"/>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216</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ht="22.5" outlineLevel="1">
      <c r="A86" s="168">
        <v>21</v>
      </c>
      <c r="B86" s="169" t="s">
        <v>630</v>
      </c>
      <c r="C86" s="178" t="s">
        <v>631</v>
      </c>
      <c r="D86" s="170" t="s">
        <v>264</v>
      </c>
      <c r="E86" s="171">
        <v>1</v>
      </c>
      <c r="F86" s="172"/>
      <c r="G86" s="173">
        <f>ROUND(E86*F86,2)</f>
        <v>0</v>
      </c>
      <c r="H86" s="172"/>
      <c r="I86" s="173">
        <f>ROUND(E86*H86,2)</f>
        <v>0</v>
      </c>
      <c r="J86" s="172"/>
      <c r="K86" s="173">
        <f>ROUND(E86*J86,2)</f>
        <v>0</v>
      </c>
      <c r="L86" s="173">
        <v>15</v>
      </c>
      <c r="M86" s="173">
        <f>G86*(1+L86/100)</f>
        <v>0</v>
      </c>
      <c r="N86" s="173">
        <v>0</v>
      </c>
      <c r="O86" s="173">
        <f>ROUND(E86*N86,2)</f>
        <v>0</v>
      </c>
      <c r="P86" s="173">
        <v>0</v>
      </c>
      <c r="Q86" s="173">
        <f>ROUND(E86*P86,2)</f>
        <v>0</v>
      </c>
      <c r="R86" s="173"/>
      <c r="S86" s="173" t="s">
        <v>412</v>
      </c>
      <c r="T86" s="174" t="s">
        <v>212</v>
      </c>
      <c r="U86" s="159">
        <v>0</v>
      </c>
      <c r="V86" s="159">
        <f>ROUND(E86*U86,2)</f>
        <v>0</v>
      </c>
      <c r="W86" s="159"/>
      <c r="X86" s="159" t="s">
        <v>242</v>
      </c>
      <c r="Y86" s="149"/>
      <c r="Z86" s="149"/>
      <c r="AA86" s="149"/>
      <c r="AB86" s="149"/>
      <c r="AC86" s="149"/>
      <c r="AD86" s="149"/>
      <c r="AE86" s="149"/>
      <c r="AF86" s="149"/>
      <c r="AG86" s="149" t="s">
        <v>243</v>
      </c>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c r="A87" s="156"/>
      <c r="B87" s="157"/>
      <c r="C87" s="254" t="s">
        <v>612</v>
      </c>
      <c r="D87" s="255"/>
      <c r="E87" s="255"/>
      <c r="F87" s="255"/>
      <c r="G87" s="255"/>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216</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c r="A88" s="156"/>
      <c r="B88" s="157"/>
      <c r="C88" s="265" t="s">
        <v>613</v>
      </c>
      <c r="D88" s="266"/>
      <c r="E88" s="266"/>
      <c r="F88" s="266"/>
      <c r="G88" s="266"/>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216</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68">
        <v>22</v>
      </c>
      <c r="B89" s="169" t="s">
        <v>632</v>
      </c>
      <c r="C89" s="178" t="s">
        <v>633</v>
      </c>
      <c r="D89" s="170" t="s">
        <v>264</v>
      </c>
      <c r="E89" s="171">
        <v>1</v>
      </c>
      <c r="F89" s="172"/>
      <c r="G89" s="173">
        <f>ROUND(E89*F89,2)</f>
        <v>0</v>
      </c>
      <c r="H89" s="172"/>
      <c r="I89" s="173">
        <f>ROUND(E89*H89,2)</f>
        <v>0</v>
      </c>
      <c r="J89" s="172"/>
      <c r="K89" s="173">
        <f>ROUND(E89*J89,2)</f>
        <v>0</v>
      </c>
      <c r="L89" s="173">
        <v>15</v>
      </c>
      <c r="M89" s="173">
        <f>G89*(1+L89/100)</f>
        <v>0</v>
      </c>
      <c r="N89" s="173">
        <v>0</v>
      </c>
      <c r="O89" s="173">
        <f>ROUND(E89*N89,2)</f>
        <v>0</v>
      </c>
      <c r="P89" s="173">
        <v>0</v>
      </c>
      <c r="Q89" s="173">
        <f>ROUND(E89*P89,2)</f>
        <v>0</v>
      </c>
      <c r="R89" s="173"/>
      <c r="S89" s="173" t="s">
        <v>412</v>
      </c>
      <c r="T89" s="174" t="s">
        <v>212</v>
      </c>
      <c r="U89" s="159">
        <v>0</v>
      </c>
      <c r="V89" s="159">
        <f>ROUND(E89*U89,2)</f>
        <v>0</v>
      </c>
      <c r="W89" s="159"/>
      <c r="X89" s="159" t="s">
        <v>242</v>
      </c>
      <c r="Y89" s="149"/>
      <c r="Z89" s="149"/>
      <c r="AA89" s="149"/>
      <c r="AB89" s="149"/>
      <c r="AC89" s="149"/>
      <c r="AD89" s="149"/>
      <c r="AE89" s="149"/>
      <c r="AF89" s="149"/>
      <c r="AG89" s="149" t="s">
        <v>243</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c r="A90" s="156"/>
      <c r="B90" s="157"/>
      <c r="C90" s="254" t="s">
        <v>612</v>
      </c>
      <c r="D90" s="255"/>
      <c r="E90" s="255"/>
      <c r="F90" s="255"/>
      <c r="G90" s="255"/>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216</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c r="A91" s="156"/>
      <c r="B91" s="157"/>
      <c r="C91" s="265" t="s">
        <v>613</v>
      </c>
      <c r="D91" s="266"/>
      <c r="E91" s="266"/>
      <c r="F91" s="266"/>
      <c r="G91" s="266"/>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216</v>
      </c>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ht="22.5" outlineLevel="1">
      <c r="A92" s="168">
        <v>23</v>
      </c>
      <c r="B92" s="169" t="s">
        <v>634</v>
      </c>
      <c r="C92" s="178" t="s">
        <v>635</v>
      </c>
      <c r="D92" s="170" t="s">
        <v>264</v>
      </c>
      <c r="E92" s="171">
        <v>1</v>
      </c>
      <c r="F92" s="172"/>
      <c r="G92" s="173">
        <f>ROUND(E92*F92,2)</f>
        <v>0</v>
      </c>
      <c r="H92" s="172"/>
      <c r="I92" s="173">
        <f>ROUND(E92*H92,2)</f>
        <v>0</v>
      </c>
      <c r="J92" s="172"/>
      <c r="K92" s="173">
        <f>ROUND(E92*J92,2)</f>
        <v>0</v>
      </c>
      <c r="L92" s="173">
        <v>15</v>
      </c>
      <c r="M92" s="173">
        <f>G92*(1+L92/100)</f>
        <v>0</v>
      </c>
      <c r="N92" s="173">
        <v>0</v>
      </c>
      <c r="O92" s="173">
        <f>ROUND(E92*N92,2)</f>
        <v>0</v>
      </c>
      <c r="P92" s="173">
        <v>0</v>
      </c>
      <c r="Q92" s="173">
        <f>ROUND(E92*P92,2)</f>
        <v>0</v>
      </c>
      <c r="R92" s="173"/>
      <c r="S92" s="173" t="s">
        <v>412</v>
      </c>
      <c r="T92" s="174" t="s">
        <v>212</v>
      </c>
      <c r="U92" s="159">
        <v>0</v>
      </c>
      <c r="V92" s="159">
        <f>ROUND(E92*U92,2)</f>
        <v>0</v>
      </c>
      <c r="W92" s="159"/>
      <c r="X92" s="159" t="s">
        <v>242</v>
      </c>
      <c r="Y92" s="149"/>
      <c r="Z92" s="149"/>
      <c r="AA92" s="149"/>
      <c r="AB92" s="149"/>
      <c r="AC92" s="149"/>
      <c r="AD92" s="149"/>
      <c r="AE92" s="149"/>
      <c r="AF92" s="149"/>
      <c r="AG92" s="149" t="s">
        <v>243</v>
      </c>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c r="A93" s="156"/>
      <c r="B93" s="157"/>
      <c r="C93" s="254" t="s">
        <v>612</v>
      </c>
      <c r="D93" s="255"/>
      <c r="E93" s="255"/>
      <c r="F93" s="255"/>
      <c r="G93" s="255"/>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216</v>
      </c>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c r="A94" s="156"/>
      <c r="B94" s="157"/>
      <c r="C94" s="265" t="s">
        <v>613</v>
      </c>
      <c r="D94" s="266"/>
      <c r="E94" s="266"/>
      <c r="F94" s="266"/>
      <c r="G94" s="266"/>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216</v>
      </c>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c r="A95" s="168">
        <v>24</v>
      </c>
      <c r="B95" s="169" t="s">
        <v>636</v>
      </c>
      <c r="C95" s="178" t="s">
        <v>637</v>
      </c>
      <c r="D95" s="170" t="s">
        <v>264</v>
      </c>
      <c r="E95" s="171">
        <v>1</v>
      </c>
      <c r="F95" s="172"/>
      <c r="G95" s="173">
        <f>ROUND(E95*F95,2)</f>
        <v>0</v>
      </c>
      <c r="H95" s="172"/>
      <c r="I95" s="173">
        <f>ROUND(E95*H95,2)</f>
        <v>0</v>
      </c>
      <c r="J95" s="172"/>
      <c r="K95" s="173">
        <f>ROUND(E95*J95,2)</f>
        <v>0</v>
      </c>
      <c r="L95" s="173">
        <v>15</v>
      </c>
      <c r="M95" s="173">
        <f>G95*(1+L95/100)</f>
        <v>0</v>
      </c>
      <c r="N95" s="173">
        <v>0</v>
      </c>
      <c r="O95" s="173">
        <f>ROUND(E95*N95,2)</f>
        <v>0</v>
      </c>
      <c r="P95" s="173">
        <v>0</v>
      </c>
      <c r="Q95" s="173">
        <f>ROUND(E95*P95,2)</f>
        <v>0</v>
      </c>
      <c r="R95" s="173"/>
      <c r="S95" s="173" t="s">
        <v>412</v>
      </c>
      <c r="T95" s="174" t="s">
        <v>212</v>
      </c>
      <c r="U95" s="159">
        <v>0</v>
      </c>
      <c r="V95" s="159">
        <f>ROUND(E95*U95,2)</f>
        <v>0</v>
      </c>
      <c r="W95" s="159"/>
      <c r="X95" s="159" t="s">
        <v>242</v>
      </c>
      <c r="Y95" s="149"/>
      <c r="Z95" s="149"/>
      <c r="AA95" s="149"/>
      <c r="AB95" s="149"/>
      <c r="AC95" s="149"/>
      <c r="AD95" s="149"/>
      <c r="AE95" s="149"/>
      <c r="AF95" s="149"/>
      <c r="AG95" s="149" t="s">
        <v>243</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c r="A96" s="156"/>
      <c r="B96" s="157"/>
      <c r="C96" s="254" t="s">
        <v>612</v>
      </c>
      <c r="D96" s="255"/>
      <c r="E96" s="255"/>
      <c r="F96" s="255"/>
      <c r="G96" s="255"/>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216</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c r="A97" s="156"/>
      <c r="B97" s="157"/>
      <c r="C97" s="265" t="s">
        <v>613</v>
      </c>
      <c r="D97" s="266"/>
      <c r="E97" s="266"/>
      <c r="F97" s="266"/>
      <c r="G97" s="266"/>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216</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c r="A98" s="156">
        <v>25</v>
      </c>
      <c r="B98" s="157" t="s">
        <v>638</v>
      </c>
      <c r="C98" s="197" t="s">
        <v>639</v>
      </c>
      <c r="D98" s="158" t="s">
        <v>0</v>
      </c>
      <c r="E98" s="193"/>
      <c r="F98" s="160"/>
      <c r="G98" s="159">
        <f>ROUND(E98*F98,2)</f>
        <v>0</v>
      </c>
      <c r="H98" s="160"/>
      <c r="I98" s="159">
        <f>ROUND(E98*H98,2)</f>
        <v>0</v>
      </c>
      <c r="J98" s="160"/>
      <c r="K98" s="159">
        <f>ROUND(E98*J98,2)</f>
        <v>0</v>
      </c>
      <c r="L98" s="159">
        <v>15</v>
      </c>
      <c r="M98" s="159">
        <f>G98*(1+L98/100)</f>
        <v>0</v>
      </c>
      <c r="N98" s="159">
        <v>0</v>
      </c>
      <c r="O98" s="159">
        <f>ROUND(E98*N98,2)</f>
        <v>0</v>
      </c>
      <c r="P98" s="159">
        <v>0</v>
      </c>
      <c r="Q98" s="159">
        <f>ROUND(E98*P98,2)</f>
        <v>0</v>
      </c>
      <c r="R98" s="159" t="s">
        <v>640</v>
      </c>
      <c r="S98" s="159" t="s">
        <v>211</v>
      </c>
      <c r="T98" s="159" t="s">
        <v>241</v>
      </c>
      <c r="U98" s="159">
        <v>0</v>
      </c>
      <c r="V98" s="159">
        <f>ROUND(E98*U98,2)</f>
        <v>0</v>
      </c>
      <c r="W98" s="159"/>
      <c r="X98" s="159" t="s">
        <v>447</v>
      </c>
      <c r="Y98" s="149"/>
      <c r="Z98" s="149"/>
      <c r="AA98" s="149"/>
      <c r="AB98" s="149"/>
      <c r="AC98" s="149"/>
      <c r="AD98" s="149"/>
      <c r="AE98" s="149"/>
      <c r="AF98" s="149"/>
      <c r="AG98" s="149" t="s">
        <v>448</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56"/>
      <c r="B99" s="157"/>
      <c r="C99" s="267" t="s">
        <v>490</v>
      </c>
      <c r="D99" s="268"/>
      <c r="E99" s="268"/>
      <c r="F99" s="268"/>
      <c r="G99" s="268"/>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245</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c r="A100" s="3"/>
      <c r="B100" s="4"/>
      <c r="C100" s="179"/>
      <c r="D100" s="6"/>
      <c r="E100" s="3"/>
      <c r="F100" s="3"/>
      <c r="G100" s="3"/>
      <c r="H100" s="3"/>
      <c r="I100" s="3"/>
      <c r="J100" s="3"/>
      <c r="K100" s="3"/>
      <c r="L100" s="3"/>
      <c r="M100" s="3"/>
      <c r="N100" s="3"/>
      <c r="O100" s="3"/>
      <c r="P100" s="3"/>
      <c r="Q100" s="3"/>
      <c r="R100" s="3"/>
      <c r="S100" s="3"/>
      <c r="T100" s="3"/>
      <c r="U100" s="3"/>
      <c r="V100" s="3"/>
      <c r="W100" s="3"/>
      <c r="X100" s="3"/>
      <c r="AE100">
        <v>15</v>
      </c>
      <c r="AF100">
        <v>21</v>
      </c>
      <c r="AG100" t="s">
        <v>193</v>
      </c>
    </row>
    <row r="101" spans="1:60">
      <c r="A101" s="152"/>
      <c r="B101" s="153" t="s">
        <v>29</v>
      </c>
      <c r="C101" s="180"/>
      <c r="D101" s="154"/>
      <c r="E101" s="155"/>
      <c r="F101" s="155"/>
      <c r="G101" s="176">
        <f>G8+G32+G35+G55</f>
        <v>0</v>
      </c>
      <c r="H101" s="3"/>
      <c r="I101" s="3"/>
      <c r="J101" s="3"/>
      <c r="K101" s="3"/>
      <c r="L101" s="3"/>
      <c r="M101" s="3"/>
      <c r="N101" s="3"/>
      <c r="O101" s="3"/>
      <c r="P101" s="3"/>
      <c r="Q101" s="3"/>
      <c r="R101" s="3"/>
      <c r="S101" s="3"/>
      <c r="T101" s="3"/>
      <c r="U101" s="3"/>
      <c r="V101" s="3"/>
      <c r="W101" s="3"/>
      <c r="X101" s="3"/>
      <c r="AE101">
        <f>SUMIF(L7:L99,AE100,G7:G99)</f>
        <v>0</v>
      </c>
      <c r="AF101">
        <f>SUMIF(L7:L99,AF100,G7:G99)</f>
        <v>0</v>
      </c>
      <c r="AG101" t="s">
        <v>235</v>
      </c>
    </row>
    <row r="102" spans="1:60">
      <c r="C102" s="181"/>
      <c r="D102" s="10"/>
      <c r="AG102" t="s">
        <v>236</v>
      </c>
    </row>
    <row r="103" spans="1:60">
      <c r="D103" s="10"/>
    </row>
    <row r="104" spans="1:60">
      <c r="D104" s="10"/>
    </row>
    <row r="105" spans="1:60">
      <c r="D105" s="10"/>
    </row>
    <row r="106" spans="1:60">
      <c r="D106" s="10"/>
    </row>
    <row r="107" spans="1:60">
      <c r="D107" s="10"/>
    </row>
    <row r="108" spans="1:60">
      <c r="D108" s="10"/>
    </row>
    <row r="109" spans="1:60">
      <c r="D109" s="10"/>
    </row>
    <row r="110" spans="1:60">
      <c r="D110" s="10"/>
    </row>
    <row r="111" spans="1:60">
      <c r="D111" s="10"/>
    </row>
    <row r="112" spans="1:60">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39">
    <mergeCell ref="C96:G96"/>
    <mergeCell ref="C97:G97"/>
    <mergeCell ref="C99:G99"/>
    <mergeCell ref="C87:G87"/>
    <mergeCell ref="C88:G88"/>
    <mergeCell ref="C90:G90"/>
    <mergeCell ref="C91:G91"/>
    <mergeCell ref="C93:G93"/>
    <mergeCell ref="C94:G94"/>
    <mergeCell ref="C85:G85"/>
    <mergeCell ref="C69:G69"/>
    <mergeCell ref="C70:G70"/>
    <mergeCell ref="C72:G72"/>
    <mergeCell ref="C73:G73"/>
    <mergeCell ref="C75:G75"/>
    <mergeCell ref="C76:G76"/>
    <mergeCell ref="C78:G78"/>
    <mergeCell ref="C79:G79"/>
    <mergeCell ref="C81:G81"/>
    <mergeCell ref="C82:G82"/>
    <mergeCell ref="C84:G84"/>
    <mergeCell ref="C67:G67"/>
    <mergeCell ref="C37:G37"/>
    <mergeCell ref="C38:G38"/>
    <mergeCell ref="C49:G49"/>
    <mergeCell ref="C54:G54"/>
    <mergeCell ref="C57:G57"/>
    <mergeCell ref="C58:G58"/>
    <mergeCell ref="C60:G60"/>
    <mergeCell ref="C61:G61"/>
    <mergeCell ref="C63:G63"/>
    <mergeCell ref="C64:G64"/>
    <mergeCell ref="C66:G66"/>
    <mergeCell ref="C34:G34"/>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57</v>
      </c>
      <c r="C3" s="257" t="s">
        <v>58</v>
      </c>
      <c r="D3" s="258"/>
      <c r="E3" s="258"/>
      <c r="F3" s="258"/>
      <c r="G3" s="259"/>
      <c r="AC3" s="123" t="s">
        <v>182</v>
      </c>
      <c r="AG3" t="s">
        <v>183</v>
      </c>
    </row>
    <row r="4" spans="1:60" ht="24.95" customHeight="1">
      <c r="A4" s="142" t="s">
        <v>9</v>
      </c>
      <c r="B4" s="143" t="s">
        <v>63</v>
      </c>
      <c r="C4" s="260" t="s">
        <v>64</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169</v>
      </c>
      <c r="C8" s="177" t="s">
        <v>170</v>
      </c>
      <c r="D8" s="164"/>
      <c r="E8" s="165"/>
      <c r="F8" s="166"/>
      <c r="G8" s="166">
        <f>SUMIF(AG9:AG28,"&lt;&gt;NOR",G9:G28)</f>
        <v>0</v>
      </c>
      <c r="H8" s="166"/>
      <c r="I8" s="166">
        <f>SUM(I9:I28)</f>
        <v>0</v>
      </c>
      <c r="J8" s="166"/>
      <c r="K8" s="166">
        <f>SUM(K9:K28)</f>
        <v>0</v>
      </c>
      <c r="L8" s="166"/>
      <c r="M8" s="166">
        <f>SUM(M9:M28)</f>
        <v>0</v>
      </c>
      <c r="N8" s="166"/>
      <c r="O8" s="166">
        <f>SUM(O9:O28)</f>
        <v>0</v>
      </c>
      <c r="P8" s="166"/>
      <c r="Q8" s="166">
        <f>SUM(Q9:Q28)</f>
        <v>0</v>
      </c>
      <c r="R8" s="166"/>
      <c r="S8" s="166"/>
      <c r="T8" s="167"/>
      <c r="U8" s="161"/>
      <c r="V8" s="161">
        <f>SUM(V9:V28)</f>
        <v>0</v>
      </c>
      <c r="W8" s="161"/>
      <c r="X8" s="161"/>
      <c r="AG8" t="s">
        <v>207</v>
      </c>
    </row>
    <row r="9" spans="1:60" ht="22.5" outlineLevel="1">
      <c r="A9" s="168">
        <v>1</v>
      </c>
      <c r="B9" s="169" t="s">
        <v>641</v>
      </c>
      <c r="C9" s="178" t="s">
        <v>642</v>
      </c>
      <c r="D9" s="170" t="s">
        <v>264</v>
      </c>
      <c r="E9" s="171">
        <v>4</v>
      </c>
      <c r="F9" s="172"/>
      <c r="G9" s="173">
        <f>ROUND(E9*F9,2)</f>
        <v>0</v>
      </c>
      <c r="H9" s="172"/>
      <c r="I9" s="173">
        <f>ROUND(E9*H9,2)</f>
        <v>0</v>
      </c>
      <c r="J9" s="172"/>
      <c r="K9" s="173">
        <f>ROUND(E9*J9,2)</f>
        <v>0</v>
      </c>
      <c r="L9" s="173">
        <v>15</v>
      </c>
      <c r="M9" s="173">
        <f>G9*(1+L9/100)</f>
        <v>0</v>
      </c>
      <c r="N9" s="173">
        <v>0</v>
      </c>
      <c r="O9" s="173">
        <f>ROUND(E9*N9,2)</f>
        <v>0</v>
      </c>
      <c r="P9" s="173">
        <v>0</v>
      </c>
      <c r="Q9" s="173">
        <f>ROUND(E9*P9,2)</f>
        <v>0</v>
      </c>
      <c r="R9" s="173"/>
      <c r="S9" s="173" t="s">
        <v>412</v>
      </c>
      <c r="T9" s="174" t="s">
        <v>212</v>
      </c>
      <c r="U9" s="159">
        <v>0</v>
      </c>
      <c r="V9" s="159">
        <f>ROUND(E9*U9,2)</f>
        <v>0</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54" t="s">
        <v>643</v>
      </c>
      <c r="D10" s="255"/>
      <c r="E10" s="255"/>
      <c r="F10" s="255"/>
      <c r="G10" s="255"/>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216</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56"/>
      <c r="B11" s="157"/>
      <c r="C11" s="265" t="s">
        <v>644</v>
      </c>
      <c r="D11" s="266"/>
      <c r="E11" s="266"/>
      <c r="F11" s="266"/>
      <c r="G11" s="266"/>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216</v>
      </c>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22.5" outlineLevel="1">
      <c r="A12" s="168">
        <v>2</v>
      </c>
      <c r="B12" s="169" t="s">
        <v>645</v>
      </c>
      <c r="C12" s="178" t="s">
        <v>646</v>
      </c>
      <c r="D12" s="170" t="s">
        <v>264</v>
      </c>
      <c r="E12" s="171">
        <v>3</v>
      </c>
      <c r="F12" s="172"/>
      <c r="G12" s="173">
        <f>ROUND(E12*F12,2)</f>
        <v>0</v>
      </c>
      <c r="H12" s="172"/>
      <c r="I12" s="173">
        <f>ROUND(E12*H12,2)</f>
        <v>0</v>
      </c>
      <c r="J12" s="172"/>
      <c r="K12" s="173">
        <f>ROUND(E12*J12,2)</f>
        <v>0</v>
      </c>
      <c r="L12" s="173">
        <v>15</v>
      </c>
      <c r="M12" s="173">
        <f>G12*(1+L12/100)</f>
        <v>0</v>
      </c>
      <c r="N12" s="173">
        <v>0</v>
      </c>
      <c r="O12" s="173">
        <f>ROUND(E12*N12,2)</f>
        <v>0</v>
      </c>
      <c r="P12" s="173">
        <v>0</v>
      </c>
      <c r="Q12" s="173">
        <f>ROUND(E12*P12,2)</f>
        <v>0</v>
      </c>
      <c r="R12" s="173"/>
      <c r="S12" s="173" t="s">
        <v>412</v>
      </c>
      <c r="T12" s="174" t="s">
        <v>212</v>
      </c>
      <c r="U12" s="159">
        <v>0</v>
      </c>
      <c r="V12" s="159">
        <f>ROUND(E12*U12,2)</f>
        <v>0</v>
      </c>
      <c r="W12" s="159"/>
      <c r="X12" s="159" t="s">
        <v>242</v>
      </c>
      <c r="Y12" s="149"/>
      <c r="Z12" s="149"/>
      <c r="AA12" s="149"/>
      <c r="AB12" s="149"/>
      <c r="AC12" s="149"/>
      <c r="AD12" s="149"/>
      <c r="AE12" s="149"/>
      <c r="AF12" s="149"/>
      <c r="AG12" s="149" t="s">
        <v>243</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254" t="s">
        <v>643</v>
      </c>
      <c r="D13" s="255"/>
      <c r="E13" s="255"/>
      <c r="F13" s="255"/>
      <c r="G13" s="255"/>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216</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outlineLevel="1">
      <c r="A14" s="156"/>
      <c r="B14" s="157"/>
      <c r="C14" s="265" t="s">
        <v>644</v>
      </c>
      <c r="D14" s="266"/>
      <c r="E14" s="266"/>
      <c r="F14" s="266"/>
      <c r="G14" s="266"/>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216</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ht="22.5" outlineLevel="1">
      <c r="A15" s="168">
        <v>3</v>
      </c>
      <c r="B15" s="169" t="s">
        <v>647</v>
      </c>
      <c r="C15" s="178" t="s">
        <v>648</v>
      </c>
      <c r="D15" s="170" t="s">
        <v>264</v>
      </c>
      <c r="E15" s="171">
        <v>5</v>
      </c>
      <c r="F15" s="172"/>
      <c r="G15" s="173">
        <f>ROUND(E15*F15,2)</f>
        <v>0</v>
      </c>
      <c r="H15" s="172"/>
      <c r="I15" s="173">
        <f>ROUND(E15*H15,2)</f>
        <v>0</v>
      </c>
      <c r="J15" s="172"/>
      <c r="K15" s="173">
        <f>ROUND(E15*J15,2)</f>
        <v>0</v>
      </c>
      <c r="L15" s="173">
        <v>15</v>
      </c>
      <c r="M15" s="173">
        <f>G15*(1+L15/100)</f>
        <v>0</v>
      </c>
      <c r="N15" s="173">
        <v>0</v>
      </c>
      <c r="O15" s="173">
        <f>ROUND(E15*N15,2)</f>
        <v>0</v>
      </c>
      <c r="P15" s="173">
        <v>0</v>
      </c>
      <c r="Q15" s="173">
        <f>ROUND(E15*P15,2)</f>
        <v>0</v>
      </c>
      <c r="R15" s="173"/>
      <c r="S15" s="173" t="s">
        <v>412</v>
      </c>
      <c r="T15" s="174" t="s">
        <v>212</v>
      </c>
      <c r="U15" s="159">
        <v>0</v>
      </c>
      <c r="V15" s="159">
        <f>ROUND(E15*U15,2)</f>
        <v>0</v>
      </c>
      <c r="W15" s="159"/>
      <c r="X15" s="159" t="s">
        <v>242</v>
      </c>
      <c r="Y15" s="149"/>
      <c r="Z15" s="149"/>
      <c r="AA15" s="149"/>
      <c r="AB15" s="149"/>
      <c r="AC15" s="149"/>
      <c r="AD15" s="149"/>
      <c r="AE15" s="149"/>
      <c r="AF15" s="149"/>
      <c r="AG15" s="149" t="s">
        <v>243</v>
      </c>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c r="B16" s="157"/>
      <c r="C16" s="254" t="s">
        <v>643</v>
      </c>
      <c r="D16" s="255"/>
      <c r="E16" s="255"/>
      <c r="F16" s="255"/>
      <c r="G16" s="255"/>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216</v>
      </c>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265" t="s">
        <v>644</v>
      </c>
      <c r="D17" s="266"/>
      <c r="E17" s="266"/>
      <c r="F17" s="266"/>
      <c r="G17" s="266"/>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216</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ht="22.5" outlineLevel="1">
      <c r="A18" s="168">
        <v>4</v>
      </c>
      <c r="B18" s="169" t="s">
        <v>649</v>
      </c>
      <c r="C18" s="178" t="s">
        <v>650</v>
      </c>
      <c r="D18" s="170" t="s">
        <v>264</v>
      </c>
      <c r="E18" s="171">
        <v>2</v>
      </c>
      <c r="F18" s="172"/>
      <c r="G18" s="173">
        <f>ROUND(E18*F18,2)</f>
        <v>0</v>
      </c>
      <c r="H18" s="172"/>
      <c r="I18" s="173">
        <f>ROUND(E18*H18,2)</f>
        <v>0</v>
      </c>
      <c r="J18" s="172"/>
      <c r="K18" s="173">
        <f>ROUND(E18*J18,2)</f>
        <v>0</v>
      </c>
      <c r="L18" s="173">
        <v>15</v>
      </c>
      <c r="M18" s="173">
        <f>G18*(1+L18/100)</f>
        <v>0</v>
      </c>
      <c r="N18" s="173">
        <v>0</v>
      </c>
      <c r="O18" s="173">
        <f>ROUND(E18*N18,2)</f>
        <v>0</v>
      </c>
      <c r="P18" s="173">
        <v>0</v>
      </c>
      <c r="Q18" s="173">
        <f>ROUND(E18*P18,2)</f>
        <v>0</v>
      </c>
      <c r="R18" s="173"/>
      <c r="S18" s="173" t="s">
        <v>412</v>
      </c>
      <c r="T18" s="174" t="s">
        <v>212</v>
      </c>
      <c r="U18" s="159">
        <v>0</v>
      </c>
      <c r="V18" s="159">
        <f>ROUND(E18*U18,2)</f>
        <v>0</v>
      </c>
      <c r="W18" s="159"/>
      <c r="X18" s="159" t="s">
        <v>242</v>
      </c>
      <c r="Y18" s="149"/>
      <c r="Z18" s="149"/>
      <c r="AA18" s="149"/>
      <c r="AB18" s="149"/>
      <c r="AC18" s="149"/>
      <c r="AD18" s="149"/>
      <c r="AE18" s="149"/>
      <c r="AF18" s="149"/>
      <c r="AG18" s="149" t="s">
        <v>243</v>
      </c>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outlineLevel="1">
      <c r="A19" s="156"/>
      <c r="B19" s="157"/>
      <c r="C19" s="254" t="s">
        <v>643</v>
      </c>
      <c r="D19" s="255"/>
      <c r="E19" s="255"/>
      <c r="F19" s="255"/>
      <c r="G19" s="255"/>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216</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56"/>
      <c r="B20" s="157"/>
      <c r="C20" s="265" t="s">
        <v>644</v>
      </c>
      <c r="D20" s="266"/>
      <c r="E20" s="266"/>
      <c r="F20" s="266"/>
      <c r="G20" s="266"/>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216</v>
      </c>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ht="22.5" outlineLevel="1">
      <c r="A21" s="168">
        <v>5</v>
      </c>
      <c r="B21" s="169" t="s">
        <v>651</v>
      </c>
      <c r="C21" s="178" t="s">
        <v>652</v>
      </c>
      <c r="D21" s="170" t="s">
        <v>264</v>
      </c>
      <c r="E21" s="171">
        <v>1</v>
      </c>
      <c r="F21" s="172"/>
      <c r="G21" s="173">
        <f>ROUND(E21*F21,2)</f>
        <v>0</v>
      </c>
      <c r="H21" s="172"/>
      <c r="I21" s="173">
        <f>ROUND(E21*H21,2)</f>
        <v>0</v>
      </c>
      <c r="J21" s="172"/>
      <c r="K21" s="173">
        <f>ROUND(E21*J21,2)</f>
        <v>0</v>
      </c>
      <c r="L21" s="173">
        <v>15</v>
      </c>
      <c r="M21" s="173">
        <f>G21*(1+L21/100)</f>
        <v>0</v>
      </c>
      <c r="N21" s="173">
        <v>0</v>
      </c>
      <c r="O21" s="173">
        <f>ROUND(E21*N21,2)</f>
        <v>0</v>
      </c>
      <c r="P21" s="173">
        <v>0</v>
      </c>
      <c r="Q21" s="173">
        <f>ROUND(E21*P21,2)</f>
        <v>0</v>
      </c>
      <c r="R21" s="173"/>
      <c r="S21" s="173" t="s">
        <v>412</v>
      </c>
      <c r="T21" s="174" t="s">
        <v>212</v>
      </c>
      <c r="U21" s="159">
        <v>0</v>
      </c>
      <c r="V21" s="159">
        <f>ROUND(E21*U21,2)</f>
        <v>0</v>
      </c>
      <c r="W21" s="159"/>
      <c r="X21" s="159" t="s">
        <v>242</v>
      </c>
      <c r="Y21" s="149"/>
      <c r="Z21" s="149"/>
      <c r="AA21" s="149"/>
      <c r="AB21" s="149"/>
      <c r="AC21" s="149"/>
      <c r="AD21" s="149"/>
      <c r="AE21" s="149"/>
      <c r="AF21" s="149"/>
      <c r="AG21" s="149" t="s">
        <v>243</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56"/>
      <c r="B22" s="157"/>
      <c r="C22" s="254" t="s">
        <v>643</v>
      </c>
      <c r="D22" s="255"/>
      <c r="E22" s="255"/>
      <c r="F22" s="255"/>
      <c r="G22" s="255"/>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216</v>
      </c>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outlineLevel="1">
      <c r="A23" s="156"/>
      <c r="B23" s="157"/>
      <c r="C23" s="265" t="s">
        <v>644</v>
      </c>
      <c r="D23" s="266"/>
      <c r="E23" s="266"/>
      <c r="F23" s="266"/>
      <c r="G23" s="266"/>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216</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ht="22.5" outlineLevel="1">
      <c r="A24" s="168">
        <v>6</v>
      </c>
      <c r="B24" s="169" t="s">
        <v>653</v>
      </c>
      <c r="C24" s="178" t="s">
        <v>654</v>
      </c>
      <c r="D24" s="170" t="s">
        <v>264</v>
      </c>
      <c r="E24" s="171">
        <v>1</v>
      </c>
      <c r="F24" s="172"/>
      <c r="G24" s="173">
        <f>ROUND(E24*F24,2)</f>
        <v>0</v>
      </c>
      <c r="H24" s="172"/>
      <c r="I24" s="173">
        <f>ROUND(E24*H24,2)</f>
        <v>0</v>
      </c>
      <c r="J24" s="172"/>
      <c r="K24" s="173">
        <f>ROUND(E24*J24,2)</f>
        <v>0</v>
      </c>
      <c r="L24" s="173">
        <v>15</v>
      </c>
      <c r="M24" s="173">
        <f>G24*(1+L24/100)</f>
        <v>0</v>
      </c>
      <c r="N24" s="173">
        <v>0</v>
      </c>
      <c r="O24" s="173">
        <f>ROUND(E24*N24,2)</f>
        <v>0</v>
      </c>
      <c r="P24" s="173">
        <v>0</v>
      </c>
      <c r="Q24" s="173">
        <f>ROUND(E24*P24,2)</f>
        <v>0</v>
      </c>
      <c r="R24" s="173"/>
      <c r="S24" s="173" t="s">
        <v>412</v>
      </c>
      <c r="T24" s="174" t="s">
        <v>212</v>
      </c>
      <c r="U24" s="159">
        <v>0</v>
      </c>
      <c r="V24" s="159">
        <f>ROUND(E24*U24,2)</f>
        <v>0</v>
      </c>
      <c r="W24" s="159"/>
      <c r="X24" s="159" t="s">
        <v>242</v>
      </c>
      <c r="Y24" s="149"/>
      <c r="Z24" s="149"/>
      <c r="AA24" s="149"/>
      <c r="AB24" s="149"/>
      <c r="AC24" s="149"/>
      <c r="AD24" s="149"/>
      <c r="AE24" s="149"/>
      <c r="AF24" s="149"/>
      <c r="AG24" s="149" t="s">
        <v>243</v>
      </c>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254" t="s">
        <v>643</v>
      </c>
      <c r="D25" s="255"/>
      <c r="E25" s="255"/>
      <c r="F25" s="255"/>
      <c r="G25" s="255"/>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216</v>
      </c>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265" t="s">
        <v>644</v>
      </c>
      <c r="D26" s="266"/>
      <c r="E26" s="266"/>
      <c r="F26" s="266"/>
      <c r="G26" s="266"/>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216</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v>7</v>
      </c>
      <c r="B27" s="157" t="s">
        <v>655</v>
      </c>
      <c r="C27" s="197" t="s">
        <v>656</v>
      </c>
      <c r="D27" s="158" t="s">
        <v>0</v>
      </c>
      <c r="E27" s="193"/>
      <c r="F27" s="160"/>
      <c r="G27" s="159">
        <f>ROUND(E27*F27,2)</f>
        <v>0</v>
      </c>
      <c r="H27" s="160"/>
      <c r="I27" s="159">
        <f>ROUND(E27*H27,2)</f>
        <v>0</v>
      </c>
      <c r="J27" s="160"/>
      <c r="K27" s="159">
        <f>ROUND(E27*J27,2)</f>
        <v>0</v>
      </c>
      <c r="L27" s="159">
        <v>15</v>
      </c>
      <c r="M27" s="159">
        <f>G27*(1+L27/100)</f>
        <v>0</v>
      </c>
      <c r="N27" s="159">
        <v>0</v>
      </c>
      <c r="O27" s="159">
        <f>ROUND(E27*N27,2)</f>
        <v>0</v>
      </c>
      <c r="P27" s="159">
        <v>0</v>
      </c>
      <c r="Q27" s="159">
        <f>ROUND(E27*P27,2)</f>
        <v>0</v>
      </c>
      <c r="R27" s="159" t="s">
        <v>657</v>
      </c>
      <c r="S27" s="159" t="s">
        <v>211</v>
      </c>
      <c r="T27" s="159" t="s">
        <v>241</v>
      </c>
      <c r="U27" s="159">
        <v>0</v>
      </c>
      <c r="V27" s="159">
        <f>ROUND(E27*U27,2)</f>
        <v>0</v>
      </c>
      <c r="W27" s="159"/>
      <c r="X27" s="159" t="s">
        <v>447</v>
      </c>
      <c r="Y27" s="149"/>
      <c r="Z27" s="149"/>
      <c r="AA27" s="149"/>
      <c r="AB27" s="149"/>
      <c r="AC27" s="149"/>
      <c r="AD27" s="149"/>
      <c r="AE27" s="149"/>
      <c r="AF27" s="149"/>
      <c r="AG27" s="149" t="s">
        <v>448</v>
      </c>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c r="B28" s="157"/>
      <c r="C28" s="267" t="s">
        <v>490</v>
      </c>
      <c r="D28" s="268"/>
      <c r="E28" s="268"/>
      <c r="F28" s="268"/>
      <c r="G28" s="268"/>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245</v>
      </c>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c r="A29" s="3"/>
      <c r="B29" s="4"/>
      <c r="C29" s="179"/>
      <c r="D29" s="6"/>
      <c r="E29" s="3"/>
      <c r="F29" s="3"/>
      <c r="G29" s="3"/>
      <c r="H29" s="3"/>
      <c r="I29" s="3"/>
      <c r="J29" s="3"/>
      <c r="K29" s="3"/>
      <c r="L29" s="3"/>
      <c r="M29" s="3"/>
      <c r="N29" s="3"/>
      <c r="O29" s="3"/>
      <c r="P29" s="3"/>
      <c r="Q29" s="3"/>
      <c r="R29" s="3"/>
      <c r="S29" s="3"/>
      <c r="T29" s="3"/>
      <c r="U29" s="3"/>
      <c r="V29" s="3"/>
      <c r="W29" s="3"/>
      <c r="X29" s="3"/>
      <c r="AE29">
        <v>15</v>
      </c>
      <c r="AF29">
        <v>21</v>
      </c>
      <c r="AG29" t="s">
        <v>193</v>
      </c>
    </row>
    <row r="30" spans="1:60">
      <c r="A30" s="152"/>
      <c r="B30" s="153" t="s">
        <v>29</v>
      </c>
      <c r="C30" s="180"/>
      <c r="D30" s="154"/>
      <c r="E30" s="155"/>
      <c r="F30" s="155"/>
      <c r="G30" s="176">
        <f>G8</f>
        <v>0</v>
      </c>
      <c r="H30" s="3"/>
      <c r="I30" s="3"/>
      <c r="J30" s="3"/>
      <c r="K30" s="3"/>
      <c r="L30" s="3"/>
      <c r="M30" s="3"/>
      <c r="N30" s="3"/>
      <c r="O30" s="3"/>
      <c r="P30" s="3"/>
      <c r="Q30" s="3"/>
      <c r="R30" s="3"/>
      <c r="S30" s="3"/>
      <c r="T30" s="3"/>
      <c r="U30" s="3"/>
      <c r="V30" s="3"/>
      <c r="W30" s="3"/>
      <c r="X30" s="3"/>
      <c r="AE30">
        <f>SUMIF(L7:L28,AE29,G7:G28)</f>
        <v>0</v>
      </c>
      <c r="AF30">
        <f>SUMIF(L7:L28,AF29,G7:G28)</f>
        <v>0</v>
      </c>
      <c r="AG30" t="s">
        <v>235</v>
      </c>
    </row>
    <row r="31" spans="1:60">
      <c r="C31" s="181"/>
      <c r="D31" s="10"/>
      <c r="AG31" t="s">
        <v>236</v>
      </c>
    </row>
    <row r="32" spans="1:60">
      <c r="D32" s="10"/>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17">
    <mergeCell ref="C22:G22"/>
    <mergeCell ref="C23:G23"/>
    <mergeCell ref="C25:G25"/>
    <mergeCell ref="C26:G26"/>
    <mergeCell ref="C28:G28"/>
    <mergeCell ref="C20:G20"/>
    <mergeCell ref="A1:G1"/>
    <mergeCell ref="C2:G2"/>
    <mergeCell ref="C3:G3"/>
    <mergeCell ref="C4:G4"/>
    <mergeCell ref="C10:G10"/>
    <mergeCell ref="C11:G11"/>
    <mergeCell ref="C13:G13"/>
    <mergeCell ref="C14:G14"/>
    <mergeCell ref="C16:G16"/>
    <mergeCell ref="C17:G17"/>
    <mergeCell ref="C19:G19"/>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57</v>
      </c>
      <c r="C3" s="257" t="s">
        <v>58</v>
      </c>
      <c r="D3" s="258"/>
      <c r="E3" s="258"/>
      <c r="F3" s="258"/>
      <c r="G3" s="259"/>
      <c r="AC3" s="123" t="s">
        <v>182</v>
      </c>
      <c r="AG3" t="s">
        <v>183</v>
      </c>
    </row>
    <row r="4" spans="1:60" ht="24.95" customHeight="1">
      <c r="A4" s="142" t="s">
        <v>9</v>
      </c>
      <c r="B4" s="143" t="s">
        <v>65</v>
      </c>
      <c r="C4" s="260" t="s">
        <v>66</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145</v>
      </c>
      <c r="C8" s="177" t="s">
        <v>146</v>
      </c>
      <c r="D8" s="164"/>
      <c r="E8" s="165"/>
      <c r="F8" s="166"/>
      <c r="G8" s="166">
        <f>SUMIF(AG9:AG63,"&lt;&gt;NOR",G9:G63)</f>
        <v>0</v>
      </c>
      <c r="H8" s="166"/>
      <c r="I8" s="166">
        <f>SUM(I9:I63)</f>
        <v>0</v>
      </c>
      <c r="J8" s="166"/>
      <c r="K8" s="166">
        <f>SUM(K9:K63)</f>
        <v>0</v>
      </c>
      <c r="L8" s="166"/>
      <c r="M8" s="166">
        <f>SUM(M9:M63)</f>
        <v>0</v>
      </c>
      <c r="N8" s="166"/>
      <c r="O8" s="166">
        <f>SUM(O9:O63)</f>
        <v>7.4599999999999991</v>
      </c>
      <c r="P8" s="166"/>
      <c r="Q8" s="166">
        <f>SUM(Q9:Q63)</f>
        <v>0</v>
      </c>
      <c r="R8" s="166"/>
      <c r="S8" s="166"/>
      <c r="T8" s="167"/>
      <c r="U8" s="161"/>
      <c r="V8" s="161">
        <f>SUM(V9:V63)</f>
        <v>224.81</v>
      </c>
      <c r="W8" s="161"/>
      <c r="X8" s="161"/>
      <c r="AG8" t="s">
        <v>207</v>
      </c>
    </row>
    <row r="9" spans="1:60" outlineLevel="1">
      <c r="A9" s="186">
        <v>1</v>
      </c>
      <c r="B9" s="187" t="s">
        <v>658</v>
      </c>
      <c r="C9" s="195" t="s">
        <v>659</v>
      </c>
      <c r="D9" s="188" t="s">
        <v>264</v>
      </c>
      <c r="E9" s="189">
        <v>32</v>
      </c>
      <c r="F9" s="190"/>
      <c r="G9" s="191">
        <f>ROUND(E9*F9,2)</f>
        <v>0</v>
      </c>
      <c r="H9" s="190"/>
      <c r="I9" s="191">
        <f>ROUND(E9*H9,2)</f>
        <v>0</v>
      </c>
      <c r="J9" s="190"/>
      <c r="K9" s="191">
        <f>ROUND(E9*J9,2)</f>
        <v>0</v>
      </c>
      <c r="L9" s="191">
        <v>15</v>
      </c>
      <c r="M9" s="191">
        <f>G9*(1+L9/100)</f>
        <v>0</v>
      </c>
      <c r="N9" s="191">
        <v>0</v>
      </c>
      <c r="O9" s="191">
        <f>ROUND(E9*N9,2)</f>
        <v>0</v>
      </c>
      <c r="P9" s="191">
        <v>0</v>
      </c>
      <c r="Q9" s="191">
        <f>ROUND(E9*P9,2)</f>
        <v>0</v>
      </c>
      <c r="R9" s="191" t="s">
        <v>508</v>
      </c>
      <c r="S9" s="191" t="s">
        <v>211</v>
      </c>
      <c r="T9" s="192" t="s">
        <v>241</v>
      </c>
      <c r="U9" s="159">
        <v>0.18</v>
      </c>
      <c r="V9" s="159">
        <f>ROUND(E9*U9,2)</f>
        <v>5.76</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68">
        <v>2</v>
      </c>
      <c r="B10" s="169" t="s">
        <v>660</v>
      </c>
      <c r="C10" s="178" t="s">
        <v>661</v>
      </c>
      <c r="D10" s="170" t="s">
        <v>239</v>
      </c>
      <c r="E10" s="171">
        <v>0.46079999999999999</v>
      </c>
      <c r="F10" s="172"/>
      <c r="G10" s="173">
        <f>ROUND(E10*F10,2)</f>
        <v>0</v>
      </c>
      <c r="H10" s="172"/>
      <c r="I10" s="173">
        <f>ROUND(E10*H10,2)</f>
        <v>0</v>
      </c>
      <c r="J10" s="172"/>
      <c r="K10" s="173">
        <f>ROUND(E10*J10,2)</f>
        <v>0</v>
      </c>
      <c r="L10" s="173">
        <v>15</v>
      </c>
      <c r="M10" s="173">
        <f>G10*(1+L10/100)</f>
        <v>0</v>
      </c>
      <c r="N10" s="173">
        <v>0</v>
      </c>
      <c r="O10" s="173">
        <f>ROUND(E10*N10,2)</f>
        <v>0</v>
      </c>
      <c r="P10" s="173">
        <v>0</v>
      </c>
      <c r="Q10" s="173">
        <f>ROUND(E10*P10,2)</f>
        <v>0</v>
      </c>
      <c r="R10" s="173" t="s">
        <v>508</v>
      </c>
      <c r="S10" s="173" t="s">
        <v>211</v>
      </c>
      <c r="T10" s="174" t="s">
        <v>241</v>
      </c>
      <c r="U10" s="159">
        <v>0</v>
      </c>
      <c r="V10" s="159">
        <f>ROUND(E10*U10,2)</f>
        <v>0</v>
      </c>
      <c r="W10" s="159"/>
      <c r="X10" s="159" t="s">
        <v>242</v>
      </c>
      <c r="Y10" s="149"/>
      <c r="Z10" s="149"/>
      <c r="AA10" s="149"/>
      <c r="AB10" s="149"/>
      <c r="AC10" s="149"/>
      <c r="AD10" s="149"/>
      <c r="AE10" s="149"/>
      <c r="AF10" s="149"/>
      <c r="AG10" s="149" t="s">
        <v>243</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56"/>
      <c r="B11" s="157"/>
      <c r="C11" s="194" t="s">
        <v>662</v>
      </c>
      <c r="D11" s="182"/>
      <c r="E11" s="183">
        <v>0.46079999999999999</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249</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ht="22.5" outlineLevel="1">
      <c r="A12" s="168">
        <v>3</v>
      </c>
      <c r="B12" s="169" t="s">
        <v>663</v>
      </c>
      <c r="C12" s="178" t="s">
        <v>664</v>
      </c>
      <c r="D12" s="170" t="s">
        <v>264</v>
      </c>
      <c r="E12" s="171">
        <v>1</v>
      </c>
      <c r="F12" s="172"/>
      <c r="G12" s="173">
        <f>ROUND(E12*F12,2)</f>
        <v>0</v>
      </c>
      <c r="H12" s="172"/>
      <c r="I12" s="173">
        <f>ROUND(E12*H12,2)</f>
        <v>0</v>
      </c>
      <c r="J12" s="172"/>
      <c r="K12" s="173">
        <f>ROUND(E12*J12,2)</f>
        <v>0</v>
      </c>
      <c r="L12" s="173">
        <v>15</v>
      </c>
      <c r="M12" s="173">
        <f>G12*(1+L12/100)</f>
        <v>0</v>
      </c>
      <c r="N12" s="173">
        <v>0.14369000000000001</v>
      </c>
      <c r="O12" s="173">
        <f>ROUND(E12*N12,2)</f>
        <v>0.14000000000000001</v>
      </c>
      <c r="P12" s="173">
        <v>0</v>
      </c>
      <c r="Q12" s="173">
        <f>ROUND(E12*P12,2)</f>
        <v>0</v>
      </c>
      <c r="R12" s="173" t="s">
        <v>508</v>
      </c>
      <c r="S12" s="173" t="s">
        <v>211</v>
      </c>
      <c r="T12" s="174" t="s">
        <v>241</v>
      </c>
      <c r="U12" s="159">
        <v>30</v>
      </c>
      <c r="V12" s="159">
        <f>ROUND(E12*U12,2)</f>
        <v>30</v>
      </c>
      <c r="W12" s="159"/>
      <c r="X12" s="159" t="s">
        <v>242</v>
      </c>
      <c r="Y12" s="149"/>
      <c r="Z12" s="149"/>
      <c r="AA12" s="149"/>
      <c r="AB12" s="149"/>
      <c r="AC12" s="149"/>
      <c r="AD12" s="149"/>
      <c r="AE12" s="149"/>
      <c r="AF12" s="149"/>
      <c r="AG12" s="149" t="s">
        <v>243</v>
      </c>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row>
    <row r="13" spans="1:60" outlineLevel="1">
      <c r="A13" s="156"/>
      <c r="B13" s="157"/>
      <c r="C13" s="254" t="s">
        <v>665</v>
      </c>
      <c r="D13" s="255"/>
      <c r="E13" s="255"/>
      <c r="F13" s="255"/>
      <c r="G13" s="255"/>
      <c r="H13" s="159"/>
      <c r="I13" s="159"/>
      <c r="J13" s="159"/>
      <c r="K13" s="159"/>
      <c r="L13" s="159"/>
      <c r="M13" s="159"/>
      <c r="N13" s="159"/>
      <c r="O13" s="159"/>
      <c r="P13" s="159"/>
      <c r="Q13" s="159"/>
      <c r="R13" s="159"/>
      <c r="S13" s="159"/>
      <c r="T13" s="159"/>
      <c r="U13" s="159"/>
      <c r="V13" s="159"/>
      <c r="W13" s="159"/>
      <c r="X13" s="159"/>
      <c r="Y13" s="149"/>
      <c r="Z13" s="149"/>
      <c r="AA13" s="149"/>
      <c r="AB13" s="149"/>
      <c r="AC13" s="149"/>
      <c r="AD13" s="149"/>
      <c r="AE13" s="149"/>
      <c r="AF13" s="149"/>
      <c r="AG13" s="149" t="s">
        <v>216</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ht="33.75" outlineLevel="1">
      <c r="A14" s="168">
        <v>4</v>
      </c>
      <c r="B14" s="169" t="s">
        <v>666</v>
      </c>
      <c r="C14" s="178" t="s">
        <v>667</v>
      </c>
      <c r="D14" s="170" t="s">
        <v>272</v>
      </c>
      <c r="E14" s="171">
        <v>82.55</v>
      </c>
      <c r="F14" s="172"/>
      <c r="G14" s="173">
        <f>ROUND(E14*F14,2)</f>
        <v>0</v>
      </c>
      <c r="H14" s="172"/>
      <c r="I14" s="173">
        <f>ROUND(E14*H14,2)</f>
        <v>0</v>
      </c>
      <c r="J14" s="172"/>
      <c r="K14" s="173">
        <f>ROUND(E14*J14,2)</f>
        <v>0</v>
      </c>
      <c r="L14" s="173">
        <v>15</v>
      </c>
      <c r="M14" s="173">
        <f>G14*(1+L14/100)</f>
        <v>0</v>
      </c>
      <c r="N14" s="173">
        <v>9.8999999999999999E-4</v>
      </c>
      <c r="O14" s="173">
        <f>ROUND(E14*N14,2)</f>
        <v>0.08</v>
      </c>
      <c r="P14" s="173">
        <v>0</v>
      </c>
      <c r="Q14" s="173">
        <f>ROUND(E14*P14,2)</f>
        <v>0</v>
      </c>
      <c r="R14" s="173" t="s">
        <v>508</v>
      </c>
      <c r="S14" s="173" t="s">
        <v>211</v>
      </c>
      <c r="T14" s="174" t="s">
        <v>241</v>
      </c>
      <c r="U14" s="159">
        <v>0.26200000000000001</v>
      </c>
      <c r="V14" s="159">
        <f>ROUND(E14*U14,2)</f>
        <v>21.63</v>
      </c>
      <c r="W14" s="159"/>
      <c r="X14" s="159" t="s">
        <v>242</v>
      </c>
      <c r="Y14" s="149"/>
      <c r="Z14" s="149"/>
      <c r="AA14" s="149"/>
      <c r="AB14" s="149"/>
      <c r="AC14" s="149"/>
      <c r="AD14" s="149"/>
      <c r="AE14" s="149"/>
      <c r="AF14" s="149"/>
      <c r="AG14" s="149" t="s">
        <v>668</v>
      </c>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row>
    <row r="15" spans="1:60" outlineLevel="1">
      <c r="A15" s="156"/>
      <c r="B15" s="157"/>
      <c r="C15" s="194" t="s">
        <v>669</v>
      </c>
      <c r="D15" s="182"/>
      <c r="E15" s="183">
        <v>16.95</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249</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outlineLevel="1">
      <c r="A16" s="156"/>
      <c r="B16" s="157"/>
      <c r="C16" s="194" t="s">
        <v>670</v>
      </c>
      <c r="D16" s="182"/>
      <c r="E16" s="183">
        <v>54.95</v>
      </c>
      <c r="F16" s="159"/>
      <c r="G16" s="159"/>
      <c r="H16" s="159"/>
      <c r="I16" s="159"/>
      <c r="J16" s="159"/>
      <c r="K16" s="159"/>
      <c r="L16" s="159"/>
      <c r="M16" s="159"/>
      <c r="N16" s="159"/>
      <c r="O16" s="159"/>
      <c r="P16" s="159"/>
      <c r="Q16" s="159"/>
      <c r="R16" s="159"/>
      <c r="S16" s="159"/>
      <c r="T16" s="159"/>
      <c r="U16" s="159"/>
      <c r="V16" s="159"/>
      <c r="W16" s="159"/>
      <c r="X16" s="159"/>
      <c r="Y16" s="149"/>
      <c r="Z16" s="149"/>
      <c r="AA16" s="149"/>
      <c r="AB16" s="149"/>
      <c r="AC16" s="149"/>
      <c r="AD16" s="149"/>
      <c r="AE16" s="149"/>
      <c r="AF16" s="149"/>
      <c r="AG16" s="149" t="s">
        <v>249</v>
      </c>
      <c r="AH16" s="149">
        <v>0</v>
      </c>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row>
    <row r="17" spans="1:60" outlineLevel="1">
      <c r="A17" s="156"/>
      <c r="B17" s="157"/>
      <c r="C17" s="194" t="s">
        <v>671</v>
      </c>
      <c r="D17" s="182"/>
      <c r="E17" s="183">
        <v>6.15</v>
      </c>
      <c r="F17" s="159"/>
      <c r="G17" s="159"/>
      <c r="H17" s="159"/>
      <c r="I17" s="159"/>
      <c r="J17" s="159"/>
      <c r="K17" s="159"/>
      <c r="L17" s="159"/>
      <c r="M17" s="159"/>
      <c r="N17" s="159"/>
      <c r="O17" s="159"/>
      <c r="P17" s="159"/>
      <c r="Q17" s="159"/>
      <c r="R17" s="159"/>
      <c r="S17" s="159"/>
      <c r="T17" s="159"/>
      <c r="U17" s="159"/>
      <c r="V17" s="159"/>
      <c r="W17" s="159"/>
      <c r="X17" s="159"/>
      <c r="Y17" s="149"/>
      <c r="Z17" s="149"/>
      <c r="AA17" s="149"/>
      <c r="AB17" s="149"/>
      <c r="AC17" s="149"/>
      <c r="AD17" s="149"/>
      <c r="AE17" s="149"/>
      <c r="AF17" s="149"/>
      <c r="AG17" s="149" t="s">
        <v>249</v>
      </c>
      <c r="AH17" s="149">
        <v>0</v>
      </c>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194" t="s">
        <v>672</v>
      </c>
      <c r="D18" s="182"/>
      <c r="E18" s="183">
        <v>4.5</v>
      </c>
      <c r="F18" s="159"/>
      <c r="G18" s="159"/>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249</v>
      </c>
      <c r="AH18" s="149">
        <v>0</v>
      </c>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row>
    <row r="19" spans="1:60" ht="33.75" outlineLevel="1">
      <c r="A19" s="168">
        <v>5</v>
      </c>
      <c r="B19" s="169" t="s">
        <v>673</v>
      </c>
      <c r="C19" s="178" t="s">
        <v>674</v>
      </c>
      <c r="D19" s="170" t="s">
        <v>272</v>
      </c>
      <c r="E19" s="171">
        <v>9.25</v>
      </c>
      <c r="F19" s="172"/>
      <c r="G19" s="173">
        <f>ROUND(E19*F19,2)</f>
        <v>0</v>
      </c>
      <c r="H19" s="172"/>
      <c r="I19" s="173">
        <f>ROUND(E19*H19,2)</f>
        <v>0</v>
      </c>
      <c r="J19" s="172"/>
      <c r="K19" s="173">
        <f>ROUND(E19*J19,2)</f>
        <v>0</v>
      </c>
      <c r="L19" s="173">
        <v>15</v>
      </c>
      <c r="M19" s="173">
        <f>G19*(1+L19/100)</f>
        <v>0</v>
      </c>
      <c r="N19" s="173">
        <v>9.8999999999999999E-4</v>
      </c>
      <c r="O19" s="173">
        <f>ROUND(E19*N19,2)</f>
        <v>0.01</v>
      </c>
      <c r="P19" s="173">
        <v>0</v>
      </c>
      <c r="Q19" s="173">
        <f>ROUND(E19*P19,2)</f>
        <v>0</v>
      </c>
      <c r="R19" s="173" t="s">
        <v>508</v>
      </c>
      <c r="S19" s="173" t="s">
        <v>211</v>
      </c>
      <c r="T19" s="174" t="s">
        <v>241</v>
      </c>
      <c r="U19" s="159">
        <v>0.36099999999999999</v>
      </c>
      <c r="V19" s="159">
        <f>ROUND(E19*U19,2)</f>
        <v>3.34</v>
      </c>
      <c r="W19" s="159"/>
      <c r="X19" s="159" t="s">
        <v>242</v>
      </c>
      <c r="Y19" s="149"/>
      <c r="Z19" s="149"/>
      <c r="AA19" s="149"/>
      <c r="AB19" s="149"/>
      <c r="AC19" s="149"/>
      <c r="AD19" s="149"/>
      <c r="AE19" s="149"/>
      <c r="AF19" s="149"/>
      <c r="AG19" s="149" t="s">
        <v>668</v>
      </c>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row>
    <row r="20" spans="1:60" outlineLevel="1">
      <c r="A20" s="156"/>
      <c r="B20" s="157"/>
      <c r="C20" s="194" t="s">
        <v>675</v>
      </c>
      <c r="D20" s="182"/>
      <c r="E20" s="183">
        <v>2.6</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249</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56"/>
      <c r="B21" s="157"/>
      <c r="C21" s="194" t="s">
        <v>676</v>
      </c>
      <c r="D21" s="182"/>
      <c r="E21" s="183">
        <v>5.2</v>
      </c>
      <c r="F21" s="159"/>
      <c r="G21" s="159"/>
      <c r="H21" s="159"/>
      <c r="I21" s="159"/>
      <c r="J21" s="159"/>
      <c r="K21" s="159"/>
      <c r="L21" s="159"/>
      <c r="M21" s="159"/>
      <c r="N21" s="159"/>
      <c r="O21" s="159"/>
      <c r="P21" s="159"/>
      <c r="Q21" s="159"/>
      <c r="R21" s="159"/>
      <c r="S21" s="159"/>
      <c r="T21" s="159"/>
      <c r="U21" s="159"/>
      <c r="V21" s="159"/>
      <c r="W21" s="159"/>
      <c r="X21" s="159"/>
      <c r="Y21" s="149"/>
      <c r="Z21" s="149"/>
      <c r="AA21" s="149"/>
      <c r="AB21" s="149"/>
      <c r="AC21" s="149"/>
      <c r="AD21" s="149"/>
      <c r="AE21" s="149"/>
      <c r="AF21" s="149"/>
      <c r="AG21" s="149" t="s">
        <v>249</v>
      </c>
      <c r="AH21" s="149">
        <v>0</v>
      </c>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outlineLevel="1">
      <c r="A22" s="156"/>
      <c r="B22" s="157"/>
      <c r="C22" s="194" t="s">
        <v>677</v>
      </c>
      <c r="D22" s="182"/>
      <c r="E22" s="183">
        <v>1.45</v>
      </c>
      <c r="F22" s="159"/>
      <c r="G22" s="159"/>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249</v>
      </c>
      <c r="AH22" s="149">
        <v>0</v>
      </c>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row>
    <row r="23" spans="1:60" ht="33.75" outlineLevel="1">
      <c r="A23" s="168">
        <v>6</v>
      </c>
      <c r="B23" s="169" t="s">
        <v>678</v>
      </c>
      <c r="C23" s="178" t="s">
        <v>679</v>
      </c>
      <c r="D23" s="170" t="s">
        <v>272</v>
      </c>
      <c r="E23" s="171">
        <v>255.45</v>
      </c>
      <c r="F23" s="172"/>
      <c r="G23" s="173">
        <f>ROUND(E23*F23,2)</f>
        <v>0</v>
      </c>
      <c r="H23" s="172"/>
      <c r="I23" s="173">
        <f>ROUND(E23*H23,2)</f>
        <v>0</v>
      </c>
      <c r="J23" s="172"/>
      <c r="K23" s="173">
        <f>ROUND(E23*J23,2)</f>
        <v>0</v>
      </c>
      <c r="L23" s="173">
        <v>15</v>
      </c>
      <c r="M23" s="173">
        <f>G23*(1+L23/100)</f>
        <v>0</v>
      </c>
      <c r="N23" s="173">
        <v>9.8999999999999999E-4</v>
      </c>
      <c r="O23" s="173">
        <f>ROUND(E23*N23,2)</f>
        <v>0.25</v>
      </c>
      <c r="P23" s="173">
        <v>0</v>
      </c>
      <c r="Q23" s="173">
        <f>ROUND(E23*P23,2)</f>
        <v>0</v>
      </c>
      <c r="R23" s="173" t="s">
        <v>508</v>
      </c>
      <c r="S23" s="173" t="s">
        <v>211</v>
      </c>
      <c r="T23" s="174" t="s">
        <v>241</v>
      </c>
      <c r="U23" s="159">
        <v>0.45300000000000001</v>
      </c>
      <c r="V23" s="159">
        <f>ROUND(E23*U23,2)</f>
        <v>115.72</v>
      </c>
      <c r="W23" s="159"/>
      <c r="X23" s="159" t="s">
        <v>242</v>
      </c>
      <c r="Y23" s="149"/>
      <c r="Z23" s="149"/>
      <c r="AA23" s="149"/>
      <c r="AB23" s="149"/>
      <c r="AC23" s="149"/>
      <c r="AD23" s="149"/>
      <c r="AE23" s="149"/>
      <c r="AF23" s="149"/>
      <c r="AG23" s="149" t="s">
        <v>668</v>
      </c>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194" t="s">
        <v>680</v>
      </c>
      <c r="D24" s="182"/>
      <c r="E24" s="183">
        <v>115.5</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249</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194" t="s">
        <v>681</v>
      </c>
      <c r="D25" s="182"/>
      <c r="E25" s="183">
        <v>23</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249</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outlineLevel="1">
      <c r="A26" s="156"/>
      <c r="B26" s="157"/>
      <c r="C26" s="194" t="s">
        <v>682</v>
      </c>
      <c r="D26" s="182"/>
      <c r="E26" s="183">
        <v>5.15</v>
      </c>
      <c r="F26" s="159"/>
      <c r="G26" s="159"/>
      <c r="H26" s="159"/>
      <c r="I26" s="159"/>
      <c r="J26" s="159"/>
      <c r="K26" s="159"/>
      <c r="L26" s="159"/>
      <c r="M26" s="159"/>
      <c r="N26" s="159"/>
      <c r="O26" s="159"/>
      <c r="P26" s="159"/>
      <c r="Q26" s="159"/>
      <c r="R26" s="159"/>
      <c r="S26" s="159"/>
      <c r="T26" s="159"/>
      <c r="U26" s="159"/>
      <c r="V26" s="159"/>
      <c r="W26" s="159"/>
      <c r="X26" s="159"/>
      <c r="Y26" s="149"/>
      <c r="Z26" s="149"/>
      <c r="AA26" s="149"/>
      <c r="AB26" s="149"/>
      <c r="AC26" s="149"/>
      <c r="AD26" s="149"/>
      <c r="AE26" s="149"/>
      <c r="AF26" s="149"/>
      <c r="AG26" s="149" t="s">
        <v>249</v>
      </c>
      <c r="AH26" s="149">
        <v>0</v>
      </c>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outlineLevel="1">
      <c r="A27" s="156"/>
      <c r="B27" s="157"/>
      <c r="C27" s="194" t="s">
        <v>683</v>
      </c>
      <c r="D27" s="182"/>
      <c r="E27" s="183">
        <v>3.2</v>
      </c>
      <c r="F27" s="159"/>
      <c r="G27" s="159"/>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249</v>
      </c>
      <c r="AH27" s="149">
        <v>0</v>
      </c>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row>
    <row r="28" spans="1:60" outlineLevel="1">
      <c r="A28" s="156"/>
      <c r="B28" s="157"/>
      <c r="C28" s="194" t="s">
        <v>684</v>
      </c>
      <c r="D28" s="182"/>
      <c r="E28" s="183">
        <v>1.25</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249</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194" t="s">
        <v>685</v>
      </c>
      <c r="D29" s="182"/>
      <c r="E29" s="183">
        <v>5.75</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249</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194" t="s">
        <v>686</v>
      </c>
      <c r="D30" s="182"/>
      <c r="E30" s="183">
        <v>1.3</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249</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194" t="s">
        <v>687</v>
      </c>
      <c r="D31" s="182"/>
      <c r="E31" s="183">
        <v>5.15</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249</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outlineLevel="1">
      <c r="A32" s="156"/>
      <c r="B32" s="157"/>
      <c r="C32" s="194" t="s">
        <v>688</v>
      </c>
      <c r="D32" s="182"/>
      <c r="E32" s="183">
        <v>6.35</v>
      </c>
      <c r="F32" s="159"/>
      <c r="G32" s="159"/>
      <c r="H32" s="159"/>
      <c r="I32" s="159"/>
      <c r="J32" s="159"/>
      <c r="K32" s="159"/>
      <c r="L32" s="159"/>
      <c r="M32" s="159"/>
      <c r="N32" s="159"/>
      <c r="O32" s="159"/>
      <c r="P32" s="159"/>
      <c r="Q32" s="159"/>
      <c r="R32" s="159"/>
      <c r="S32" s="159"/>
      <c r="T32" s="159"/>
      <c r="U32" s="159"/>
      <c r="V32" s="159"/>
      <c r="W32" s="159"/>
      <c r="X32" s="159"/>
      <c r="Y32" s="149"/>
      <c r="Z32" s="149"/>
      <c r="AA32" s="149"/>
      <c r="AB32" s="149"/>
      <c r="AC32" s="149"/>
      <c r="AD32" s="149"/>
      <c r="AE32" s="149"/>
      <c r="AF32" s="149"/>
      <c r="AG32" s="149" t="s">
        <v>249</v>
      </c>
      <c r="AH32" s="149">
        <v>0</v>
      </c>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outlineLevel="1">
      <c r="A33" s="156"/>
      <c r="B33" s="157"/>
      <c r="C33" s="194" t="s">
        <v>689</v>
      </c>
      <c r="D33" s="182"/>
      <c r="E33" s="183">
        <v>1</v>
      </c>
      <c r="F33" s="159"/>
      <c r="G33" s="159"/>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249</v>
      </c>
      <c r="AH33" s="149">
        <v>0</v>
      </c>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row>
    <row r="34" spans="1:60" outlineLevel="1">
      <c r="A34" s="156"/>
      <c r="B34" s="157"/>
      <c r="C34" s="194" t="s">
        <v>690</v>
      </c>
      <c r="D34" s="182"/>
      <c r="E34" s="183">
        <v>27.6</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249</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outlineLevel="1">
      <c r="A35" s="156"/>
      <c r="B35" s="157"/>
      <c r="C35" s="194" t="s">
        <v>691</v>
      </c>
      <c r="D35" s="182"/>
      <c r="E35" s="183">
        <v>3.95</v>
      </c>
      <c r="F35" s="159"/>
      <c r="G35" s="159"/>
      <c r="H35" s="159"/>
      <c r="I35" s="159"/>
      <c r="J35" s="159"/>
      <c r="K35" s="159"/>
      <c r="L35" s="159"/>
      <c r="M35" s="159"/>
      <c r="N35" s="159"/>
      <c r="O35" s="159"/>
      <c r="P35" s="159"/>
      <c r="Q35" s="159"/>
      <c r="R35" s="159"/>
      <c r="S35" s="159"/>
      <c r="T35" s="159"/>
      <c r="U35" s="159"/>
      <c r="V35" s="159"/>
      <c r="W35" s="159"/>
      <c r="X35" s="159"/>
      <c r="Y35" s="149"/>
      <c r="Z35" s="149"/>
      <c r="AA35" s="149"/>
      <c r="AB35" s="149"/>
      <c r="AC35" s="149"/>
      <c r="AD35" s="149"/>
      <c r="AE35" s="149"/>
      <c r="AF35" s="149"/>
      <c r="AG35" s="149" t="s">
        <v>249</v>
      </c>
      <c r="AH35" s="149">
        <v>0</v>
      </c>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194" t="s">
        <v>692</v>
      </c>
      <c r="D36" s="182"/>
      <c r="E36" s="183">
        <v>2.5499999999999998</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249</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56"/>
      <c r="B37" s="157"/>
      <c r="C37" s="194" t="s">
        <v>693</v>
      </c>
      <c r="D37" s="182"/>
      <c r="E37" s="183">
        <v>1.1499999999999999</v>
      </c>
      <c r="F37" s="159"/>
      <c r="G37" s="159"/>
      <c r="H37" s="159"/>
      <c r="I37" s="159"/>
      <c r="J37" s="159"/>
      <c r="K37" s="159"/>
      <c r="L37" s="159"/>
      <c r="M37" s="159"/>
      <c r="N37" s="159"/>
      <c r="O37" s="159"/>
      <c r="P37" s="159"/>
      <c r="Q37" s="159"/>
      <c r="R37" s="159"/>
      <c r="S37" s="159"/>
      <c r="T37" s="159"/>
      <c r="U37" s="159"/>
      <c r="V37" s="159"/>
      <c r="W37" s="159"/>
      <c r="X37" s="159"/>
      <c r="Y37" s="149"/>
      <c r="Z37" s="149"/>
      <c r="AA37" s="149"/>
      <c r="AB37" s="149"/>
      <c r="AC37" s="149"/>
      <c r="AD37" s="149"/>
      <c r="AE37" s="149"/>
      <c r="AF37" s="149"/>
      <c r="AG37" s="149" t="s">
        <v>249</v>
      </c>
      <c r="AH37" s="149">
        <v>0</v>
      </c>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194" t="s">
        <v>694</v>
      </c>
      <c r="D38" s="182"/>
      <c r="E38" s="183">
        <v>24.4</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249</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outlineLevel="1">
      <c r="A39" s="156"/>
      <c r="B39" s="157"/>
      <c r="C39" s="194" t="s">
        <v>695</v>
      </c>
      <c r="D39" s="182"/>
      <c r="E39" s="183">
        <v>6.55</v>
      </c>
      <c r="F39" s="159"/>
      <c r="G39" s="159"/>
      <c r="H39" s="159"/>
      <c r="I39" s="159"/>
      <c r="J39" s="159"/>
      <c r="K39" s="159"/>
      <c r="L39" s="159"/>
      <c r="M39" s="159"/>
      <c r="N39" s="159"/>
      <c r="O39" s="159"/>
      <c r="P39" s="159"/>
      <c r="Q39" s="159"/>
      <c r="R39" s="159"/>
      <c r="S39" s="159"/>
      <c r="T39" s="159"/>
      <c r="U39" s="159"/>
      <c r="V39" s="159"/>
      <c r="W39" s="159"/>
      <c r="X39" s="159"/>
      <c r="Y39" s="149"/>
      <c r="Z39" s="149"/>
      <c r="AA39" s="149"/>
      <c r="AB39" s="149"/>
      <c r="AC39" s="149"/>
      <c r="AD39" s="149"/>
      <c r="AE39" s="149"/>
      <c r="AF39" s="149"/>
      <c r="AG39" s="149" t="s">
        <v>249</v>
      </c>
      <c r="AH39" s="149">
        <v>0</v>
      </c>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56"/>
      <c r="B40" s="157"/>
      <c r="C40" s="194" t="s">
        <v>696</v>
      </c>
      <c r="D40" s="182"/>
      <c r="E40" s="183">
        <v>2.7</v>
      </c>
      <c r="F40" s="159"/>
      <c r="G40" s="159"/>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249</v>
      </c>
      <c r="AH40" s="149">
        <v>0</v>
      </c>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56"/>
      <c r="B41" s="157"/>
      <c r="C41" s="194" t="s">
        <v>697</v>
      </c>
      <c r="D41" s="182"/>
      <c r="E41" s="183">
        <v>2.2999999999999998</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249</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c r="B42" s="157"/>
      <c r="C42" s="194" t="s">
        <v>698</v>
      </c>
      <c r="D42" s="182"/>
      <c r="E42" s="183">
        <v>0.6</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56"/>
      <c r="B43" s="157"/>
      <c r="C43" s="194" t="s">
        <v>699</v>
      </c>
      <c r="D43" s="182"/>
      <c r="E43" s="183">
        <v>16</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249</v>
      </c>
      <c r="AH43" s="149">
        <v>0</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33.75" outlineLevel="1">
      <c r="A44" s="168">
        <v>7</v>
      </c>
      <c r="B44" s="169" t="s">
        <v>700</v>
      </c>
      <c r="C44" s="178" t="s">
        <v>701</v>
      </c>
      <c r="D44" s="170" t="s">
        <v>272</v>
      </c>
      <c r="E44" s="171">
        <v>23.55</v>
      </c>
      <c r="F44" s="172"/>
      <c r="G44" s="173">
        <f>ROUND(E44*F44,2)</f>
        <v>0</v>
      </c>
      <c r="H44" s="172"/>
      <c r="I44" s="173">
        <f>ROUND(E44*H44,2)</f>
        <v>0</v>
      </c>
      <c r="J44" s="172"/>
      <c r="K44" s="173">
        <f>ROUND(E44*J44,2)</f>
        <v>0</v>
      </c>
      <c r="L44" s="173">
        <v>15</v>
      </c>
      <c r="M44" s="173">
        <f>G44*(1+L44/100)</f>
        <v>0</v>
      </c>
      <c r="N44" s="173">
        <v>9.8999999999999999E-4</v>
      </c>
      <c r="O44" s="173">
        <f>ROUND(E44*N44,2)</f>
        <v>0.02</v>
      </c>
      <c r="P44" s="173">
        <v>0</v>
      </c>
      <c r="Q44" s="173">
        <f>ROUND(E44*P44,2)</f>
        <v>0</v>
      </c>
      <c r="R44" s="173" t="s">
        <v>508</v>
      </c>
      <c r="S44" s="173" t="s">
        <v>211</v>
      </c>
      <c r="T44" s="174" t="s">
        <v>241</v>
      </c>
      <c r="U44" s="159">
        <v>0.48899999999999999</v>
      </c>
      <c r="V44" s="159">
        <f>ROUND(E44*U44,2)</f>
        <v>11.52</v>
      </c>
      <c r="W44" s="159"/>
      <c r="X44" s="159" t="s">
        <v>242</v>
      </c>
      <c r="Y44" s="149"/>
      <c r="Z44" s="149"/>
      <c r="AA44" s="149"/>
      <c r="AB44" s="149"/>
      <c r="AC44" s="149"/>
      <c r="AD44" s="149"/>
      <c r="AE44" s="149"/>
      <c r="AF44" s="149"/>
      <c r="AG44" s="149" t="s">
        <v>668</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56"/>
      <c r="B45" s="157"/>
      <c r="C45" s="194" t="s">
        <v>702</v>
      </c>
      <c r="D45" s="182"/>
      <c r="E45" s="183">
        <v>12.45</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56"/>
      <c r="B46" s="157"/>
      <c r="C46" s="194" t="s">
        <v>703</v>
      </c>
      <c r="D46" s="182"/>
      <c r="E46" s="183">
        <v>6.55</v>
      </c>
      <c r="F46" s="159"/>
      <c r="G46" s="159"/>
      <c r="H46" s="159"/>
      <c r="I46" s="159"/>
      <c r="J46" s="159"/>
      <c r="K46" s="159"/>
      <c r="L46" s="159"/>
      <c r="M46" s="159"/>
      <c r="N46" s="159"/>
      <c r="O46" s="159"/>
      <c r="P46" s="159"/>
      <c r="Q46" s="159"/>
      <c r="R46" s="159"/>
      <c r="S46" s="159"/>
      <c r="T46" s="159"/>
      <c r="U46" s="159"/>
      <c r="V46" s="159"/>
      <c r="W46" s="159"/>
      <c r="X46" s="159"/>
      <c r="Y46" s="149"/>
      <c r="Z46" s="149"/>
      <c r="AA46" s="149"/>
      <c r="AB46" s="149"/>
      <c r="AC46" s="149"/>
      <c r="AD46" s="149"/>
      <c r="AE46" s="149"/>
      <c r="AF46" s="149"/>
      <c r="AG46" s="149" t="s">
        <v>249</v>
      </c>
      <c r="AH46" s="149">
        <v>0</v>
      </c>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194" t="s">
        <v>704</v>
      </c>
      <c r="D47" s="182"/>
      <c r="E47" s="183">
        <v>2.8</v>
      </c>
      <c r="F47" s="159"/>
      <c r="G47" s="159"/>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249</v>
      </c>
      <c r="AH47" s="149">
        <v>0</v>
      </c>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56"/>
      <c r="B48" s="157"/>
      <c r="C48" s="194" t="s">
        <v>705</v>
      </c>
      <c r="D48" s="182"/>
      <c r="E48" s="183">
        <v>1.75</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249</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ht="33.75" outlineLevel="1">
      <c r="A49" s="168">
        <v>8</v>
      </c>
      <c r="B49" s="169" t="s">
        <v>706</v>
      </c>
      <c r="C49" s="178" t="s">
        <v>707</v>
      </c>
      <c r="D49" s="170" t="s">
        <v>257</v>
      </c>
      <c r="E49" s="171">
        <v>177.12716</v>
      </c>
      <c r="F49" s="172"/>
      <c r="G49" s="173">
        <f>ROUND(E49*F49,2)</f>
        <v>0</v>
      </c>
      <c r="H49" s="172"/>
      <c r="I49" s="173">
        <f>ROUND(E49*H49,2)</f>
        <v>0</v>
      </c>
      <c r="J49" s="172"/>
      <c r="K49" s="173">
        <f>ROUND(E49*J49,2)</f>
        <v>0</v>
      </c>
      <c r="L49" s="173">
        <v>15</v>
      </c>
      <c r="M49" s="173">
        <f>G49*(1+L49/100)</f>
        <v>0</v>
      </c>
      <c r="N49" s="173">
        <v>6.6E-3</v>
      </c>
      <c r="O49" s="173">
        <f>ROUND(E49*N49,2)</f>
        <v>1.17</v>
      </c>
      <c r="P49" s="173">
        <v>0</v>
      </c>
      <c r="Q49" s="173">
        <f>ROUND(E49*P49,2)</f>
        <v>0</v>
      </c>
      <c r="R49" s="173" t="s">
        <v>508</v>
      </c>
      <c r="S49" s="173" t="s">
        <v>211</v>
      </c>
      <c r="T49" s="174" t="s">
        <v>241</v>
      </c>
      <c r="U49" s="159">
        <v>0.20799999999999999</v>
      </c>
      <c r="V49" s="159">
        <f>ROUND(E49*U49,2)</f>
        <v>36.840000000000003</v>
      </c>
      <c r="W49" s="159"/>
      <c r="X49" s="159" t="s">
        <v>242</v>
      </c>
      <c r="Y49" s="149"/>
      <c r="Z49" s="149"/>
      <c r="AA49" s="149"/>
      <c r="AB49" s="149"/>
      <c r="AC49" s="149"/>
      <c r="AD49" s="149"/>
      <c r="AE49" s="149"/>
      <c r="AF49" s="149"/>
      <c r="AG49" s="149" t="s">
        <v>668</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194" t="s">
        <v>708</v>
      </c>
      <c r="D50" s="182"/>
      <c r="E50" s="183">
        <v>79.707719999999995</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249</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56"/>
      <c r="B51" s="157"/>
      <c r="C51" s="194" t="s">
        <v>709</v>
      </c>
      <c r="D51" s="182"/>
      <c r="E51" s="183">
        <v>103.03976</v>
      </c>
      <c r="F51" s="159"/>
      <c r="G51" s="159"/>
      <c r="H51" s="159"/>
      <c r="I51" s="159"/>
      <c r="J51" s="159"/>
      <c r="K51" s="159"/>
      <c r="L51" s="159"/>
      <c r="M51" s="159"/>
      <c r="N51" s="159"/>
      <c r="O51" s="159"/>
      <c r="P51" s="159"/>
      <c r="Q51" s="159"/>
      <c r="R51" s="159"/>
      <c r="S51" s="159"/>
      <c r="T51" s="159"/>
      <c r="U51" s="159"/>
      <c r="V51" s="159"/>
      <c r="W51" s="159"/>
      <c r="X51" s="159"/>
      <c r="Y51" s="149"/>
      <c r="Z51" s="149"/>
      <c r="AA51" s="149"/>
      <c r="AB51" s="149"/>
      <c r="AC51" s="149"/>
      <c r="AD51" s="149"/>
      <c r="AE51" s="149"/>
      <c r="AF51" s="149"/>
      <c r="AG51" s="149" t="s">
        <v>249</v>
      </c>
      <c r="AH51" s="149">
        <v>0</v>
      </c>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194" t="s">
        <v>710</v>
      </c>
      <c r="D52" s="182"/>
      <c r="E52" s="183">
        <v>-5.6203200000000004</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249</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68">
        <v>9</v>
      </c>
      <c r="B53" s="169" t="s">
        <v>511</v>
      </c>
      <c r="C53" s="178" t="s">
        <v>512</v>
      </c>
      <c r="D53" s="170" t="s">
        <v>239</v>
      </c>
      <c r="E53" s="171">
        <v>10.975529999999999</v>
      </c>
      <c r="F53" s="172"/>
      <c r="G53" s="173">
        <f>ROUND(E53*F53,2)</f>
        <v>0</v>
      </c>
      <c r="H53" s="172"/>
      <c r="I53" s="173">
        <f>ROUND(E53*H53,2)</f>
        <v>0</v>
      </c>
      <c r="J53" s="172"/>
      <c r="K53" s="173">
        <f>ROUND(E53*J53,2)</f>
        <v>0</v>
      </c>
      <c r="L53" s="173">
        <v>15</v>
      </c>
      <c r="M53" s="173">
        <f>G53*(1+L53/100)</f>
        <v>0</v>
      </c>
      <c r="N53" s="173">
        <v>2.3570000000000001E-2</v>
      </c>
      <c r="O53" s="173">
        <f>ROUND(E53*N53,2)</f>
        <v>0.26</v>
      </c>
      <c r="P53" s="173">
        <v>0</v>
      </c>
      <c r="Q53" s="173">
        <f>ROUND(E53*P53,2)</f>
        <v>0</v>
      </c>
      <c r="R53" s="173" t="s">
        <v>508</v>
      </c>
      <c r="S53" s="173" t="s">
        <v>211</v>
      </c>
      <c r="T53" s="174" t="s">
        <v>241</v>
      </c>
      <c r="U53" s="159">
        <v>0</v>
      </c>
      <c r="V53" s="159">
        <f>ROUND(E53*U53,2)</f>
        <v>0</v>
      </c>
      <c r="W53" s="159"/>
      <c r="X53" s="159" t="s">
        <v>242</v>
      </c>
      <c r="Y53" s="149"/>
      <c r="Z53" s="149"/>
      <c r="AA53" s="149"/>
      <c r="AB53" s="149"/>
      <c r="AC53" s="149"/>
      <c r="AD53" s="149"/>
      <c r="AE53" s="149"/>
      <c r="AF53" s="149"/>
      <c r="AG53" s="149" t="s">
        <v>668</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194" t="s">
        <v>711</v>
      </c>
      <c r="D54" s="182"/>
      <c r="E54" s="183">
        <v>8.85</v>
      </c>
      <c r="F54" s="159"/>
      <c r="G54" s="159"/>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249</v>
      </c>
      <c r="AH54" s="149">
        <v>0</v>
      </c>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c r="A55" s="156"/>
      <c r="B55" s="157"/>
      <c r="C55" s="194" t="s">
        <v>712</v>
      </c>
      <c r="D55" s="182"/>
      <c r="E55" s="183">
        <v>2.1255299999999999</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249</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ht="22.5" outlineLevel="1">
      <c r="A56" s="168">
        <v>10</v>
      </c>
      <c r="B56" s="169" t="s">
        <v>514</v>
      </c>
      <c r="C56" s="178" t="s">
        <v>515</v>
      </c>
      <c r="D56" s="170" t="s">
        <v>239</v>
      </c>
      <c r="E56" s="171">
        <v>10.975529999999999</v>
      </c>
      <c r="F56" s="172"/>
      <c r="G56" s="173">
        <f>ROUND(E56*F56,2)</f>
        <v>0</v>
      </c>
      <c r="H56" s="172"/>
      <c r="I56" s="173">
        <f>ROUND(E56*H56,2)</f>
        <v>0</v>
      </c>
      <c r="J56" s="172"/>
      <c r="K56" s="173">
        <f>ROUND(E56*J56,2)</f>
        <v>0</v>
      </c>
      <c r="L56" s="173">
        <v>15</v>
      </c>
      <c r="M56" s="173">
        <f>G56*(1+L56/100)</f>
        <v>0</v>
      </c>
      <c r="N56" s="173">
        <v>1.6500000000000001E-2</v>
      </c>
      <c r="O56" s="173">
        <f>ROUND(E56*N56,2)</f>
        <v>0.18</v>
      </c>
      <c r="P56" s="173">
        <v>0</v>
      </c>
      <c r="Q56" s="173">
        <f>ROUND(E56*P56,2)</f>
        <v>0</v>
      </c>
      <c r="R56" s="173" t="s">
        <v>508</v>
      </c>
      <c r="S56" s="173" t="s">
        <v>211</v>
      </c>
      <c r="T56" s="174" t="s">
        <v>241</v>
      </c>
      <c r="U56" s="159">
        <v>0</v>
      </c>
      <c r="V56" s="159">
        <f>ROUND(E56*U56,2)</f>
        <v>0</v>
      </c>
      <c r="W56" s="159"/>
      <c r="X56" s="159" t="s">
        <v>242</v>
      </c>
      <c r="Y56" s="149"/>
      <c r="Z56" s="149"/>
      <c r="AA56" s="149"/>
      <c r="AB56" s="149"/>
      <c r="AC56" s="149"/>
      <c r="AD56" s="149"/>
      <c r="AE56" s="149"/>
      <c r="AF56" s="149"/>
      <c r="AG56" s="149" t="s">
        <v>668</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194" t="s">
        <v>711</v>
      </c>
      <c r="D57" s="182"/>
      <c r="E57" s="183">
        <v>8.85</v>
      </c>
      <c r="F57" s="159"/>
      <c r="G57" s="159"/>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249</v>
      </c>
      <c r="AH57" s="149">
        <v>0</v>
      </c>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56"/>
      <c r="B58" s="157"/>
      <c r="C58" s="194" t="s">
        <v>712</v>
      </c>
      <c r="D58" s="182"/>
      <c r="E58" s="183">
        <v>2.1255299999999999</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249</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68">
        <v>11</v>
      </c>
      <c r="B59" s="169" t="s">
        <v>516</v>
      </c>
      <c r="C59" s="178" t="s">
        <v>517</v>
      </c>
      <c r="D59" s="170" t="s">
        <v>239</v>
      </c>
      <c r="E59" s="171">
        <v>9.7349999999999994</v>
      </c>
      <c r="F59" s="172"/>
      <c r="G59" s="173">
        <f>ROUND(E59*F59,2)</f>
        <v>0</v>
      </c>
      <c r="H59" s="172"/>
      <c r="I59" s="173">
        <f>ROUND(E59*H59,2)</f>
        <v>0</v>
      </c>
      <c r="J59" s="172"/>
      <c r="K59" s="173">
        <f>ROUND(E59*J59,2)</f>
        <v>0</v>
      </c>
      <c r="L59" s="173">
        <v>15</v>
      </c>
      <c r="M59" s="173">
        <f>G59*(1+L59/100)</f>
        <v>0</v>
      </c>
      <c r="N59" s="173">
        <v>0.55000000000000004</v>
      </c>
      <c r="O59" s="173">
        <f>ROUND(E59*N59,2)</f>
        <v>5.35</v>
      </c>
      <c r="P59" s="173">
        <v>0</v>
      </c>
      <c r="Q59" s="173">
        <f>ROUND(E59*P59,2)</f>
        <v>0</v>
      </c>
      <c r="R59" s="173" t="s">
        <v>417</v>
      </c>
      <c r="S59" s="173" t="s">
        <v>211</v>
      </c>
      <c r="T59" s="174" t="s">
        <v>241</v>
      </c>
      <c r="U59" s="159">
        <v>0</v>
      </c>
      <c r="V59" s="159">
        <f>ROUND(E59*U59,2)</f>
        <v>0</v>
      </c>
      <c r="W59" s="159"/>
      <c r="X59" s="159" t="s">
        <v>418</v>
      </c>
      <c r="Y59" s="149"/>
      <c r="Z59" s="149"/>
      <c r="AA59" s="149"/>
      <c r="AB59" s="149"/>
      <c r="AC59" s="149"/>
      <c r="AD59" s="149"/>
      <c r="AE59" s="149"/>
      <c r="AF59" s="149"/>
      <c r="AG59" s="149" t="s">
        <v>518</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56"/>
      <c r="B60" s="157"/>
      <c r="C60" s="194" t="s">
        <v>713</v>
      </c>
      <c r="D60" s="182"/>
      <c r="E60" s="183">
        <v>9.7349999999999994</v>
      </c>
      <c r="F60" s="159"/>
      <c r="G60" s="159"/>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249</v>
      </c>
      <c r="AH60" s="149">
        <v>0</v>
      </c>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ht="33.75" outlineLevel="1">
      <c r="A61" s="168">
        <v>12</v>
      </c>
      <c r="B61" s="169" t="s">
        <v>714</v>
      </c>
      <c r="C61" s="178" t="s">
        <v>715</v>
      </c>
      <c r="D61" s="170" t="s">
        <v>264</v>
      </c>
      <c r="E61" s="171">
        <v>50</v>
      </c>
      <c r="F61" s="172"/>
      <c r="G61" s="173">
        <f>ROUND(E61*F61,2)</f>
        <v>0</v>
      </c>
      <c r="H61" s="172"/>
      <c r="I61" s="173">
        <f>ROUND(E61*H61,2)</f>
        <v>0</v>
      </c>
      <c r="J61" s="172"/>
      <c r="K61" s="173">
        <f>ROUND(E61*J61,2)</f>
        <v>0</v>
      </c>
      <c r="L61" s="173">
        <v>15</v>
      </c>
      <c r="M61" s="173">
        <f>G61*(1+L61/100)</f>
        <v>0</v>
      </c>
      <c r="N61" s="173">
        <v>0</v>
      </c>
      <c r="O61" s="173">
        <f>ROUND(E61*N61,2)</f>
        <v>0</v>
      </c>
      <c r="P61" s="173">
        <v>0</v>
      </c>
      <c r="Q61" s="173">
        <f>ROUND(E61*P61,2)</f>
        <v>0</v>
      </c>
      <c r="R61" s="173"/>
      <c r="S61" s="173" t="s">
        <v>412</v>
      </c>
      <c r="T61" s="174" t="s">
        <v>212</v>
      </c>
      <c r="U61" s="159">
        <v>0</v>
      </c>
      <c r="V61" s="159">
        <f>ROUND(E61*U61,2)</f>
        <v>0</v>
      </c>
      <c r="W61" s="159"/>
      <c r="X61" s="159" t="s">
        <v>716</v>
      </c>
      <c r="Y61" s="149"/>
      <c r="Z61" s="149"/>
      <c r="AA61" s="149"/>
      <c r="AB61" s="149"/>
      <c r="AC61" s="149"/>
      <c r="AD61" s="149"/>
      <c r="AE61" s="149"/>
      <c r="AF61" s="149"/>
      <c r="AG61" s="149" t="s">
        <v>717</v>
      </c>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c r="A62" s="156">
        <v>13</v>
      </c>
      <c r="B62" s="157" t="s">
        <v>520</v>
      </c>
      <c r="C62" s="197" t="s">
        <v>521</v>
      </c>
      <c r="D62" s="158" t="s">
        <v>0</v>
      </c>
      <c r="E62" s="193"/>
      <c r="F62" s="160"/>
      <c r="G62" s="159">
        <f>ROUND(E62*F62,2)</f>
        <v>0</v>
      </c>
      <c r="H62" s="160"/>
      <c r="I62" s="159">
        <f>ROUND(E62*H62,2)</f>
        <v>0</v>
      </c>
      <c r="J62" s="160"/>
      <c r="K62" s="159">
        <f>ROUND(E62*J62,2)</f>
        <v>0</v>
      </c>
      <c r="L62" s="159">
        <v>15</v>
      </c>
      <c r="M62" s="159">
        <f>G62*(1+L62/100)</f>
        <v>0</v>
      </c>
      <c r="N62" s="159">
        <v>0</v>
      </c>
      <c r="O62" s="159">
        <f>ROUND(E62*N62,2)</f>
        <v>0</v>
      </c>
      <c r="P62" s="159">
        <v>0</v>
      </c>
      <c r="Q62" s="159">
        <f>ROUND(E62*P62,2)</f>
        <v>0</v>
      </c>
      <c r="R62" s="159" t="s">
        <v>508</v>
      </c>
      <c r="S62" s="159" t="s">
        <v>211</v>
      </c>
      <c r="T62" s="159" t="s">
        <v>241</v>
      </c>
      <c r="U62" s="159">
        <v>0</v>
      </c>
      <c r="V62" s="159">
        <f>ROUND(E62*U62,2)</f>
        <v>0</v>
      </c>
      <c r="W62" s="159"/>
      <c r="X62" s="159" t="s">
        <v>447</v>
      </c>
      <c r="Y62" s="149"/>
      <c r="Z62" s="149"/>
      <c r="AA62" s="149"/>
      <c r="AB62" s="149"/>
      <c r="AC62" s="149"/>
      <c r="AD62" s="149"/>
      <c r="AE62" s="149"/>
      <c r="AF62" s="149"/>
      <c r="AG62" s="149" t="s">
        <v>448</v>
      </c>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c r="A63" s="156"/>
      <c r="B63" s="157"/>
      <c r="C63" s="267" t="s">
        <v>490</v>
      </c>
      <c r="D63" s="268"/>
      <c r="E63" s="268"/>
      <c r="F63" s="268"/>
      <c r="G63" s="268"/>
      <c r="H63" s="159"/>
      <c r="I63" s="159"/>
      <c r="J63" s="159"/>
      <c r="K63" s="159"/>
      <c r="L63" s="159"/>
      <c r="M63" s="159"/>
      <c r="N63" s="159"/>
      <c r="O63" s="159"/>
      <c r="P63" s="159"/>
      <c r="Q63" s="159"/>
      <c r="R63" s="159"/>
      <c r="S63" s="159"/>
      <c r="T63" s="159"/>
      <c r="U63" s="159"/>
      <c r="V63" s="159"/>
      <c r="W63" s="159"/>
      <c r="X63" s="159"/>
      <c r="Y63" s="149"/>
      <c r="Z63" s="149"/>
      <c r="AA63" s="149"/>
      <c r="AB63" s="149"/>
      <c r="AC63" s="149"/>
      <c r="AD63" s="149"/>
      <c r="AE63" s="149"/>
      <c r="AF63" s="149"/>
      <c r="AG63" s="149" t="s">
        <v>245</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c r="A64" s="162" t="s">
        <v>206</v>
      </c>
      <c r="B64" s="163" t="s">
        <v>147</v>
      </c>
      <c r="C64" s="177" t="s">
        <v>148</v>
      </c>
      <c r="D64" s="164"/>
      <c r="E64" s="165"/>
      <c r="F64" s="166"/>
      <c r="G64" s="166">
        <f>SUMIF(AG65:AG70,"&lt;&gt;NOR",G65:G70)</f>
        <v>0</v>
      </c>
      <c r="H64" s="166"/>
      <c r="I64" s="166">
        <f>SUM(I65:I70)</f>
        <v>0</v>
      </c>
      <c r="J64" s="166"/>
      <c r="K64" s="166">
        <f>SUM(K65:K70)</f>
        <v>0</v>
      </c>
      <c r="L64" s="166"/>
      <c r="M64" s="166">
        <f>SUM(M65:M70)</f>
        <v>0</v>
      </c>
      <c r="N64" s="166"/>
      <c r="O64" s="166">
        <f>SUM(O65:O70)</f>
        <v>2.9299999999999997</v>
      </c>
      <c r="P64" s="166"/>
      <c r="Q64" s="166">
        <f>SUM(Q65:Q70)</f>
        <v>0</v>
      </c>
      <c r="R64" s="166"/>
      <c r="S64" s="166"/>
      <c r="T64" s="167"/>
      <c r="U64" s="161"/>
      <c r="V64" s="161">
        <f>SUM(V65:V70)</f>
        <v>52.84</v>
      </c>
      <c r="W64" s="161"/>
      <c r="X64" s="161"/>
      <c r="AG64" t="s">
        <v>207</v>
      </c>
    </row>
    <row r="65" spans="1:60" outlineLevel="1">
      <c r="A65" s="168">
        <v>14</v>
      </c>
      <c r="B65" s="169" t="s">
        <v>718</v>
      </c>
      <c r="C65" s="178" t="s">
        <v>719</v>
      </c>
      <c r="D65" s="170" t="s">
        <v>257</v>
      </c>
      <c r="E65" s="171">
        <v>177.12716</v>
      </c>
      <c r="F65" s="172"/>
      <c r="G65" s="173">
        <f>ROUND(E65*F65,2)</f>
        <v>0</v>
      </c>
      <c r="H65" s="172"/>
      <c r="I65" s="173">
        <f>ROUND(E65*H65,2)</f>
        <v>0</v>
      </c>
      <c r="J65" s="172"/>
      <c r="K65" s="173">
        <f>ROUND(E65*J65,2)</f>
        <v>0</v>
      </c>
      <c r="L65" s="173">
        <v>15</v>
      </c>
      <c r="M65" s="173">
        <f>G65*(1+L65/100)</f>
        <v>0</v>
      </c>
      <c r="N65" s="173">
        <v>8.0000000000000007E-5</v>
      </c>
      <c r="O65" s="173">
        <f>ROUND(E65*N65,2)</f>
        <v>0.01</v>
      </c>
      <c r="P65" s="173">
        <v>0</v>
      </c>
      <c r="Q65" s="173">
        <f>ROUND(E65*P65,2)</f>
        <v>0</v>
      </c>
      <c r="R65" s="173" t="s">
        <v>524</v>
      </c>
      <c r="S65" s="173" t="s">
        <v>211</v>
      </c>
      <c r="T65" s="174" t="s">
        <v>241</v>
      </c>
      <c r="U65" s="159">
        <v>0.29830000000000001</v>
      </c>
      <c r="V65" s="159">
        <f>ROUND(E65*U65,2)</f>
        <v>52.84</v>
      </c>
      <c r="W65" s="159"/>
      <c r="X65" s="159" t="s">
        <v>242</v>
      </c>
      <c r="Y65" s="149"/>
      <c r="Z65" s="149"/>
      <c r="AA65" s="149"/>
      <c r="AB65" s="149"/>
      <c r="AC65" s="149"/>
      <c r="AD65" s="149"/>
      <c r="AE65" s="149"/>
      <c r="AF65" s="149"/>
      <c r="AG65" s="149" t="s">
        <v>243</v>
      </c>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56"/>
      <c r="B66" s="157"/>
      <c r="C66" s="263" t="s">
        <v>525</v>
      </c>
      <c r="D66" s="264"/>
      <c r="E66" s="264"/>
      <c r="F66" s="264"/>
      <c r="G66" s="264"/>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245</v>
      </c>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ht="22.5" outlineLevel="1">
      <c r="A67" s="168">
        <v>15</v>
      </c>
      <c r="B67" s="169" t="s">
        <v>537</v>
      </c>
      <c r="C67" s="178" t="s">
        <v>538</v>
      </c>
      <c r="D67" s="170" t="s">
        <v>257</v>
      </c>
      <c r="E67" s="171">
        <v>185.98352</v>
      </c>
      <c r="F67" s="172"/>
      <c r="G67" s="173">
        <f>ROUND(E67*F67,2)</f>
        <v>0</v>
      </c>
      <c r="H67" s="172"/>
      <c r="I67" s="173">
        <f>ROUND(E67*H67,2)</f>
        <v>0</v>
      </c>
      <c r="J67" s="172"/>
      <c r="K67" s="173">
        <f>ROUND(E67*J67,2)</f>
        <v>0</v>
      </c>
      <c r="L67" s="173">
        <v>15</v>
      </c>
      <c r="M67" s="173">
        <f>G67*(1+L67/100)</f>
        <v>0</v>
      </c>
      <c r="N67" s="173">
        <v>1.5699999999999999E-2</v>
      </c>
      <c r="O67" s="173">
        <f>ROUND(E67*N67,2)</f>
        <v>2.92</v>
      </c>
      <c r="P67" s="173">
        <v>0</v>
      </c>
      <c r="Q67" s="173">
        <f>ROUND(E67*P67,2)</f>
        <v>0</v>
      </c>
      <c r="R67" s="173" t="s">
        <v>417</v>
      </c>
      <c r="S67" s="173" t="s">
        <v>211</v>
      </c>
      <c r="T67" s="174" t="s">
        <v>241</v>
      </c>
      <c r="U67" s="159">
        <v>0</v>
      </c>
      <c r="V67" s="159">
        <f>ROUND(E67*U67,2)</f>
        <v>0</v>
      </c>
      <c r="W67" s="159"/>
      <c r="X67" s="159" t="s">
        <v>418</v>
      </c>
      <c r="Y67" s="149"/>
      <c r="Z67" s="149"/>
      <c r="AA67" s="149"/>
      <c r="AB67" s="149"/>
      <c r="AC67" s="149"/>
      <c r="AD67" s="149"/>
      <c r="AE67" s="149"/>
      <c r="AF67" s="149"/>
      <c r="AG67" s="149" t="s">
        <v>419</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c r="A68" s="156"/>
      <c r="B68" s="157"/>
      <c r="C68" s="194" t="s">
        <v>720</v>
      </c>
      <c r="D68" s="182"/>
      <c r="E68" s="183">
        <v>185.98352</v>
      </c>
      <c r="F68" s="159"/>
      <c r="G68" s="159"/>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249</v>
      </c>
      <c r="AH68" s="149">
        <v>0</v>
      </c>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v>16</v>
      </c>
      <c r="B69" s="157" t="s">
        <v>540</v>
      </c>
      <c r="C69" s="197" t="s">
        <v>541</v>
      </c>
      <c r="D69" s="158" t="s">
        <v>0</v>
      </c>
      <c r="E69" s="193"/>
      <c r="F69" s="160"/>
      <c r="G69" s="159">
        <f>ROUND(E69*F69,2)</f>
        <v>0</v>
      </c>
      <c r="H69" s="160"/>
      <c r="I69" s="159">
        <f>ROUND(E69*H69,2)</f>
        <v>0</v>
      </c>
      <c r="J69" s="160"/>
      <c r="K69" s="159">
        <f>ROUND(E69*J69,2)</f>
        <v>0</v>
      </c>
      <c r="L69" s="159">
        <v>15</v>
      </c>
      <c r="M69" s="159">
        <f>G69*(1+L69/100)</f>
        <v>0</v>
      </c>
      <c r="N69" s="159">
        <v>0</v>
      </c>
      <c r="O69" s="159">
        <f>ROUND(E69*N69,2)</f>
        <v>0</v>
      </c>
      <c r="P69" s="159">
        <v>0</v>
      </c>
      <c r="Q69" s="159">
        <f>ROUND(E69*P69,2)</f>
        <v>0</v>
      </c>
      <c r="R69" s="159" t="s">
        <v>524</v>
      </c>
      <c r="S69" s="159" t="s">
        <v>211</v>
      </c>
      <c r="T69" s="159" t="s">
        <v>241</v>
      </c>
      <c r="U69" s="159">
        <v>0</v>
      </c>
      <c r="V69" s="159">
        <f>ROUND(E69*U69,2)</f>
        <v>0</v>
      </c>
      <c r="W69" s="159"/>
      <c r="X69" s="159" t="s">
        <v>447</v>
      </c>
      <c r="Y69" s="149"/>
      <c r="Z69" s="149"/>
      <c r="AA69" s="149"/>
      <c r="AB69" s="149"/>
      <c r="AC69" s="149"/>
      <c r="AD69" s="149"/>
      <c r="AE69" s="149"/>
      <c r="AF69" s="149"/>
      <c r="AG69" s="149" t="s">
        <v>448</v>
      </c>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56"/>
      <c r="B70" s="157"/>
      <c r="C70" s="267" t="s">
        <v>490</v>
      </c>
      <c r="D70" s="268"/>
      <c r="E70" s="268"/>
      <c r="F70" s="268"/>
      <c r="G70" s="268"/>
      <c r="H70" s="159"/>
      <c r="I70" s="159"/>
      <c r="J70" s="159"/>
      <c r="K70" s="159"/>
      <c r="L70" s="159"/>
      <c r="M70" s="159"/>
      <c r="N70" s="159"/>
      <c r="O70" s="159"/>
      <c r="P70" s="159"/>
      <c r="Q70" s="159"/>
      <c r="R70" s="159"/>
      <c r="S70" s="159"/>
      <c r="T70" s="159"/>
      <c r="U70" s="159"/>
      <c r="V70" s="159"/>
      <c r="W70" s="159"/>
      <c r="X70" s="159"/>
      <c r="Y70" s="149"/>
      <c r="Z70" s="149"/>
      <c r="AA70" s="149"/>
      <c r="AB70" s="149"/>
      <c r="AC70" s="149"/>
      <c r="AD70" s="149"/>
      <c r="AE70" s="149"/>
      <c r="AF70" s="149"/>
      <c r="AG70" s="149" t="s">
        <v>245</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c r="A71" s="162" t="s">
        <v>206</v>
      </c>
      <c r="B71" s="163" t="s">
        <v>149</v>
      </c>
      <c r="C71" s="177" t="s">
        <v>150</v>
      </c>
      <c r="D71" s="164"/>
      <c r="E71" s="165"/>
      <c r="F71" s="166"/>
      <c r="G71" s="166">
        <f>SUMIF(AG72:AG110,"&lt;&gt;NOR",G72:G110)</f>
        <v>0</v>
      </c>
      <c r="H71" s="166"/>
      <c r="I71" s="166">
        <f>SUM(I72:I110)</f>
        <v>0</v>
      </c>
      <c r="J71" s="166"/>
      <c r="K71" s="166">
        <f>SUM(K72:K110)</f>
        <v>0</v>
      </c>
      <c r="L71" s="166"/>
      <c r="M71" s="166">
        <f>SUM(M72:M110)</f>
        <v>0</v>
      </c>
      <c r="N71" s="166"/>
      <c r="O71" s="166">
        <f>SUM(O72:O110)</f>
        <v>0.74000000000000021</v>
      </c>
      <c r="P71" s="166"/>
      <c r="Q71" s="166">
        <f>SUM(Q72:Q110)</f>
        <v>0</v>
      </c>
      <c r="R71" s="166"/>
      <c r="S71" s="166"/>
      <c r="T71" s="167"/>
      <c r="U71" s="161"/>
      <c r="V71" s="161">
        <f>SUM(V72:V110)</f>
        <v>279.46999999999997</v>
      </c>
      <c r="W71" s="161"/>
      <c r="X71" s="161"/>
      <c r="AG71" t="s">
        <v>207</v>
      </c>
    </row>
    <row r="72" spans="1:60" ht="22.5" outlineLevel="1">
      <c r="A72" s="168">
        <v>17</v>
      </c>
      <c r="B72" s="169" t="s">
        <v>721</v>
      </c>
      <c r="C72" s="178" t="s">
        <v>722</v>
      </c>
      <c r="D72" s="170" t="s">
        <v>257</v>
      </c>
      <c r="E72" s="171">
        <v>177.12716</v>
      </c>
      <c r="F72" s="172"/>
      <c r="G72" s="173">
        <f>ROUND(E72*F72,2)</f>
        <v>0</v>
      </c>
      <c r="H72" s="172"/>
      <c r="I72" s="173">
        <f>ROUND(E72*H72,2)</f>
        <v>0</v>
      </c>
      <c r="J72" s="172"/>
      <c r="K72" s="173">
        <f>ROUND(E72*J72,2)</f>
        <v>0</v>
      </c>
      <c r="L72" s="173">
        <v>15</v>
      </c>
      <c r="M72" s="173">
        <f>G72*(1+L72/100)</f>
        <v>0</v>
      </c>
      <c r="N72" s="173">
        <v>3.0699999999999998E-3</v>
      </c>
      <c r="O72" s="173">
        <f>ROUND(E72*N72,2)</f>
        <v>0.54</v>
      </c>
      <c r="P72" s="173">
        <v>0</v>
      </c>
      <c r="Q72" s="173">
        <f>ROUND(E72*P72,2)</f>
        <v>0</v>
      </c>
      <c r="R72" s="173" t="s">
        <v>588</v>
      </c>
      <c r="S72" s="173" t="s">
        <v>211</v>
      </c>
      <c r="T72" s="174" t="s">
        <v>241</v>
      </c>
      <c r="U72" s="159">
        <v>1.167</v>
      </c>
      <c r="V72" s="159">
        <f>ROUND(E72*U72,2)</f>
        <v>206.71</v>
      </c>
      <c r="W72" s="159"/>
      <c r="X72" s="159" t="s">
        <v>242</v>
      </c>
      <c r="Y72" s="149"/>
      <c r="Z72" s="149"/>
      <c r="AA72" s="149"/>
      <c r="AB72" s="149"/>
      <c r="AC72" s="149"/>
      <c r="AD72" s="149"/>
      <c r="AE72" s="149"/>
      <c r="AF72" s="149"/>
      <c r="AG72" s="149" t="s">
        <v>243</v>
      </c>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56"/>
      <c r="B73" s="157"/>
      <c r="C73" s="263" t="s">
        <v>723</v>
      </c>
      <c r="D73" s="264"/>
      <c r="E73" s="264"/>
      <c r="F73" s="264"/>
      <c r="G73" s="264"/>
      <c r="H73" s="159"/>
      <c r="I73" s="159"/>
      <c r="J73" s="159"/>
      <c r="K73" s="159"/>
      <c r="L73" s="159"/>
      <c r="M73" s="159"/>
      <c r="N73" s="159"/>
      <c r="O73" s="159"/>
      <c r="P73" s="159"/>
      <c r="Q73" s="159"/>
      <c r="R73" s="159"/>
      <c r="S73" s="159"/>
      <c r="T73" s="159"/>
      <c r="U73" s="159"/>
      <c r="V73" s="159"/>
      <c r="W73" s="159"/>
      <c r="X73" s="159"/>
      <c r="Y73" s="149"/>
      <c r="Z73" s="149"/>
      <c r="AA73" s="149"/>
      <c r="AB73" s="149"/>
      <c r="AC73" s="149"/>
      <c r="AD73" s="149"/>
      <c r="AE73" s="149"/>
      <c r="AF73" s="149"/>
      <c r="AG73" s="149" t="s">
        <v>245</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c r="A74" s="156"/>
      <c r="B74" s="157"/>
      <c r="C74" s="265" t="s">
        <v>724</v>
      </c>
      <c r="D74" s="266"/>
      <c r="E74" s="266"/>
      <c r="F74" s="266"/>
      <c r="G74" s="266"/>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216</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c r="A75" s="156"/>
      <c r="B75" s="157"/>
      <c r="C75" s="194" t="s">
        <v>708</v>
      </c>
      <c r="D75" s="182"/>
      <c r="E75" s="183">
        <v>79.707719999999995</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249</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c r="A76" s="156"/>
      <c r="B76" s="157"/>
      <c r="C76" s="194" t="s">
        <v>709</v>
      </c>
      <c r="D76" s="182"/>
      <c r="E76" s="183">
        <v>103.03976</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249</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c r="A77" s="156"/>
      <c r="B77" s="157"/>
      <c r="C77" s="194" t="s">
        <v>710</v>
      </c>
      <c r="D77" s="182"/>
      <c r="E77" s="183">
        <v>-5.6203200000000004</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249</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ht="22.5" outlineLevel="1">
      <c r="A78" s="168">
        <v>18</v>
      </c>
      <c r="B78" s="169" t="s">
        <v>725</v>
      </c>
      <c r="C78" s="178" t="s">
        <v>726</v>
      </c>
      <c r="D78" s="170" t="s">
        <v>257</v>
      </c>
      <c r="E78" s="171">
        <v>177.12716</v>
      </c>
      <c r="F78" s="172"/>
      <c r="G78" s="173">
        <f>ROUND(E78*F78,2)</f>
        <v>0</v>
      </c>
      <c r="H78" s="172"/>
      <c r="I78" s="173">
        <f>ROUND(E78*H78,2)</f>
        <v>0</v>
      </c>
      <c r="J78" s="172"/>
      <c r="K78" s="173">
        <f>ROUND(E78*J78,2)</f>
        <v>0</v>
      </c>
      <c r="L78" s="173">
        <v>15</v>
      </c>
      <c r="M78" s="173">
        <f>G78*(1+L78/100)</f>
        <v>0</v>
      </c>
      <c r="N78" s="173">
        <v>0</v>
      </c>
      <c r="O78" s="173">
        <f>ROUND(E78*N78,2)</f>
        <v>0</v>
      </c>
      <c r="P78" s="173">
        <v>0</v>
      </c>
      <c r="Q78" s="173">
        <f>ROUND(E78*P78,2)</f>
        <v>0</v>
      </c>
      <c r="R78" s="173" t="s">
        <v>588</v>
      </c>
      <c r="S78" s="173" t="s">
        <v>211</v>
      </c>
      <c r="T78" s="174" t="s">
        <v>241</v>
      </c>
      <c r="U78" s="159">
        <v>9.1999999999999998E-2</v>
      </c>
      <c r="V78" s="159">
        <f>ROUND(E78*U78,2)</f>
        <v>16.3</v>
      </c>
      <c r="W78" s="159"/>
      <c r="X78" s="159" t="s">
        <v>242</v>
      </c>
      <c r="Y78" s="149"/>
      <c r="Z78" s="149"/>
      <c r="AA78" s="149"/>
      <c r="AB78" s="149"/>
      <c r="AC78" s="149"/>
      <c r="AD78" s="149"/>
      <c r="AE78" s="149"/>
      <c r="AF78" s="149"/>
      <c r="AG78" s="149" t="s">
        <v>243</v>
      </c>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c r="A79" s="156"/>
      <c r="B79" s="157"/>
      <c r="C79" s="263" t="s">
        <v>723</v>
      </c>
      <c r="D79" s="264"/>
      <c r="E79" s="264"/>
      <c r="F79" s="264"/>
      <c r="G79" s="264"/>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245</v>
      </c>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ht="22.5" outlineLevel="1">
      <c r="A80" s="168">
        <v>19</v>
      </c>
      <c r="B80" s="169" t="s">
        <v>727</v>
      </c>
      <c r="C80" s="178" t="s">
        <v>728</v>
      </c>
      <c r="D80" s="170" t="s">
        <v>257</v>
      </c>
      <c r="E80" s="171">
        <v>3</v>
      </c>
      <c r="F80" s="172"/>
      <c r="G80" s="173">
        <f>ROUND(E80*F80,2)</f>
        <v>0</v>
      </c>
      <c r="H80" s="172"/>
      <c r="I80" s="173">
        <f>ROUND(E80*H80,2)</f>
        <v>0</v>
      </c>
      <c r="J80" s="172"/>
      <c r="K80" s="173">
        <f>ROUND(E80*J80,2)</f>
        <v>0</v>
      </c>
      <c r="L80" s="173">
        <v>15</v>
      </c>
      <c r="M80" s="173">
        <f>G80*(1+L80/100)</f>
        <v>0</v>
      </c>
      <c r="N80" s="173">
        <v>2.2399999999999998E-3</v>
      </c>
      <c r="O80" s="173">
        <f>ROUND(E80*N80,2)</f>
        <v>0.01</v>
      </c>
      <c r="P80" s="173">
        <v>0</v>
      </c>
      <c r="Q80" s="173">
        <f>ROUND(E80*P80,2)</f>
        <v>0</v>
      </c>
      <c r="R80" s="173" t="s">
        <v>588</v>
      </c>
      <c r="S80" s="173" t="s">
        <v>211</v>
      </c>
      <c r="T80" s="174" t="s">
        <v>241</v>
      </c>
      <c r="U80" s="159">
        <v>1.5789500000000001</v>
      </c>
      <c r="V80" s="159">
        <f>ROUND(E80*U80,2)</f>
        <v>4.74</v>
      </c>
      <c r="W80" s="159"/>
      <c r="X80" s="159" t="s">
        <v>242</v>
      </c>
      <c r="Y80" s="149"/>
      <c r="Z80" s="149"/>
      <c r="AA80" s="149"/>
      <c r="AB80" s="149"/>
      <c r="AC80" s="149"/>
      <c r="AD80" s="149"/>
      <c r="AE80" s="149"/>
      <c r="AF80" s="149"/>
      <c r="AG80" s="149" t="s">
        <v>243</v>
      </c>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c r="A81" s="156"/>
      <c r="B81" s="157"/>
      <c r="C81" s="254" t="s">
        <v>729</v>
      </c>
      <c r="D81" s="255"/>
      <c r="E81" s="255"/>
      <c r="F81" s="255"/>
      <c r="G81" s="255"/>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216</v>
      </c>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ht="22.5" outlineLevel="1">
      <c r="A82" s="168">
        <v>20</v>
      </c>
      <c r="B82" s="169" t="s">
        <v>730</v>
      </c>
      <c r="C82" s="178" t="s">
        <v>731</v>
      </c>
      <c r="D82" s="170" t="s">
        <v>272</v>
      </c>
      <c r="E82" s="171">
        <v>19.399999999999999</v>
      </c>
      <c r="F82" s="172"/>
      <c r="G82" s="173">
        <f>ROUND(E82*F82,2)</f>
        <v>0</v>
      </c>
      <c r="H82" s="172"/>
      <c r="I82" s="173">
        <f>ROUND(E82*H82,2)</f>
        <v>0</v>
      </c>
      <c r="J82" s="172"/>
      <c r="K82" s="173">
        <f>ROUND(E82*J82,2)</f>
        <v>0</v>
      </c>
      <c r="L82" s="173">
        <v>15</v>
      </c>
      <c r="M82" s="173">
        <f>G82*(1+L82/100)</f>
        <v>0</v>
      </c>
      <c r="N82" s="173">
        <v>3.1700000000000001E-3</v>
      </c>
      <c r="O82" s="173">
        <f>ROUND(E82*N82,2)</f>
        <v>0.06</v>
      </c>
      <c r="P82" s="173">
        <v>0</v>
      </c>
      <c r="Q82" s="173">
        <f>ROUND(E82*P82,2)</f>
        <v>0</v>
      </c>
      <c r="R82" s="173" t="s">
        <v>588</v>
      </c>
      <c r="S82" s="173" t="s">
        <v>211</v>
      </c>
      <c r="T82" s="174" t="s">
        <v>241</v>
      </c>
      <c r="U82" s="159">
        <v>0.219</v>
      </c>
      <c r="V82" s="159">
        <f>ROUND(E82*U82,2)</f>
        <v>4.25</v>
      </c>
      <c r="W82" s="159"/>
      <c r="X82" s="159" t="s">
        <v>242</v>
      </c>
      <c r="Y82" s="149"/>
      <c r="Z82" s="149"/>
      <c r="AA82" s="149"/>
      <c r="AB82" s="149"/>
      <c r="AC82" s="149"/>
      <c r="AD82" s="149"/>
      <c r="AE82" s="149"/>
      <c r="AF82" s="149"/>
      <c r="AG82" s="149" t="s">
        <v>243</v>
      </c>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c r="A83" s="156"/>
      <c r="B83" s="157"/>
      <c r="C83" s="254" t="s">
        <v>732</v>
      </c>
      <c r="D83" s="255"/>
      <c r="E83" s="255"/>
      <c r="F83" s="255"/>
      <c r="G83" s="255"/>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216</v>
      </c>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c r="A84" s="156"/>
      <c r="B84" s="157"/>
      <c r="C84" s="194" t="s">
        <v>733</v>
      </c>
      <c r="D84" s="182"/>
      <c r="E84" s="183">
        <v>7.7</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249</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c r="A85" s="156"/>
      <c r="B85" s="157"/>
      <c r="C85" s="194" t="s">
        <v>734</v>
      </c>
      <c r="D85" s="182"/>
      <c r="E85" s="183">
        <v>2.2000000000000002</v>
      </c>
      <c r="F85" s="159"/>
      <c r="G85" s="159"/>
      <c r="H85" s="159"/>
      <c r="I85" s="159"/>
      <c r="J85" s="159"/>
      <c r="K85" s="159"/>
      <c r="L85" s="159"/>
      <c r="M85" s="159"/>
      <c r="N85" s="159"/>
      <c r="O85" s="159"/>
      <c r="P85" s="159"/>
      <c r="Q85" s="159"/>
      <c r="R85" s="159"/>
      <c r="S85" s="159"/>
      <c r="T85" s="159"/>
      <c r="U85" s="159"/>
      <c r="V85" s="159"/>
      <c r="W85" s="159"/>
      <c r="X85" s="159"/>
      <c r="Y85" s="149"/>
      <c r="Z85" s="149"/>
      <c r="AA85" s="149"/>
      <c r="AB85" s="149"/>
      <c r="AC85" s="149"/>
      <c r="AD85" s="149"/>
      <c r="AE85" s="149"/>
      <c r="AF85" s="149"/>
      <c r="AG85" s="149" t="s">
        <v>249</v>
      </c>
      <c r="AH85" s="149">
        <v>0</v>
      </c>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194" t="s">
        <v>735</v>
      </c>
      <c r="D86" s="182"/>
      <c r="E86" s="183">
        <v>7.5</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249</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c r="A87" s="156"/>
      <c r="B87" s="157"/>
      <c r="C87" s="194" t="s">
        <v>736</v>
      </c>
      <c r="D87" s="182"/>
      <c r="E87" s="183">
        <v>2</v>
      </c>
      <c r="F87" s="159"/>
      <c r="G87" s="159"/>
      <c r="H87" s="159"/>
      <c r="I87" s="159"/>
      <c r="J87" s="159"/>
      <c r="K87" s="159"/>
      <c r="L87" s="159"/>
      <c r="M87" s="159"/>
      <c r="N87" s="159"/>
      <c r="O87" s="159"/>
      <c r="P87" s="159"/>
      <c r="Q87" s="159"/>
      <c r="R87" s="159"/>
      <c r="S87" s="159"/>
      <c r="T87" s="159"/>
      <c r="U87" s="159"/>
      <c r="V87" s="159"/>
      <c r="W87" s="159"/>
      <c r="X87" s="159"/>
      <c r="Y87" s="149"/>
      <c r="Z87" s="149"/>
      <c r="AA87" s="149"/>
      <c r="AB87" s="149"/>
      <c r="AC87" s="149"/>
      <c r="AD87" s="149"/>
      <c r="AE87" s="149"/>
      <c r="AF87" s="149"/>
      <c r="AG87" s="149" t="s">
        <v>249</v>
      </c>
      <c r="AH87" s="149">
        <v>0</v>
      </c>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ht="22.5" outlineLevel="1">
      <c r="A88" s="168">
        <v>21</v>
      </c>
      <c r="B88" s="169" t="s">
        <v>737</v>
      </c>
      <c r="C88" s="178" t="s">
        <v>738</v>
      </c>
      <c r="D88" s="170" t="s">
        <v>272</v>
      </c>
      <c r="E88" s="171">
        <v>23.58</v>
      </c>
      <c r="F88" s="172"/>
      <c r="G88" s="173">
        <f>ROUND(E88*F88,2)</f>
        <v>0</v>
      </c>
      <c r="H88" s="172"/>
      <c r="I88" s="173">
        <f>ROUND(E88*H88,2)</f>
        <v>0</v>
      </c>
      <c r="J88" s="172"/>
      <c r="K88" s="173">
        <f>ROUND(E88*J88,2)</f>
        <v>0</v>
      </c>
      <c r="L88" s="173">
        <v>15</v>
      </c>
      <c r="M88" s="173">
        <f>G88*(1+L88/100)</f>
        <v>0</v>
      </c>
      <c r="N88" s="173">
        <v>2.3999999999999998E-3</v>
      </c>
      <c r="O88" s="173">
        <f>ROUND(E88*N88,2)</f>
        <v>0.06</v>
      </c>
      <c r="P88" s="173">
        <v>0</v>
      </c>
      <c r="Q88" s="173">
        <f>ROUND(E88*P88,2)</f>
        <v>0</v>
      </c>
      <c r="R88" s="173" t="s">
        <v>588</v>
      </c>
      <c r="S88" s="173" t="s">
        <v>211</v>
      </c>
      <c r="T88" s="174" t="s">
        <v>241</v>
      </c>
      <c r="U88" s="159">
        <v>0.26</v>
      </c>
      <c r="V88" s="159">
        <f>ROUND(E88*U88,2)</f>
        <v>6.13</v>
      </c>
      <c r="W88" s="159"/>
      <c r="X88" s="159" t="s">
        <v>242</v>
      </c>
      <c r="Y88" s="149"/>
      <c r="Z88" s="149"/>
      <c r="AA88" s="149"/>
      <c r="AB88" s="149"/>
      <c r="AC88" s="149"/>
      <c r="AD88" s="149"/>
      <c r="AE88" s="149"/>
      <c r="AF88" s="149"/>
      <c r="AG88" s="149" t="s">
        <v>243</v>
      </c>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263" t="s">
        <v>739</v>
      </c>
      <c r="D89" s="264"/>
      <c r="E89" s="264"/>
      <c r="F89" s="264"/>
      <c r="G89" s="264"/>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245</v>
      </c>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c r="A90" s="156"/>
      <c r="B90" s="157"/>
      <c r="C90" s="265" t="s">
        <v>740</v>
      </c>
      <c r="D90" s="266"/>
      <c r="E90" s="266"/>
      <c r="F90" s="266"/>
      <c r="G90" s="266"/>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216</v>
      </c>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c r="A91" s="156"/>
      <c r="B91" s="157"/>
      <c r="C91" s="194" t="s">
        <v>741</v>
      </c>
      <c r="D91" s="182"/>
      <c r="E91" s="183">
        <v>8.34</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249</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c r="A92" s="156"/>
      <c r="B92" s="157"/>
      <c r="C92" s="194" t="s">
        <v>742</v>
      </c>
      <c r="D92" s="182"/>
      <c r="E92" s="183">
        <v>6.5</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249</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c r="A93" s="156"/>
      <c r="B93" s="157"/>
      <c r="C93" s="194" t="s">
        <v>743</v>
      </c>
      <c r="D93" s="182"/>
      <c r="E93" s="183">
        <v>4.0599999999999996</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249</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c r="A94" s="156"/>
      <c r="B94" s="157"/>
      <c r="C94" s="194" t="s">
        <v>744</v>
      </c>
      <c r="D94" s="182"/>
      <c r="E94" s="183">
        <v>4.68</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249</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ht="22.5" outlineLevel="1">
      <c r="A95" s="168">
        <v>22</v>
      </c>
      <c r="B95" s="169" t="s">
        <v>745</v>
      </c>
      <c r="C95" s="178" t="s">
        <v>746</v>
      </c>
      <c r="D95" s="170" t="s">
        <v>272</v>
      </c>
      <c r="E95" s="171">
        <v>33.439</v>
      </c>
      <c r="F95" s="172"/>
      <c r="G95" s="173">
        <f>ROUND(E95*F95,2)</f>
        <v>0</v>
      </c>
      <c r="H95" s="172"/>
      <c r="I95" s="173">
        <f>ROUND(E95*H95,2)</f>
        <v>0</v>
      </c>
      <c r="J95" s="172"/>
      <c r="K95" s="173">
        <f>ROUND(E95*J95,2)</f>
        <v>0</v>
      </c>
      <c r="L95" s="173">
        <v>15</v>
      </c>
      <c r="M95" s="173">
        <f>G95*(1+L95/100)</f>
        <v>0</v>
      </c>
      <c r="N95" s="173">
        <v>2.1000000000000001E-4</v>
      </c>
      <c r="O95" s="173">
        <f>ROUND(E95*N95,2)</f>
        <v>0.01</v>
      </c>
      <c r="P95" s="173">
        <v>0</v>
      </c>
      <c r="Q95" s="173">
        <f>ROUND(E95*P95,2)</f>
        <v>0</v>
      </c>
      <c r="R95" s="173" t="s">
        <v>588</v>
      </c>
      <c r="S95" s="173" t="s">
        <v>211</v>
      </c>
      <c r="T95" s="174" t="s">
        <v>241</v>
      </c>
      <c r="U95" s="159">
        <v>0.24149999999999999</v>
      </c>
      <c r="V95" s="159">
        <f>ROUND(E95*U95,2)</f>
        <v>8.08</v>
      </c>
      <c r="W95" s="159"/>
      <c r="X95" s="159" t="s">
        <v>242</v>
      </c>
      <c r="Y95" s="149"/>
      <c r="Z95" s="149"/>
      <c r="AA95" s="149"/>
      <c r="AB95" s="149"/>
      <c r="AC95" s="149"/>
      <c r="AD95" s="149"/>
      <c r="AE95" s="149"/>
      <c r="AF95" s="149"/>
      <c r="AG95" s="149" t="s">
        <v>243</v>
      </c>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outlineLevel="1">
      <c r="A96" s="156"/>
      <c r="B96" s="157"/>
      <c r="C96" s="254" t="s">
        <v>747</v>
      </c>
      <c r="D96" s="255"/>
      <c r="E96" s="255"/>
      <c r="F96" s="255"/>
      <c r="G96" s="255"/>
      <c r="H96" s="159"/>
      <c r="I96" s="159"/>
      <c r="J96" s="159"/>
      <c r="K96" s="159"/>
      <c r="L96" s="159"/>
      <c r="M96" s="159"/>
      <c r="N96" s="159"/>
      <c r="O96" s="159"/>
      <c r="P96" s="159"/>
      <c r="Q96" s="159"/>
      <c r="R96" s="159"/>
      <c r="S96" s="159"/>
      <c r="T96" s="159"/>
      <c r="U96" s="159"/>
      <c r="V96" s="159"/>
      <c r="W96" s="159"/>
      <c r="X96" s="159"/>
      <c r="Y96" s="149"/>
      <c r="Z96" s="149"/>
      <c r="AA96" s="149"/>
      <c r="AB96" s="149"/>
      <c r="AC96" s="149"/>
      <c r="AD96" s="149"/>
      <c r="AE96" s="149"/>
      <c r="AF96" s="149"/>
      <c r="AG96" s="149" t="s">
        <v>216</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c r="A97" s="156"/>
      <c r="B97" s="157"/>
      <c r="C97" s="194" t="s">
        <v>748</v>
      </c>
      <c r="D97" s="182"/>
      <c r="E97" s="183">
        <v>33.439</v>
      </c>
      <c r="F97" s="159"/>
      <c r="G97" s="159"/>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249</v>
      </c>
      <c r="AH97" s="149">
        <v>0</v>
      </c>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ht="22.5" outlineLevel="1">
      <c r="A98" s="168">
        <v>23</v>
      </c>
      <c r="B98" s="169" t="s">
        <v>749</v>
      </c>
      <c r="C98" s="178" t="s">
        <v>750</v>
      </c>
      <c r="D98" s="170" t="s">
        <v>264</v>
      </c>
      <c r="E98" s="171">
        <v>1</v>
      </c>
      <c r="F98" s="172"/>
      <c r="G98" s="173">
        <f>ROUND(E98*F98,2)</f>
        <v>0</v>
      </c>
      <c r="H98" s="172"/>
      <c r="I98" s="173">
        <f>ROUND(E98*H98,2)</f>
        <v>0</v>
      </c>
      <c r="J98" s="172"/>
      <c r="K98" s="173">
        <f>ROUND(E98*J98,2)</f>
        <v>0</v>
      </c>
      <c r="L98" s="173">
        <v>15</v>
      </c>
      <c r="M98" s="173">
        <f>G98*(1+L98/100)</f>
        <v>0</v>
      </c>
      <c r="N98" s="173">
        <v>5.5500000000000002E-3</v>
      </c>
      <c r="O98" s="173">
        <f>ROUND(E98*N98,2)</f>
        <v>0.01</v>
      </c>
      <c r="P98" s="173">
        <v>0</v>
      </c>
      <c r="Q98" s="173">
        <f>ROUND(E98*P98,2)</f>
        <v>0</v>
      </c>
      <c r="R98" s="173" t="s">
        <v>588</v>
      </c>
      <c r="S98" s="173" t="s">
        <v>211</v>
      </c>
      <c r="T98" s="174" t="s">
        <v>212</v>
      </c>
      <c r="U98" s="159">
        <v>1.4524999999999999</v>
      </c>
      <c r="V98" s="159">
        <f>ROUND(E98*U98,2)</f>
        <v>1.45</v>
      </c>
      <c r="W98" s="159"/>
      <c r="X98" s="159" t="s">
        <v>242</v>
      </c>
      <c r="Y98" s="149"/>
      <c r="Z98" s="149"/>
      <c r="AA98" s="149"/>
      <c r="AB98" s="149"/>
      <c r="AC98" s="149"/>
      <c r="AD98" s="149"/>
      <c r="AE98" s="149"/>
      <c r="AF98" s="149"/>
      <c r="AG98" s="149" t="s">
        <v>243</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56"/>
      <c r="B99" s="157"/>
      <c r="C99" s="254" t="s">
        <v>751</v>
      </c>
      <c r="D99" s="255"/>
      <c r="E99" s="255"/>
      <c r="F99" s="255"/>
      <c r="G99" s="255"/>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216</v>
      </c>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outlineLevel="1">
      <c r="A100" s="156"/>
      <c r="B100" s="157"/>
      <c r="C100" s="194" t="s">
        <v>752</v>
      </c>
      <c r="D100" s="182"/>
      <c r="E100" s="183">
        <v>1</v>
      </c>
      <c r="F100" s="159"/>
      <c r="G100" s="159"/>
      <c r="H100" s="159"/>
      <c r="I100" s="159"/>
      <c r="J100" s="159"/>
      <c r="K100" s="159"/>
      <c r="L100" s="159"/>
      <c r="M100" s="159"/>
      <c r="N100" s="159"/>
      <c r="O100" s="159"/>
      <c r="P100" s="159"/>
      <c r="Q100" s="159"/>
      <c r="R100" s="159"/>
      <c r="S100" s="159"/>
      <c r="T100" s="159"/>
      <c r="U100" s="159"/>
      <c r="V100" s="159"/>
      <c r="W100" s="159"/>
      <c r="X100" s="159"/>
      <c r="Y100" s="149"/>
      <c r="Z100" s="149"/>
      <c r="AA100" s="149"/>
      <c r="AB100" s="149"/>
      <c r="AC100" s="149"/>
      <c r="AD100" s="149"/>
      <c r="AE100" s="149"/>
      <c r="AF100" s="149"/>
      <c r="AG100" s="149" t="s">
        <v>249</v>
      </c>
      <c r="AH100" s="149">
        <v>0</v>
      </c>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ht="22.5" outlineLevel="1">
      <c r="A101" s="186">
        <v>24</v>
      </c>
      <c r="B101" s="187" t="s">
        <v>753</v>
      </c>
      <c r="C101" s="195" t="s">
        <v>754</v>
      </c>
      <c r="D101" s="188" t="s">
        <v>272</v>
      </c>
      <c r="E101" s="189">
        <v>23.58</v>
      </c>
      <c r="F101" s="190"/>
      <c r="G101" s="191">
        <f>ROUND(E101*F101,2)</f>
        <v>0</v>
      </c>
      <c r="H101" s="190"/>
      <c r="I101" s="191">
        <f>ROUND(E101*H101,2)</f>
        <v>0</v>
      </c>
      <c r="J101" s="190"/>
      <c r="K101" s="191">
        <f>ROUND(E101*J101,2)</f>
        <v>0</v>
      </c>
      <c r="L101" s="191">
        <v>15</v>
      </c>
      <c r="M101" s="191">
        <f>G101*(1+L101/100)</f>
        <v>0</v>
      </c>
      <c r="N101" s="191">
        <v>1.2999999999999999E-4</v>
      </c>
      <c r="O101" s="191">
        <f>ROUND(E101*N101,2)</f>
        <v>0</v>
      </c>
      <c r="P101" s="191">
        <v>0</v>
      </c>
      <c r="Q101" s="191">
        <f>ROUND(E101*P101,2)</f>
        <v>0</v>
      </c>
      <c r="R101" s="191" t="s">
        <v>588</v>
      </c>
      <c r="S101" s="191" t="s">
        <v>211</v>
      </c>
      <c r="T101" s="192" t="s">
        <v>241</v>
      </c>
      <c r="U101" s="159">
        <v>0.23</v>
      </c>
      <c r="V101" s="159">
        <f>ROUND(E101*U101,2)</f>
        <v>5.42</v>
      </c>
      <c r="W101" s="159"/>
      <c r="X101" s="159" t="s">
        <v>242</v>
      </c>
      <c r="Y101" s="149"/>
      <c r="Z101" s="149"/>
      <c r="AA101" s="149"/>
      <c r="AB101" s="149"/>
      <c r="AC101" s="149"/>
      <c r="AD101" s="149"/>
      <c r="AE101" s="149"/>
      <c r="AF101" s="149"/>
      <c r="AG101" s="149" t="s">
        <v>243</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ht="22.5" outlineLevel="1">
      <c r="A102" s="186">
        <v>25</v>
      </c>
      <c r="B102" s="187" t="s">
        <v>755</v>
      </c>
      <c r="C102" s="195" t="s">
        <v>756</v>
      </c>
      <c r="D102" s="188" t="s">
        <v>272</v>
      </c>
      <c r="E102" s="189">
        <v>12.244999999999999</v>
      </c>
      <c r="F102" s="190"/>
      <c r="G102" s="191">
        <f>ROUND(E102*F102,2)</f>
        <v>0</v>
      </c>
      <c r="H102" s="190"/>
      <c r="I102" s="191">
        <f>ROUND(E102*H102,2)</f>
        <v>0</v>
      </c>
      <c r="J102" s="190"/>
      <c r="K102" s="191">
        <f>ROUND(E102*J102,2)</f>
        <v>0</v>
      </c>
      <c r="L102" s="191">
        <v>15</v>
      </c>
      <c r="M102" s="191">
        <f>G102*(1+L102/100)</f>
        <v>0</v>
      </c>
      <c r="N102" s="191">
        <v>1.2999999999999999E-4</v>
      </c>
      <c r="O102" s="191">
        <f>ROUND(E102*N102,2)</f>
        <v>0</v>
      </c>
      <c r="P102" s="191">
        <v>0</v>
      </c>
      <c r="Q102" s="191">
        <f>ROUND(E102*P102,2)</f>
        <v>0</v>
      </c>
      <c r="R102" s="191" t="s">
        <v>588</v>
      </c>
      <c r="S102" s="191" t="s">
        <v>211</v>
      </c>
      <c r="T102" s="192" t="s">
        <v>241</v>
      </c>
      <c r="U102" s="159">
        <v>0.23</v>
      </c>
      <c r="V102" s="159">
        <f>ROUND(E102*U102,2)</f>
        <v>2.82</v>
      </c>
      <c r="W102" s="159"/>
      <c r="X102" s="159" t="s">
        <v>242</v>
      </c>
      <c r="Y102" s="149"/>
      <c r="Z102" s="149"/>
      <c r="AA102" s="149"/>
      <c r="AB102" s="149"/>
      <c r="AC102" s="149"/>
      <c r="AD102" s="149"/>
      <c r="AE102" s="149"/>
      <c r="AF102" s="149"/>
      <c r="AG102" s="149" t="s">
        <v>243</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ht="22.5" outlineLevel="1">
      <c r="A103" s="168">
        <v>26</v>
      </c>
      <c r="B103" s="169" t="s">
        <v>757</v>
      </c>
      <c r="C103" s="178" t="s">
        <v>758</v>
      </c>
      <c r="D103" s="170" t="s">
        <v>272</v>
      </c>
      <c r="E103" s="171">
        <v>23.58</v>
      </c>
      <c r="F103" s="172"/>
      <c r="G103" s="173">
        <f>ROUND(E103*F103,2)</f>
        <v>0</v>
      </c>
      <c r="H103" s="172"/>
      <c r="I103" s="173">
        <f>ROUND(E103*H103,2)</f>
        <v>0</v>
      </c>
      <c r="J103" s="172"/>
      <c r="K103" s="173">
        <f>ROUND(E103*J103,2)</f>
        <v>0</v>
      </c>
      <c r="L103" s="173">
        <v>15</v>
      </c>
      <c r="M103" s="173">
        <f>G103*(1+L103/100)</f>
        <v>0</v>
      </c>
      <c r="N103" s="173">
        <v>6.4999999999999997E-4</v>
      </c>
      <c r="O103" s="173">
        <f>ROUND(E103*N103,2)</f>
        <v>0.02</v>
      </c>
      <c r="P103" s="173">
        <v>0</v>
      </c>
      <c r="Q103" s="173">
        <f>ROUND(E103*P103,2)</f>
        <v>0</v>
      </c>
      <c r="R103" s="173" t="s">
        <v>588</v>
      </c>
      <c r="S103" s="173" t="s">
        <v>211</v>
      </c>
      <c r="T103" s="174" t="s">
        <v>241</v>
      </c>
      <c r="U103" s="159">
        <v>0.39033000000000001</v>
      </c>
      <c r="V103" s="159">
        <f>ROUND(E103*U103,2)</f>
        <v>9.1999999999999993</v>
      </c>
      <c r="W103" s="159"/>
      <c r="X103" s="159" t="s">
        <v>242</v>
      </c>
      <c r="Y103" s="149"/>
      <c r="Z103" s="149"/>
      <c r="AA103" s="149"/>
      <c r="AB103" s="149"/>
      <c r="AC103" s="149"/>
      <c r="AD103" s="149"/>
      <c r="AE103" s="149"/>
      <c r="AF103" s="149"/>
      <c r="AG103" s="149" t="s">
        <v>243</v>
      </c>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c r="A104" s="156"/>
      <c r="B104" s="157"/>
      <c r="C104" s="254" t="s">
        <v>724</v>
      </c>
      <c r="D104" s="255"/>
      <c r="E104" s="255"/>
      <c r="F104" s="255"/>
      <c r="G104" s="255"/>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216</v>
      </c>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22.5" outlineLevel="1">
      <c r="A105" s="186">
        <v>27</v>
      </c>
      <c r="B105" s="187" t="s">
        <v>759</v>
      </c>
      <c r="C105" s="195" t="s">
        <v>760</v>
      </c>
      <c r="D105" s="188" t="s">
        <v>264</v>
      </c>
      <c r="E105" s="189">
        <v>2</v>
      </c>
      <c r="F105" s="190"/>
      <c r="G105" s="191">
        <f>ROUND(E105*F105,2)</f>
        <v>0</v>
      </c>
      <c r="H105" s="190"/>
      <c r="I105" s="191">
        <f>ROUND(E105*H105,2)</f>
        <v>0</v>
      </c>
      <c r="J105" s="190"/>
      <c r="K105" s="191">
        <f>ROUND(E105*J105,2)</f>
        <v>0</v>
      </c>
      <c r="L105" s="191">
        <v>15</v>
      </c>
      <c r="M105" s="191">
        <f>G105*(1+L105/100)</f>
        <v>0</v>
      </c>
      <c r="N105" s="191">
        <v>2.9999999999999997E-4</v>
      </c>
      <c r="O105" s="191">
        <f>ROUND(E105*N105,2)</f>
        <v>0</v>
      </c>
      <c r="P105" s="191">
        <v>0</v>
      </c>
      <c r="Q105" s="191">
        <f>ROUND(E105*P105,2)</f>
        <v>0</v>
      </c>
      <c r="R105" s="191" t="s">
        <v>588</v>
      </c>
      <c r="S105" s="191" t="s">
        <v>211</v>
      </c>
      <c r="T105" s="192" t="s">
        <v>241</v>
      </c>
      <c r="U105" s="159">
        <v>7.7049999999999993E-2</v>
      </c>
      <c r="V105" s="159">
        <f>ROUND(E105*U105,2)</f>
        <v>0.15</v>
      </c>
      <c r="W105" s="159"/>
      <c r="X105" s="159" t="s">
        <v>242</v>
      </c>
      <c r="Y105" s="149"/>
      <c r="Z105" s="149"/>
      <c r="AA105" s="149"/>
      <c r="AB105" s="149"/>
      <c r="AC105" s="149"/>
      <c r="AD105" s="149"/>
      <c r="AE105" s="149"/>
      <c r="AF105" s="149"/>
      <c r="AG105" s="149" t="s">
        <v>243</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ht="22.5" outlineLevel="1">
      <c r="A106" s="168">
        <v>28</v>
      </c>
      <c r="B106" s="169" t="s">
        <v>761</v>
      </c>
      <c r="C106" s="178" t="s">
        <v>762</v>
      </c>
      <c r="D106" s="170" t="s">
        <v>272</v>
      </c>
      <c r="E106" s="171">
        <v>23.58</v>
      </c>
      <c r="F106" s="172"/>
      <c r="G106" s="173">
        <f>ROUND(E106*F106,2)</f>
        <v>0</v>
      </c>
      <c r="H106" s="172"/>
      <c r="I106" s="173">
        <f>ROUND(E106*H106,2)</f>
        <v>0</v>
      </c>
      <c r="J106" s="172"/>
      <c r="K106" s="173">
        <f>ROUND(E106*J106,2)</f>
        <v>0</v>
      </c>
      <c r="L106" s="173">
        <v>15</v>
      </c>
      <c r="M106" s="173">
        <f>G106*(1+L106/100)</f>
        <v>0</v>
      </c>
      <c r="N106" s="173">
        <v>2.7E-4</v>
      </c>
      <c r="O106" s="173">
        <f>ROUND(E106*N106,2)</f>
        <v>0.01</v>
      </c>
      <c r="P106" s="173">
        <v>0</v>
      </c>
      <c r="Q106" s="173">
        <f>ROUND(E106*P106,2)</f>
        <v>0</v>
      </c>
      <c r="R106" s="173" t="s">
        <v>588</v>
      </c>
      <c r="S106" s="173" t="s">
        <v>211</v>
      </c>
      <c r="T106" s="174" t="s">
        <v>241</v>
      </c>
      <c r="U106" s="159">
        <v>7.7049999999999993E-2</v>
      </c>
      <c r="V106" s="159">
        <f>ROUND(E106*U106,2)</f>
        <v>1.82</v>
      </c>
      <c r="W106" s="159"/>
      <c r="X106" s="159" t="s">
        <v>242</v>
      </c>
      <c r="Y106" s="149"/>
      <c r="Z106" s="149"/>
      <c r="AA106" s="149"/>
      <c r="AB106" s="149"/>
      <c r="AC106" s="149"/>
      <c r="AD106" s="149"/>
      <c r="AE106" s="149"/>
      <c r="AF106" s="149"/>
      <c r="AG106" s="149" t="s">
        <v>243</v>
      </c>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outlineLevel="1">
      <c r="A107" s="156"/>
      <c r="B107" s="157"/>
      <c r="C107" s="254" t="s">
        <v>751</v>
      </c>
      <c r="D107" s="255"/>
      <c r="E107" s="255"/>
      <c r="F107" s="255"/>
      <c r="G107" s="255"/>
      <c r="H107" s="159"/>
      <c r="I107" s="159"/>
      <c r="J107" s="159"/>
      <c r="K107" s="159"/>
      <c r="L107" s="159"/>
      <c r="M107" s="159"/>
      <c r="N107" s="159"/>
      <c r="O107" s="159"/>
      <c r="P107" s="159"/>
      <c r="Q107" s="159"/>
      <c r="R107" s="159"/>
      <c r="S107" s="159"/>
      <c r="T107" s="159"/>
      <c r="U107" s="159"/>
      <c r="V107" s="159"/>
      <c r="W107" s="159"/>
      <c r="X107" s="159"/>
      <c r="Y107" s="149"/>
      <c r="Z107" s="149"/>
      <c r="AA107" s="149"/>
      <c r="AB107" s="149"/>
      <c r="AC107" s="149"/>
      <c r="AD107" s="149"/>
      <c r="AE107" s="149"/>
      <c r="AF107" s="149"/>
      <c r="AG107" s="149" t="s">
        <v>216</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c r="A108" s="168">
        <v>29</v>
      </c>
      <c r="B108" s="169" t="s">
        <v>763</v>
      </c>
      <c r="C108" s="178" t="s">
        <v>764</v>
      </c>
      <c r="D108" s="170" t="s">
        <v>257</v>
      </c>
      <c r="E108" s="171">
        <v>177.12716</v>
      </c>
      <c r="F108" s="172"/>
      <c r="G108" s="173">
        <f>ROUND(E108*F108,2)</f>
        <v>0</v>
      </c>
      <c r="H108" s="172"/>
      <c r="I108" s="173">
        <f>ROUND(E108*H108,2)</f>
        <v>0</v>
      </c>
      <c r="J108" s="172"/>
      <c r="K108" s="173">
        <f>ROUND(E108*J108,2)</f>
        <v>0</v>
      </c>
      <c r="L108" s="173">
        <v>15</v>
      </c>
      <c r="M108" s="173">
        <f>G108*(1+L108/100)</f>
        <v>0</v>
      </c>
      <c r="N108" s="173">
        <v>9.0000000000000006E-5</v>
      </c>
      <c r="O108" s="173">
        <f>ROUND(E108*N108,2)</f>
        <v>0.02</v>
      </c>
      <c r="P108" s="173">
        <v>0</v>
      </c>
      <c r="Q108" s="173">
        <f>ROUND(E108*P108,2)</f>
        <v>0</v>
      </c>
      <c r="R108" s="173" t="s">
        <v>588</v>
      </c>
      <c r="S108" s="173" t="s">
        <v>211</v>
      </c>
      <c r="T108" s="174" t="s">
        <v>241</v>
      </c>
      <c r="U108" s="159">
        <v>7.0000000000000007E-2</v>
      </c>
      <c r="V108" s="159">
        <f>ROUND(E108*U108,2)</f>
        <v>12.4</v>
      </c>
      <c r="W108" s="159"/>
      <c r="X108" s="159" t="s">
        <v>242</v>
      </c>
      <c r="Y108" s="149"/>
      <c r="Z108" s="149"/>
      <c r="AA108" s="149"/>
      <c r="AB108" s="149"/>
      <c r="AC108" s="149"/>
      <c r="AD108" s="149"/>
      <c r="AE108" s="149"/>
      <c r="AF108" s="149"/>
      <c r="AG108" s="149" t="s">
        <v>243</v>
      </c>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outlineLevel="1">
      <c r="A109" s="156">
        <v>30</v>
      </c>
      <c r="B109" s="157" t="s">
        <v>604</v>
      </c>
      <c r="C109" s="197" t="s">
        <v>605</v>
      </c>
      <c r="D109" s="158" t="s">
        <v>0</v>
      </c>
      <c r="E109" s="193"/>
      <c r="F109" s="160"/>
      <c r="G109" s="159">
        <f>ROUND(E109*F109,2)</f>
        <v>0</v>
      </c>
      <c r="H109" s="160"/>
      <c r="I109" s="159">
        <f>ROUND(E109*H109,2)</f>
        <v>0</v>
      </c>
      <c r="J109" s="160"/>
      <c r="K109" s="159">
        <f>ROUND(E109*J109,2)</f>
        <v>0</v>
      </c>
      <c r="L109" s="159">
        <v>15</v>
      </c>
      <c r="M109" s="159">
        <f>G109*(1+L109/100)</f>
        <v>0</v>
      </c>
      <c r="N109" s="159">
        <v>0</v>
      </c>
      <c r="O109" s="159">
        <f>ROUND(E109*N109,2)</f>
        <v>0</v>
      </c>
      <c r="P109" s="159">
        <v>0</v>
      </c>
      <c r="Q109" s="159">
        <f>ROUND(E109*P109,2)</f>
        <v>0</v>
      </c>
      <c r="R109" s="159" t="s">
        <v>588</v>
      </c>
      <c r="S109" s="159" t="s">
        <v>211</v>
      </c>
      <c r="T109" s="159" t="s">
        <v>241</v>
      </c>
      <c r="U109" s="159">
        <v>0</v>
      </c>
      <c r="V109" s="159">
        <f>ROUND(E109*U109,2)</f>
        <v>0</v>
      </c>
      <c r="W109" s="159"/>
      <c r="X109" s="159" t="s">
        <v>447</v>
      </c>
      <c r="Y109" s="149"/>
      <c r="Z109" s="149"/>
      <c r="AA109" s="149"/>
      <c r="AB109" s="149"/>
      <c r="AC109" s="149"/>
      <c r="AD109" s="149"/>
      <c r="AE109" s="149"/>
      <c r="AF109" s="149"/>
      <c r="AG109" s="149" t="s">
        <v>448</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c r="A110" s="156"/>
      <c r="B110" s="157"/>
      <c r="C110" s="267" t="s">
        <v>490</v>
      </c>
      <c r="D110" s="268"/>
      <c r="E110" s="268"/>
      <c r="F110" s="268"/>
      <c r="G110" s="268"/>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245</v>
      </c>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c r="A111" s="162" t="s">
        <v>206</v>
      </c>
      <c r="B111" s="163" t="s">
        <v>151</v>
      </c>
      <c r="C111" s="177" t="s">
        <v>152</v>
      </c>
      <c r="D111" s="164"/>
      <c r="E111" s="165"/>
      <c r="F111" s="166"/>
      <c r="G111" s="166">
        <f>SUMIF(AG112:AG115,"&lt;&gt;NOR",G112:G115)</f>
        <v>0</v>
      </c>
      <c r="H111" s="166"/>
      <c r="I111" s="166">
        <f>SUM(I112:I115)</f>
        <v>0</v>
      </c>
      <c r="J111" s="166"/>
      <c r="K111" s="166">
        <f>SUM(K112:K115)</f>
        <v>0</v>
      </c>
      <c r="L111" s="166"/>
      <c r="M111" s="166">
        <f>SUM(M112:M115)</f>
        <v>0</v>
      </c>
      <c r="N111" s="166"/>
      <c r="O111" s="166">
        <f>SUM(O112:O115)</f>
        <v>0.43</v>
      </c>
      <c r="P111" s="166"/>
      <c r="Q111" s="166">
        <f>SUM(Q112:Q115)</f>
        <v>0</v>
      </c>
      <c r="R111" s="166"/>
      <c r="S111" s="166"/>
      <c r="T111" s="167"/>
      <c r="U111" s="161"/>
      <c r="V111" s="161">
        <f>SUM(V112:V115)</f>
        <v>21.26</v>
      </c>
      <c r="W111" s="161"/>
      <c r="X111" s="161"/>
      <c r="AG111" t="s">
        <v>207</v>
      </c>
    </row>
    <row r="112" spans="1:60" ht="22.5" outlineLevel="1">
      <c r="A112" s="168">
        <v>31</v>
      </c>
      <c r="B112" s="169" t="s">
        <v>765</v>
      </c>
      <c r="C112" s="178" t="s">
        <v>766</v>
      </c>
      <c r="D112" s="170" t="s">
        <v>257</v>
      </c>
      <c r="E112" s="171">
        <v>177.12716</v>
      </c>
      <c r="F112" s="172"/>
      <c r="G112" s="173">
        <f>ROUND(E112*F112,2)</f>
        <v>0</v>
      </c>
      <c r="H112" s="172"/>
      <c r="I112" s="173">
        <f>ROUND(E112*H112,2)</f>
        <v>0</v>
      </c>
      <c r="J112" s="172"/>
      <c r="K112" s="173">
        <f>ROUND(E112*J112,2)</f>
        <v>0</v>
      </c>
      <c r="L112" s="173">
        <v>15</v>
      </c>
      <c r="M112" s="173">
        <f>G112*(1+L112/100)</f>
        <v>0</v>
      </c>
      <c r="N112" s="173">
        <v>2.4199999999999998E-3</v>
      </c>
      <c r="O112" s="173">
        <f>ROUND(E112*N112,2)</f>
        <v>0.43</v>
      </c>
      <c r="P112" s="173">
        <v>0</v>
      </c>
      <c r="Q112" s="173">
        <f>ROUND(E112*P112,2)</f>
        <v>0</v>
      </c>
      <c r="R112" s="173" t="s">
        <v>767</v>
      </c>
      <c r="S112" s="173" t="s">
        <v>211</v>
      </c>
      <c r="T112" s="174" t="s">
        <v>241</v>
      </c>
      <c r="U112" s="159">
        <v>0.12</v>
      </c>
      <c r="V112" s="159">
        <f>ROUND(E112*U112,2)</f>
        <v>21.26</v>
      </c>
      <c r="W112" s="159"/>
      <c r="X112" s="159" t="s">
        <v>242</v>
      </c>
      <c r="Y112" s="149"/>
      <c r="Z112" s="149"/>
      <c r="AA112" s="149"/>
      <c r="AB112" s="149"/>
      <c r="AC112" s="149"/>
      <c r="AD112" s="149"/>
      <c r="AE112" s="149"/>
      <c r="AF112" s="149"/>
      <c r="AG112" s="149" t="s">
        <v>243</v>
      </c>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outlineLevel="1">
      <c r="A113" s="156"/>
      <c r="B113" s="157"/>
      <c r="C113" s="254" t="s">
        <v>768</v>
      </c>
      <c r="D113" s="255"/>
      <c r="E113" s="255"/>
      <c r="F113" s="255"/>
      <c r="G113" s="255"/>
      <c r="H113" s="159"/>
      <c r="I113" s="159"/>
      <c r="J113" s="159"/>
      <c r="K113" s="159"/>
      <c r="L113" s="159"/>
      <c r="M113" s="159"/>
      <c r="N113" s="159"/>
      <c r="O113" s="159"/>
      <c r="P113" s="159"/>
      <c r="Q113" s="159"/>
      <c r="R113" s="159"/>
      <c r="S113" s="159"/>
      <c r="T113" s="159"/>
      <c r="U113" s="159"/>
      <c r="V113" s="159"/>
      <c r="W113" s="159"/>
      <c r="X113" s="159"/>
      <c r="Y113" s="149"/>
      <c r="Z113" s="149"/>
      <c r="AA113" s="149"/>
      <c r="AB113" s="149"/>
      <c r="AC113" s="149"/>
      <c r="AD113" s="149"/>
      <c r="AE113" s="149"/>
      <c r="AF113" s="149"/>
      <c r="AG113" s="149" t="s">
        <v>216</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c r="A114" s="156">
        <v>32</v>
      </c>
      <c r="B114" s="157" t="s">
        <v>769</v>
      </c>
      <c r="C114" s="197" t="s">
        <v>770</v>
      </c>
      <c r="D114" s="158" t="s">
        <v>0</v>
      </c>
      <c r="E114" s="193"/>
      <c r="F114" s="160"/>
      <c r="G114" s="159">
        <f>ROUND(E114*F114,2)</f>
        <v>0</v>
      </c>
      <c r="H114" s="160"/>
      <c r="I114" s="159">
        <f>ROUND(E114*H114,2)</f>
        <v>0</v>
      </c>
      <c r="J114" s="160"/>
      <c r="K114" s="159">
        <f>ROUND(E114*J114,2)</f>
        <v>0</v>
      </c>
      <c r="L114" s="159">
        <v>15</v>
      </c>
      <c r="M114" s="159">
        <f>G114*(1+L114/100)</f>
        <v>0</v>
      </c>
      <c r="N114" s="159">
        <v>0</v>
      </c>
      <c r="O114" s="159">
        <f>ROUND(E114*N114,2)</f>
        <v>0</v>
      </c>
      <c r="P114" s="159">
        <v>0</v>
      </c>
      <c r="Q114" s="159">
        <f>ROUND(E114*P114,2)</f>
        <v>0</v>
      </c>
      <c r="R114" s="159" t="s">
        <v>767</v>
      </c>
      <c r="S114" s="159" t="s">
        <v>211</v>
      </c>
      <c r="T114" s="159" t="s">
        <v>241</v>
      </c>
      <c r="U114" s="159">
        <v>2.3E-2</v>
      </c>
      <c r="V114" s="159">
        <f>ROUND(E114*U114,2)</f>
        <v>0</v>
      </c>
      <c r="W114" s="159"/>
      <c r="X114" s="159" t="s">
        <v>447</v>
      </c>
      <c r="Y114" s="149"/>
      <c r="Z114" s="149"/>
      <c r="AA114" s="149"/>
      <c r="AB114" s="149"/>
      <c r="AC114" s="149"/>
      <c r="AD114" s="149"/>
      <c r="AE114" s="149"/>
      <c r="AF114" s="149"/>
      <c r="AG114" s="149" t="s">
        <v>448</v>
      </c>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outlineLevel="1">
      <c r="A115" s="156"/>
      <c r="B115" s="157"/>
      <c r="C115" s="267" t="s">
        <v>490</v>
      </c>
      <c r="D115" s="268"/>
      <c r="E115" s="268"/>
      <c r="F115" s="268"/>
      <c r="G115" s="268"/>
      <c r="H115" s="159"/>
      <c r="I115" s="159"/>
      <c r="J115" s="159"/>
      <c r="K115" s="159"/>
      <c r="L115" s="159"/>
      <c r="M115" s="159"/>
      <c r="N115" s="159"/>
      <c r="O115" s="159"/>
      <c r="P115" s="159"/>
      <c r="Q115" s="159"/>
      <c r="R115" s="159"/>
      <c r="S115" s="159"/>
      <c r="T115" s="159"/>
      <c r="U115" s="159"/>
      <c r="V115" s="159"/>
      <c r="W115" s="159"/>
      <c r="X115" s="159"/>
      <c r="Y115" s="149"/>
      <c r="Z115" s="149"/>
      <c r="AA115" s="149"/>
      <c r="AB115" s="149"/>
      <c r="AC115" s="149"/>
      <c r="AD115" s="149"/>
      <c r="AE115" s="149"/>
      <c r="AF115" s="149"/>
      <c r="AG115" s="149" t="s">
        <v>245</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c r="A116" s="162" t="s">
        <v>206</v>
      </c>
      <c r="B116" s="163" t="s">
        <v>153</v>
      </c>
      <c r="C116" s="177" t="s">
        <v>154</v>
      </c>
      <c r="D116" s="164"/>
      <c r="E116" s="165"/>
      <c r="F116" s="166"/>
      <c r="G116" s="166">
        <f>SUMIF(AG117:AG119,"&lt;&gt;NOR",G117:G119)</f>
        <v>0</v>
      </c>
      <c r="H116" s="166"/>
      <c r="I116" s="166">
        <f>SUM(I117:I119)</f>
        <v>0</v>
      </c>
      <c r="J116" s="166"/>
      <c r="K116" s="166">
        <f>SUM(K117:K119)</f>
        <v>0</v>
      </c>
      <c r="L116" s="166"/>
      <c r="M116" s="166">
        <f>SUM(M117:M119)</f>
        <v>0</v>
      </c>
      <c r="N116" s="166"/>
      <c r="O116" s="166">
        <f>SUM(O117:O119)</f>
        <v>0.53</v>
      </c>
      <c r="P116" s="166"/>
      <c r="Q116" s="166">
        <f>SUM(Q117:Q119)</f>
        <v>0</v>
      </c>
      <c r="R116" s="166"/>
      <c r="S116" s="166"/>
      <c r="T116" s="167"/>
      <c r="U116" s="161"/>
      <c r="V116" s="161">
        <f>SUM(V117:V119)</f>
        <v>53.05</v>
      </c>
      <c r="W116" s="161"/>
      <c r="X116" s="161"/>
      <c r="AG116" t="s">
        <v>207</v>
      </c>
    </row>
    <row r="117" spans="1:60" ht="22.5" outlineLevel="1">
      <c r="A117" s="168">
        <v>33</v>
      </c>
      <c r="B117" s="169" t="s">
        <v>771</v>
      </c>
      <c r="C117" s="178" t="s">
        <v>772</v>
      </c>
      <c r="D117" s="170" t="s">
        <v>257</v>
      </c>
      <c r="E117" s="171">
        <v>42.657499999999999</v>
      </c>
      <c r="F117" s="172"/>
      <c r="G117" s="173">
        <f>ROUND(E117*F117,2)</f>
        <v>0</v>
      </c>
      <c r="H117" s="172"/>
      <c r="I117" s="173">
        <f>ROUND(E117*H117,2)</f>
        <v>0</v>
      </c>
      <c r="J117" s="172"/>
      <c r="K117" s="173">
        <f>ROUND(E117*J117,2)</f>
        <v>0</v>
      </c>
      <c r="L117" s="173">
        <v>15</v>
      </c>
      <c r="M117" s="173">
        <f>G117*(1+L117/100)</f>
        <v>0</v>
      </c>
      <c r="N117" s="173">
        <v>1.2500000000000001E-2</v>
      </c>
      <c r="O117" s="173">
        <f>ROUND(E117*N117,2)</f>
        <v>0.53</v>
      </c>
      <c r="P117" s="173">
        <v>0</v>
      </c>
      <c r="Q117" s="173">
        <f>ROUND(E117*P117,2)</f>
        <v>0</v>
      </c>
      <c r="R117" s="173" t="s">
        <v>773</v>
      </c>
      <c r="S117" s="173" t="s">
        <v>211</v>
      </c>
      <c r="T117" s="174" t="s">
        <v>241</v>
      </c>
      <c r="U117" s="159">
        <v>1.24352</v>
      </c>
      <c r="V117" s="159">
        <f>ROUND(E117*U117,2)</f>
        <v>53.05</v>
      </c>
      <c r="W117" s="159"/>
      <c r="X117" s="159" t="s">
        <v>774</v>
      </c>
      <c r="Y117" s="149"/>
      <c r="Z117" s="149"/>
      <c r="AA117" s="149"/>
      <c r="AB117" s="149"/>
      <c r="AC117" s="149"/>
      <c r="AD117" s="149"/>
      <c r="AE117" s="149"/>
      <c r="AF117" s="149"/>
      <c r="AG117" s="149" t="s">
        <v>775</v>
      </c>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ht="22.5" outlineLevel="1">
      <c r="A118" s="156"/>
      <c r="B118" s="157"/>
      <c r="C118" s="254" t="s">
        <v>776</v>
      </c>
      <c r="D118" s="255"/>
      <c r="E118" s="255"/>
      <c r="F118" s="255"/>
      <c r="G118" s="255"/>
      <c r="H118" s="159"/>
      <c r="I118" s="159"/>
      <c r="J118" s="159"/>
      <c r="K118" s="159"/>
      <c r="L118" s="159"/>
      <c r="M118" s="159"/>
      <c r="N118" s="159"/>
      <c r="O118" s="159"/>
      <c r="P118" s="159"/>
      <c r="Q118" s="159"/>
      <c r="R118" s="159"/>
      <c r="S118" s="159"/>
      <c r="T118" s="159"/>
      <c r="U118" s="159"/>
      <c r="V118" s="159"/>
      <c r="W118" s="159"/>
      <c r="X118" s="159"/>
      <c r="Y118" s="149"/>
      <c r="Z118" s="149"/>
      <c r="AA118" s="149"/>
      <c r="AB118" s="149"/>
      <c r="AC118" s="149"/>
      <c r="AD118" s="149"/>
      <c r="AE118" s="149"/>
      <c r="AF118" s="149"/>
      <c r="AG118" s="149" t="s">
        <v>216</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75" t="str">
        <f>C118</f>
        <v>Podkladový rošt, obklad palubkami z měkkého dřeva šířky do 8 cm na pero a drážku, dodávka materiálu, nátěr dvojnásobný syntetickým lakem.</v>
      </c>
      <c r="BB118" s="149"/>
      <c r="BC118" s="149"/>
      <c r="BD118" s="149"/>
      <c r="BE118" s="149"/>
      <c r="BF118" s="149"/>
      <c r="BG118" s="149"/>
      <c r="BH118" s="149"/>
    </row>
    <row r="119" spans="1:60" outlineLevel="1">
      <c r="A119" s="156"/>
      <c r="B119" s="157"/>
      <c r="C119" s="194" t="s">
        <v>777</v>
      </c>
      <c r="D119" s="182"/>
      <c r="E119" s="183">
        <v>42.657499999999999</v>
      </c>
      <c r="F119" s="159"/>
      <c r="G119" s="159"/>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249</v>
      </c>
      <c r="AH119" s="149">
        <v>0</v>
      </c>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c r="A120" s="3"/>
      <c r="B120" s="4"/>
      <c r="C120" s="179"/>
      <c r="D120" s="6"/>
      <c r="E120" s="3"/>
      <c r="F120" s="3"/>
      <c r="G120" s="3"/>
      <c r="H120" s="3"/>
      <c r="I120" s="3"/>
      <c r="J120" s="3"/>
      <c r="K120" s="3"/>
      <c r="L120" s="3"/>
      <c r="M120" s="3"/>
      <c r="N120" s="3"/>
      <c r="O120" s="3"/>
      <c r="P120" s="3"/>
      <c r="Q120" s="3"/>
      <c r="R120" s="3"/>
      <c r="S120" s="3"/>
      <c r="T120" s="3"/>
      <c r="U120" s="3"/>
      <c r="V120" s="3"/>
      <c r="W120" s="3"/>
      <c r="X120" s="3"/>
      <c r="AE120">
        <v>15</v>
      </c>
      <c r="AF120">
        <v>21</v>
      </c>
      <c r="AG120" t="s">
        <v>193</v>
      </c>
    </row>
    <row r="121" spans="1:60">
      <c r="A121" s="152"/>
      <c r="B121" s="153" t="s">
        <v>29</v>
      </c>
      <c r="C121" s="180"/>
      <c r="D121" s="154"/>
      <c r="E121" s="155"/>
      <c r="F121" s="155"/>
      <c r="G121" s="176">
        <f>G8+G64+G71+G111+G116</f>
        <v>0</v>
      </c>
      <c r="H121" s="3"/>
      <c r="I121" s="3"/>
      <c r="J121" s="3"/>
      <c r="K121" s="3"/>
      <c r="L121" s="3"/>
      <c r="M121" s="3"/>
      <c r="N121" s="3"/>
      <c r="O121" s="3"/>
      <c r="P121" s="3"/>
      <c r="Q121" s="3"/>
      <c r="R121" s="3"/>
      <c r="S121" s="3"/>
      <c r="T121" s="3"/>
      <c r="U121" s="3"/>
      <c r="V121" s="3"/>
      <c r="W121" s="3"/>
      <c r="X121" s="3"/>
      <c r="AE121">
        <f>SUMIF(L7:L119,AE120,G7:G119)</f>
        <v>0</v>
      </c>
      <c r="AF121">
        <f>SUMIF(L7:L119,AF120,G7:G119)</f>
        <v>0</v>
      </c>
      <c r="AG121" t="s">
        <v>235</v>
      </c>
    </row>
    <row r="122" spans="1:60">
      <c r="C122" s="181"/>
      <c r="D122" s="10"/>
      <c r="AG122" t="s">
        <v>236</v>
      </c>
    </row>
    <row r="123" spans="1:60">
      <c r="D123" s="10"/>
    </row>
    <row r="124" spans="1:60">
      <c r="D124" s="10"/>
    </row>
    <row r="125" spans="1:60">
      <c r="D125" s="10"/>
    </row>
    <row r="126" spans="1:60">
      <c r="D126" s="10"/>
    </row>
    <row r="127" spans="1:60">
      <c r="D127" s="10"/>
    </row>
    <row r="128" spans="1:60">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23">
    <mergeCell ref="C107:G107"/>
    <mergeCell ref="C110:G110"/>
    <mergeCell ref="C113:G113"/>
    <mergeCell ref="C115:G115"/>
    <mergeCell ref="C118:G118"/>
    <mergeCell ref="C104:G104"/>
    <mergeCell ref="C66:G66"/>
    <mergeCell ref="C70:G70"/>
    <mergeCell ref="C73:G73"/>
    <mergeCell ref="C74:G74"/>
    <mergeCell ref="C79:G79"/>
    <mergeCell ref="C81:G81"/>
    <mergeCell ref="C83:G83"/>
    <mergeCell ref="C89:G89"/>
    <mergeCell ref="C90:G90"/>
    <mergeCell ref="C96:G96"/>
    <mergeCell ref="C99:G99"/>
    <mergeCell ref="C63:G63"/>
    <mergeCell ref="A1:G1"/>
    <mergeCell ref="C2:G2"/>
    <mergeCell ref="C3:G3"/>
    <mergeCell ref="C4:G4"/>
    <mergeCell ref="C13:G1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sheetPr>
    <outlinePr summaryBelow="0"/>
  </sheetPr>
  <dimension ref="A1:BH5000"/>
  <sheetViews>
    <sheetView workbookViewId="0">
      <pane ySplit="7" topLeftCell="A8" activePane="bottomLeft" state="frozen"/>
      <selection pane="bottomLeft" sqref="A1:G1"/>
    </sheetView>
  </sheetViews>
  <sheetFormatPr defaultRowHeight="12.75" outlineLevelRow="1"/>
  <cols>
    <col min="1" max="1" width="3.42578125" customWidth="1"/>
    <col min="2" max="2" width="12.5703125" style="123" customWidth="1"/>
    <col min="3" max="3" width="63.28515625" style="123"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c r="A1" s="256" t="s">
        <v>180</v>
      </c>
      <c r="B1" s="256"/>
      <c r="C1" s="256"/>
      <c r="D1" s="256"/>
      <c r="E1" s="256"/>
      <c r="F1" s="256"/>
      <c r="G1" s="256"/>
      <c r="AG1" t="s">
        <v>181</v>
      </c>
    </row>
    <row r="2" spans="1:60" ht="24.95" customHeight="1">
      <c r="A2" s="141" t="s">
        <v>7</v>
      </c>
      <c r="B2" s="49" t="s">
        <v>43</v>
      </c>
      <c r="C2" s="257" t="s">
        <v>44</v>
      </c>
      <c r="D2" s="258"/>
      <c r="E2" s="258"/>
      <c r="F2" s="258"/>
      <c r="G2" s="259"/>
      <c r="AG2" t="s">
        <v>182</v>
      </c>
    </row>
    <row r="3" spans="1:60" ht="24.95" customHeight="1">
      <c r="A3" s="141" t="s">
        <v>8</v>
      </c>
      <c r="B3" s="49" t="s">
        <v>67</v>
      </c>
      <c r="C3" s="257" t="s">
        <v>68</v>
      </c>
      <c r="D3" s="258"/>
      <c r="E3" s="258"/>
      <c r="F3" s="258"/>
      <c r="G3" s="259"/>
      <c r="AC3" s="123" t="s">
        <v>182</v>
      </c>
      <c r="AG3" t="s">
        <v>183</v>
      </c>
    </row>
    <row r="4" spans="1:60" ht="24.95" customHeight="1">
      <c r="A4" s="142" t="s">
        <v>9</v>
      </c>
      <c r="B4" s="143" t="s">
        <v>69</v>
      </c>
      <c r="C4" s="260" t="s">
        <v>70</v>
      </c>
      <c r="D4" s="261"/>
      <c r="E4" s="261"/>
      <c r="F4" s="261"/>
      <c r="G4" s="262"/>
      <c r="AG4" t="s">
        <v>184</v>
      </c>
    </row>
    <row r="5" spans="1:60">
      <c r="D5" s="10"/>
    </row>
    <row r="6" spans="1:60" ht="38.25">
      <c r="A6" s="145" t="s">
        <v>185</v>
      </c>
      <c r="B6" s="147" t="s">
        <v>186</v>
      </c>
      <c r="C6" s="147" t="s">
        <v>187</v>
      </c>
      <c r="D6" s="146" t="s">
        <v>188</v>
      </c>
      <c r="E6" s="145" t="s">
        <v>189</v>
      </c>
      <c r="F6" s="144" t="s">
        <v>190</v>
      </c>
      <c r="G6" s="145" t="s">
        <v>29</v>
      </c>
      <c r="H6" s="148" t="s">
        <v>30</v>
      </c>
      <c r="I6" s="148" t="s">
        <v>191</v>
      </c>
      <c r="J6" s="148" t="s">
        <v>31</v>
      </c>
      <c r="K6" s="148" t="s">
        <v>192</v>
      </c>
      <c r="L6" s="148" t="s">
        <v>193</v>
      </c>
      <c r="M6" s="148" t="s">
        <v>194</v>
      </c>
      <c r="N6" s="148" t="s">
        <v>195</v>
      </c>
      <c r="O6" s="148" t="s">
        <v>196</v>
      </c>
      <c r="P6" s="148" t="s">
        <v>197</v>
      </c>
      <c r="Q6" s="148" t="s">
        <v>198</v>
      </c>
      <c r="R6" s="148" t="s">
        <v>199</v>
      </c>
      <c r="S6" s="148" t="s">
        <v>200</v>
      </c>
      <c r="T6" s="148" t="s">
        <v>201</v>
      </c>
      <c r="U6" s="148" t="s">
        <v>202</v>
      </c>
      <c r="V6" s="148" t="s">
        <v>203</v>
      </c>
      <c r="W6" s="148" t="s">
        <v>204</v>
      </c>
      <c r="X6" s="148" t="s">
        <v>205</v>
      </c>
    </row>
    <row r="7" spans="1:60" hidden="1">
      <c r="A7" s="3"/>
      <c r="B7" s="4"/>
      <c r="C7" s="4"/>
      <c r="D7" s="6"/>
      <c r="E7" s="150"/>
      <c r="F7" s="151"/>
      <c r="G7" s="151"/>
      <c r="H7" s="151"/>
      <c r="I7" s="151"/>
      <c r="J7" s="151"/>
      <c r="K7" s="151"/>
      <c r="L7" s="151"/>
      <c r="M7" s="151"/>
      <c r="N7" s="151"/>
      <c r="O7" s="151"/>
      <c r="P7" s="151"/>
      <c r="Q7" s="151"/>
      <c r="R7" s="151"/>
      <c r="S7" s="151"/>
      <c r="T7" s="151"/>
      <c r="U7" s="151"/>
      <c r="V7" s="151"/>
      <c r="W7" s="151"/>
      <c r="X7" s="151"/>
    </row>
    <row r="8" spans="1:60">
      <c r="A8" s="162" t="s">
        <v>206</v>
      </c>
      <c r="B8" s="163" t="s">
        <v>94</v>
      </c>
      <c r="C8" s="177" t="s">
        <v>95</v>
      </c>
      <c r="D8" s="164"/>
      <c r="E8" s="165"/>
      <c r="F8" s="166"/>
      <c r="G8" s="166">
        <f>SUMIF(AG9:AG11,"&lt;&gt;NOR",G9:G11)</f>
        <v>0</v>
      </c>
      <c r="H8" s="166"/>
      <c r="I8" s="166">
        <f>SUM(I9:I11)</f>
        <v>0</v>
      </c>
      <c r="J8" s="166"/>
      <c r="K8" s="166">
        <f>SUM(K9:K11)</f>
        <v>0</v>
      </c>
      <c r="L8" s="166"/>
      <c r="M8" s="166">
        <f>SUM(M9:M11)</f>
        <v>0</v>
      </c>
      <c r="N8" s="166"/>
      <c r="O8" s="166">
        <f>SUM(O9:O11)</f>
        <v>0</v>
      </c>
      <c r="P8" s="166"/>
      <c r="Q8" s="166">
        <f>SUM(Q9:Q11)</f>
        <v>1.38</v>
      </c>
      <c r="R8" s="166"/>
      <c r="S8" s="166"/>
      <c r="T8" s="167"/>
      <c r="U8" s="161"/>
      <c r="V8" s="161">
        <f>SUM(V9:V11)</f>
        <v>1.6</v>
      </c>
      <c r="W8" s="161"/>
      <c r="X8" s="161"/>
      <c r="AG8" t="s">
        <v>207</v>
      </c>
    </row>
    <row r="9" spans="1:60" ht="22.5" outlineLevel="1">
      <c r="A9" s="168">
        <v>1</v>
      </c>
      <c r="B9" s="169" t="s">
        <v>778</v>
      </c>
      <c r="C9" s="178" t="s">
        <v>779</v>
      </c>
      <c r="D9" s="170" t="s">
        <v>257</v>
      </c>
      <c r="E9" s="171">
        <v>10</v>
      </c>
      <c r="F9" s="172"/>
      <c r="G9" s="173">
        <f>ROUND(E9*F9,2)</f>
        <v>0</v>
      </c>
      <c r="H9" s="172"/>
      <c r="I9" s="173">
        <f>ROUND(E9*H9,2)</f>
        <v>0</v>
      </c>
      <c r="J9" s="172"/>
      <c r="K9" s="173">
        <f>ROUND(E9*J9,2)</f>
        <v>0</v>
      </c>
      <c r="L9" s="173">
        <v>15</v>
      </c>
      <c r="M9" s="173">
        <f>G9*(1+L9/100)</f>
        <v>0</v>
      </c>
      <c r="N9" s="173">
        <v>0</v>
      </c>
      <c r="O9" s="173">
        <f>ROUND(E9*N9,2)</f>
        <v>0</v>
      </c>
      <c r="P9" s="173">
        <v>0.13800000000000001</v>
      </c>
      <c r="Q9" s="173">
        <f>ROUND(E9*P9,2)</f>
        <v>1.38</v>
      </c>
      <c r="R9" s="173" t="s">
        <v>780</v>
      </c>
      <c r="S9" s="173" t="s">
        <v>211</v>
      </c>
      <c r="T9" s="174" t="s">
        <v>241</v>
      </c>
      <c r="U9" s="159">
        <v>0.16</v>
      </c>
      <c r="V9" s="159">
        <f>ROUND(E9*U9,2)</f>
        <v>1.6</v>
      </c>
      <c r="W9" s="159"/>
      <c r="X9" s="159" t="s">
        <v>242</v>
      </c>
      <c r="Y9" s="149"/>
      <c r="Z9" s="149"/>
      <c r="AA9" s="149"/>
      <c r="AB9" s="149"/>
      <c r="AC9" s="149"/>
      <c r="AD9" s="149"/>
      <c r="AE9" s="149"/>
      <c r="AF9" s="149"/>
      <c r="AG9" s="149" t="s">
        <v>243</v>
      </c>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row>
    <row r="10" spans="1:60" outlineLevel="1">
      <c r="A10" s="156"/>
      <c r="B10" s="157"/>
      <c r="C10" s="263" t="s">
        <v>781</v>
      </c>
      <c r="D10" s="264"/>
      <c r="E10" s="264"/>
      <c r="F10" s="264"/>
      <c r="G10" s="264"/>
      <c r="H10" s="159"/>
      <c r="I10" s="159"/>
      <c r="J10" s="159"/>
      <c r="K10" s="159"/>
      <c r="L10" s="159"/>
      <c r="M10" s="159"/>
      <c r="N10" s="159"/>
      <c r="O10" s="159"/>
      <c r="P10" s="159"/>
      <c r="Q10" s="159"/>
      <c r="R10" s="159"/>
      <c r="S10" s="159"/>
      <c r="T10" s="159"/>
      <c r="U10" s="159"/>
      <c r="V10" s="159"/>
      <c r="W10" s="159"/>
      <c r="X10" s="159"/>
      <c r="Y10" s="149"/>
      <c r="Z10" s="149"/>
      <c r="AA10" s="149"/>
      <c r="AB10" s="149"/>
      <c r="AC10" s="149"/>
      <c r="AD10" s="149"/>
      <c r="AE10" s="149"/>
      <c r="AF10" s="149"/>
      <c r="AG10" s="149" t="s">
        <v>245</v>
      </c>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row>
    <row r="11" spans="1:60" outlineLevel="1">
      <c r="A11" s="156"/>
      <c r="B11" s="157"/>
      <c r="C11" s="194" t="s">
        <v>782</v>
      </c>
      <c r="D11" s="182"/>
      <c r="E11" s="183">
        <v>10</v>
      </c>
      <c r="F11" s="159"/>
      <c r="G11" s="159"/>
      <c r="H11" s="159"/>
      <c r="I11" s="159"/>
      <c r="J11" s="159"/>
      <c r="K11" s="159"/>
      <c r="L11" s="159"/>
      <c r="M11" s="159"/>
      <c r="N11" s="159"/>
      <c r="O11" s="159"/>
      <c r="P11" s="159"/>
      <c r="Q11" s="159"/>
      <c r="R11" s="159"/>
      <c r="S11" s="159"/>
      <c r="T11" s="159"/>
      <c r="U11" s="159"/>
      <c r="V11" s="159"/>
      <c r="W11" s="159"/>
      <c r="X11" s="159"/>
      <c r="Y11" s="149"/>
      <c r="Z11" s="149"/>
      <c r="AA11" s="149"/>
      <c r="AB11" s="149"/>
      <c r="AC11" s="149"/>
      <c r="AD11" s="149"/>
      <c r="AE11" s="149"/>
      <c r="AF11" s="149"/>
      <c r="AG11" s="149" t="s">
        <v>249</v>
      </c>
      <c r="AH11" s="149">
        <v>0</v>
      </c>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row>
    <row r="12" spans="1:60">
      <c r="A12" s="162" t="s">
        <v>206</v>
      </c>
      <c r="B12" s="163" t="s">
        <v>98</v>
      </c>
      <c r="C12" s="177" t="s">
        <v>99</v>
      </c>
      <c r="D12" s="164"/>
      <c r="E12" s="165"/>
      <c r="F12" s="166"/>
      <c r="G12" s="166">
        <f>SUMIF(AG13:AG15,"&lt;&gt;NOR",G13:G15)</f>
        <v>0</v>
      </c>
      <c r="H12" s="166"/>
      <c r="I12" s="166">
        <f>SUM(I13:I15)</f>
        <v>0</v>
      </c>
      <c r="J12" s="166"/>
      <c r="K12" s="166">
        <f>SUM(K13:K15)</f>
        <v>0</v>
      </c>
      <c r="L12" s="166"/>
      <c r="M12" s="166">
        <f>SUM(M13:M15)</f>
        <v>0</v>
      </c>
      <c r="N12" s="166"/>
      <c r="O12" s="166">
        <f>SUM(O13:O15)</f>
        <v>0.02</v>
      </c>
      <c r="P12" s="166"/>
      <c r="Q12" s="166">
        <f>SUM(Q13:Q15)</f>
        <v>7.65</v>
      </c>
      <c r="R12" s="166"/>
      <c r="S12" s="166"/>
      <c r="T12" s="167"/>
      <c r="U12" s="161"/>
      <c r="V12" s="161">
        <f>SUM(V13:V15)</f>
        <v>44.76</v>
      </c>
      <c r="W12" s="161"/>
      <c r="X12" s="161"/>
      <c r="AG12" t="s">
        <v>207</v>
      </c>
    </row>
    <row r="13" spans="1:60" outlineLevel="1">
      <c r="A13" s="168">
        <v>2</v>
      </c>
      <c r="B13" s="169" t="s">
        <v>783</v>
      </c>
      <c r="C13" s="178" t="s">
        <v>784</v>
      </c>
      <c r="D13" s="170" t="s">
        <v>257</v>
      </c>
      <c r="E13" s="171">
        <v>18</v>
      </c>
      <c r="F13" s="172"/>
      <c r="G13" s="173">
        <f>ROUND(E13*F13,2)</f>
        <v>0</v>
      </c>
      <c r="H13" s="172"/>
      <c r="I13" s="173">
        <f>ROUND(E13*H13,2)</f>
        <v>0</v>
      </c>
      <c r="J13" s="172"/>
      <c r="K13" s="173">
        <f>ROUND(E13*J13,2)</f>
        <v>0</v>
      </c>
      <c r="L13" s="173">
        <v>15</v>
      </c>
      <c r="M13" s="173">
        <f>G13*(1+L13/100)</f>
        <v>0</v>
      </c>
      <c r="N13" s="173">
        <v>1E-3</v>
      </c>
      <c r="O13" s="173">
        <f>ROUND(E13*N13,2)</f>
        <v>0.02</v>
      </c>
      <c r="P13" s="173">
        <v>0.42520000000000002</v>
      </c>
      <c r="Q13" s="173">
        <f>ROUND(E13*P13,2)</f>
        <v>7.65</v>
      </c>
      <c r="R13" s="173" t="s">
        <v>785</v>
      </c>
      <c r="S13" s="173" t="s">
        <v>211</v>
      </c>
      <c r="T13" s="174" t="s">
        <v>241</v>
      </c>
      <c r="U13" s="159">
        <v>2.4864899999999999</v>
      </c>
      <c r="V13" s="159">
        <f>ROUND(E13*U13,2)</f>
        <v>44.76</v>
      </c>
      <c r="W13" s="159"/>
      <c r="X13" s="159" t="s">
        <v>774</v>
      </c>
      <c r="Y13" s="149"/>
      <c r="Z13" s="149"/>
      <c r="AA13" s="149"/>
      <c r="AB13" s="149"/>
      <c r="AC13" s="149"/>
      <c r="AD13" s="149"/>
      <c r="AE13" s="149"/>
      <c r="AF13" s="149"/>
      <c r="AG13" s="149" t="s">
        <v>775</v>
      </c>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row>
    <row r="14" spans="1:60" ht="22.5" outlineLevel="1">
      <c r="A14" s="156"/>
      <c r="B14" s="157"/>
      <c r="C14" s="263" t="s">
        <v>786</v>
      </c>
      <c r="D14" s="264"/>
      <c r="E14" s="264"/>
      <c r="F14" s="264"/>
      <c r="G14" s="264"/>
      <c r="H14" s="159"/>
      <c r="I14" s="159"/>
      <c r="J14" s="159"/>
      <c r="K14" s="159"/>
      <c r="L14" s="159"/>
      <c r="M14" s="159"/>
      <c r="N14" s="159"/>
      <c r="O14" s="159"/>
      <c r="P14" s="159"/>
      <c r="Q14" s="159"/>
      <c r="R14" s="159"/>
      <c r="S14" s="159"/>
      <c r="T14" s="159"/>
      <c r="U14" s="159"/>
      <c r="V14" s="159"/>
      <c r="W14" s="159"/>
      <c r="X14" s="159"/>
      <c r="Y14" s="149"/>
      <c r="Z14" s="149"/>
      <c r="AA14" s="149"/>
      <c r="AB14" s="149"/>
      <c r="AC14" s="149"/>
      <c r="AD14" s="149"/>
      <c r="AE14" s="149"/>
      <c r="AF14" s="149"/>
      <c r="AG14" s="149" t="s">
        <v>245</v>
      </c>
      <c r="AH14" s="149"/>
      <c r="AI14" s="149"/>
      <c r="AJ14" s="149"/>
      <c r="AK14" s="149"/>
      <c r="AL14" s="149"/>
      <c r="AM14" s="149"/>
      <c r="AN14" s="149"/>
      <c r="AO14" s="149"/>
      <c r="AP14" s="149"/>
      <c r="AQ14" s="149"/>
      <c r="AR14" s="149"/>
      <c r="AS14" s="149"/>
      <c r="AT14" s="149"/>
      <c r="AU14" s="149"/>
      <c r="AV14" s="149"/>
      <c r="AW14" s="149"/>
      <c r="AX14" s="149"/>
      <c r="AY14" s="149"/>
      <c r="AZ14" s="149"/>
      <c r="BA14" s="175" t="str">
        <f>C14</f>
        <v>demontáž stávajícího trámového stropu tj.: podlahy z palubek s polštáři, násypu v tloušťce 20 cm, záklopu, podhledu a stropních trámů, včetně vybourání zhlaví trámů.</v>
      </c>
      <c r="BB14" s="149"/>
      <c r="BC14" s="149"/>
      <c r="BD14" s="149"/>
      <c r="BE14" s="149"/>
      <c r="BF14" s="149"/>
      <c r="BG14" s="149"/>
      <c r="BH14" s="149"/>
    </row>
    <row r="15" spans="1:60" outlineLevel="1">
      <c r="A15" s="156"/>
      <c r="B15" s="157"/>
      <c r="C15" s="194" t="s">
        <v>787</v>
      </c>
      <c r="D15" s="182"/>
      <c r="E15" s="183">
        <v>18</v>
      </c>
      <c r="F15" s="159"/>
      <c r="G15" s="159"/>
      <c r="H15" s="159"/>
      <c r="I15" s="159"/>
      <c r="J15" s="159"/>
      <c r="K15" s="159"/>
      <c r="L15" s="159"/>
      <c r="M15" s="159"/>
      <c r="N15" s="159"/>
      <c r="O15" s="159"/>
      <c r="P15" s="159"/>
      <c r="Q15" s="159"/>
      <c r="R15" s="159"/>
      <c r="S15" s="159"/>
      <c r="T15" s="159"/>
      <c r="U15" s="159"/>
      <c r="V15" s="159"/>
      <c r="W15" s="159"/>
      <c r="X15" s="159"/>
      <c r="Y15" s="149"/>
      <c r="Z15" s="149"/>
      <c r="AA15" s="149"/>
      <c r="AB15" s="149"/>
      <c r="AC15" s="149"/>
      <c r="AD15" s="149"/>
      <c r="AE15" s="149"/>
      <c r="AF15" s="149"/>
      <c r="AG15" s="149" t="s">
        <v>249</v>
      </c>
      <c r="AH15" s="149">
        <v>0</v>
      </c>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row>
    <row r="16" spans="1:60">
      <c r="A16" s="162" t="s">
        <v>206</v>
      </c>
      <c r="B16" s="163" t="s">
        <v>113</v>
      </c>
      <c r="C16" s="177" t="s">
        <v>114</v>
      </c>
      <c r="D16" s="164"/>
      <c r="E16" s="165"/>
      <c r="F16" s="166"/>
      <c r="G16" s="166">
        <f>SUMIF(AG17:AG126,"&lt;&gt;NOR",G17:G126)</f>
        <v>0</v>
      </c>
      <c r="H16" s="166"/>
      <c r="I16" s="166">
        <f>SUM(I17:I126)</f>
        <v>0</v>
      </c>
      <c r="J16" s="166"/>
      <c r="K16" s="166">
        <f>SUM(K17:K126)</f>
        <v>0</v>
      </c>
      <c r="L16" s="166"/>
      <c r="M16" s="166">
        <f>SUM(M17:M126)</f>
        <v>0</v>
      </c>
      <c r="N16" s="166"/>
      <c r="O16" s="166">
        <f>SUM(O17:O126)</f>
        <v>0.19</v>
      </c>
      <c r="P16" s="166"/>
      <c r="Q16" s="166">
        <f>SUM(Q17:Q126)</f>
        <v>152.22</v>
      </c>
      <c r="R16" s="166"/>
      <c r="S16" s="166"/>
      <c r="T16" s="167"/>
      <c r="U16" s="161"/>
      <c r="V16" s="161">
        <f>SUM(V17:V126)</f>
        <v>545.90000000000009</v>
      </c>
      <c r="W16" s="161"/>
      <c r="X16" s="161"/>
      <c r="AG16" t="s">
        <v>207</v>
      </c>
    </row>
    <row r="17" spans="1:60" outlineLevel="1">
      <c r="A17" s="168">
        <v>3</v>
      </c>
      <c r="B17" s="169" t="s">
        <v>788</v>
      </c>
      <c r="C17" s="178" t="s">
        <v>789</v>
      </c>
      <c r="D17" s="170" t="s">
        <v>239</v>
      </c>
      <c r="E17" s="171">
        <v>3</v>
      </c>
      <c r="F17" s="172"/>
      <c r="G17" s="173">
        <f>ROUND(E17*F17,2)</f>
        <v>0</v>
      </c>
      <c r="H17" s="172"/>
      <c r="I17" s="173">
        <f>ROUND(E17*H17,2)</f>
        <v>0</v>
      </c>
      <c r="J17" s="172"/>
      <c r="K17" s="173">
        <f>ROUND(E17*J17,2)</f>
        <v>0</v>
      </c>
      <c r="L17" s="173">
        <v>15</v>
      </c>
      <c r="M17" s="173">
        <f>G17*(1+L17/100)</f>
        <v>0</v>
      </c>
      <c r="N17" s="173">
        <v>0</v>
      </c>
      <c r="O17" s="173">
        <f>ROUND(E17*N17,2)</f>
        <v>0</v>
      </c>
      <c r="P17" s="173">
        <v>2.85</v>
      </c>
      <c r="Q17" s="173">
        <f>ROUND(E17*P17,2)</f>
        <v>8.5500000000000007</v>
      </c>
      <c r="R17" s="173" t="s">
        <v>790</v>
      </c>
      <c r="S17" s="173" t="s">
        <v>211</v>
      </c>
      <c r="T17" s="174" t="s">
        <v>241</v>
      </c>
      <c r="U17" s="159">
        <v>17.606999999999999</v>
      </c>
      <c r="V17" s="159">
        <f>ROUND(E17*U17,2)</f>
        <v>52.82</v>
      </c>
      <c r="W17" s="159"/>
      <c r="X17" s="159" t="s">
        <v>242</v>
      </c>
      <c r="Y17" s="149"/>
      <c r="Z17" s="149"/>
      <c r="AA17" s="149"/>
      <c r="AB17" s="149"/>
      <c r="AC17" s="149"/>
      <c r="AD17" s="149"/>
      <c r="AE17" s="149"/>
      <c r="AF17" s="149"/>
      <c r="AG17" s="149" t="s">
        <v>243</v>
      </c>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row>
    <row r="18" spans="1:60" outlineLevel="1">
      <c r="A18" s="156"/>
      <c r="B18" s="157"/>
      <c r="C18" s="263" t="s">
        <v>791</v>
      </c>
      <c r="D18" s="264"/>
      <c r="E18" s="264"/>
      <c r="F18" s="264"/>
      <c r="G18" s="264"/>
      <c r="H18" s="159"/>
      <c r="I18" s="159"/>
      <c r="J18" s="159"/>
      <c r="K18" s="159"/>
      <c r="L18" s="159"/>
      <c r="M18" s="159"/>
      <c r="N18" s="159"/>
      <c r="O18" s="159"/>
      <c r="P18" s="159"/>
      <c r="Q18" s="159"/>
      <c r="R18" s="159"/>
      <c r="S18" s="159"/>
      <c r="T18" s="159"/>
      <c r="U18" s="159"/>
      <c r="V18" s="159"/>
      <c r="W18" s="159"/>
      <c r="X18" s="159"/>
      <c r="Y18" s="149"/>
      <c r="Z18" s="149"/>
      <c r="AA18" s="149"/>
      <c r="AB18" s="149"/>
      <c r="AC18" s="149"/>
      <c r="AD18" s="149"/>
      <c r="AE18" s="149"/>
      <c r="AF18" s="149"/>
      <c r="AG18" s="149" t="s">
        <v>245</v>
      </c>
      <c r="AH18" s="149"/>
      <c r="AI18" s="149"/>
      <c r="AJ18" s="149"/>
      <c r="AK18" s="149"/>
      <c r="AL18" s="149"/>
      <c r="AM18" s="149"/>
      <c r="AN18" s="149"/>
      <c r="AO18" s="149"/>
      <c r="AP18" s="149"/>
      <c r="AQ18" s="149"/>
      <c r="AR18" s="149"/>
      <c r="AS18" s="149"/>
      <c r="AT18" s="149"/>
      <c r="AU18" s="149"/>
      <c r="AV18" s="149"/>
      <c r="AW18" s="149"/>
      <c r="AX18" s="149"/>
      <c r="AY18" s="149"/>
      <c r="AZ18" s="149"/>
      <c r="BA18" s="175" t="str">
        <f>C18</f>
        <v>s naložením vybouraných hmot a suti na dopravní prostředek nebo s odklizením na hromady do vzdálenosti 20 m</v>
      </c>
      <c r="BB18" s="149"/>
      <c r="BC18" s="149"/>
      <c r="BD18" s="149"/>
      <c r="BE18" s="149"/>
      <c r="BF18" s="149"/>
      <c r="BG18" s="149"/>
      <c r="BH18" s="149"/>
    </row>
    <row r="19" spans="1:60" outlineLevel="1">
      <c r="A19" s="156"/>
      <c r="B19" s="157"/>
      <c r="C19" s="265" t="s">
        <v>792</v>
      </c>
      <c r="D19" s="266"/>
      <c r="E19" s="266"/>
      <c r="F19" s="266"/>
      <c r="G19" s="266"/>
      <c r="H19" s="159"/>
      <c r="I19" s="159"/>
      <c r="J19" s="159"/>
      <c r="K19" s="159"/>
      <c r="L19" s="159"/>
      <c r="M19" s="159"/>
      <c r="N19" s="159"/>
      <c r="O19" s="159"/>
      <c r="P19" s="159"/>
      <c r="Q19" s="159"/>
      <c r="R19" s="159"/>
      <c r="S19" s="159"/>
      <c r="T19" s="159"/>
      <c r="U19" s="159"/>
      <c r="V19" s="159"/>
      <c r="W19" s="159"/>
      <c r="X19" s="159"/>
      <c r="Y19" s="149"/>
      <c r="Z19" s="149"/>
      <c r="AA19" s="149"/>
      <c r="AB19" s="149"/>
      <c r="AC19" s="149"/>
      <c r="AD19" s="149"/>
      <c r="AE19" s="149"/>
      <c r="AF19" s="149"/>
      <c r="AG19" s="149" t="s">
        <v>216</v>
      </c>
      <c r="AH19" s="149"/>
      <c r="AI19" s="149"/>
      <c r="AJ19" s="149"/>
      <c r="AK19" s="149"/>
      <c r="AL19" s="149"/>
      <c r="AM19" s="149"/>
      <c r="AN19" s="149"/>
      <c r="AO19" s="149"/>
      <c r="AP19" s="149"/>
      <c r="AQ19" s="149"/>
      <c r="AR19" s="149"/>
      <c r="AS19" s="149"/>
      <c r="AT19" s="149"/>
      <c r="AU19" s="149"/>
      <c r="AV19" s="149"/>
      <c r="AW19" s="149"/>
      <c r="AX19" s="149"/>
      <c r="AY19" s="149"/>
      <c r="AZ19" s="149"/>
      <c r="BA19" s="175" t="str">
        <f>C19</f>
        <v>Včetně bourání geotextilií, výplně otvorů tvárnic, drenáží, trubek a dilatačních prvků apod. zabudovaných v bouraných konstrukcích.</v>
      </c>
      <c r="BB19" s="149"/>
      <c r="BC19" s="149"/>
      <c r="BD19" s="149"/>
      <c r="BE19" s="149"/>
      <c r="BF19" s="149"/>
      <c r="BG19" s="149"/>
      <c r="BH19" s="149"/>
    </row>
    <row r="20" spans="1:60" outlineLevel="1">
      <c r="A20" s="156"/>
      <c r="B20" s="157"/>
      <c r="C20" s="194" t="s">
        <v>793</v>
      </c>
      <c r="D20" s="182"/>
      <c r="E20" s="183">
        <v>3</v>
      </c>
      <c r="F20" s="159"/>
      <c r="G20" s="159"/>
      <c r="H20" s="159"/>
      <c r="I20" s="159"/>
      <c r="J20" s="159"/>
      <c r="K20" s="159"/>
      <c r="L20" s="159"/>
      <c r="M20" s="159"/>
      <c r="N20" s="159"/>
      <c r="O20" s="159"/>
      <c r="P20" s="159"/>
      <c r="Q20" s="159"/>
      <c r="R20" s="159"/>
      <c r="S20" s="159"/>
      <c r="T20" s="159"/>
      <c r="U20" s="159"/>
      <c r="V20" s="159"/>
      <c r="W20" s="159"/>
      <c r="X20" s="159"/>
      <c r="Y20" s="149"/>
      <c r="Z20" s="149"/>
      <c r="AA20" s="149"/>
      <c r="AB20" s="149"/>
      <c r="AC20" s="149"/>
      <c r="AD20" s="149"/>
      <c r="AE20" s="149"/>
      <c r="AF20" s="149"/>
      <c r="AG20" s="149" t="s">
        <v>249</v>
      </c>
      <c r="AH20" s="149">
        <v>0</v>
      </c>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row>
    <row r="21" spans="1:60" outlineLevel="1">
      <c r="A21" s="168">
        <v>4</v>
      </c>
      <c r="B21" s="169" t="s">
        <v>794</v>
      </c>
      <c r="C21" s="178" t="s">
        <v>795</v>
      </c>
      <c r="D21" s="170" t="s">
        <v>257</v>
      </c>
      <c r="E21" s="171">
        <v>44.5</v>
      </c>
      <c r="F21" s="172"/>
      <c r="G21" s="173">
        <f>ROUND(E21*F21,2)</f>
        <v>0</v>
      </c>
      <c r="H21" s="172"/>
      <c r="I21" s="173">
        <f>ROUND(E21*H21,2)</f>
        <v>0</v>
      </c>
      <c r="J21" s="172"/>
      <c r="K21" s="173">
        <f>ROUND(E21*J21,2)</f>
        <v>0</v>
      </c>
      <c r="L21" s="173">
        <v>15</v>
      </c>
      <c r="M21" s="173">
        <f>G21*(1+L21/100)</f>
        <v>0</v>
      </c>
      <c r="N21" s="173">
        <v>6.7000000000000002E-4</v>
      </c>
      <c r="O21" s="173">
        <f>ROUND(E21*N21,2)</f>
        <v>0.03</v>
      </c>
      <c r="P21" s="173">
        <v>0.31900000000000001</v>
      </c>
      <c r="Q21" s="173">
        <f>ROUND(E21*P21,2)</f>
        <v>14.2</v>
      </c>
      <c r="R21" s="173" t="s">
        <v>444</v>
      </c>
      <c r="S21" s="173" t="s">
        <v>211</v>
      </c>
      <c r="T21" s="174" t="s">
        <v>241</v>
      </c>
      <c r="U21" s="159">
        <v>0.317</v>
      </c>
      <c r="V21" s="159">
        <f>ROUND(E21*U21,2)</f>
        <v>14.11</v>
      </c>
      <c r="W21" s="159"/>
      <c r="X21" s="159" t="s">
        <v>242</v>
      </c>
      <c r="Y21" s="149"/>
      <c r="Z21" s="149"/>
      <c r="AA21" s="149"/>
      <c r="AB21" s="149"/>
      <c r="AC21" s="149"/>
      <c r="AD21" s="149"/>
      <c r="AE21" s="149"/>
      <c r="AF21" s="149"/>
      <c r="AG21" s="149" t="s">
        <v>243</v>
      </c>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row>
    <row r="22" spans="1:60" ht="22.5" outlineLevel="1">
      <c r="A22" s="156"/>
      <c r="B22" s="157"/>
      <c r="C22" s="263" t="s">
        <v>796</v>
      </c>
      <c r="D22" s="264"/>
      <c r="E22" s="264"/>
      <c r="F22" s="264"/>
      <c r="G22" s="264"/>
      <c r="H22" s="159"/>
      <c r="I22" s="159"/>
      <c r="J22" s="159"/>
      <c r="K22" s="159"/>
      <c r="L22" s="159"/>
      <c r="M22" s="159"/>
      <c r="N22" s="159"/>
      <c r="O22" s="159"/>
      <c r="P22" s="159"/>
      <c r="Q22" s="159"/>
      <c r="R22" s="159"/>
      <c r="S22" s="159"/>
      <c r="T22" s="159"/>
      <c r="U22" s="159"/>
      <c r="V22" s="159"/>
      <c r="W22" s="159"/>
      <c r="X22" s="159"/>
      <c r="Y22" s="149"/>
      <c r="Z22" s="149"/>
      <c r="AA22" s="149"/>
      <c r="AB22" s="149"/>
      <c r="AC22" s="149"/>
      <c r="AD22" s="149"/>
      <c r="AE22" s="149"/>
      <c r="AF22" s="149"/>
      <c r="AG22" s="149" t="s">
        <v>245</v>
      </c>
      <c r="AH22" s="149"/>
      <c r="AI22" s="149"/>
      <c r="AJ22" s="149"/>
      <c r="AK22" s="149"/>
      <c r="AL22" s="149"/>
      <c r="AM22" s="149"/>
      <c r="AN22" s="149"/>
      <c r="AO22" s="149"/>
      <c r="AP22" s="149"/>
      <c r="AQ22" s="149"/>
      <c r="AR22" s="149"/>
      <c r="AS22" s="149"/>
      <c r="AT22" s="149"/>
      <c r="AU22" s="149"/>
      <c r="AV22" s="149"/>
      <c r="AW22" s="149"/>
      <c r="AX22" s="149"/>
      <c r="AY22" s="149"/>
      <c r="AZ22" s="149"/>
      <c r="BA22" s="175" t="str">
        <f>C22</f>
        <v>nebo vybourání otvorů průřezové plochy přes 4 m2 v příčkách, včetně pomocného lešení o výšce podlahy do 1900 mm a pro zatížení do 1,5 kPa  (150 kg/m2),</v>
      </c>
      <c r="BB22" s="149"/>
      <c r="BC22" s="149"/>
      <c r="BD22" s="149"/>
      <c r="BE22" s="149"/>
      <c r="BF22" s="149"/>
      <c r="BG22" s="149"/>
      <c r="BH22" s="149"/>
    </row>
    <row r="23" spans="1:60" outlineLevel="1">
      <c r="A23" s="156"/>
      <c r="B23" s="157"/>
      <c r="C23" s="194" t="s">
        <v>797</v>
      </c>
      <c r="D23" s="182"/>
      <c r="E23" s="183">
        <v>25</v>
      </c>
      <c r="F23" s="159"/>
      <c r="G23" s="159"/>
      <c r="H23" s="159"/>
      <c r="I23" s="159"/>
      <c r="J23" s="159"/>
      <c r="K23" s="159"/>
      <c r="L23" s="159"/>
      <c r="M23" s="159"/>
      <c r="N23" s="159"/>
      <c r="O23" s="159"/>
      <c r="P23" s="159"/>
      <c r="Q23" s="159"/>
      <c r="R23" s="159"/>
      <c r="S23" s="159"/>
      <c r="T23" s="159"/>
      <c r="U23" s="159"/>
      <c r="V23" s="159"/>
      <c r="W23" s="159"/>
      <c r="X23" s="159"/>
      <c r="Y23" s="149"/>
      <c r="Z23" s="149"/>
      <c r="AA23" s="149"/>
      <c r="AB23" s="149"/>
      <c r="AC23" s="149"/>
      <c r="AD23" s="149"/>
      <c r="AE23" s="149"/>
      <c r="AF23" s="149"/>
      <c r="AG23" s="149" t="s">
        <v>249</v>
      </c>
      <c r="AH23" s="149">
        <v>0</v>
      </c>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row>
    <row r="24" spans="1:60" outlineLevel="1">
      <c r="A24" s="156"/>
      <c r="B24" s="157"/>
      <c r="C24" s="194" t="s">
        <v>798</v>
      </c>
      <c r="D24" s="182"/>
      <c r="E24" s="183">
        <v>17</v>
      </c>
      <c r="F24" s="159"/>
      <c r="G24" s="159"/>
      <c r="H24" s="159"/>
      <c r="I24" s="159"/>
      <c r="J24" s="159"/>
      <c r="K24" s="159"/>
      <c r="L24" s="159"/>
      <c r="M24" s="159"/>
      <c r="N24" s="159"/>
      <c r="O24" s="159"/>
      <c r="P24" s="159"/>
      <c r="Q24" s="159"/>
      <c r="R24" s="159"/>
      <c r="S24" s="159"/>
      <c r="T24" s="159"/>
      <c r="U24" s="159"/>
      <c r="V24" s="159"/>
      <c r="W24" s="159"/>
      <c r="X24" s="159"/>
      <c r="Y24" s="149"/>
      <c r="Z24" s="149"/>
      <c r="AA24" s="149"/>
      <c r="AB24" s="149"/>
      <c r="AC24" s="149"/>
      <c r="AD24" s="149"/>
      <c r="AE24" s="149"/>
      <c r="AF24" s="149"/>
      <c r="AG24" s="149" t="s">
        <v>249</v>
      </c>
      <c r="AH24" s="149">
        <v>0</v>
      </c>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row>
    <row r="25" spans="1:60" outlineLevel="1">
      <c r="A25" s="156"/>
      <c r="B25" s="157"/>
      <c r="C25" s="194" t="s">
        <v>799</v>
      </c>
      <c r="D25" s="182"/>
      <c r="E25" s="183">
        <v>2.5</v>
      </c>
      <c r="F25" s="159"/>
      <c r="G25" s="159"/>
      <c r="H25" s="159"/>
      <c r="I25" s="159"/>
      <c r="J25" s="159"/>
      <c r="K25" s="159"/>
      <c r="L25" s="159"/>
      <c r="M25" s="159"/>
      <c r="N25" s="159"/>
      <c r="O25" s="159"/>
      <c r="P25" s="159"/>
      <c r="Q25" s="159"/>
      <c r="R25" s="159"/>
      <c r="S25" s="159"/>
      <c r="T25" s="159"/>
      <c r="U25" s="159"/>
      <c r="V25" s="159"/>
      <c r="W25" s="159"/>
      <c r="X25" s="159"/>
      <c r="Y25" s="149"/>
      <c r="Z25" s="149"/>
      <c r="AA25" s="149"/>
      <c r="AB25" s="149"/>
      <c r="AC25" s="149"/>
      <c r="AD25" s="149"/>
      <c r="AE25" s="149"/>
      <c r="AF25" s="149"/>
      <c r="AG25" s="149" t="s">
        <v>249</v>
      </c>
      <c r="AH25" s="149">
        <v>0</v>
      </c>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row>
    <row r="26" spans="1:60" ht="22.5" outlineLevel="1">
      <c r="A26" s="168">
        <v>5</v>
      </c>
      <c r="B26" s="169" t="s">
        <v>800</v>
      </c>
      <c r="C26" s="178" t="s">
        <v>801</v>
      </c>
      <c r="D26" s="170" t="s">
        <v>239</v>
      </c>
      <c r="E26" s="171">
        <v>28.5</v>
      </c>
      <c r="F26" s="172"/>
      <c r="G26" s="173">
        <f>ROUND(E26*F26,2)</f>
        <v>0</v>
      </c>
      <c r="H26" s="172"/>
      <c r="I26" s="173">
        <f>ROUND(E26*H26,2)</f>
        <v>0</v>
      </c>
      <c r="J26" s="172"/>
      <c r="K26" s="173">
        <f>ROUND(E26*J26,2)</f>
        <v>0</v>
      </c>
      <c r="L26" s="173">
        <v>15</v>
      </c>
      <c r="M26" s="173">
        <f>G26*(1+L26/100)</f>
        <v>0</v>
      </c>
      <c r="N26" s="173">
        <v>1.2800000000000001E-3</v>
      </c>
      <c r="O26" s="173">
        <f>ROUND(E26*N26,2)</f>
        <v>0.04</v>
      </c>
      <c r="P26" s="173">
        <v>1.8</v>
      </c>
      <c r="Q26" s="173">
        <f>ROUND(E26*P26,2)</f>
        <v>51.3</v>
      </c>
      <c r="R26" s="173" t="s">
        <v>444</v>
      </c>
      <c r="S26" s="173" t="s">
        <v>211</v>
      </c>
      <c r="T26" s="174" t="s">
        <v>241</v>
      </c>
      <c r="U26" s="159">
        <v>1.52</v>
      </c>
      <c r="V26" s="159">
        <f>ROUND(E26*U26,2)</f>
        <v>43.32</v>
      </c>
      <c r="W26" s="159"/>
      <c r="X26" s="159" t="s">
        <v>242</v>
      </c>
      <c r="Y26" s="149"/>
      <c r="Z26" s="149"/>
      <c r="AA26" s="149"/>
      <c r="AB26" s="149"/>
      <c r="AC26" s="149"/>
      <c r="AD26" s="149"/>
      <c r="AE26" s="149"/>
      <c r="AF26" s="149"/>
      <c r="AG26" s="149" t="s">
        <v>243</v>
      </c>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row>
    <row r="27" spans="1:60" ht="22.5" outlineLevel="1">
      <c r="A27" s="156"/>
      <c r="B27" s="157"/>
      <c r="C27" s="263" t="s">
        <v>802</v>
      </c>
      <c r="D27" s="264"/>
      <c r="E27" s="264"/>
      <c r="F27" s="264"/>
      <c r="G27" s="264"/>
      <c r="H27" s="159"/>
      <c r="I27" s="159"/>
      <c r="J27" s="159"/>
      <c r="K27" s="159"/>
      <c r="L27" s="159"/>
      <c r="M27" s="159"/>
      <c r="N27" s="159"/>
      <c r="O27" s="159"/>
      <c r="P27" s="159"/>
      <c r="Q27" s="159"/>
      <c r="R27" s="159"/>
      <c r="S27" s="159"/>
      <c r="T27" s="159"/>
      <c r="U27" s="159"/>
      <c r="V27" s="159"/>
      <c r="W27" s="159"/>
      <c r="X27" s="159"/>
      <c r="Y27" s="149"/>
      <c r="Z27" s="149"/>
      <c r="AA27" s="149"/>
      <c r="AB27" s="149"/>
      <c r="AC27" s="149"/>
      <c r="AD27" s="149"/>
      <c r="AE27" s="149"/>
      <c r="AF27" s="149"/>
      <c r="AG27" s="149" t="s">
        <v>245</v>
      </c>
      <c r="AH27" s="149"/>
      <c r="AI27" s="149"/>
      <c r="AJ27" s="149"/>
      <c r="AK27" s="149"/>
      <c r="AL27" s="149"/>
      <c r="AM27" s="149"/>
      <c r="AN27" s="149"/>
      <c r="AO27" s="149"/>
      <c r="AP27" s="149"/>
      <c r="AQ27" s="149"/>
      <c r="AR27" s="149"/>
      <c r="AS27" s="149"/>
      <c r="AT27" s="149"/>
      <c r="AU27" s="149"/>
      <c r="AV27" s="149"/>
      <c r="AW27" s="149"/>
      <c r="AX27" s="149"/>
      <c r="AY27" s="149"/>
      <c r="AZ27" s="149"/>
      <c r="BA27" s="175" t="str">
        <f>C27</f>
        <v>nebo vybourání otvorů průřezové plochy přes 4 m2 ve zdivu nadzákladovém, včetně pomocného lešení o výšce podlahy do 1900 mm a pro zatížení do 1,5 kPa  (150 kg/m2)</v>
      </c>
      <c r="BB27" s="149"/>
      <c r="BC27" s="149"/>
      <c r="BD27" s="149"/>
      <c r="BE27" s="149"/>
      <c r="BF27" s="149"/>
      <c r="BG27" s="149"/>
      <c r="BH27" s="149"/>
    </row>
    <row r="28" spans="1:60" outlineLevel="1">
      <c r="A28" s="156"/>
      <c r="B28" s="157"/>
      <c r="C28" s="194" t="s">
        <v>803</v>
      </c>
      <c r="D28" s="182"/>
      <c r="E28" s="183">
        <v>18</v>
      </c>
      <c r="F28" s="159"/>
      <c r="G28" s="159"/>
      <c r="H28" s="159"/>
      <c r="I28" s="159"/>
      <c r="J28" s="159"/>
      <c r="K28" s="159"/>
      <c r="L28" s="159"/>
      <c r="M28" s="159"/>
      <c r="N28" s="159"/>
      <c r="O28" s="159"/>
      <c r="P28" s="159"/>
      <c r="Q28" s="159"/>
      <c r="R28" s="159"/>
      <c r="S28" s="159"/>
      <c r="T28" s="159"/>
      <c r="U28" s="159"/>
      <c r="V28" s="159"/>
      <c r="W28" s="159"/>
      <c r="X28" s="159"/>
      <c r="Y28" s="149"/>
      <c r="Z28" s="149"/>
      <c r="AA28" s="149"/>
      <c r="AB28" s="149"/>
      <c r="AC28" s="149"/>
      <c r="AD28" s="149"/>
      <c r="AE28" s="149"/>
      <c r="AF28" s="149"/>
      <c r="AG28" s="149" t="s">
        <v>249</v>
      </c>
      <c r="AH28" s="149">
        <v>0</v>
      </c>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row>
    <row r="29" spans="1:60" outlineLevel="1">
      <c r="A29" s="156"/>
      <c r="B29" s="157"/>
      <c r="C29" s="194" t="s">
        <v>804</v>
      </c>
      <c r="D29" s="182"/>
      <c r="E29" s="183">
        <v>4</v>
      </c>
      <c r="F29" s="159"/>
      <c r="G29" s="159"/>
      <c r="H29" s="159"/>
      <c r="I29" s="159"/>
      <c r="J29" s="159"/>
      <c r="K29" s="159"/>
      <c r="L29" s="159"/>
      <c r="M29" s="159"/>
      <c r="N29" s="159"/>
      <c r="O29" s="159"/>
      <c r="P29" s="159"/>
      <c r="Q29" s="159"/>
      <c r="R29" s="159"/>
      <c r="S29" s="159"/>
      <c r="T29" s="159"/>
      <c r="U29" s="159"/>
      <c r="V29" s="159"/>
      <c r="W29" s="159"/>
      <c r="X29" s="159"/>
      <c r="Y29" s="149"/>
      <c r="Z29" s="149"/>
      <c r="AA29" s="149"/>
      <c r="AB29" s="149"/>
      <c r="AC29" s="149"/>
      <c r="AD29" s="149"/>
      <c r="AE29" s="149"/>
      <c r="AF29" s="149"/>
      <c r="AG29" s="149" t="s">
        <v>249</v>
      </c>
      <c r="AH29" s="149">
        <v>0</v>
      </c>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row>
    <row r="30" spans="1:60" outlineLevel="1">
      <c r="A30" s="156"/>
      <c r="B30" s="157"/>
      <c r="C30" s="194" t="s">
        <v>805</v>
      </c>
      <c r="D30" s="182"/>
      <c r="E30" s="183">
        <v>4</v>
      </c>
      <c r="F30" s="159"/>
      <c r="G30" s="159"/>
      <c r="H30" s="159"/>
      <c r="I30" s="159"/>
      <c r="J30" s="159"/>
      <c r="K30" s="159"/>
      <c r="L30" s="159"/>
      <c r="M30" s="159"/>
      <c r="N30" s="159"/>
      <c r="O30" s="159"/>
      <c r="P30" s="159"/>
      <c r="Q30" s="159"/>
      <c r="R30" s="159"/>
      <c r="S30" s="159"/>
      <c r="T30" s="159"/>
      <c r="U30" s="159"/>
      <c r="V30" s="159"/>
      <c r="W30" s="159"/>
      <c r="X30" s="159"/>
      <c r="Y30" s="149"/>
      <c r="Z30" s="149"/>
      <c r="AA30" s="149"/>
      <c r="AB30" s="149"/>
      <c r="AC30" s="149"/>
      <c r="AD30" s="149"/>
      <c r="AE30" s="149"/>
      <c r="AF30" s="149"/>
      <c r="AG30" s="149" t="s">
        <v>249</v>
      </c>
      <c r="AH30" s="149">
        <v>0</v>
      </c>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row>
    <row r="31" spans="1:60" outlineLevel="1">
      <c r="A31" s="156"/>
      <c r="B31" s="157"/>
      <c r="C31" s="194" t="s">
        <v>806</v>
      </c>
      <c r="D31" s="182"/>
      <c r="E31" s="183">
        <v>2.5</v>
      </c>
      <c r="F31" s="159"/>
      <c r="G31" s="159"/>
      <c r="H31" s="159"/>
      <c r="I31" s="159"/>
      <c r="J31" s="159"/>
      <c r="K31" s="159"/>
      <c r="L31" s="159"/>
      <c r="M31" s="159"/>
      <c r="N31" s="159"/>
      <c r="O31" s="159"/>
      <c r="P31" s="159"/>
      <c r="Q31" s="159"/>
      <c r="R31" s="159"/>
      <c r="S31" s="159"/>
      <c r="T31" s="159"/>
      <c r="U31" s="159"/>
      <c r="V31" s="159"/>
      <c r="W31" s="159"/>
      <c r="X31" s="159"/>
      <c r="Y31" s="149"/>
      <c r="Z31" s="149"/>
      <c r="AA31" s="149"/>
      <c r="AB31" s="149"/>
      <c r="AC31" s="149"/>
      <c r="AD31" s="149"/>
      <c r="AE31" s="149"/>
      <c r="AF31" s="149"/>
      <c r="AG31" s="149" t="s">
        <v>249</v>
      </c>
      <c r="AH31" s="149">
        <v>0</v>
      </c>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row>
    <row r="32" spans="1:60" ht="22.5" outlineLevel="1">
      <c r="A32" s="168">
        <v>6</v>
      </c>
      <c r="B32" s="169" t="s">
        <v>807</v>
      </c>
      <c r="C32" s="178" t="s">
        <v>808</v>
      </c>
      <c r="D32" s="170" t="s">
        <v>239</v>
      </c>
      <c r="E32" s="171">
        <v>1.375</v>
      </c>
      <c r="F32" s="172"/>
      <c r="G32" s="173">
        <f>ROUND(E32*F32,2)</f>
        <v>0</v>
      </c>
      <c r="H32" s="172"/>
      <c r="I32" s="173">
        <f>ROUND(E32*H32,2)</f>
        <v>0</v>
      </c>
      <c r="J32" s="172"/>
      <c r="K32" s="173">
        <f>ROUND(E32*J32,2)</f>
        <v>0</v>
      </c>
      <c r="L32" s="173">
        <v>15</v>
      </c>
      <c r="M32" s="173">
        <f>G32*(1+L32/100)</f>
        <v>0</v>
      </c>
      <c r="N32" s="173">
        <v>0</v>
      </c>
      <c r="O32" s="173">
        <f>ROUND(E32*N32,2)</f>
        <v>0</v>
      </c>
      <c r="P32" s="173">
        <v>1.5940000000000001</v>
      </c>
      <c r="Q32" s="173">
        <f>ROUND(E32*P32,2)</f>
        <v>2.19</v>
      </c>
      <c r="R32" s="173" t="s">
        <v>444</v>
      </c>
      <c r="S32" s="173" t="s">
        <v>211</v>
      </c>
      <c r="T32" s="174" t="s">
        <v>241</v>
      </c>
      <c r="U32" s="159">
        <v>2.42</v>
      </c>
      <c r="V32" s="159">
        <f>ROUND(E32*U32,2)</f>
        <v>3.33</v>
      </c>
      <c r="W32" s="159"/>
      <c r="X32" s="159" t="s">
        <v>242</v>
      </c>
      <c r="Y32" s="149"/>
      <c r="Z32" s="149"/>
      <c r="AA32" s="149"/>
      <c r="AB32" s="149"/>
      <c r="AC32" s="149"/>
      <c r="AD32" s="149"/>
      <c r="AE32" s="149"/>
      <c r="AF32" s="149"/>
      <c r="AG32" s="149" t="s">
        <v>243</v>
      </c>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row>
    <row r="33" spans="1:60" ht="22.5" outlineLevel="1">
      <c r="A33" s="156"/>
      <c r="B33" s="157"/>
      <c r="C33" s="263" t="s">
        <v>802</v>
      </c>
      <c r="D33" s="264"/>
      <c r="E33" s="264"/>
      <c r="F33" s="264"/>
      <c r="G33" s="264"/>
      <c r="H33" s="159"/>
      <c r="I33" s="159"/>
      <c r="J33" s="159"/>
      <c r="K33" s="159"/>
      <c r="L33" s="159"/>
      <c r="M33" s="159"/>
      <c r="N33" s="159"/>
      <c r="O33" s="159"/>
      <c r="P33" s="159"/>
      <c r="Q33" s="159"/>
      <c r="R33" s="159"/>
      <c r="S33" s="159"/>
      <c r="T33" s="159"/>
      <c r="U33" s="159"/>
      <c r="V33" s="159"/>
      <c r="W33" s="159"/>
      <c r="X33" s="159"/>
      <c r="Y33" s="149"/>
      <c r="Z33" s="149"/>
      <c r="AA33" s="149"/>
      <c r="AB33" s="149"/>
      <c r="AC33" s="149"/>
      <c r="AD33" s="149"/>
      <c r="AE33" s="149"/>
      <c r="AF33" s="149"/>
      <c r="AG33" s="149" t="s">
        <v>245</v>
      </c>
      <c r="AH33" s="149"/>
      <c r="AI33" s="149"/>
      <c r="AJ33" s="149"/>
      <c r="AK33" s="149"/>
      <c r="AL33" s="149"/>
      <c r="AM33" s="149"/>
      <c r="AN33" s="149"/>
      <c r="AO33" s="149"/>
      <c r="AP33" s="149"/>
      <c r="AQ33" s="149"/>
      <c r="AR33" s="149"/>
      <c r="AS33" s="149"/>
      <c r="AT33" s="149"/>
      <c r="AU33" s="149"/>
      <c r="AV33" s="149"/>
      <c r="AW33" s="149"/>
      <c r="AX33" s="149"/>
      <c r="AY33" s="149"/>
      <c r="AZ33" s="149"/>
      <c r="BA33" s="175" t="str">
        <f>C33</f>
        <v>nebo vybourání otvorů průřezové plochy přes 4 m2 ve zdivu nadzákladovém, včetně pomocného lešení o výšce podlahy do 1900 mm a pro zatížení do 1,5 kPa  (150 kg/m2)</v>
      </c>
      <c r="BB33" s="149"/>
      <c r="BC33" s="149"/>
      <c r="BD33" s="149"/>
      <c r="BE33" s="149"/>
      <c r="BF33" s="149"/>
      <c r="BG33" s="149"/>
      <c r="BH33" s="149"/>
    </row>
    <row r="34" spans="1:60" outlineLevel="1">
      <c r="A34" s="156"/>
      <c r="B34" s="157"/>
      <c r="C34" s="194" t="s">
        <v>809</v>
      </c>
      <c r="D34" s="182"/>
      <c r="E34" s="183">
        <v>1.375</v>
      </c>
      <c r="F34" s="159"/>
      <c r="G34" s="159"/>
      <c r="H34" s="159"/>
      <c r="I34" s="159"/>
      <c r="J34" s="159"/>
      <c r="K34" s="159"/>
      <c r="L34" s="159"/>
      <c r="M34" s="159"/>
      <c r="N34" s="159"/>
      <c r="O34" s="159"/>
      <c r="P34" s="159"/>
      <c r="Q34" s="159"/>
      <c r="R34" s="159"/>
      <c r="S34" s="159"/>
      <c r="T34" s="159"/>
      <c r="U34" s="159"/>
      <c r="V34" s="159"/>
      <c r="W34" s="159"/>
      <c r="X34" s="159"/>
      <c r="Y34" s="149"/>
      <c r="Z34" s="149"/>
      <c r="AA34" s="149"/>
      <c r="AB34" s="149"/>
      <c r="AC34" s="149"/>
      <c r="AD34" s="149"/>
      <c r="AE34" s="149"/>
      <c r="AF34" s="149"/>
      <c r="AG34" s="149" t="s">
        <v>249</v>
      </c>
      <c r="AH34" s="149">
        <v>0</v>
      </c>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row>
    <row r="35" spans="1:60" ht="22.5" outlineLevel="1">
      <c r="A35" s="168">
        <v>7</v>
      </c>
      <c r="B35" s="169" t="s">
        <v>810</v>
      </c>
      <c r="C35" s="178" t="s">
        <v>811</v>
      </c>
      <c r="D35" s="170" t="s">
        <v>257</v>
      </c>
      <c r="E35" s="171">
        <v>15</v>
      </c>
      <c r="F35" s="172"/>
      <c r="G35" s="173">
        <f>ROUND(E35*F35,2)</f>
        <v>0</v>
      </c>
      <c r="H35" s="172"/>
      <c r="I35" s="173">
        <f>ROUND(E35*H35,2)</f>
        <v>0</v>
      </c>
      <c r="J35" s="172"/>
      <c r="K35" s="173">
        <f>ROUND(E35*J35,2)</f>
        <v>0</v>
      </c>
      <c r="L35" s="173">
        <v>15</v>
      </c>
      <c r="M35" s="173">
        <f>G35*(1+L35/100)</f>
        <v>0</v>
      </c>
      <c r="N35" s="173">
        <v>3.3E-4</v>
      </c>
      <c r="O35" s="173">
        <f>ROUND(E35*N35,2)</f>
        <v>0</v>
      </c>
      <c r="P35" s="173">
        <v>2.198E-2</v>
      </c>
      <c r="Q35" s="173">
        <f>ROUND(E35*P35,2)</f>
        <v>0.33</v>
      </c>
      <c r="R35" s="173" t="s">
        <v>444</v>
      </c>
      <c r="S35" s="173" t="s">
        <v>211</v>
      </c>
      <c r="T35" s="174" t="s">
        <v>241</v>
      </c>
      <c r="U35" s="159">
        <v>0.32500000000000001</v>
      </c>
      <c r="V35" s="159">
        <f>ROUND(E35*U35,2)</f>
        <v>4.88</v>
      </c>
      <c r="W35" s="159"/>
      <c r="X35" s="159" t="s">
        <v>242</v>
      </c>
      <c r="Y35" s="149"/>
      <c r="Z35" s="149"/>
      <c r="AA35" s="149"/>
      <c r="AB35" s="149"/>
      <c r="AC35" s="149"/>
      <c r="AD35" s="149"/>
      <c r="AE35" s="149"/>
      <c r="AF35" s="149"/>
      <c r="AG35" s="149" t="s">
        <v>243</v>
      </c>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row>
    <row r="36" spans="1:60" outlineLevel="1">
      <c r="A36" s="156"/>
      <c r="B36" s="157"/>
      <c r="C36" s="194" t="s">
        <v>812</v>
      </c>
      <c r="D36" s="182"/>
      <c r="E36" s="183">
        <v>15</v>
      </c>
      <c r="F36" s="159"/>
      <c r="G36" s="159"/>
      <c r="H36" s="159"/>
      <c r="I36" s="159"/>
      <c r="J36" s="159"/>
      <c r="K36" s="159"/>
      <c r="L36" s="159"/>
      <c r="M36" s="159"/>
      <c r="N36" s="159"/>
      <c r="O36" s="159"/>
      <c r="P36" s="159"/>
      <c r="Q36" s="159"/>
      <c r="R36" s="159"/>
      <c r="S36" s="159"/>
      <c r="T36" s="159"/>
      <c r="U36" s="159"/>
      <c r="V36" s="159"/>
      <c r="W36" s="159"/>
      <c r="X36" s="159"/>
      <c r="Y36" s="149"/>
      <c r="Z36" s="149"/>
      <c r="AA36" s="149"/>
      <c r="AB36" s="149"/>
      <c r="AC36" s="149"/>
      <c r="AD36" s="149"/>
      <c r="AE36" s="149"/>
      <c r="AF36" s="149"/>
      <c r="AG36" s="149" t="s">
        <v>249</v>
      </c>
      <c r="AH36" s="149">
        <v>0</v>
      </c>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row>
    <row r="37" spans="1:60" outlineLevel="1">
      <c r="A37" s="168">
        <v>8</v>
      </c>
      <c r="B37" s="169" t="s">
        <v>813</v>
      </c>
      <c r="C37" s="178" t="s">
        <v>814</v>
      </c>
      <c r="D37" s="170" t="s">
        <v>272</v>
      </c>
      <c r="E37" s="171">
        <v>65</v>
      </c>
      <c r="F37" s="172"/>
      <c r="G37" s="173">
        <f>ROUND(E37*F37,2)</f>
        <v>0</v>
      </c>
      <c r="H37" s="172"/>
      <c r="I37" s="173">
        <f>ROUND(E37*H37,2)</f>
        <v>0</v>
      </c>
      <c r="J37" s="172"/>
      <c r="K37" s="173">
        <f>ROUND(E37*J37,2)</f>
        <v>0</v>
      </c>
      <c r="L37" s="173">
        <v>15</v>
      </c>
      <c r="M37" s="173">
        <f>G37*(1+L37/100)</f>
        <v>0</v>
      </c>
      <c r="N37" s="173">
        <v>0</v>
      </c>
      <c r="O37" s="173">
        <f>ROUND(E37*N37,2)</f>
        <v>0</v>
      </c>
      <c r="P37" s="173">
        <v>7.0000000000000007E-2</v>
      </c>
      <c r="Q37" s="173">
        <f>ROUND(E37*P37,2)</f>
        <v>4.55</v>
      </c>
      <c r="R37" s="173" t="s">
        <v>444</v>
      </c>
      <c r="S37" s="173" t="s">
        <v>211</v>
      </c>
      <c r="T37" s="174" t="s">
        <v>241</v>
      </c>
      <c r="U37" s="159">
        <v>0.64</v>
      </c>
      <c r="V37" s="159">
        <f>ROUND(E37*U37,2)</f>
        <v>41.6</v>
      </c>
      <c r="W37" s="159"/>
      <c r="X37" s="159" t="s">
        <v>242</v>
      </c>
      <c r="Y37" s="149"/>
      <c r="Z37" s="149"/>
      <c r="AA37" s="149"/>
      <c r="AB37" s="149"/>
      <c r="AC37" s="149"/>
      <c r="AD37" s="149"/>
      <c r="AE37" s="149"/>
      <c r="AF37" s="149"/>
      <c r="AG37" s="149" t="s">
        <v>243</v>
      </c>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row>
    <row r="38" spans="1:60" outlineLevel="1">
      <c r="A38" s="156"/>
      <c r="B38" s="157"/>
      <c r="C38" s="194" t="s">
        <v>815</v>
      </c>
      <c r="D38" s="182"/>
      <c r="E38" s="183">
        <v>65</v>
      </c>
      <c r="F38" s="159"/>
      <c r="G38" s="159"/>
      <c r="H38" s="159"/>
      <c r="I38" s="159"/>
      <c r="J38" s="159"/>
      <c r="K38" s="159"/>
      <c r="L38" s="159"/>
      <c r="M38" s="159"/>
      <c r="N38" s="159"/>
      <c r="O38" s="159"/>
      <c r="P38" s="159"/>
      <c r="Q38" s="159"/>
      <c r="R38" s="159"/>
      <c r="S38" s="159"/>
      <c r="T38" s="159"/>
      <c r="U38" s="159"/>
      <c r="V38" s="159"/>
      <c r="W38" s="159"/>
      <c r="X38" s="159"/>
      <c r="Y38" s="149"/>
      <c r="Z38" s="149"/>
      <c r="AA38" s="149"/>
      <c r="AB38" s="149"/>
      <c r="AC38" s="149"/>
      <c r="AD38" s="149"/>
      <c r="AE38" s="149"/>
      <c r="AF38" s="149"/>
      <c r="AG38" s="149" t="s">
        <v>249</v>
      </c>
      <c r="AH38" s="149">
        <v>0</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row>
    <row r="39" spans="1:60" ht="22.5" outlineLevel="1">
      <c r="A39" s="168">
        <v>9</v>
      </c>
      <c r="B39" s="169" t="s">
        <v>816</v>
      </c>
      <c r="C39" s="178" t="s">
        <v>817</v>
      </c>
      <c r="D39" s="170" t="s">
        <v>239</v>
      </c>
      <c r="E39" s="171">
        <v>16.5</v>
      </c>
      <c r="F39" s="172"/>
      <c r="G39" s="173">
        <f>ROUND(E39*F39,2)</f>
        <v>0</v>
      </c>
      <c r="H39" s="172"/>
      <c r="I39" s="173">
        <f>ROUND(E39*H39,2)</f>
        <v>0</v>
      </c>
      <c r="J39" s="172"/>
      <c r="K39" s="173">
        <f>ROUND(E39*J39,2)</f>
        <v>0</v>
      </c>
      <c r="L39" s="173">
        <v>15</v>
      </c>
      <c r="M39" s="173">
        <f>G39*(1+L39/100)</f>
        <v>0</v>
      </c>
      <c r="N39" s="173">
        <v>6.6600000000000001E-3</v>
      </c>
      <c r="O39" s="173">
        <f>ROUND(E39*N39,2)</f>
        <v>0.11</v>
      </c>
      <c r="P39" s="173">
        <v>2.4</v>
      </c>
      <c r="Q39" s="173">
        <f>ROUND(E39*P39,2)</f>
        <v>39.6</v>
      </c>
      <c r="R39" s="173" t="s">
        <v>444</v>
      </c>
      <c r="S39" s="173" t="s">
        <v>211</v>
      </c>
      <c r="T39" s="174" t="s">
        <v>241</v>
      </c>
      <c r="U39" s="159">
        <v>6.72</v>
      </c>
      <c r="V39" s="159">
        <f>ROUND(E39*U39,2)</f>
        <v>110.88</v>
      </c>
      <c r="W39" s="159"/>
      <c r="X39" s="159" t="s">
        <v>242</v>
      </c>
      <c r="Y39" s="149"/>
      <c r="Z39" s="149"/>
      <c r="AA39" s="149"/>
      <c r="AB39" s="149"/>
      <c r="AC39" s="149"/>
      <c r="AD39" s="149"/>
      <c r="AE39" s="149"/>
      <c r="AF39" s="149"/>
      <c r="AG39" s="149" t="s">
        <v>243</v>
      </c>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row>
    <row r="40" spans="1:60" outlineLevel="1">
      <c r="A40" s="156"/>
      <c r="B40" s="157"/>
      <c r="C40" s="263" t="s">
        <v>818</v>
      </c>
      <c r="D40" s="264"/>
      <c r="E40" s="264"/>
      <c r="F40" s="264"/>
      <c r="G40" s="264"/>
      <c r="H40" s="159"/>
      <c r="I40" s="159"/>
      <c r="J40" s="159"/>
      <c r="K40" s="159"/>
      <c r="L40" s="159"/>
      <c r="M40" s="159"/>
      <c r="N40" s="159"/>
      <c r="O40" s="159"/>
      <c r="P40" s="159"/>
      <c r="Q40" s="159"/>
      <c r="R40" s="159"/>
      <c r="S40" s="159"/>
      <c r="T40" s="159"/>
      <c r="U40" s="159"/>
      <c r="V40" s="159"/>
      <c r="W40" s="159"/>
      <c r="X40" s="159"/>
      <c r="Y40" s="149"/>
      <c r="Z40" s="149"/>
      <c r="AA40" s="149"/>
      <c r="AB40" s="149"/>
      <c r="AC40" s="149"/>
      <c r="AD40" s="149"/>
      <c r="AE40" s="149"/>
      <c r="AF40" s="149"/>
      <c r="AG40" s="149" t="s">
        <v>245</v>
      </c>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row>
    <row r="41" spans="1:60" outlineLevel="1">
      <c r="A41" s="156"/>
      <c r="B41" s="157"/>
      <c r="C41" s="194" t="s">
        <v>819</v>
      </c>
      <c r="D41" s="182"/>
      <c r="E41" s="183">
        <v>9</v>
      </c>
      <c r="F41" s="159"/>
      <c r="G41" s="159"/>
      <c r="H41" s="159"/>
      <c r="I41" s="159"/>
      <c r="J41" s="159"/>
      <c r="K41" s="159"/>
      <c r="L41" s="159"/>
      <c r="M41" s="159"/>
      <c r="N41" s="159"/>
      <c r="O41" s="159"/>
      <c r="P41" s="159"/>
      <c r="Q41" s="159"/>
      <c r="R41" s="159"/>
      <c r="S41" s="159"/>
      <c r="T41" s="159"/>
      <c r="U41" s="159"/>
      <c r="V41" s="159"/>
      <c r="W41" s="159"/>
      <c r="X41" s="159"/>
      <c r="Y41" s="149"/>
      <c r="Z41" s="149"/>
      <c r="AA41" s="149"/>
      <c r="AB41" s="149"/>
      <c r="AC41" s="149"/>
      <c r="AD41" s="149"/>
      <c r="AE41" s="149"/>
      <c r="AF41" s="149"/>
      <c r="AG41" s="149" t="s">
        <v>249</v>
      </c>
      <c r="AH41" s="149">
        <v>0</v>
      </c>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row>
    <row r="42" spans="1:60" outlineLevel="1">
      <c r="A42" s="156"/>
      <c r="B42" s="157"/>
      <c r="C42" s="194" t="s">
        <v>820</v>
      </c>
      <c r="D42" s="182"/>
      <c r="E42" s="183">
        <v>7</v>
      </c>
      <c r="F42" s="159"/>
      <c r="G42" s="159"/>
      <c r="H42" s="159"/>
      <c r="I42" s="159"/>
      <c r="J42" s="159"/>
      <c r="K42" s="159"/>
      <c r="L42" s="159"/>
      <c r="M42" s="159"/>
      <c r="N42" s="159"/>
      <c r="O42" s="159"/>
      <c r="P42" s="159"/>
      <c r="Q42" s="159"/>
      <c r="R42" s="159"/>
      <c r="S42" s="159"/>
      <c r="T42" s="159"/>
      <c r="U42" s="159"/>
      <c r="V42" s="159"/>
      <c r="W42" s="159"/>
      <c r="X42" s="159"/>
      <c r="Y42" s="149"/>
      <c r="Z42" s="149"/>
      <c r="AA42" s="149"/>
      <c r="AB42" s="149"/>
      <c r="AC42" s="149"/>
      <c r="AD42" s="149"/>
      <c r="AE42" s="149"/>
      <c r="AF42" s="149"/>
      <c r="AG42" s="149" t="s">
        <v>249</v>
      </c>
      <c r="AH42" s="149">
        <v>0</v>
      </c>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row>
    <row r="43" spans="1:60" outlineLevel="1">
      <c r="A43" s="156"/>
      <c r="B43" s="157"/>
      <c r="C43" s="194" t="s">
        <v>821</v>
      </c>
      <c r="D43" s="182"/>
      <c r="E43" s="183">
        <v>0.5</v>
      </c>
      <c r="F43" s="159"/>
      <c r="G43" s="159"/>
      <c r="H43" s="159"/>
      <c r="I43" s="159"/>
      <c r="J43" s="159"/>
      <c r="K43" s="159"/>
      <c r="L43" s="159"/>
      <c r="M43" s="159"/>
      <c r="N43" s="159"/>
      <c r="O43" s="159"/>
      <c r="P43" s="159"/>
      <c r="Q43" s="159"/>
      <c r="R43" s="159"/>
      <c r="S43" s="159"/>
      <c r="T43" s="159"/>
      <c r="U43" s="159"/>
      <c r="V43" s="159"/>
      <c r="W43" s="159"/>
      <c r="X43" s="159"/>
      <c r="Y43" s="149"/>
      <c r="Z43" s="149"/>
      <c r="AA43" s="149"/>
      <c r="AB43" s="149"/>
      <c r="AC43" s="149"/>
      <c r="AD43" s="149"/>
      <c r="AE43" s="149"/>
      <c r="AF43" s="149"/>
      <c r="AG43" s="149" t="s">
        <v>249</v>
      </c>
      <c r="AH43" s="149">
        <v>0</v>
      </c>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row>
    <row r="44" spans="1:60" ht="22.5" outlineLevel="1">
      <c r="A44" s="168">
        <v>10</v>
      </c>
      <c r="B44" s="169" t="s">
        <v>822</v>
      </c>
      <c r="C44" s="178" t="s">
        <v>823</v>
      </c>
      <c r="D44" s="170" t="s">
        <v>239</v>
      </c>
      <c r="E44" s="171">
        <v>8.5</v>
      </c>
      <c r="F44" s="172"/>
      <c r="G44" s="173">
        <f>ROUND(E44*F44,2)</f>
        <v>0</v>
      </c>
      <c r="H44" s="172"/>
      <c r="I44" s="173">
        <f>ROUND(E44*H44,2)</f>
        <v>0</v>
      </c>
      <c r="J44" s="172"/>
      <c r="K44" s="173">
        <f>ROUND(E44*J44,2)</f>
        <v>0</v>
      </c>
      <c r="L44" s="173">
        <v>15</v>
      </c>
      <c r="M44" s="173">
        <f>G44*(1+L44/100)</f>
        <v>0</v>
      </c>
      <c r="N44" s="173">
        <v>0</v>
      </c>
      <c r="O44" s="173">
        <f>ROUND(E44*N44,2)</f>
        <v>0</v>
      </c>
      <c r="P44" s="173">
        <v>1.6</v>
      </c>
      <c r="Q44" s="173">
        <f>ROUND(E44*P44,2)</f>
        <v>13.6</v>
      </c>
      <c r="R44" s="173" t="s">
        <v>444</v>
      </c>
      <c r="S44" s="173" t="s">
        <v>211</v>
      </c>
      <c r="T44" s="174" t="s">
        <v>241</v>
      </c>
      <c r="U44" s="159">
        <v>5.83</v>
      </c>
      <c r="V44" s="159">
        <f>ROUND(E44*U44,2)</f>
        <v>49.56</v>
      </c>
      <c r="W44" s="159"/>
      <c r="X44" s="159" t="s">
        <v>242</v>
      </c>
      <c r="Y44" s="149"/>
      <c r="Z44" s="149"/>
      <c r="AA44" s="149"/>
      <c r="AB44" s="149"/>
      <c r="AC44" s="149"/>
      <c r="AD44" s="149"/>
      <c r="AE44" s="149"/>
      <c r="AF44" s="149"/>
      <c r="AG44" s="149" t="s">
        <v>243</v>
      </c>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row>
    <row r="45" spans="1:60" outlineLevel="1">
      <c r="A45" s="156"/>
      <c r="B45" s="157"/>
      <c r="C45" s="194" t="s">
        <v>824</v>
      </c>
      <c r="D45" s="182"/>
      <c r="E45" s="183">
        <v>8.5</v>
      </c>
      <c r="F45" s="159"/>
      <c r="G45" s="159"/>
      <c r="H45" s="159"/>
      <c r="I45" s="159"/>
      <c r="J45" s="159"/>
      <c r="K45" s="159"/>
      <c r="L45" s="159"/>
      <c r="M45" s="159"/>
      <c r="N45" s="159"/>
      <c r="O45" s="159"/>
      <c r="P45" s="159"/>
      <c r="Q45" s="159"/>
      <c r="R45" s="159"/>
      <c r="S45" s="159"/>
      <c r="T45" s="159"/>
      <c r="U45" s="159"/>
      <c r="V45" s="159"/>
      <c r="W45" s="159"/>
      <c r="X45" s="159"/>
      <c r="Y45" s="149"/>
      <c r="Z45" s="149"/>
      <c r="AA45" s="149"/>
      <c r="AB45" s="149"/>
      <c r="AC45" s="149"/>
      <c r="AD45" s="149"/>
      <c r="AE45" s="149"/>
      <c r="AF45" s="149"/>
      <c r="AG45" s="149" t="s">
        <v>249</v>
      </c>
      <c r="AH45" s="149">
        <v>0</v>
      </c>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row>
    <row r="46" spans="1:60" outlineLevel="1">
      <c r="A46" s="168">
        <v>11</v>
      </c>
      <c r="B46" s="169" t="s">
        <v>825</v>
      </c>
      <c r="C46" s="178" t="s">
        <v>826</v>
      </c>
      <c r="D46" s="170" t="s">
        <v>257</v>
      </c>
      <c r="E46" s="171">
        <v>7</v>
      </c>
      <c r="F46" s="172"/>
      <c r="G46" s="173">
        <f>ROUND(E46*F46,2)</f>
        <v>0</v>
      </c>
      <c r="H46" s="172"/>
      <c r="I46" s="173">
        <f>ROUND(E46*H46,2)</f>
        <v>0</v>
      </c>
      <c r="J46" s="172"/>
      <c r="K46" s="173">
        <f>ROUND(E46*J46,2)</f>
        <v>0</v>
      </c>
      <c r="L46" s="173">
        <v>15</v>
      </c>
      <c r="M46" s="173">
        <f>G46*(1+L46/100)</f>
        <v>0</v>
      </c>
      <c r="N46" s="173">
        <v>0</v>
      </c>
      <c r="O46" s="173">
        <f>ROUND(E46*N46,2)</f>
        <v>0</v>
      </c>
      <c r="P46" s="173">
        <v>0.02</v>
      </c>
      <c r="Q46" s="173">
        <f>ROUND(E46*P46,2)</f>
        <v>0.14000000000000001</v>
      </c>
      <c r="R46" s="173" t="s">
        <v>444</v>
      </c>
      <c r="S46" s="173" t="s">
        <v>211</v>
      </c>
      <c r="T46" s="174" t="s">
        <v>241</v>
      </c>
      <c r="U46" s="159">
        <v>0.23</v>
      </c>
      <c r="V46" s="159">
        <f>ROUND(E46*U46,2)</f>
        <v>1.61</v>
      </c>
      <c r="W46" s="159"/>
      <c r="X46" s="159" t="s">
        <v>242</v>
      </c>
      <c r="Y46" s="149"/>
      <c r="Z46" s="149"/>
      <c r="AA46" s="149"/>
      <c r="AB46" s="149"/>
      <c r="AC46" s="149"/>
      <c r="AD46" s="149"/>
      <c r="AE46" s="149"/>
      <c r="AF46" s="149"/>
      <c r="AG46" s="149" t="s">
        <v>243</v>
      </c>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row>
    <row r="47" spans="1:60" outlineLevel="1">
      <c r="A47" s="156"/>
      <c r="B47" s="157"/>
      <c r="C47" s="263" t="s">
        <v>827</v>
      </c>
      <c r="D47" s="264"/>
      <c r="E47" s="264"/>
      <c r="F47" s="264"/>
      <c r="G47" s="264"/>
      <c r="H47" s="159"/>
      <c r="I47" s="159"/>
      <c r="J47" s="159"/>
      <c r="K47" s="159"/>
      <c r="L47" s="159"/>
      <c r="M47" s="159"/>
      <c r="N47" s="159"/>
      <c r="O47" s="159"/>
      <c r="P47" s="159"/>
      <c r="Q47" s="159"/>
      <c r="R47" s="159"/>
      <c r="S47" s="159"/>
      <c r="T47" s="159"/>
      <c r="U47" s="159"/>
      <c r="V47" s="159"/>
      <c r="W47" s="159"/>
      <c r="X47" s="159"/>
      <c r="Y47" s="149"/>
      <c r="Z47" s="149"/>
      <c r="AA47" s="149"/>
      <c r="AB47" s="149"/>
      <c r="AC47" s="149"/>
      <c r="AD47" s="149"/>
      <c r="AE47" s="149"/>
      <c r="AF47" s="149"/>
      <c r="AG47" s="149" t="s">
        <v>245</v>
      </c>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row>
    <row r="48" spans="1:60" outlineLevel="1">
      <c r="A48" s="156"/>
      <c r="B48" s="157"/>
      <c r="C48" s="194" t="s">
        <v>828</v>
      </c>
      <c r="D48" s="182"/>
      <c r="E48" s="183">
        <v>7</v>
      </c>
      <c r="F48" s="159"/>
      <c r="G48" s="159"/>
      <c r="H48" s="159"/>
      <c r="I48" s="159"/>
      <c r="J48" s="159"/>
      <c r="K48" s="159"/>
      <c r="L48" s="159"/>
      <c r="M48" s="159"/>
      <c r="N48" s="159"/>
      <c r="O48" s="159"/>
      <c r="P48" s="159"/>
      <c r="Q48" s="159"/>
      <c r="R48" s="159"/>
      <c r="S48" s="159"/>
      <c r="T48" s="159"/>
      <c r="U48" s="159"/>
      <c r="V48" s="159"/>
      <c r="W48" s="159"/>
      <c r="X48" s="159"/>
      <c r="Y48" s="149"/>
      <c r="Z48" s="149"/>
      <c r="AA48" s="149"/>
      <c r="AB48" s="149"/>
      <c r="AC48" s="149"/>
      <c r="AD48" s="149"/>
      <c r="AE48" s="149"/>
      <c r="AF48" s="149"/>
      <c r="AG48" s="149" t="s">
        <v>249</v>
      </c>
      <c r="AH48" s="149">
        <v>0</v>
      </c>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row>
    <row r="49" spans="1:60" ht="22.5" outlineLevel="1">
      <c r="A49" s="168">
        <v>12</v>
      </c>
      <c r="B49" s="169" t="s">
        <v>829</v>
      </c>
      <c r="C49" s="178" t="s">
        <v>830</v>
      </c>
      <c r="D49" s="170" t="s">
        <v>239</v>
      </c>
      <c r="E49" s="171">
        <v>2</v>
      </c>
      <c r="F49" s="172"/>
      <c r="G49" s="173">
        <f>ROUND(E49*F49,2)</f>
        <v>0</v>
      </c>
      <c r="H49" s="172"/>
      <c r="I49" s="173">
        <f>ROUND(E49*H49,2)</f>
        <v>0</v>
      </c>
      <c r="J49" s="172"/>
      <c r="K49" s="173">
        <f>ROUND(E49*J49,2)</f>
        <v>0</v>
      </c>
      <c r="L49" s="173">
        <v>15</v>
      </c>
      <c r="M49" s="173">
        <f>G49*(1+L49/100)</f>
        <v>0</v>
      </c>
      <c r="N49" s="173">
        <v>0</v>
      </c>
      <c r="O49" s="173">
        <f>ROUND(E49*N49,2)</f>
        <v>0</v>
      </c>
      <c r="P49" s="173">
        <v>1.4</v>
      </c>
      <c r="Q49" s="173">
        <f>ROUND(E49*P49,2)</f>
        <v>2.8</v>
      </c>
      <c r="R49" s="173" t="s">
        <v>444</v>
      </c>
      <c r="S49" s="173" t="s">
        <v>211</v>
      </c>
      <c r="T49" s="174" t="s">
        <v>241</v>
      </c>
      <c r="U49" s="159">
        <v>1.2569999999999999</v>
      </c>
      <c r="V49" s="159">
        <f>ROUND(E49*U49,2)</f>
        <v>2.5099999999999998</v>
      </c>
      <c r="W49" s="159"/>
      <c r="X49" s="159" t="s">
        <v>242</v>
      </c>
      <c r="Y49" s="149"/>
      <c r="Z49" s="149"/>
      <c r="AA49" s="149"/>
      <c r="AB49" s="149"/>
      <c r="AC49" s="149"/>
      <c r="AD49" s="149"/>
      <c r="AE49" s="149"/>
      <c r="AF49" s="149"/>
      <c r="AG49" s="149" t="s">
        <v>243</v>
      </c>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row>
    <row r="50" spans="1:60" outlineLevel="1">
      <c r="A50" s="156"/>
      <c r="B50" s="157"/>
      <c r="C50" s="194" t="s">
        <v>831</v>
      </c>
      <c r="D50" s="182"/>
      <c r="E50" s="183">
        <v>2</v>
      </c>
      <c r="F50" s="159"/>
      <c r="G50" s="159"/>
      <c r="H50" s="159"/>
      <c r="I50" s="159"/>
      <c r="J50" s="159"/>
      <c r="K50" s="159"/>
      <c r="L50" s="159"/>
      <c r="M50" s="159"/>
      <c r="N50" s="159"/>
      <c r="O50" s="159"/>
      <c r="P50" s="159"/>
      <c r="Q50" s="159"/>
      <c r="R50" s="159"/>
      <c r="S50" s="159"/>
      <c r="T50" s="159"/>
      <c r="U50" s="159"/>
      <c r="V50" s="159"/>
      <c r="W50" s="159"/>
      <c r="X50" s="159"/>
      <c r="Y50" s="149"/>
      <c r="Z50" s="149"/>
      <c r="AA50" s="149"/>
      <c r="AB50" s="149"/>
      <c r="AC50" s="149"/>
      <c r="AD50" s="149"/>
      <c r="AE50" s="149"/>
      <c r="AF50" s="149"/>
      <c r="AG50" s="149" t="s">
        <v>249</v>
      </c>
      <c r="AH50" s="149">
        <v>0</v>
      </c>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row>
    <row r="51" spans="1:60" outlineLevel="1">
      <c r="A51" s="168">
        <v>13</v>
      </c>
      <c r="B51" s="169" t="s">
        <v>832</v>
      </c>
      <c r="C51" s="178" t="s">
        <v>833</v>
      </c>
      <c r="D51" s="170" t="s">
        <v>272</v>
      </c>
      <c r="E51" s="171">
        <v>35</v>
      </c>
      <c r="F51" s="172"/>
      <c r="G51" s="173">
        <f>ROUND(E51*F51,2)</f>
        <v>0</v>
      </c>
      <c r="H51" s="172"/>
      <c r="I51" s="173">
        <f>ROUND(E51*H51,2)</f>
        <v>0</v>
      </c>
      <c r="J51" s="172"/>
      <c r="K51" s="173">
        <f>ROUND(E51*J51,2)</f>
        <v>0</v>
      </c>
      <c r="L51" s="173">
        <v>15</v>
      </c>
      <c r="M51" s="173">
        <f>G51*(1+L51/100)</f>
        <v>0</v>
      </c>
      <c r="N51" s="173">
        <v>0</v>
      </c>
      <c r="O51" s="173">
        <f>ROUND(E51*N51,2)</f>
        <v>0</v>
      </c>
      <c r="P51" s="173">
        <v>8.2000000000000003E-2</v>
      </c>
      <c r="Q51" s="173">
        <f>ROUND(E51*P51,2)</f>
        <v>2.87</v>
      </c>
      <c r="R51" s="173" t="s">
        <v>444</v>
      </c>
      <c r="S51" s="173" t="s">
        <v>211</v>
      </c>
      <c r="T51" s="174" t="s">
        <v>241</v>
      </c>
      <c r="U51" s="159">
        <v>0.42099999999999999</v>
      </c>
      <c r="V51" s="159">
        <f>ROUND(E51*U51,2)</f>
        <v>14.74</v>
      </c>
      <c r="W51" s="159"/>
      <c r="X51" s="159" t="s">
        <v>242</v>
      </c>
      <c r="Y51" s="149"/>
      <c r="Z51" s="149"/>
      <c r="AA51" s="149"/>
      <c r="AB51" s="149"/>
      <c r="AC51" s="149"/>
      <c r="AD51" s="149"/>
      <c r="AE51" s="149"/>
      <c r="AF51" s="149"/>
      <c r="AG51" s="149" t="s">
        <v>243</v>
      </c>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row>
    <row r="52" spans="1:60" outlineLevel="1">
      <c r="A52" s="156"/>
      <c r="B52" s="157"/>
      <c r="C52" s="194" t="s">
        <v>834</v>
      </c>
      <c r="D52" s="182"/>
      <c r="E52" s="183">
        <v>35</v>
      </c>
      <c r="F52" s="159"/>
      <c r="G52" s="159"/>
      <c r="H52" s="159"/>
      <c r="I52" s="159"/>
      <c r="J52" s="159"/>
      <c r="K52" s="159"/>
      <c r="L52" s="159"/>
      <c r="M52" s="159"/>
      <c r="N52" s="159"/>
      <c r="O52" s="159"/>
      <c r="P52" s="159"/>
      <c r="Q52" s="159"/>
      <c r="R52" s="159"/>
      <c r="S52" s="159"/>
      <c r="T52" s="159"/>
      <c r="U52" s="159"/>
      <c r="V52" s="159"/>
      <c r="W52" s="159"/>
      <c r="X52" s="159"/>
      <c r="Y52" s="149"/>
      <c r="Z52" s="149"/>
      <c r="AA52" s="149"/>
      <c r="AB52" s="149"/>
      <c r="AC52" s="149"/>
      <c r="AD52" s="149"/>
      <c r="AE52" s="149"/>
      <c r="AF52" s="149"/>
      <c r="AG52" s="149" t="s">
        <v>249</v>
      </c>
      <c r="AH52" s="149">
        <v>0</v>
      </c>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row>
    <row r="53" spans="1:60" outlineLevel="1">
      <c r="A53" s="168">
        <v>14</v>
      </c>
      <c r="B53" s="169" t="s">
        <v>835</v>
      </c>
      <c r="C53" s="178" t="s">
        <v>836</v>
      </c>
      <c r="D53" s="170" t="s">
        <v>272</v>
      </c>
      <c r="E53" s="171">
        <v>20</v>
      </c>
      <c r="F53" s="172"/>
      <c r="G53" s="173">
        <f>ROUND(E53*F53,2)</f>
        <v>0</v>
      </c>
      <c r="H53" s="172"/>
      <c r="I53" s="173">
        <f>ROUND(E53*H53,2)</f>
        <v>0</v>
      </c>
      <c r="J53" s="172"/>
      <c r="K53" s="173">
        <f>ROUND(E53*J53,2)</f>
        <v>0</v>
      </c>
      <c r="L53" s="173">
        <v>15</v>
      </c>
      <c r="M53" s="173">
        <f>G53*(1+L53/100)</f>
        <v>0</v>
      </c>
      <c r="N53" s="173">
        <v>0</v>
      </c>
      <c r="O53" s="173">
        <f>ROUND(E53*N53,2)</f>
        <v>0</v>
      </c>
      <c r="P53" s="173">
        <v>1.0999999999999999E-2</v>
      </c>
      <c r="Q53" s="173">
        <f>ROUND(E53*P53,2)</f>
        <v>0.22</v>
      </c>
      <c r="R53" s="173" t="s">
        <v>444</v>
      </c>
      <c r="S53" s="173" t="s">
        <v>211</v>
      </c>
      <c r="T53" s="174" t="s">
        <v>241</v>
      </c>
      <c r="U53" s="159">
        <v>0.14699999999999999</v>
      </c>
      <c r="V53" s="159">
        <f>ROUND(E53*U53,2)</f>
        <v>2.94</v>
      </c>
      <c r="W53" s="159"/>
      <c r="X53" s="159" t="s">
        <v>242</v>
      </c>
      <c r="Y53" s="149"/>
      <c r="Z53" s="149"/>
      <c r="AA53" s="149"/>
      <c r="AB53" s="149"/>
      <c r="AC53" s="149"/>
      <c r="AD53" s="149"/>
      <c r="AE53" s="149"/>
      <c r="AF53" s="149"/>
      <c r="AG53" s="149" t="s">
        <v>243</v>
      </c>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row>
    <row r="54" spans="1:60" outlineLevel="1">
      <c r="A54" s="156"/>
      <c r="B54" s="157"/>
      <c r="C54" s="263" t="s">
        <v>837</v>
      </c>
      <c r="D54" s="264"/>
      <c r="E54" s="264"/>
      <c r="F54" s="264"/>
      <c r="G54" s="264"/>
      <c r="H54" s="159"/>
      <c r="I54" s="159"/>
      <c r="J54" s="159"/>
      <c r="K54" s="159"/>
      <c r="L54" s="159"/>
      <c r="M54" s="159"/>
      <c r="N54" s="159"/>
      <c r="O54" s="159"/>
      <c r="P54" s="159"/>
      <c r="Q54" s="159"/>
      <c r="R54" s="159"/>
      <c r="S54" s="159"/>
      <c r="T54" s="159"/>
      <c r="U54" s="159"/>
      <c r="V54" s="159"/>
      <c r="W54" s="159"/>
      <c r="X54" s="159"/>
      <c r="Y54" s="149"/>
      <c r="Z54" s="149"/>
      <c r="AA54" s="149"/>
      <c r="AB54" s="149"/>
      <c r="AC54" s="149"/>
      <c r="AD54" s="149"/>
      <c r="AE54" s="149"/>
      <c r="AF54" s="149"/>
      <c r="AG54" s="149" t="s">
        <v>245</v>
      </c>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row>
    <row r="55" spans="1:60" outlineLevel="1">
      <c r="A55" s="156"/>
      <c r="B55" s="157"/>
      <c r="C55" s="194" t="s">
        <v>838</v>
      </c>
      <c r="D55" s="182"/>
      <c r="E55" s="183">
        <v>20</v>
      </c>
      <c r="F55" s="159"/>
      <c r="G55" s="159"/>
      <c r="H55" s="159"/>
      <c r="I55" s="159"/>
      <c r="J55" s="159"/>
      <c r="K55" s="159"/>
      <c r="L55" s="159"/>
      <c r="M55" s="159"/>
      <c r="N55" s="159"/>
      <c r="O55" s="159"/>
      <c r="P55" s="159"/>
      <c r="Q55" s="159"/>
      <c r="R55" s="159"/>
      <c r="S55" s="159"/>
      <c r="T55" s="159"/>
      <c r="U55" s="159"/>
      <c r="V55" s="159"/>
      <c r="W55" s="159"/>
      <c r="X55" s="159"/>
      <c r="Y55" s="149"/>
      <c r="Z55" s="149"/>
      <c r="AA55" s="149"/>
      <c r="AB55" s="149"/>
      <c r="AC55" s="149"/>
      <c r="AD55" s="149"/>
      <c r="AE55" s="149"/>
      <c r="AF55" s="149"/>
      <c r="AG55" s="149" t="s">
        <v>249</v>
      </c>
      <c r="AH55" s="149">
        <v>0</v>
      </c>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row>
    <row r="56" spans="1:60" outlineLevel="1">
      <c r="A56" s="168">
        <v>15</v>
      </c>
      <c r="B56" s="169" t="s">
        <v>839</v>
      </c>
      <c r="C56" s="178" t="s">
        <v>840</v>
      </c>
      <c r="D56" s="170" t="s">
        <v>264</v>
      </c>
      <c r="E56" s="171">
        <v>127</v>
      </c>
      <c r="F56" s="172"/>
      <c r="G56" s="173">
        <f>ROUND(E56*F56,2)</f>
        <v>0</v>
      </c>
      <c r="H56" s="172"/>
      <c r="I56" s="173">
        <f>ROUND(E56*H56,2)</f>
        <v>0</v>
      </c>
      <c r="J56" s="172"/>
      <c r="K56" s="173">
        <f>ROUND(E56*J56,2)</f>
        <v>0</v>
      </c>
      <c r="L56" s="173">
        <v>15</v>
      </c>
      <c r="M56" s="173">
        <f>G56*(1+L56/100)</f>
        <v>0</v>
      </c>
      <c r="N56" s="173">
        <v>0</v>
      </c>
      <c r="O56" s="173">
        <f>ROUND(E56*N56,2)</f>
        <v>0</v>
      </c>
      <c r="P56" s="173">
        <v>0</v>
      </c>
      <c r="Q56" s="173">
        <f>ROUND(E56*P56,2)</f>
        <v>0</v>
      </c>
      <c r="R56" s="173" t="s">
        <v>444</v>
      </c>
      <c r="S56" s="173" t="s">
        <v>211</v>
      </c>
      <c r="T56" s="174" t="s">
        <v>241</v>
      </c>
      <c r="U56" s="159">
        <v>0.03</v>
      </c>
      <c r="V56" s="159">
        <f>ROUND(E56*U56,2)</f>
        <v>3.81</v>
      </c>
      <c r="W56" s="159"/>
      <c r="X56" s="159" t="s">
        <v>242</v>
      </c>
      <c r="Y56" s="149"/>
      <c r="Z56" s="149"/>
      <c r="AA56" s="149"/>
      <c r="AB56" s="149"/>
      <c r="AC56" s="149"/>
      <c r="AD56" s="149"/>
      <c r="AE56" s="149"/>
      <c r="AF56" s="149"/>
      <c r="AG56" s="149" t="s">
        <v>243</v>
      </c>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row>
    <row r="57" spans="1:60" outlineLevel="1">
      <c r="A57" s="156"/>
      <c r="B57" s="157"/>
      <c r="C57" s="263" t="s">
        <v>841</v>
      </c>
      <c r="D57" s="264"/>
      <c r="E57" s="264"/>
      <c r="F57" s="264"/>
      <c r="G57" s="264"/>
      <c r="H57" s="159"/>
      <c r="I57" s="159"/>
      <c r="J57" s="159"/>
      <c r="K57" s="159"/>
      <c r="L57" s="159"/>
      <c r="M57" s="159"/>
      <c r="N57" s="159"/>
      <c r="O57" s="159"/>
      <c r="P57" s="159"/>
      <c r="Q57" s="159"/>
      <c r="R57" s="159"/>
      <c r="S57" s="159"/>
      <c r="T57" s="159"/>
      <c r="U57" s="159"/>
      <c r="V57" s="159"/>
      <c r="W57" s="159"/>
      <c r="X57" s="159"/>
      <c r="Y57" s="149"/>
      <c r="Z57" s="149"/>
      <c r="AA57" s="149"/>
      <c r="AB57" s="149"/>
      <c r="AC57" s="149"/>
      <c r="AD57" s="149"/>
      <c r="AE57" s="149"/>
      <c r="AF57" s="149"/>
      <c r="AG57" s="149" t="s">
        <v>245</v>
      </c>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row>
    <row r="58" spans="1:60" outlineLevel="1">
      <c r="A58" s="156"/>
      <c r="B58" s="157"/>
      <c r="C58" s="194" t="s">
        <v>842</v>
      </c>
      <c r="D58" s="182"/>
      <c r="E58" s="183">
        <v>127</v>
      </c>
      <c r="F58" s="159"/>
      <c r="G58" s="159"/>
      <c r="H58" s="159"/>
      <c r="I58" s="159"/>
      <c r="J58" s="159"/>
      <c r="K58" s="159"/>
      <c r="L58" s="159"/>
      <c r="M58" s="159"/>
      <c r="N58" s="159"/>
      <c r="O58" s="159"/>
      <c r="P58" s="159"/>
      <c r="Q58" s="159"/>
      <c r="R58" s="159"/>
      <c r="S58" s="159"/>
      <c r="T58" s="159"/>
      <c r="U58" s="159"/>
      <c r="V58" s="159"/>
      <c r="W58" s="159"/>
      <c r="X58" s="159"/>
      <c r="Y58" s="149"/>
      <c r="Z58" s="149"/>
      <c r="AA58" s="149"/>
      <c r="AB58" s="149"/>
      <c r="AC58" s="149"/>
      <c r="AD58" s="149"/>
      <c r="AE58" s="149"/>
      <c r="AF58" s="149"/>
      <c r="AG58" s="149" t="s">
        <v>249</v>
      </c>
      <c r="AH58" s="149">
        <v>0</v>
      </c>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row>
    <row r="59" spans="1:60" outlineLevel="1">
      <c r="A59" s="168">
        <v>16</v>
      </c>
      <c r="B59" s="169" t="s">
        <v>843</v>
      </c>
      <c r="C59" s="178" t="s">
        <v>844</v>
      </c>
      <c r="D59" s="170" t="s">
        <v>264</v>
      </c>
      <c r="E59" s="171">
        <v>6</v>
      </c>
      <c r="F59" s="172"/>
      <c r="G59" s="173">
        <f>ROUND(E59*F59,2)</f>
        <v>0</v>
      </c>
      <c r="H59" s="172"/>
      <c r="I59" s="173">
        <f>ROUND(E59*H59,2)</f>
        <v>0</v>
      </c>
      <c r="J59" s="172"/>
      <c r="K59" s="173">
        <f>ROUND(E59*J59,2)</f>
        <v>0</v>
      </c>
      <c r="L59" s="173">
        <v>15</v>
      </c>
      <c r="M59" s="173">
        <f>G59*(1+L59/100)</f>
        <v>0</v>
      </c>
      <c r="N59" s="173">
        <v>0</v>
      </c>
      <c r="O59" s="173">
        <f>ROUND(E59*N59,2)</f>
        <v>0</v>
      </c>
      <c r="P59" s="173">
        <v>0</v>
      </c>
      <c r="Q59" s="173">
        <f>ROUND(E59*P59,2)</f>
        <v>0</v>
      </c>
      <c r="R59" s="173" t="s">
        <v>444</v>
      </c>
      <c r="S59" s="173" t="s">
        <v>211</v>
      </c>
      <c r="T59" s="174" t="s">
        <v>241</v>
      </c>
      <c r="U59" s="159">
        <v>0.05</v>
      </c>
      <c r="V59" s="159">
        <f>ROUND(E59*U59,2)</f>
        <v>0.3</v>
      </c>
      <c r="W59" s="159"/>
      <c r="X59" s="159" t="s">
        <v>242</v>
      </c>
      <c r="Y59" s="149"/>
      <c r="Z59" s="149"/>
      <c r="AA59" s="149"/>
      <c r="AB59" s="149"/>
      <c r="AC59" s="149"/>
      <c r="AD59" s="149"/>
      <c r="AE59" s="149"/>
      <c r="AF59" s="149"/>
      <c r="AG59" s="149" t="s">
        <v>243</v>
      </c>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row>
    <row r="60" spans="1:60" outlineLevel="1">
      <c r="A60" s="156"/>
      <c r="B60" s="157"/>
      <c r="C60" s="263" t="s">
        <v>841</v>
      </c>
      <c r="D60" s="264"/>
      <c r="E60" s="264"/>
      <c r="F60" s="264"/>
      <c r="G60" s="264"/>
      <c r="H60" s="159"/>
      <c r="I60" s="159"/>
      <c r="J60" s="159"/>
      <c r="K60" s="159"/>
      <c r="L60" s="159"/>
      <c r="M60" s="159"/>
      <c r="N60" s="159"/>
      <c r="O60" s="159"/>
      <c r="P60" s="159"/>
      <c r="Q60" s="159"/>
      <c r="R60" s="159"/>
      <c r="S60" s="159"/>
      <c r="T60" s="159"/>
      <c r="U60" s="159"/>
      <c r="V60" s="159"/>
      <c r="W60" s="159"/>
      <c r="X60" s="159"/>
      <c r="Y60" s="149"/>
      <c r="Z60" s="149"/>
      <c r="AA60" s="149"/>
      <c r="AB60" s="149"/>
      <c r="AC60" s="149"/>
      <c r="AD60" s="149"/>
      <c r="AE60" s="149"/>
      <c r="AF60" s="149"/>
      <c r="AG60" s="149" t="s">
        <v>245</v>
      </c>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row>
    <row r="61" spans="1:60" outlineLevel="1">
      <c r="A61" s="156"/>
      <c r="B61" s="157"/>
      <c r="C61" s="194" t="s">
        <v>845</v>
      </c>
      <c r="D61" s="182"/>
      <c r="E61" s="183">
        <v>4</v>
      </c>
      <c r="F61" s="159"/>
      <c r="G61" s="159"/>
      <c r="H61" s="159"/>
      <c r="I61" s="159"/>
      <c r="J61" s="159"/>
      <c r="K61" s="159"/>
      <c r="L61" s="159"/>
      <c r="M61" s="159"/>
      <c r="N61" s="159"/>
      <c r="O61" s="159"/>
      <c r="P61" s="159"/>
      <c r="Q61" s="159"/>
      <c r="R61" s="159"/>
      <c r="S61" s="159"/>
      <c r="T61" s="159"/>
      <c r="U61" s="159"/>
      <c r="V61" s="159"/>
      <c r="W61" s="159"/>
      <c r="X61" s="159"/>
      <c r="Y61" s="149"/>
      <c r="Z61" s="149"/>
      <c r="AA61" s="149"/>
      <c r="AB61" s="149"/>
      <c r="AC61" s="149"/>
      <c r="AD61" s="149"/>
      <c r="AE61" s="149"/>
      <c r="AF61" s="149"/>
      <c r="AG61" s="149" t="s">
        <v>249</v>
      </c>
      <c r="AH61" s="149">
        <v>0</v>
      </c>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row>
    <row r="62" spans="1:60" outlineLevel="1">
      <c r="A62" s="156"/>
      <c r="B62" s="157"/>
      <c r="C62" s="194" t="s">
        <v>846</v>
      </c>
      <c r="D62" s="182"/>
      <c r="E62" s="183">
        <v>2</v>
      </c>
      <c r="F62" s="159"/>
      <c r="G62" s="159"/>
      <c r="H62" s="159"/>
      <c r="I62" s="159"/>
      <c r="J62" s="159"/>
      <c r="K62" s="159"/>
      <c r="L62" s="159"/>
      <c r="M62" s="159"/>
      <c r="N62" s="159"/>
      <c r="O62" s="159"/>
      <c r="P62" s="159"/>
      <c r="Q62" s="159"/>
      <c r="R62" s="159"/>
      <c r="S62" s="159"/>
      <c r="T62" s="159"/>
      <c r="U62" s="159"/>
      <c r="V62" s="159"/>
      <c r="W62" s="159"/>
      <c r="X62" s="159"/>
      <c r="Y62" s="149"/>
      <c r="Z62" s="149"/>
      <c r="AA62" s="149"/>
      <c r="AB62" s="149"/>
      <c r="AC62" s="149"/>
      <c r="AD62" s="149"/>
      <c r="AE62" s="149"/>
      <c r="AF62" s="149"/>
      <c r="AG62" s="149" t="s">
        <v>249</v>
      </c>
      <c r="AH62" s="149">
        <v>0</v>
      </c>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row>
    <row r="63" spans="1:60" outlineLevel="1">
      <c r="A63" s="168">
        <v>17</v>
      </c>
      <c r="B63" s="169" t="s">
        <v>847</v>
      </c>
      <c r="C63" s="178" t="s">
        <v>848</v>
      </c>
      <c r="D63" s="170" t="s">
        <v>257</v>
      </c>
      <c r="E63" s="171">
        <v>0.88500000000000001</v>
      </c>
      <c r="F63" s="172"/>
      <c r="G63" s="173">
        <f>ROUND(E63*F63,2)</f>
        <v>0</v>
      </c>
      <c r="H63" s="172"/>
      <c r="I63" s="173">
        <f>ROUND(E63*H63,2)</f>
        <v>0</v>
      </c>
      <c r="J63" s="172"/>
      <c r="K63" s="173">
        <f>ROUND(E63*J63,2)</f>
        <v>0</v>
      </c>
      <c r="L63" s="173">
        <v>15</v>
      </c>
      <c r="M63" s="173">
        <f>G63*(1+L63/100)</f>
        <v>0</v>
      </c>
      <c r="N63" s="173">
        <v>2.1900000000000001E-3</v>
      </c>
      <c r="O63" s="173">
        <f>ROUND(E63*N63,2)</f>
        <v>0</v>
      </c>
      <c r="P63" s="173">
        <v>7.4999999999999997E-2</v>
      </c>
      <c r="Q63" s="173">
        <f>ROUND(E63*P63,2)</f>
        <v>7.0000000000000007E-2</v>
      </c>
      <c r="R63" s="173" t="s">
        <v>444</v>
      </c>
      <c r="S63" s="173" t="s">
        <v>211</v>
      </c>
      <c r="T63" s="174" t="s">
        <v>241</v>
      </c>
      <c r="U63" s="159">
        <v>0.95499999999999996</v>
      </c>
      <c r="V63" s="159">
        <f>ROUND(E63*U63,2)</f>
        <v>0.85</v>
      </c>
      <c r="W63" s="159"/>
      <c r="X63" s="159" t="s">
        <v>242</v>
      </c>
      <c r="Y63" s="149"/>
      <c r="Z63" s="149"/>
      <c r="AA63" s="149"/>
      <c r="AB63" s="149"/>
      <c r="AC63" s="149"/>
      <c r="AD63" s="149"/>
      <c r="AE63" s="149"/>
      <c r="AF63" s="149"/>
      <c r="AG63" s="149" t="s">
        <v>243</v>
      </c>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row>
    <row r="64" spans="1:60" outlineLevel="1">
      <c r="A64" s="156"/>
      <c r="B64" s="157"/>
      <c r="C64" s="263" t="s">
        <v>818</v>
      </c>
      <c r="D64" s="264"/>
      <c r="E64" s="264"/>
      <c r="F64" s="264"/>
      <c r="G64" s="264"/>
      <c r="H64" s="159"/>
      <c r="I64" s="159"/>
      <c r="J64" s="159"/>
      <c r="K64" s="159"/>
      <c r="L64" s="159"/>
      <c r="M64" s="159"/>
      <c r="N64" s="159"/>
      <c r="O64" s="159"/>
      <c r="P64" s="159"/>
      <c r="Q64" s="159"/>
      <c r="R64" s="159"/>
      <c r="S64" s="159"/>
      <c r="T64" s="159"/>
      <c r="U64" s="159"/>
      <c r="V64" s="159"/>
      <c r="W64" s="159"/>
      <c r="X64" s="159"/>
      <c r="Y64" s="149"/>
      <c r="Z64" s="149"/>
      <c r="AA64" s="149"/>
      <c r="AB64" s="149"/>
      <c r="AC64" s="149"/>
      <c r="AD64" s="149"/>
      <c r="AE64" s="149"/>
      <c r="AF64" s="149"/>
      <c r="AG64" s="149" t="s">
        <v>245</v>
      </c>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row>
    <row r="65" spans="1:60" outlineLevel="1">
      <c r="A65" s="156"/>
      <c r="B65" s="157"/>
      <c r="C65" s="194" t="s">
        <v>849</v>
      </c>
      <c r="D65" s="182"/>
      <c r="E65" s="183">
        <v>0.125</v>
      </c>
      <c r="F65" s="159"/>
      <c r="G65" s="159"/>
      <c r="H65" s="159"/>
      <c r="I65" s="159"/>
      <c r="J65" s="159"/>
      <c r="K65" s="159"/>
      <c r="L65" s="159"/>
      <c r="M65" s="159"/>
      <c r="N65" s="159"/>
      <c r="O65" s="159"/>
      <c r="P65" s="159"/>
      <c r="Q65" s="159"/>
      <c r="R65" s="159"/>
      <c r="S65" s="159"/>
      <c r="T65" s="159"/>
      <c r="U65" s="159"/>
      <c r="V65" s="159"/>
      <c r="W65" s="159"/>
      <c r="X65" s="159"/>
      <c r="Y65" s="149"/>
      <c r="Z65" s="149"/>
      <c r="AA65" s="149"/>
      <c r="AB65" s="149"/>
      <c r="AC65" s="149"/>
      <c r="AD65" s="149"/>
      <c r="AE65" s="149"/>
      <c r="AF65" s="149"/>
      <c r="AG65" s="149" t="s">
        <v>249</v>
      </c>
      <c r="AH65" s="149">
        <v>0</v>
      </c>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row>
    <row r="66" spans="1:60" outlineLevel="1">
      <c r="A66" s="156"/>
      <c r="B66" s="157"/>
      <c r="C66" s="194" t="s">
        <v>850</v>
      </c>
      <c r="D66" s="182"/>
      <c r="E66" s="183">
        <v>0.76</v>
      </c>
      <c r="F66" s="159"/>
      <c r="G66" s="159"/>
      <c r="H66" s="159"/>
      <c r="I66" s="159"/>
      <c r="J66" s="159"/>
      <c r="K66" s="159"/>
      <c r="L66" s="159"/>
      <c r="M66" s="159"/>
      <c r="N66" s="159"/>
      <c r="O66" s="159"/>
      <c r="P66" s="159"/>
      <c r="Q66" s="159"/>
      <c r="R66" s="159"/>
      <c r="S66" s="159"/>
      <c r="T66" s="159"/>
      <c r="U66" s="159"/>
      <c r="V66" s="159"/>
      <c r="W66" s="159"/>
      <c r="X66" s="159"/>
      <c r="Y66" s="149"/>
      <c r="Z66" s="149"/>
      <c r="AA66" s="149"/>
      <c r="AB66" s="149"/>
      <c r="AC66" s="149"/>
      <c r="AD66" s="149"/>
      <c r="AE66" s="149"/>
      <c r="AF66" s="149"/>
      <c r="AG66" s="149" t="s">
        <v>249</v>
      </c>
      <c r="AH66" s="149">
        <v>0</v>
      </c>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row>
    <row r="67" spans="1:60" outlineLevel="1">
      <c r="A67" s="168">
        <v>18</v>
      </c>
      <c r="B67" s="169" t="s">
        <v>851</v>
      </c>
      <c r="C67" s="178" t="s">
        <v>852</v>
      </c>
      <c r="D67" s="170" t="s">
        <v>257</v>
      </c>
      <c r="E67" s="171">
        <v>6.3040000000000003</v>
      </c>
      <c r="F67" s="172"/>
      <c r="G67" s="173">
        <f>ROUND(E67*F67,2)</f>
        <v>0</v>
      </c>
      <c r="H67" s="172"/>
      <c r="I67" s="173">
        <f>ROUND(E67*H67,2)</f>
        <v>0</v>
      </c>
      <c r="J67" s="172"/>
      <c r="K67" s="173">
        <f>ROUND(E67*J67,2)</f>
        <v>0</v>
      </c>
      <c r="L67" s="173">
        <v>15</v>
      </c>
      <c r="M67" s="173">
        <f>G67*(1+L67/100)</f>
        <v>0</v>
      </c>
      <c r="N67" s="173">
        <v>1.17E-3</v>
      </c>
      <c r="O67" s="173">
        <f>ROUND(E67*N67,2)</f>
        <v>0.01</v>
      </c>
      <c r="P67" s="173">
        <v>8.7999999999999995E-2</v>
      </c>
      <c r="Q67" s="173">
        <f>ROUND(E67*P67,2)</f>
        <v>0.55000000000000004</v>
      </c>
      <c r="R67" s="173" t="s">
        <v>444</v>
      </c>
      <c r="S67" s="173" t="s">
        <v>211</v>
      </c>
      <c r="T67" s="174" t="s">
        <v>241</v>
      </c>
      <c r="U67" s="159">
        <v>0.55600000000000005</v>
      </c>
      <c r="V67" s="159">
        <f>ROUND(E67*U67,2)</f>
        <v>3.51</v>
      </c>
      <c r="W67" s="159"/>
      <c r="X67" s="159" t="s">
        <v>242</v>
      </c>
      <c r="Y67" s="149"/>
      <c r="Z67" s="149"/>
      <c r="AA67" s="149"/>
      <c r="AB67" s="149"/>
      <c r="AC67" s="149"/>
      <c r="AD67" s="149"/>
      <c r="AE67" s="149"/>
      <c r="AF67" s="149"/>
      <c r="AG67" s="149" t="s">
        <v>243</v>
      </c>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row>
    <row r="68" spans="1:60" outlineLevel="1">
      <c r="A68" s="156"/>
      <c r="B68" s="157"/>
      <c r="C68" s="263" t="s">
        <v>818</v>
      </c>
      <c r="D68" s="264"/>
      <c r="E68" s="264"/>
      <c r="F68" s="264"/>
      <c r="G68" s="264"/>
      <c r="H68" s="159"/>
      <c r="I68" s="159"/>
      <c r="J68" s="159"/>
      <c r="K68" s="159"/>
      <c r="L68" s="159"/>
      <c r="M68" s="159"/>
      <c r="N68" s="159"/>
      <c r="O68" s="159"/>
      <c r="P68" s="159"/>
      <c r="Q68" s="159"/>
      <c r="R68" s="159"/>
      <c r="S68" s="159"/>
      <c r="T68" s="159"/>
      <c r="U68" s="159"/>
      <c r="V68" s="159"/>
      <c r="W68" s="159"/>
      <c r="X68" s="159"/>
      <c r="Y68" s="149"/>
      <c r="Z68" s="149"/>
      <c r="AA68" s="149"/>
      <c r="AB68" s="149"/>
      <c r="AC68" s="149"/>
      <c r="AD68" s="149"/>
      <c r="AE68" s="149"/>
      <c r="AF68" s="149"/>
      <c r="AG68" s="149" t="s">
        <v>245</v>
      </c>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row>
    <row r="69" spans="1:60" outlineLevel="1">
      <c r="A69" s="156"/>
      <c r="B69" s="157"/>
      <c r="C69" s="194" t="s">
        <v>853</v>
      </c>
      <c r="D69" s="182"/>
      <c r="E69" s="183">
        <v>6.3040000000000003</v>
      </c>
      <c r="F69" s="159"/>
      <c r="G69" s="159"/>
      <c r="H69" s="159"/>
      <c r="I69" s="159"/>
      <c r="J69" s="159"/>
      <c r="K69" s="159"/>
      <c r="L69" s="159"/>
      <c r="M69" s="159"/>
      <c r="N69" s="159"/>
      <c r="O69" s="159"/>
      <c r="P69" s="159"/>
      <c r="Q69" s="159"/>
      <c r="R69" s="159"/>
      <c r="S69" s="159"/>
      <c r="T69" s="159"/>
      <c r="U69" s="159"/>
      <c r="V69" s="159"/>
      <c r="W69" s="159"/>
      <c r="X69" s="159"/>
      <c r="Y69" s="149"/>
      <c r="Z69" s="149"/>
      <c r="AA69" s="149"/>
      <c r="AB69" s="149"/>
      <c r="AC69" s="149"/>
      <c r="AD69" s="149"/>
      <c r="AE69" s="149"/>
      <c r="AF69" s="149"/>
      <c r="AG69" s="149" t="s">
        <v>249</v>
      </c>
      <c r="AH69" s="149">
        <v>0</v>
      </c>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row>
    <row r="70" spans="1:60" outlineLevel="1">
      <c r="A70" s="168">
        <v>19</v>
      </c>
      <c r="B70" s="169" t="s">
        <v>854</v>
      </c>
      <c r="C70" s="178" t="s">
        <v>855</v>
      </c>
      <c r="D70" s="170" t="s">
        <v>257</v>
      </c>
      <c r="E70" s="171">
        <v>3.0015999999999998</v>
      </c>
      <c r="F70" s="172"/>
      <c r="G70" s="173">
        <f>ROUND(E70*F70,2)</f>
        <v>0</v>
      </c>
      <c r="H70" s="172"/>
      <c r="I70" s="173">
        <f>ROUND(E70*H70,2)</f>
        <v>0</v>
      </c>
      <c r="J70" s="172"/>
      <c r="K70" s="173">
        <f>ROUND(E70*J70,2)</f>
        <v>0</v>
      </c>
      <c r="L70" s="173">
        <v>15</v>
      </c>
      <c r="M70" s="173">
        <f>G70*(1+L70/100)</f>
        <v>0</v>
      </c>
      <c r="N70" s="173">
        <v>1E-3</v>
      </c>
      <c r="O70" s="173">
        <f>ROUND(E70*N70,2)</f>
        <v>0</v>
      </c>
      <c r="P70" s="173">
        <v>6.7000000000000004E-2</v>
      </c>
      <c r="Q70" s="173">
        <f>ROUND(E70*P70,2)</f>
        <v>0.2</v>
      </c>
      <c r="R70" s="173" t="s">
        <v>444</v>
      </c>
      <c r="S70" s="173" t="s">
        <v>211</v>
      </c>
      <c r="T70" s="174" t="s">
        <v>241</v>
      </c>
      <c r="U70" s="159">
        <v>0.53300000000000003</v>
      </c>
      <c r="V70" s="159">
        <f>ROUND(E70*U70,2)</f>
        <v>1.6</v>
      </c>
      <c r="W70" s="159"/>
      <c r="X70" s="159" t="s">
        <v>242</v>
      </c>
      <c r="Y70" s="149"/>
      <c r="Z70" s="149"/>
      <c r="AA70" s="149"/>
      <c r="AB70" s="149"/>
      <c r="AC70" s="149"/>
      <c r="AD70" s="149"/>
      <c r="AE70" s="149"/>
      <c r="AF70" s="149"/>
      <c r="AG70" s="149" t="s">
        <v>243</v>
      </c>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row>
    <row r="71" spans="1:60" outlineLevel="1">
      <c r="A71" s="156"/>
      <c r="B71" s="157"/>
      <c r="C71" s="263" t="s">
        <v>818</v>
      </c>
      <c r="D71" s="264"/>
      <c r="E71" s="264"/>
      <c r="F71" s="264"/>
      <c r="G71" s="264"/>
      <c r="H71" s="159"/>
      <c r="I71" s="159"/>
      <c r="J71" s="159"/>
      <c r="K71" s="159"/>
      <c r="L71" s="159"/>
      <c r="M71" s="159"/>
      <c r="N71" s="159"/>
      <c r="O71" s="159"/>
      <c r="P71" s="159"/>
      <c r="Q71" s="159"/>
      <c r="R71" s="159"/>
      <c r="S71" s="159"/>
      <c r="T71" s="159"/>
      <c r="U71" s="159"/>
      <c r="V71" s="159"/>
      <c r="W71" s="159"/>
      <c r="X71" s="159"/>
      <c r="Y71" s="149"/>
      <c r="Z71" s="149"/>
      <c r="AA71" s="149"/>
      <c r="AB71" s="149"/>
      <c r="AC71" s="149"/>
      <c r="AD71" s="149"/>
      <c r="AE71" s="149"/>
      <c r="AF71" s="149"/>
      <c r="AG71" s="149" t="s">
        <v>245</v>
      </c>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row>
    <row r="72" spans="1:60" outlineLevel="1">
      <c r="A72" s="156"/>
      <c r="B72" s="157"/>
      <c r="C72" s="194" t="s">
        <v>856</v>
      </c>
      <c r="D72" s="182"/>
      <c r="E72" s="183">
        <v>3.0015999999999998</v>
      </c>
      <c r="F72" s="159"/>
      <c r="G72" s="159"/>
      <c r="H72" s="159"/>
      <c r="I72" s="159"/>
      <c r="J72" s="159"/>
      <c r="K72" s="159"/>
      <c r="L72" s="159"/>
      <c r="M72" s="159"/>
      <c r="N72" s="159"/>
      <c r="O72" s="159"/>
      <c r="P72" s="159"/>
      <c r="Q72" s="159"/>
      <c r="R72" s="159"/>
      <c r="S72" s="159"/>
      <c r="T72" s="159"/>
      <c r="U72" s="159"/>
      <c r="V72" s="159"/>
      <c r="W72" s="159"/>
      <c r="X72" s="159"/>
      <c r="Y72" s="149"/>
      <c r="Z72" s="149"/>
      <c r="AA72" s="149"/>
      <c r="AB72" s="149"/>
      <c r="AC72" s="149"/>
      <c r="AD72" s="149"/>
      <c r="AE72" s="149"/>
      <c r="AF72" s="149"/>
      <c r="AG72" s="149" t="s">
        <v>249</v>
      </c>
      <c r="AH72" s="149">
        <v>0</v>
      </c>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row>
    <row r="73" spans="1:60" outlineLevel="1">
      <c r="A73" s="168">
        <v>20</v>
      </c>
      <c r="B73" s="169" t="s">
        <v>857</v>
      </c>
      <c r="C73" s="178" t="s">
        <v>858</v>
      </c>
      <c r="D73" s="170" t="s">
        <v>257</v>
      </c>
      <c r="E73" s="171">
        <v>22.962</v>
      </c>
      <c r="F73" s="172"/>
      <c r="G73" s="173">
        <f>ROUND(E73*F73,2)</f>
        <v>0</v>
      </c>
      <c r="H73" s="172"/>
      <c r="I73" s="173">
        <f>ROUND(E73*H73,2)</f>
        <v>0</v>
      </c>
      <c r="J73" s="172"/>
      <c r="K73" s="173">
        <f>ROUND(E73*J73,2)</f>
        <v>0</v>
      </c>
      <c r="L73" s="173">
        <v>15</v>
      </c>
      <c r="M73" s="173">
        <f>G73*(1+L73/100)</f>
        <v>0</v>
      </c>
      <c r="N73" s="173">
        <v>0</v>
      </c>
      <c r="O73" s="173">
        <f>ROUND(E73*N73,2)</f>
        <v>0</v>
      </c>
      <c r="P73" s="173">
        <v>4.0000000000000001E-3</v>
      </c>
      <c r="Q73" s="173">
        <f>ROUND(E73*P73,2)</f>
        <v>0.09</v>
      </c>
      <c r="R73" s="173" t="s">
        <v>444</v>
      </c>
      <c r="S73" s="173" t="s">
        <v>211</v>
      </c>
      <c r="T73" s="174" t="s">
        <v>241</v>
      </c>
      <c r="U73" s="159">
        <v>3.9E-2</v>
      </c>
      <c r="V73" s="159">
        <f>ROUND(E73*U73,2)</f>
        <v>0.9</v>
      </c>
      <c r="W73" s="159"/>
      <c r="X73" s="159" t="s">
        <v>242</v>
      </c>
      <c r="Y73" s="149"/>
      <c r="Z73" s="149"/>
      <c r="AA73" s="149"/>
      <c r="AB73" s="149"/>
      <c r="AC73" s="149"/>
      <c r="AD73" s="149"/>
      <c r="AE73" s="149"/>
      <c r="AF73" s="149"/>
      <c r="AG73" s="149" t="s">
        <v>243</v>
      </c>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row>
    <row r="74" spans="1:60" outlineLevel="1">
      <c r="A74" s="156"/>
      <c r="B74" s="157"/>
      <c r="C74" s="263" t="s">
        <v>818</v>
      </c>
      <c r="D74" s="264"/>
      <c r="E74" s="264"/>
      <c r="F74" s="264"/>
      <c r="G74" s="264"/>
      <c r="H74" s="159"/>
      <c r="I74" s="159"/>
      <c r="J74" s="159"/>
      <c r="K74" s="159"/>
      <c r="L74" s="159"/>
      <c r="M74" s="159"/>
      <c r="N74" s="159"/>
      <c r="O74" s="159"/>
      <c r="P74" s="159"/>
      <c r="Q74" s="159"/>
      <c r="R74" s="159"/>
      <c r="S74" s="159"/>
      <c r="T74" s="159"/>
      <c r="U74" s="159"/>
      <c r="V74" s="159"/>
      <c r="W74" s="159"/>
      <c r="X74" s="159"/>
      <c r="Y74" s="149"/>
      <c r="Z74" s="149"/>
      <c r="AA74" s="149"/>
      <c r="AB74" s="149"/>
      <c r="AC74" s="149"/>
      <c r="AD74" s="149"/>
      <c r="AE74" s="149"/>
      <c r="AF74" s="149"/>
      <c r="AG74" s="149" t="s">
        <v>245</v>
      </c>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row>
    <row r="75" spans="1:60" outlineLevel="1">
      <c r="A75" s="156"/>
      <c r="B75" s="157"/>
      <c r="C75" s="194" t="s">
        <v>859</v>
      </c>
      <c r="D75" s="182"/>
      <c r="E75" s="183">
        <v>1.278</v>
      </c>
      <c r="F75" s="159"/>
      <c r="G75" s="159"/>
      <c r="H75" s="159"/>
      <c r="I75" s="159"/>
      <c r="J75" s="159"/>
      <c r="K75" s="159"/>
      <c r="L75" s="159"/>
      <c r="M75" s="159"/>
      <c r="N75" s="159"/>
      <c r="O75" s="159"/>
      <c r="P75" s="159"/>
      <c r="Q75" s="159"/>
      <c r="R75" s="159"/>
      <c r="S75" s="159"/>
      <c r="T75" s="159"/>
      <c r="U75" s="159"/>
      <c r="V75" s="159"/>
      <c r="W75" s="159"/>
      <c r="X75" s="159"/>
      <c r="Y75" s="149"/>
      <c r="Z75" s="149"/>
      <c r="AA75" s="149"/>
      <c r="AB75" s="149"/>
      <c r="AC75" s="149"/>
      <c r="AD75" s="149"/>
      <c r="AE75" s="149"/>
      <c r="AF75" s="149"/>
      <c r="AG75" s="149" t="s">
        <v>249</v>
      </c>
      <c r="AH75" s="149">
        <v>0</v>
      </c>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row>
    <row r="76" spans="1:60" outlineLevel="1">
      <c r="A76" s="156"/>
      <c r="B76" s="157"/>
      <c r="C76" s="194" t="s">
        <v>860</v>
      </c>
      <c r="D76" s="182"/>
      <c r="E76" s="183">
        <v>3.492</v>
      </c>
      <c r="F76" s="159"/>
      <c r="G76" s="159"/>
      <c r="H76" s="159"/>
      <c r="I76" s="159"/>
      <c r="J76" s="159"/>
      <c r="K76" s="159"/>
      <c r="L76" s="159"/>
      <c r="M76" s="159"/>
      <c r="N76" s="159"/>
      <c r="O76" s="159"/>
      <c r="P76" s="159"/>
      <c r="Q76" s="159"/>
      <c r="R76" s="159"/>
      <c r="S76" s="159"/>
      <c r="T76" s="159"/>
      <c r="U76" s="159"/>
      <c r="V76" s="159"/>
      <c r="W76" s="159"/>
      <c r="X76" s="159"/>
      <c r="Y76" s="149"/>
      <c r="Z76" s="149"/>
      <c r="AA76" s="149"/>
      <c r="AB76" s="149"/>
      <c r="AC76" s="149"/>
      <c r="AD76" s="149"/>
      <c r="AE76" s="149"/>
      <c r="AF76" s="149"/>
      <c r="AG76" s="149" t="s">
        <v>249</v>
      </c>
      <c r="AH76" s="149">
        <v>0</v>
      </c>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row>
    <row r="77" spans="1:60" outlineLevel="1">
      <c r="A77" s="156"/>
      <c r="B77" s="157"/>
      <c r="C77" s="194" t="s">
        <v>861</v>
      </c>
      <c r="D77" s="182"/>
      <c r="E77" s="183">
        <v>3.2519999999999998</v>
      </c>
      <c r="F77" s="159"/>
      <c r="G77" s="159"/>
      <c r="H77" s="159"/>
      <c r="I77" s="159"/>
      <c r="J77" s="159"/>
      <c r="K77" s="159"/>
      <c r="L77" s="159"/>
      <c r="M77" s="159"/>
      <c r="N77" s="159"/>
      <c r="O77" s="159"/>
      <c r="P77" s="159"/>
      <c r="Q77" s="159"/>
      <c r="R77" s="159"/>
      <c r="S77" s="159"/>
      <c r="T77" s="159"/>
      <c r="U77" s="159"/>
      <c r="V77" s="159"/>
      <c r="W77" s="159"/>
      <c r="X77" s="159"/>
      <c r="Y77" s="149"/>
      <c r="Z77" s="149"/>
      <c r="AA77" s="149"/>
      <c r="AB77" s="149"/>
      <c r="AC77" s="149"/>
      <c r="AD77" s="149"/>
      <c r="AE77" s="149"/>
      <c r="AF77" s="149"/>
      <c r="AG77" s="149" t="s">
        <v>249</v>
      </c>
      <c r="AH77" s="149">
        <v>0</v>
      </c>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row>
    <row r="78" spans="1:60" outlineLevel="1">
      <c r="A78" s="156"/>
      <c r="B78" s="157"/>
      <c r="C78" s="194" t="s">
        <v>862</v>
      </c>
      <c r="D78" s="182"/>
      <c r="E78" s="183">
        <v>3.36</v>
      </c>
      <c r="F78" s="159"/>
      <c r="G78" s="159"/>
      <c r="H78" s="159"/>
      <c r="I78" s="159"/>
      <c r="J78" s="159"/>
      <c r="K78" s="159"/>
      <c r="L78" s="159"/>
      <c r="M78" s="159"/>
      <c r="N78" s="159"/>
      <c r="O78" s="159"/>
      <c r="P78" s="159"/>
      <c r="Q78" s="159"/>
      <c r="R78" s="159"/>
      <c r="S78" s="159"/>
      <c r="T78" s="159"/>
      <c r="U78" s="159"/>
      <c r="V78" s="159"/>
      <c r="W78" s="159"/>
      <c r="X78" s="159"/>
      <c r="Y78" s="149"/>
      <c r="Z78" s="149"/>
      <c r="AA78" s="149"/>
      <c r="AB78" s="149"/>
      <c r="AC78" s="149"/>
      <c r="AD78" s="149"/>
      <c r="AE78" s="149"/>
      <c r="AF78" s="149"/>
      <c r="AG78" s="149" t="s">
        <v>249</v>
      </c>
      <c r="AH78" s="149">
        <v>0</v>
      </c>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row>
    <row r="79" spans="1:60" outlineLevel="1">
      <c r="A79" s="156"/>
      <c r="B79" s="157"/>
      <c r="C79" s="194" t="s">
        <v>863</v>
      </c>
      <c r="D79" s="182"/>
      <c r="E79" s="183">
        <v>4.68</v>
      </c>
      <c r="F79" s="159"/>
      <c r="G79" s="159"/>
      <c r="H79" s="159"/>
      <c r="I79" s="159"/>
      <c r="J79" s="159"/>
      <c r="K79" s="159"/>
      <c r="L79" s="159"/>
      <c r="M79" s="159"/>
      <c r="N79" s="159"/>
      <c r="O79" s="159"/>
      <c r="P79" s="159"/>
      <c r="Q79" s="159"/>
      <c r="R79" s="159"/>
      <c r="S79" s="159"/>
      <c r="T79" s="159"/>
      <c r="U79" s="159"/>
      <c r="V79" s="159"/>
      <c r="W79" s="159"/>
      <c r="X79" s="159"/>
      <c r="Y79" s="149"/>
      <c r="Z79" s="149"/>
      <c r="AA79" s="149"/>
      <c r="AB79" s="149"/>
      <c r="AC79" s="149"/>
      <c r="AD79" s="149"/>
      <c r="AE79" s="149"/>
      <c r="AF79" s="149"/>
      <c r="AG79" s="149" t="s">
        <v>249</v>
      </c>
      <c r="AH79" s="149">
        <v>0</v>
      </c>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row>
    <row r="80" spans="1:60" outlineLevel="1">
      <c r="A80" s="156"/>
      <c r="B80" s="157"/>
      <c r="C80" s="194" t="s">
        <v>864</v>
      </c>
      <c r="D80" s="182"/>
      <c r="E80" s="183">
        <v>1.8240000000000001</v>
      </c>
      <c r="F80" s="159"/>
      <c r="G80" s="159"/>
      <c r="H80" s="159"/>
      <c r="I80" s="159"/>
      <c r="J80" s="159"/>
      <c r="K80" s="159"/>
      <c r="L80" s="159"/>
      <c r="M80" s="159"/>
      <c r="N80" s="159"/>
      <c r="O80" s="159"/>
      <c r="P80" s="159"/>
      <c r="Q80" s="159"/>
      <c r="R80" s="159"/>
      <c r="S80" s="159"/>
      <c r="T80" s="159"/>
      <c r="U80" s="159"/>
      <c r="V80" s="159"/>
      <c r="W80" s="159"/>
      <c r="X80" s="159"/>
      <c r="Y80" s="149"/>
      <c r="Z80" s="149"/>
      <c r="AA80" s="149"/>
      <c r="AB80" s="149"/>
      <c r="AC80" s="149"/>
      <c r="AD80" s="149"/>
      <c r="AE80" s="149"/>
      <c r="AF80" s="149"/>
      <c r="AG80" s="149" t="s">
        <v>249</v>
      </c>
      <c r="AH80" s="149">
        <v>0</v>
      </c>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row>
    <row r="81" spans="1:60" outlineLevel="1">
      <c r="A81" s="156"/>
      <c r="B81" s="157"/>
      <c r="C81" s="194" t="s">
        <v>865</v>
      </c>
      <c r="D81" s="182"/>
      <c r="E81" s="183">
        <v>1.236</v>
      </c>
      <c r="F81" s="159"/>
      <c r="G81" s="159"/>
      <c r="H81" s="159"/>
      <c r="I81" s="159"/>
      <c r="J81" s="159"/>
      <c r="K81" s="159"/>
      <c r="L81" s="159"/>
      <c r="M81" s="159"/>
      <c r="N81" s="159"/>
      <c r="O81" s="159"/>
      <c r="P81" s="159"/>
      <c r="Q81" s="159"/>
      <c r="R81" s="159"/>
      <c r="S81" s="159"/>
      <c r="T81" s="159"/>
      <c r="U81" s="159"/>
      <c r="V81" s="159"/>
      <c r="W81" s="159"/>
      <c r="X81" s="159"/>
      <c r="Y81" s="149"/>
      <c r="Z81" s="149"/>
      <c r="AA81" s="149"/>
      <c r="AB81" s="149"/>
      <c r="AC81" s="149"/>
      <c r="AD81" s="149"/>
      <c r="AE81" s="149"/>
      <c r="AF81" s="149"/>
      <c r="AG81" s="149" t="s">
        <v>249</v>
      </c>
      <c r="AH81" s="149">
        <v>0</v>
      </c>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row>
    <row r="82" spans="1:60" outlineLevel="1">
      <c r="A82" s="156"/>
      <c r="B82" s="157"/>
      <c r="C82" s="194" t="s">
        <v>866</v>
      </c>
      <c r="D82" s="182"/>
      <c r="E82" s="183">
        <v>1.8120000000000001</v>
      </c>
      <c r="F82" s="159"/>
      <c r="G82" s="159"/>
      <c r="H82" s="159"/>
      <c r="I82" s="159"/>
      <c r="J82" s="159"/>
      <c r="K82" s="159"/>
      <c r="L82" s="159"/>
      <c r="M82" s="159"/>
      <c r="N82" s="159"/>
      <c r="O82" s="159"/>
      <c r="P82" s="159"/>
      <c r="Q82" s="159"/>
      <c r="R82" s="159"/>
      <c r="S82" s="159"/>
      <c r="T82" s="159"/>
      <c r="U82" s="159"/>
      <c r="V82" s="159"/>
      <c r="W82" s="159"/>
      <c r="X82" s="159"/>
      <c r="Y82" s="149"/>
      <c r="Z82" s="149"/>
      <c r="AA82" s="149"/>
      <c r="AB82" s="149"/>
      <c r="AC82" s="149"/>
      <c r="AD82" s="149"/>
      <c r="AE82" s="149"/>
      <c r="AF82" s="149"/>
      <c r="AG82" s="149" t="s">
        <v>249</v>
      </c>
      <c r="AH82" s="149">
        <v>0</v>
      </c>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row>
    <row r="83" spans="1:60" outlineLevel="1">
      <c r="A83" s="156"/>
      <c r="B83" s="157"/>
      <c r="C83" s="194" t="s">
        <v>867</v>
      </c>
      <c r="D83" s="182"/>
      <c r="E83" s="183">
        <v>0.70799999999999996</v>
      </c>
      <c r="F83" s="159"/>
      <c r="G83" s="159"/>
      <c r="H83" s="159"/>
      <c r="I83" s="159"/>
      <c r="J83" s="159"/>
      <c r="K83" s="159"/>
      <c r="L83" s="159"/>
      <c r="M83" s="159"/>
      <c r="N83" s="159"/>
      <c r="O83" s="159"/>
      <c r="P83" s="159"/>
      <c r="Q83" s="159"/>
      <c r="R83" s="159"/>
      <c r="S83" s="159"/>
      <c r="T83" s="159"/>
      <c r="U83" s="159"/>
      <c r="V83" s="159"/>
      <c r="W83" s="159"/>
      <c r="X83" s="159"/>
      <c r="Y83" s="149"/>
      <c r="Z83" s="149"/>
      <c r="AA83" s="149"/>
      <c r="AB83" s="149"/>
      <c r="AC83" s="149"/>
      <c r="AD83" s="149"/>
      <c r="AE83" s="149"/>
      <c r="AF83" s="149"/>
      <c r="AG83" s="149" t="s">
        <v>249</v>
      </c>
      <c r="AH83" s="149">
        <v>0</v>
      </c>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row>
    <row r="84" spans="1:60" outlineLevel="1">
      <c r="A84" s="156"/>
      <c r="B84" s="157"/>
      <c r="C84" s="194" t="s">
        <v>868</v>
      </c>
      <c r="D84" s="182"/>
      <c r="E84" s="183">
        <v>1.32</v>
      </c>
      <c r="F84" s="159"/>
      <c r="G84" s="159"/>
      <c r="H84" s="159"/>
      <c r="I84" s="159"/>
      <c r="J84" s="159"/>
      <c r="K84" s="159"/>
      <c r="L84" s="159"/>
      <c r="M84" s="159"/>
      <c r="N84" s="159"/>
      <c r="O84" s="159"/>
      <c r="P84" s="159"/>
      <c r="Q84" s="159"/>
      <c r="R84" s="159"/>
      <c r="S84" s="159"/>
      <c r="T84" s="159"/>
      <c r="U84" s="159"/>
      <c r="V84" s="159"/>
      <c r="W84" s="159"/>
      <c r="X84" s="159"/>
      <c r="Y84" s="149"/>
      <c r="Z84" s="149"/>
      <c r="AA84" s="149"/>
      <c r="AB84" s="149"/>
      <c r="AC84" s="149"/>
      <c r="AD84" s="149"/>
      <c r="AE84" s="149"/>
      <c r="AF84" s="149"/>
      <c r="AG84" s="149" t="s">
        <v>249</v>
      </c>
      <c r="AH84" s="149">
        <v>0</v>
      </c>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row>
    <row r="85" spans="1:60" outlineLevel="1">
      <c r="A85" s="168">
        <v>21</v>
      </c>
      <c r="B85" s="169" t="s">
        <v>869</v>
      </c>
      <c r="C85" s="178" t="s">
        <v>870</v>
      </c>
      <c r="D85" s="170" t="s">
        <v>257</v>
      </c>
      <c r="E85" s="171">
        <v>0.94399999999999995</v>
      </c>
      <c r="F85" s="172"/>
      <c r="G85" s="173">
        <f>ROUND(E85*F85,2)</f>
        <v>0</v>
      </c>
      <c r="H85" s="172"/>
      <c r="I85" s="173">
        <f>ROUND(E85*H85,2)</f>
        <v>0</v>
      </c>
      <c r="J85" s="172"/>
      <c r="K85" s="173">
        <f>ROUND(E85*J85,2)</f>
        <v>0</v>
      </c>
      <c r="L85" s="173">
        <v>15</v>
      </c>
      <c r="M85" s="173">
        <f>G85*(1+L85/100)</f>
        <v>0</v>
      </c>
      <c r="N85" s="173">
        <v>2.1900000000000001E-3</v>
      </c>
      <c r="O85" s="173">
        <f>ROUND(E85*N85,2)</f>
        <v>0</v>
      </c>
      <c r="P85" s="173">
        <v>0.01</v>
      </c>
      <c r="Q85" s="173">
        <f>ROUND(E85*P85,2)</f>
        <v>0.01</v>
      </c>
      <c r="R85" s="173" t="s">
        <v>444</v>
      </c>
      <c r="S85" s="173" t="s">
        <v>211</v>
      </c>
      <c r="T85" s="174" t="s">
        <v>241</v>
      </c>
      <c r="U85" s="159">
        <v>0.52</v>
      </c>
      <c r="V85" s="159">
        <f>ROUND(E85*U85,2)</f>
        <v>0.49</v>
      </c>
      <c r="W85" s="159"/>
      <c r="X85" s="159" t="s">
        <v>242</v>
      </c>
      <c r="Y85" s="149"/>
      <c r="Z85" s="149"/>
      <c r="AA85" s="149"/>
      <c r="AB85" s="149"/>
      <c r="AC85" s="149"/>
      <c r="AD85" s="149"/>
      <c r="AE85" s="149"/>
      <c r="AF85" s="149"/>
      <c r="AG85" s="149" t="s">
        <v>243</v>
      </c>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row>
    <row r="86" spans="1:60" outlineLevel="1">
      <c r="A86" s="156"/>
      <c r="B86" s="157"/>
      <c r="C86" s="194" t="s">
        <v>871</v>
      </c>
      <c r="D86" s="182"/>
      <c r="E86" s="183">
        <v>0.94399999999999995</v>
      </c>
      <c r="F86" s="159"/>
      <c r="G86" s="159"/>
      <c r="H86" s="159"/>
      <c r="I86" s="159"/>
      <c r="J86" s="159"/>
      <c r="K86" s="159"/>
      <c r="L86" s="159"/>
      <c r="M86" s="159"/>
      <c r="N86" s="159"/>
      <c r="O86" s="159"/>
      <c r="P86" s="159"/>
      <c r="Q86" s="159"/>
      <c r="R86" s="159"/>
      <c r="S86" s="159"/>
      <c r="T86" s="159"/>
      <c r="U86" s="159"/>
      <c r="V86" s="159"/>
      <c r="W86" s="159"/>
      <c r="X86" s="159"/>
      <c r="Y86" s="149"/>
      <c r="Z86" s="149"/>
      <c r="AA86" s="149"/>
      <c r="AB86" s="149"/>
      <c r="AC86" s="149"/>
      <c r="AD86" s="149"/>
      <c r="AE86" s="149"/>
      <c r="AF86" s="149"/>
      <c r="AG86" s="149" t="s">
        <v>249</v>
      </c>
      <c r="AH86" s="149">
        <v>0</v>
      </c>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row>
    <row r="87" spans="1:60" outlineLevel="1">
      <c r="A87" s="168">
        <v>22</v>
      </c>
      <c r="B87" s="169" t="s">
        <v>872</v>
      </c>
      <c r="C87" s="178" t="s">
        <v>873</v>
      </c>
      <c r="D87" s="170" t="s">
        <v>272</v>
      </c>
      <c r="E87" s="171">
        <v>19.440000000000001</v>
      </c>
      <c r="F87" s="172"/>
      <c r="G87" s="173">
        <f>ROUND(E87*F87,2)</f>
        <v>0</v>
      </c>
      <c r="H87" s="172"/>
      <c r="I87" s="173">
        <f>ROUND(E87*H87,2)</f>
        <v>0</v>
      </c>
      <c r="J87" s="172"/>
      <c r="K87" s="173">
        <f>ROUND(E87*J87,2)</f>
        <v>0</v>
      </c>
      <c r="L87" s="173">
        <v>15</v>
      </c>
      <c r="M87" s="173">
        <f>G87*(1+L87/100)</f>
        <v>0</v>
      </c>
      <c r="N87" s="173">
        <v>0</v>
      </c>
      <c r="O87" s="173">
        <f>ROUND(E87*N87,2)</f>
        <v>0</v>
      </c>
      <c r="P87" s="173">
        <v>1.1129999999999999E-2</v>
      </c>
      <c r="Q87" s="173">
        <f>ROUND(E87*P87,2)</f>
        <v>0.22</v>
      </c>
      <c r="R87" s="173" t="s">
        <v>444</v>
      </c>
      <c r="S87" s="173" t="s">
        <v>211</v>
      </c>
      <c r="T87" s="174" t="s">
        <v>241</v>
      </c>
      <c r="U87" s="159">
        <v>8.3000000000000004E-2</v>
      </c>
      <c r="V87" s="159">
        <f>ROUND(E87*U87,2)</f>
        <v>1.61</v>
      </c>
      <c r="W87" s="159"/>
      <c r="X87" s="159" t="s">
        <v>242</v>
      </c>
      <c r="Y87" s="149"/>
      <c r="Z87" s="149"/>
      <c r="AA87" s="149"/>
      <c r="AB87" s="149"/>
      <c r="AC87" s="149"/>
      <c r="AD87" s="149"/>
      <c r="AE87" s="149"/>
      <c r="AF87" s="149"/>
      <c r="AG87" s="149" t="s">
        <v>243</v>
      </c>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row>
    <row r="88" spans="1:60" outlineLevel="1">
      <c r="A88" s="156"/>
      <c r="B88" s="157"/>
      <c r="C88" s="194" t="s">
        <v>874</v>
      </c>
      <c r="D88" s="182"/>
      <c r="E88" s="183">
        <v>4.84</v>
      </c>
      <c r="F88" s="159"/>
      <c r="G88" s="159"/>
      <c r="H88" s="159"/>
      <c r="I88" s="159"/>
      <c r="J88" s="159"/>
      <c r="K88" s="159"/>
      <c r="L88" s="159"/>
      <c r="M88" s="159"/>
      <c r="N88" s="159"/>
      <c r="O88" s="159"/>
      <c r="P88" s="159"/>
      <c r="Q88" s="159"/>
      <c r="R88" s="159"/>
      <c r="S88" s="159"/>
      <c r="T88" s="159"/>
      <c r="U88" s="159"/>
      <c r="V88" s="159"/>
      <c r="W88" s="159"/>
      <c r="X88" s="159"/>
      <c r="Y88" s="149"/>
      <c r="Z88" s="149"/>
      <c r="AA88" s="149"/>
      <c r="AB88" s="149"/>
      <c r="AC88" s="149"/>
      <c r="AD88" s="149"/>
      <c r="AE88" s="149"/>
      <c r="AF88" s="149"/>
      <c r="AG88" s="149" t="s">
        <v>249</v>
      </c>
      <c r="AH88" s="149">
        <v>0</v>
      </c>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row>
    <row r="89" spans="1:60" outlineLevel="1">
      <c r="A89" s="156"/>
      <c r="B89" s="157"/>
      <c r="C89" s="194" t="s">
        <v>875</v>
      </c>
      <c r="D89" s="182"/>
      <c r="E89" s="183">
        <v>6.6</v>
      </c>
      <c r="F89" s="159"/>
      <c r="G89" s="159"/>
      <c r="H89" s="159"/>
      <c r="I89" s="159"/>
      <c r="J89" s="159"/>
      <c r="K89" s="159"/>
      <c r="L89" s="159"/>
      <c r="M89" s="159"/>
      <c r="N89" s="159"/>
      <c r="O89" s="159"/>
      <c r="P89" s="159"/>
      <c r="Q89" s="159"/>
      <c r="R89" s="159"/>
      <c r="S89" s="159"/>
      <c r="T89" s="159"/>
      <c r="U89" s="159"/>
      <c r="V89" s="159"/>
      <c r="W89" s="159"/>
      <c r="X89" s="159"/>
      <c r="Y89" s="149"/>
      <c r="Z89" s="149"/>
      <c r="AA89" s="149"/>
      <c r="AB89" s="149"/>
      <c r="AC89" s="149"/>
      <c r="AD89" s="149"/>
      <c r="AE89" s="149"/>
      <c r="AF89" s="149"/>
      <c r="AG89" s="149" t="s">
        <v>249</v>
      </c>
      <c r="AH89" s="149">
        <v>0</v>
      </c>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row>
    <row r="90" spans="1:60" outlineLevel="1">
      <c r="A90" s="156"/>
      <c r="B90" s="157"/>
      <c r="C90" s="194" t="s">
        <v>876</v>
      </c>
      <c r="D90" s="182"/>
      <c r="E90" s="183">
        <v>2.68</v>
      </c>
      <c r="F90" s="159"/>
      <c r="G90" s="159"/>
      <c r="H90" s="159"/>
      <c r="I90" s="159"/>
      <c r="J90" s="159"/>
      <c r="K90" s="159"/>
      <c r="L90" s="159"/>
      <c r="M90" s="159"/>
      <c r="N90" s="159"/>
      <c r="O90" s="159"/>
      <c r="P90" s="159"/>
      <c r="Q90" s="159"/>
      <c r="R90" s="159"/>
      <c r="S90" s="159"/>
      <c r="T90" s="159"/>
      <c r="U90" s="159"/>
      <c r="V90" s="159"/>
      <c r="W90" s="159"/>
      <c r="X90" s="159"/>
      <c r="Y90" s="149"/>
      <c r="Z90" s="149"/>
      <c r="AA90" s="149"/>
      <c r="AB90" s="149"/>
      <c r="AC90" s="149"/>
      <c r="AD90" s="149"/>
      <c r="AE90" s="149"/>
      <c r="AF90" s="149"/>
      <c r="AG90" s="149" t="s">
        <v>249</v>
      </c>
      <c r="AH90" s="149">
        <v>0</v>
      </c>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row>
    <row r="91" spans="1:60" outlineLevel="1">
      <c r="A91" s="156"/>
      <c r="B91" s="157"/>
      <c r="C91" s="194" t="s">
        <v>877</v>
      </c>
      <c r="D91" s="182"/>
      <c r="E91" s="183">
        <v>1.52</v>
      </c>
      <c r="F91" s="159"/>
      <c r="G91" s="159"/>
      <c r="H91" s="159"/>
      <c r="I91" s="159"/>
      <c r="J91" s="159"/>
      <c r="K91" s="159"/>
      <c r="L91" s="159"/>
      <c r="M91" s="159"/>
      <c r="N91" s="159"/>
      <c r="O91" s="159"/>
      <c r="P91" s="159"/>
      <c r="Q91" s="159"/>
      <c r="R91" s="159"/>
      <c r="S91" s="159"/>
      <c r="T91" s="159"/>
      <c r="U91" s="159"/>
      <c r="V91" s="159"/>
      <c r="W91" s="159"/>
      <c r="X91" s="159"/>
      <c r="Y91" s="149"/>
      <c r="Z91" s="149"/>
      <c r="AA91" s="149"/>
      <c r="AB91" s="149"/>
      <c r="AC91" s="149"/>
      <c r="AD91" s="149"/>
      <c r="AE91" s="149"/>
      <c r="AF91" s="149"/>
      <c r="AG91" s="149" t="s">
        <v>249</v>
      </c>
      <c r="AH91" s="149">
        <v>0</v>
      </c>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row>
    <row r="92" spans="1:60" outlineLevel="1">
      <c r="A92" s="156"/>
      <c r="B92" s="157"/>
      <c r="C92" s="194" t="s">
        <v>878</v>
      </c>
      <c r="D92" s="182"/>
      <c r="E92" s="183">
        <v>0.54</v>
      </c>
      <c r="F92" s="159"/>
      <c r="G92" s="159"/>
      <c r="H92" s="159"/>
      <c r="I92" s="159"/>
      <c r="J92" s="159"/>
      <c r="K92" s="159"/>
      <c r="L92" s="159"/>
      <c r="M92" s="159"/>
      <c r="N92" s="159"/>
      <c r="O92" s="159"/>
      <c r="P92" s="159"/>
      <c r="Q92" s="159"/>
      <c r="R92" s="159"/>
      <c r="S92" s="159"/>
      <c r="T92" s="159"/>
      <c r="U92" s="159"/>
      <c r="V92" s="159"/>
      <c r="W92" s="159"/>
      <c r="X92" s="159"/>
      <c r="Y92" s="149"/>
      <c r="Z92" s="149"/>
      <c r="AA92" s="149"/>
      <c r="AB92" s="149"/>
      <c r="AC92" s="149"/>
      <c r="AD92" s="149"/>
      <c r="AE92" s="149"/>
      <c r="AF92" s="149"/>
      <c r="AG92" s="149" t="s">
        <v>249</v>
      </c>
      <c r="AH92" s="149">
        <v>0</v>
      </c>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row>
    <row r="93" spans="1:60" outlineLevel="1">
      <c r="A93" s="156"/>
      <c r="B93" s="157"/>
      <c r="C93" s="194" t="s">
        <v>879</v>
      </c>
      <c r="D93" s="182"/>
      <c r="E93" s="183">
        <v>0.9</v>
      </c>
      <c r="F93" s="159"/>
      <c r="G93" s="159"/>
      <c r="H93" s="159"/>
      <c r="I93" s="159"/>
      <c r="J93" s="159"/>
      <c r="K93" s="159"/>
      <c r="L93" s="159"/>
      <c r="M93" s="159"/>
      <c r="N93" s="159"/>
      <c r="O93" s="159"/>
      <c r="P93" s="159"/>
      <c r="Q93" s="159"/>
      <c r="R93" s="159"/>
      <c r="S93" s="159"/>
      <c r="T93" s="159"/>
      <c r="U93" s="159"/>
      <c r="V93" s="159"/>
      <c r="W93" s="159"/>
      <c r="X93" s="159"/>
      <c r="Y93" s="149"/>
      <c r="Z93" s="149"/>
      <c r="AA93" s="149"/>
      <c r="AB93" s="149"/>
      <c r="AC93" s="149"/>
      <c r="AD93" s="149"/>
      <c r="AE93" s="149"/>
      <c r="AF93" s="149"/>
      <c r="AG93" s="149" t="s">
        <v>249</v>
      </c>
      <c r="AH93" s="149">
        <v>0</v>
      </c>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row>
    <row r="94" spans="1:60" outlineLevel="1">
      <c r="A94" s="156"/>
      <c r="B94" s="157"/>
      <c r="C94" s="194" t="s">
        <v>880</v>
      </c>
      <c r="D94" s="182"/>
      <c r="E94" s="183">
        <v>1.18</v>
      </c>
      <c r="F94" s="159"/>
      <c r="G94" s="159"/>
      <c r="H94" s="159"/>
      <c r="I94" s="159"/>
      <c r="J94" s="159"/>
      <c r="K94" s="159"/>
      <c r="L94" s="159"/>
      <c r="M94" s="159"/>
      <c r="N94" s="159"/>
      <c r="O94" s="159"/>
      <c r="P94" s="159"/>
      <c r="Q94" s="159"/>
      <c r="R94" s="159"/>
      <c r="S94" s="159"/>
      <c r="T94" s="159"/>
      <c r="U94" s="159"/>
      <c r="V94" s="159"/>
      <c r="W94" s="159"/>
      <c r="X94" s="159"/>
      <c r="Y94" s="149"/>
      <c r="Z94" s="149"/>
      <c r="AA94" s="149"/>
      <c r="AB94" s="149"/>
      <c r="AC94" s="149"/>
      <c r="AD94" s="149"/>
      <c r="AE94" s="149"/>
      <c r="AF94" s="149"/>
      <c r="AG94" s="149" t="s">
        <v>249</v>
      </c>
      <c r="AH94" s="149">
        <v>0</v>
      </c>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row>
    <row r="95" spans="1:60" outlineLevel="1">
      <c r="A95" s="156"/>
      <c r="B95" s="157"/>
      <c r="C95" s="194" t="s">
        <v>881</v>
      </c>
      <c r="D95" s="182"/>
      <c r="E95" s="183">
        <v>1.18</v>
      </c>
      <c r="F95" s="159"/>
      <c r="G95" s="159"/>
      <c r="H95" s="159"/>
      <c r="I95" s="159"/>
      <c r="J95" s="159"/>
      <c r="K95" s="159"/>
      <c r="L95" s="159"/>
      <c r="M95" s="159"/>
      <c r="N95" s="159"/>
      <c r="O95" s="159"/>
      <c r="P95" s="159"/>
      <c r="Q95" s="159"/>
      <c r="R95" s="159"/>
      <c r="S95" s="159"/>
      <c r="T95" s="159"/>
      <c r="U95" s="159"/>
      <c r="V95" s="159"/>
      <c r="W95" s="159"/>
      <c r="X95" s="159"/>
      <c r="Y95" s="149"/>
      <c r="Z95" s="149"/>
      <c r="AA95" s="149"/>
      <c r="AB95" s="149"/>
      <c r="AC95" s="149"/>
      <c r="AD95" s="149"/>
      <c r="AE95" s="149"/>
      <c r="AF95" s="149"/>
      <c r="AG95" s="149" t="s">
        <v>249</v>
      </c>
      <c r="AH95" s="149">
        <v>0</v>
      </c>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row>
    <row r="96" spans="1:60" ht="22.5" outlineLevel="1">
      <c r="A96" s="168">
        <v>23</v>
      </c>
      <c r="B96" s="169" t="s">
        <v>882</v>
      </c>
      <c r="C96" s="178" t="s">
        <v>883</v>
      </c>
      <c r="D96" s="170" t="s">
        <v>239</v>
      </c>
      <c r="E96" s="171">
        <v>0.108</v>
      </c>
      <c r="F96" s="172"/>
      <c r="G96" s="173">
        <f>ROUND(E96*F96,2)</f>
        <v>0</v>
      </c>
      <c r="H96" s="172"/>
      <c r="I96" s="173">
        <f>ROUND(E96*H96,2)</f>
        <v>0</v>
      </c>
      <c r="J96" s="172"/>
      <c r="K96" s="173">
        <f>ROUND(E96*J96,2)</f>
        <v>0</v>
      </c>
      <c r="L96" s="173">
        <v>15</v>
      </c>
      <c r="M96" s="173">
        <f>G96*(1+L96/100)</f>
        <v>0</v>
      </c>
      <c r="N96" s="173">
        <v>1.82E-3</v>
      </c>
      <c r="O96" s="173">
        <f>ROUND(E96*N96,2)</f>
        <v>0</v>
      </c>
      <c r="P96" s="173">
        <v>1.95</v>
      </c>
      <c r="Q96" s="173">
        <f>ROUND(E96*P96,2)</f>
        <v>0.21</v>
      </c>
      <c r="R96" s="173" t="s">
        <v>444</v>
      </c>
      <c r="S96" s="173" t="s">
        <v>211</v>
      </c>
      <c r="T96" s="174" t="s">
        <v>241</v>
      </c>
      <c r="U96" s="159">
        <v>6.7560000000000002</v>
      </c>
      <c r="V96" s="159">
        <f>ROUND(E96*U96,2)</f>
        <v>0.73</v>
      </c>
      <c r="W96" s="159"/>
      <c r="X96" s="159" t="s">
        <v>242</v>
      </c>
      <c r="Y96" s="149"/>
      <c r="Z96" s="149"/>
      <c r="AA96" s="149"/>
      <c r="AB96" s="149"/>
      <c r="AC96" s="149"/>
      <c r="AD96" s="149"/>
      <c r="AE96" s="149"/>
      <c r="AF96" s="149"/>
      <c r="AG96" s="149" t="s">
        <v>243</v>
      </c>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row>
    <row r="97" spans="1:60" outlineLevel="1">
      <c r="A97" s="156"/>
      <c r="B97" s="157"/>
      <c r="C97" s="263" t="s">
        <v>884</v>
      </c>
      <c r="D97" s="264"/>
      <c r="E97" s="264"/>
      <c r="F97" s="264"/>
      <c r="G97" s="264"/>
      <c r="H97" s="159"/>
      <c r="I97" s="159"/>
      <c r="J97" s="159"/>
      <c r="K97" s="159"/>
      <c r="L97" s="159"/>
      <c r="M97" s="159"/>
      <c r="N97" s="159"/>
      <c r="O97" s="159"/>
      <c r="P97" s="159"/>
      <c r="Q97" s="159"/>
      <c r="R97" s="159"/>
      <c r="S97" s="159"/>
      <c r="T97" s="159"/>
      <c r="U97" s="159"/>
      <c r="V97" s="159"/>
      <c r="W97" s="159"/>
      <c r="X97" s="159"/>
      <c r="Y97" s="149"/>
      <c r="Z97" s="149"/>
      <c r="AA97" s="149"/>
      <c r="AB97" s="149"/>
      <c r="AC97" s="149"/>
      <c r="AD97" s="149"/>
      <c r="AE97" s="149"/>
      <c r="AF97" s="149"/>
      <c r="AG97" s="149" t="s">
        <v>245</v>
      </c>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row>
    <row r="98" spans="1:60" outlineLevel="1">
      <c r="A98" s="156"/>
      <c r="B98" s="157"/>
      <c r="C98" s="265" t="s">
        <v>885</v>
      </c>
      <c r="D98" s="266"/>
      <c r="E98" s="266"/>
      <c r="F98" s="266"/>
      <c r="G98" s="266"/>
      <c r="H98" s="159"/>
      <c r="I98" s="159"/>
      <c r="J98" s="159"/>
      <c r="K98" s="159"/>
      <c r="L98" s="159"/>
      <c r="M98" s="159"/>
      <c r="N98" s="159"/>
      <c r="O98" s="159"/>
      <c r="P98" s="159"/>
      <c r="Q98" s="159"/>
      <c r="R98" s="159"/>
      <c r="S98" s="159"/>
      <c r="T98" s="159"/>
      <c r="U98" s="159"/>
      <c r="V98" s="159"/>
      <c r="W98" s="159"/>
      <c r="X98" s="159"/>
      <c r="Y98" s="149"/>
      <c r="Z98" s="149"/>
      <c r="AA98" s="149"/>
      <c r="AB98" s="149"/>
      <c r="AC98" s="149"/>
      <c r="AD98" s="149"/>
      <c r="AE98" s="149"/>
      <c r="AF98" s="149"/>
      <c r="AG98" s="149" t="s">
        <v>216</v>
      </c>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row>
    <row r="99" spans="1:60" outlineLevel="1">
      <c r="A99" s="156"/>
      <c r="B99" s="157"/>
      <c r="C99" s="194" t="s">
        <v>886</v>
      </c>
      <c r="D99" s="182"/>
      <c r="E99" s="183">
        <v>0.108</v>
      </c>
      <c r="F99" s="159"/>
      <c r="G99" s="159"/>
      <c r="H99" s="159"/>
      <c r="I99" s="159"/>
      <c r="J99" s="159"/>
      <c r="K99" s="159"/>
      <c r="L99" s="159"/>
      <c r="M99" s="159"/>
      <c r="N99" s="159"/>
      <c r="O99" s="159"/>
      <c r="P99" s="159"/>
      <c r="Q99" s="159"/>
      <c r="R99" s="159"/>
      <c r="S99" s="159"/>
      <c r="T99" s="159"/>
      <c r="U99" s="159"/>
      <c r="V99" s="159"/>
      <c r="W99" s="159"/>
      <c r="X99" s="159"/>
      <c r="Y99" s="149"/>
      <c r="Z99" s="149"/>
      <c r="AA99" s="149"/>
      <c r="AB99" s="149"/>
      <c r="AC99" s="149"/>
      <c r="AD99" s="149"/>
      <c r="AE99" s="149"/>
      <c r="AF99" s="149"/>
      <c r="AG99" s="149" t="s">
        <v>249</v>
      </c>
      <c r="AH99" s="149">
        <v>0</v>
      </c>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row>
    <row r="100" spans="1:60" ht="22.5" outlineLevel="1">
      <c r="A100" s="168">
        <v>24</v>
      </c>
      <c r="B100" s="169" t="s">
        <v>887</v>
      </c>
      <c r="C100" s="178" t="s">
        <v>888</v>
      </c>
      <c r="D100" s="170" t="s">
        <v>239</v>
      </c>
      <c r="E100" s="171">
        <v>1.6839999999999999</v>
      </c>
      <c r="F100" s="172"/>
      <c r="G100" s="173">
        <f>ROUND(E100*F100,2)</f>
        <v>0</v>
      </c>
      <c r="H100" s="172"/>
      <c r="I100" s="173">
        <f>ROUND(E100*H100,2)</f>
        <v>0</v>
      </c>
      <c r="J100" s="172"/>
      <c r="K100" s="173">
        <f>ROUND(E100*J100,2)</f>
        <v>0</v>
      </c>
      <c r="L100" s="173">
        <v>15</v>
      </c>
      <c r="M100" s="173">
        <f>G100*(1+L100/100)</f>
        <v>0</v>
      </c>
      <c r="N100" s="173">
        <v>1.82E-3</v>
      </c>
      <c r="O100" s="173">
        <f>ROUND(E100*N100,2)</f>
        <v>0</v>
      </c>
      <c r="P100" s="173">
        <v>1.95</v>
      </c>
      <c r="Q100" s="173">
        <f>ROUND(E100*P100,2)</f>
        <v>3.28</v>
      </c>
      <c r="R100" s="173" t="s">
        <v>444</v>
      </c>
      <c r="S100" s="173" t="s">
        <v>211</v>
      </c>
      <c r="T100" s="174" t="s">
        <v>241</v>
      </c>
      <c r="U100" s="159">
        <v>4.806</v>
      </c>
      <c r="V100" s="159">
        <f>ROUND(E100*U100,2)</f>
        <v>8.09</v>
      </c>
      <c r="W100" s="159"/>
      <c r="X100" s="159" t="s">
        <v>242</v>
      </c>
      <c r="Y100" s="149"/>
      <c r="Z100" s="149"/>
      <c r="AA100" s="149"/>
      <c r="AB100" s="149"/>
      <c r="AC100" s="149"/>
      <c r="AD100" s="149"/>
      <c r="AE100" s="149"/>
      <c r="AF100" s="149"/>
      <c r="AG100" s="149" t="s">
        <v>243</v>
      </c>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row>
    <row r="101" spans="1:60" outlineLevel="1">
      <c r="A101" s="156"/>
      <c r="B101" s="157"/>
      <c r="C101" s="263" t="s">
        <v>884</v>
      </c>
      <c r="D101" s="264"/>
      <c r="E101" s="264"/>
      <c r="F101" s="264"/>
      <c r="G101" s="264"/>
      <c r="H101" s="159"/>
      <c r="I101" s="159"/>
      <c r="J101" s="159"/>
      <c r="K101" s="159"/>
      <c r="L101" s="159"/>
      <c r="M101" s="159"/>
      <c r="N101" s="159"/>
      <c r="O101" s="159"/>
      <c r="P101" s="159"/>
      <c r="Q101" s="159"/>
      <c r="R101" s="159"/>
      <c r="S101" s="159"/>
      <c r="T101" s="159"/>
      <c r="U101" s="159"/>
      <c r="V101" s="159"/>
      <c r="W101" s="159"/>
      <c r="X101" s="159"/>
      <c r="Y101" s="149"/>
      <c r="Z101" s="149"/>
      <c r="AA101" s="149"/>
      <c r="AB101" s="149"/>
      <c r="AC101" s="149"/>
      <c r="AD101" s="149"/>
      <c r="AE101" s="149"/>
      <c r="AF101" s="149"/>
      <c r="AG101" s="149" t="s">
        <v>245</v>
      </c>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row>
    <row r="102" spans="1:60" outlineLevel="1">
      <c r="A102" s="156"/>
      <c r="B102" s="157"/>
      <c r="C102" s="265" t="s">
        <v>885</v>
      </c>
      <c r="D102" s="266"/>
      <c r="E102" s="266"/>
      <c r="F102" s="266"/>
      <c r="G102" s="266"/>
      <c r="H102" s="159"/>
      <c r="I102" s="159"/>
      <c r="J102" s="159"/>
      <c r="K102" s="159"/>
      <c r="L102" s="159"/>
      <c r="M102" s="159"/>
      <c r="N102" s="159"/>
      <c r="O102" s="159"/>
      <c r="P102" s="159"/>
      <c r="Q102" s="159"/>
      <c r="R102" s="159"/>
      <c r="S102" s="159"/>
      <c r="T102" s="159"/>
      <c r="U102" s="159"/>
      <c r="V102" s="159"/>
      <c r="W102" s="159"/>
      <c r="X102" s="159"/>
      <c r="Y102" s="149"/>
      <c r="Z102" s="149"/>
      <c r="AA102" s="149"/>
      <c r="AB102" s="149"/>
      <c r="AC102" s="149"/>
      <c r="AD102" s="149"/>
      <c r="AE102" s="149"/>
      <c r="AF102" s="149"/>
      <c r="AG102" s="149" t="s">
        <v>216</v>
      </c>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row>
    <row r="103" spans="1:60" outlineLevel="1">
      <c r="A103" s="156"/>
      <c r="B103" s="157"/>
      <c r="C103" s="194" t="s">
        <v>889</v>
      </c>
      <c r="D103" s="182"/>
      <c r="E103" s="183">
        <v>1</v>
      </c>
      <c r="F103" s="159"/>
      <c r="G103" s="159"/>
      <c r="H103" s="159"/>
      <c r="I103" s="159"/>
      <c r="J103" s="159"/>
      <c r="K103" s="159"/>
      <c r="L103" s="159"/>
      <c r="M103" s="159"/>
      <c r="N103" s="159"/>
      <c r="O103" s="159"/>
      <c r="P103" s="159"/>
      <c r="Q103" s="159"/>
      <c r="R103" s="159"/>
      <c r="S103" s="159"/>
      <c r="T103" s="159"/>
      <c r="U103" s="159"/>
      <c r="V103" s="159"/>
      <c r="W103" s="159"/>
      <c r="X103" s="159"/>
      <c r="Y103" s="149"/>
      <c r="Z103" s="149"/>
      <c r="AA103" s="149"/>
      <c r="AB103" s="149"/>
      <c r="AC103" s="149"/>
      <c r="AD103" s="149"/>
      <c r="AE103" s="149"/>
      <c r="AF103" s="149"/>
      <c r="AG103" s="149" t="s">
        <v>249</v>
      </c>
      <c r="AH103" s="149">
        <v>0</v>
      </c>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row>
    <row r="104" spans="1:60" outlineLevel="1">
      <c r="A104" s="156"/>
      <c r="B104" s="157"/>
      <c r="C104" s="194" t="s">
        <v>890</v>
      </c>
      <c r="D104" s="182"/>
      <c r="E104" s="183">
        <v>0.68400000000000005</v>
      </c>
      <c r="F104" s="159"/>
      <c r="G104" s="159"/>
      <c r="H104" s="159"/>
      <c r="I104" s="159"/>
      <c r="J104" s="159"/>
      <c r="K104" s="159"/>
      <c r="L104" s="159"/>
      <c r="M104" s="159"/>
      <c r="N104" s="159"/>
      <c r="O104" s="159"/>
      <c r="P104" s="159"/>
      <c r="Q104" s="159"/>
      <c r="R104" s="159"/>
      <c r="S104" s="159"/>
      <c r="T104" s="159"/>
      <c r="U104" s="159"/>
      <c r="V104" s="159"/>
      <c r="W104" s="159"/>
      <c r="X104" s="159"/>
      <c r="Y104" s="149"/>
      <c r="Z104" s="149"/>
      <c r="AA104" s="149"/>
      <c r="AB104" s="149"/>
      <c r="AC104" s="149"/>
      <c r="AD104" s="149"/>
      <c r="AE104" s="149"/>
      <c r="AF104" s="149"/>
      <c r="AG104" s="149" t="s">
        <v>249</v>
      </c>
      <c r="AH104" s="149">
        <v>0</v>
      </c>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row>
    <row r="105" spans="1:60" ht="33.75" outlineLevel="1">
      <c r="A105" s="168">
        <v>25</v>
      </c>
      <c r="B105" s="169" t="s">
        <v>891</v>
      </c>
      <c r="C105" s="178" t="s">
        <v>892</v>
      </c>
      <c r="D105" s="170" t="s">
        <v>272</v>
      </c>
      <c r="E105" s="171">
        <v>2.8</v>
      </c>
      <c r="F105" s="172"/>
      <c r="G105" s="173">
        <f>ROUND(E105*F105,2)</f>
        <v>0</v>
      </c>
      <c r="H105" s="172"/>
      <c r="I105" s="173">
        <f>ROUND(E105*H105,2)</f>
        <v>0</v>
      </c>
      <c r="J105" s="172"/>
      <c r="K105" s="173">
        <f>ROUND(E105*J105,2)</f>
        <v>0</v>
      </c>
      <c r="L105" s="173">
        <v>15</v>
      </c>
      <c r="M105" s="173">
        <f>G105*(1+L105/100)</f>
        <v>0</v>
      </c>
      <c r="N105" s="173">
        <v>0</v>
      </c>
      <c r="O105" s="173">
        <f>ROUND(E105*N105,2)</f>
        <v>0</v>
      </c>
      <c r="P105" s="173">
        <v>4.2000000000000003E-2</v>
      </c>
      <c r="Q105" s="173">
        <f>ROUND(E105*P105,2)</f>
        <v>0.12</v>
      </c>
      <c r="R105" s="173" t="s">
        <v>444</v>
      </c>
      <c r="S105" s="173" t="s">
        <v>211</v>
      </c>
      <c r="T105" s="174" t="s">
        <v>241</v>
      </c>
      <c r="U105" s="159">
        <v>0.71499999999999997</v>
      </c>
      <c r="V105" s="159">
        <f>ROUND(E105*U105,2)</f>
        <v>2</v>
      </c>
      <c r="W105" s="159"/>
      <c r="X105" s="159" t="s">
        <v>242</v>
      </c>
      <c r="Y105" s="149"/>
      <c r="Z105" s="149"/>
      <c r="AA105" s="149"/>
      <c r="AB105" s="149"/>
      <c r="AC105" s="149"/>
      <c r="AD105" s="149"/>
      <c r="AE105" s="149"/>
      <c r="AF105" s="149"/>
      <c r="AG105" s="149" t="s">
        <v>243</v>
      </c>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row>
    <row r="106" spans="1:60" outlineLevel="1">
      <c r="A106" s="156"/>
      <c r="B106" s="157"/>
      <c r="C106" s="194" t="s">
        <v>893</v>
      </c>
      <c r="D106" s="182"/>
      <c r="E106" s="183">
        <v>2.8</v>
      </c>
      <c r="F106" s="159"/>
      <c r="G106" s="159"/>
      <c r="H106" s="159"/>
      <c r="I106" s="159"/>
      <c r="J106" s="159"/>
      <c r="K106" s="159"/>
      <c r="L106" s="159"/>
      <c r="M106" s="159"/>
      <c r="N106" s="159"/>
      <c r="O106" s="159"/>
      <c r="P106" s="159"/>
      <c r="Q106" s="159"/>
      <c r="R106" s="159"/>
      <c r="S106" s="159"/>
      <c r="T106" s="159"/>
      <c r="U106" s="159"/>
      <c r="V106" s="159"/>
      <c r="W106" s="159"/>
      <c r="X106" s="159"/>
      <c r="Y106" s="149"/>
      <c r="Z106" s="149"/>
      <c r="AA106" s="149"/>
      <c r="AB106" s="149"/>
      <c r="AC106" s="149"/>
      <c r="AD106" s="149"/>
      <c r="AE106" s="149"/>
      <c r="AF106" s="149"/>
      <c r="AG106" s="149" t="s">
        <v>249</v>
      </c>
      <c r="AH106" s="149">
        <v>0</v>
      </c>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row>
    <row r="107" spans="1:60" ht="22.5" outlineLevel="1">
      <c r="A107" s="168">
        <v>26</v>
      </c>
      <c r="B107" s="169" t="s">
        <v>894</v>
      </c>
      <c r="C107" s="178" t="s">
        <v>895</v>
      </c>
      <c r="D107" s="170" t="s">
        <v>272</v>
      </c>
      <c r="E107" s="171">
        <v>11</v>
      </c>
      <c r="F107" s="172"/>
      <c r="G107" s="173">
        <f>ROUND(E107*F107,2)</f>
        <v>0</v>
      </c>
      <c r="H107" s="172"/>
      <c r="I107" s="173">
        <f>ROUND(E107*H107,2)</f>
        <v>0</v>
      </c>
      <c r="J107" s="172"/>
      <c r="K107" s="173">
        <f>ROUND(E107*J107,2)</f>
        <v>0</v>
      </c>
      <c r="L107" s="173">
        <v>15</v>
      </c>
      <c r="M107" s="173">
        <f>G107*(1+L107/100)</f>
        <v>0</v>
      </c>
      <c r="N107" s="173">
        <v>0</v>
      </c>
      <c r="O107" s="173">
        <f>ROUND(E107*N107,2)</f>
        <v>0</v>
      </c>
      <c r="P107" s="173">
        <v>3.6999999999999998E-2</v>
      </c>
      <c r="Q107" s="173">
        <f>ROUND(E107*P107,2)</f>
        <v>0.41</v>
      </c>
      <c r="R107" s="173" t="s">
        <v>444</v>
      </c>
      <c r="S107" s="173" t="s">
        <v>211</v>
      </c>
      <c r="T107" s="174" t="s">
        <v>241</v>
      </c>
      <c r="U107" s="159">
        <v>0.55000000000000004</v>
      </c>
      <c r="V107" s="159">
        <f>ROUND(E107*U107,2)</f>
        <v>6.05</v>
      </c>
      <c r="W107" s="159"/>
      <c r="X107" s="159" t="s">
        <v>242</v>
      </c>
      <c r="Y107" s="149"/>
      <c r="Z107" s="149"/>
      <c r="AA107" s="149"/>
      <c r="AB107" s="149"/>
      <c r="AC107" s="149"/>
      <c r="AD107" s="149"/>
      <c r="AE107" s="149"/>
      <c r="AF107" s="149"/>
      <c r="AG107" s="149" t="s">
        <v>243</v>
      </c>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row>
    <row r="108" spans="1:60" outlineLevel="1">
      <c r="A108" s="156"/>
      <c r="B108" s="157"/>
      <c r="C108" s="194" t="s">
        <v>896</v>
      </c>
      <c r="D108" s="182"/>
      <c r="E108" s="183">
        <v>11</v>
      </c>
      <c r="F108" s="159"/>
      <c r="G108" s="159"/>
      <c r="H108" s="159"/>
      <c r="I108" s="159"/>
      <c r="J108" s="159"/>
      <c r="K108" s="159"/>
      <c r="L108" s="159"/>
      <c r="M108" s="159"/>
      <c r="N108" s="159"/>
      <c r="O108" s="159"/>
      <c r="P108" s="159"/>
      <c r="Q108" s="159"/>
      <c r="R108" s="159"/>
      <c r="S108" s="159"/>
      <c r="T108" s="159"/>
      <c r="U108" s="159"/>
      <c r="V108" s="159"/>
      <c r="W108" s="159"/>
      <c r="X108" s="159"/>
      <c r="Y108" s="149"/>
      <c r="Z108" s="149"/>
      <c r="AA108" s="149"/>
      <c r="AB108" s="149"/>
      <c r="AC108" s="149"/>
      <c r="AD108" s="149"/>
      <c r="AE108" s="149"/>
      <c r="AF108" s="149"/>
      <c r="AG108" s="149" t="s">
        <v>249</v>
      </c>
      <c r="AH108" s="149">
        <v>0</v>
      </c>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row>
    <row r="109" spans="1:60" ht="22.5" outlineLevel="1">
      <c r="A109" s="168">
        <v>27</v>
      </c>
      <c r="B109" s="169" t="s">
        <v>897</v>
      </c>
      <c r="C109" s="178" t="s">
        <v>898</v>
      </c>
      <c r="D109" s="170" t="s">
        <v>257</v>
      </c>
      <c r="E109" s="171">
        <v>18</v>
      </c>
      <c r="F109" s="172"/>
      <c r="G109" s="173">
        <f>ROUND(E109*F109,2)</f>
        <v>0</v>
      </c>
      <c r="H109" s="172"/>
      <c r="I109" s="173">
        <f>ROUND(E109*H109,2)</f>
        <v>0</v>
      </c>
      <c r="J109" s="172"/>
      <c r="K109" s="173">
        <f>ROUND(E109*J109,2)</f>
        <v>0</v>
      </c>
      <c r="L109" s="173">
        <v>15</v>
      </c>
      <c r="M109" s="173">
        <f>G109*(1+L109/100)</f>
        <v>0</v>
      </c>
      <c r="N109" s="173">
        <v>0</v>
      </c>
      <c r="O109" s="173">
        <f>ROUND(E109*N109,2)</f>
        <v>0</v>
      </c>
      <c r="P109" s="173">
        <v>0.05</v>
      </c>
      <c r="Q109" s="173">
        <f>ROUND(E109*P109,2)</f>
        <v>0.9</v>
      </c>
      <c r="R109" s="173" t="s">
        <v>444</v>
      </c>
      <c r="S109" s="173" t="s">
        <v>211</v>
      </c>
      <c r="T109" s="174" t="s">
        <v>241</v>
      </c>
      <c r="U109" s="159">
        <v>0.46200000000000002</v>
      </c>
      <c r="V109" s="159">
        <f>ROUND(E109*U109,2)</f>
        <v>8.32</v>
      </c>
      <c r="W109" s="159"/>
      <c r="X109" s="159" t="s">
        <v>242</v>
      </c>
      <c r="Y109" s="149"/>
      <c r="Z109" s="149"/>
      <c r="AA109" s="149"/>
      <c r="AB109" s="149"/>
      <c r="AC109" s="149"/>
      <c r="AD109" s="149"/>
      <c r="AE109" s="149"/>
      <c r="AF109" s="149"/>
      <c r="AG109" s="149" t="s">
        <v>243</v>
      </c>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row>
    <row r="110" spans="1:60" outlineLevel="1">
      <c r="A110" s="156"/>
      <c r="B110" s="157"/>
      <c r="C110" s="194" t="s">
        <v>787</v>
      </c>
      <c r="D110" s="182"/>
      <c r="E110" s="183">
        <v>18</v>
      </c>
      <c r="F110" s="159"/>
      <c r="G110" s="159"/>
      <c r="H110" s="159"/>
      <c r="I110" s="159"/>
      <c r="J110" s="159"/>
      <c r="K110" s="159"/>
      <c r="L110" s="159"/>
      <c r="M110" s="159"/>
      <c r="N110" s="159"/>
      <c r="O110" s="159"/>
      <c r="P110" s="159"/>
      <c r="Q110" s="159"/>
      <c r="R110" s="159"/>
      <c r="S110" s="159"/>
      <c r="T110" s="159"/>
      <c r="U110" s="159"/>
      <c r="V110" s="159"/>
      <c r="W110" s="159"/>
      <c r="X110" s="159"/>
      <c r="Y110" s="149"/>
      <c r="Z110" s="149"/>
      <c r="AA110" s="149"/>
      <c r="AB110" s="149"/>
      <c r="AC110" s="149"/>
      <c r="AD110" s="149"/>
      <c r="AE110" s="149"/>
      <c r="AF110" s="149"/>
      <c r="AG110" s="149" t="s">
        <v>249</v>
      </c>
      <c r="AH110" s="149">
        <v>0</v>
      </c>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row>
    <row r="111" spans="1:60" ht="22.5" outlineLevel="1">
      <c r="A111" s="168">
        <v>28</v>
      </c>
      <c r="B111" s="169" t="s">
        <v>899</v>
      </c>
      <c r="C111" s="178" t="s">
        <v>900</v>
      </c>
      <c r="D111" s="170" t="s">
        <v>257</v>
      </c>
      <c r="E111" s="171">
        <v>14</v>
      </c>
      <c r="F111" s="172"/>
      <c r="G111" s="173">
        <f>ROUND(E111*F111,2)</f>
        <v>0</v>
      </c>
      <c r="H111" s="172"/>
      <c r="I111" s="173">
        <f>ROUND(E111*H111,2)</f>
        <v>0</v>
      </c>
      <c r="J111" s="172"/>
      <c r="K111" s="173">
        <f>ROUND(E111*J111,2)</f>
        <v>0</v>
      </c>
      <c r="L111" s="173">
        <v>15</v>
      </c>
      <c r="M111" s="173">
        <f>G111*(1+L111/100)</f>
        <v>0</v>
      </c>
      <c r="N111" s="173">
        <v>0</v>
      </c>
      <c r="O111" s="173">
        <f>ROUND(E111*N111,2)</f>
        <v>0</v>
      </c>
      <c r="P111" s="173">
        <v>4.5999999999999999E-2</v>
      </c>
      <c r="Q111" s="173">
        <f>ROUND(E111*P111,2)</f>
        <v>0.64</v>
      </c>
      <c r="R111" s="173" t="s">
        <v>444</v>
      </c>
      <c r="S111" s="173" t="s">
        <v>211</v>
      </c>
      <c r="T111" s="174" t="s">
        <v>241</v>
      </c>
      <c r="U111" s="159">
        <v>0.26</v>
      </c>
      <c r="V111" s="159">
        <f>ROUND(E111*U111,2)</f>
        <v>3.64</v>
      </c>
      <c r="W111" s="159"/>
      <c r="X111" s="159" t="s">
        <v>242</v>
      </c>
      <c r="Y111" s="149"/>
      <c r="Z111" s="149"/>
      <c r="AA111" s="149"/>
      <c r="AB111" s="149"/>
      <c r="AC111" s="149"/>
      <c r="AD111" s="149"/>
      <c r="AE111" s="149"/>
      <c r="AF111" s="149"/>
      <c r="AG111" s="149" t="s">
        <v>243</v>
      </c>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row>
    <row r="112" spans="1:60" outlineLevel="1">
      <c r="A112" s="156"/>
      <c r="B112" s="157"/>
      <c r="C112" s="194" t="s">
        <v>901</v>
      </c>
      <c r="D112" s="182"/>
      <c r="E112" s="183">
        <v>14</v>
      </c>
      <c r="F112" s="159"/>
      <c r="G112" s="159"/>
      <c r="H112" s="159"/>
      <c r="I112" s="159"/>
      <c r="J112" s="159"/>
      <c r="K112" s="159"/>
      <c r="L112" s="159"/>
      <c r="M112" s="159"/>
      <c r="N112" s="159"/>
      <c r="O112" s="159"/>
      <c r="P112" s="159"/>
      <c r="Q112" s="159"/>
      <c r="R112" s="159"/>
      <c r="S112" s="159"/>
      <c r="T112" s="159"/>
      <c r="U112" s="159"/>
      <c r="V112" s="159"/>
      <c r="W112" s="159"/>
      <c r="X112" s="159"/>
      <c r="Y112" s="149"/>
      <c r="Z112" s="149"/>
      <c r="AA112" s="149"/>
      <c r="AB112" s="149"/>
      <c r="AC112" s="149"/>
      <c r="AD112" s="149"/>
      <c r="AE112" s="149"/>
      <c r="AF112" s="149"/>
      <c r="AG112" s="149" t="s">
        <v>249</v>
      </c>
      <c r="AH112" s="149">
        <v>0</v>
      </c>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row>
    <row r="113" spans="1:60" ht="33.75" outlineLevel="1">
      <c r="A113" s="168">
        <v>29</v>
      </c>
      <c r="B113" s="169" t="s">
        <v>902</v>
      </c>
      <c r="C113" s="178" t="s">
        <v>903</v>
      </c>
      <c r="D113" s="170" t="s">
        <v>257</v>
      </c>
      <c r="E113" s="171">
        <v>21</v>
      </c>
      <c r="F113" s="172"/>
      <c r="G113" s="173">
        <f>ROUND(E113*F113,2)</f>
        <v>0</v>
      </c>
      <c r="H113" s="172"/>
      <c r="I113" s="173">
        <f>ROUND(E113*H113,2)</f>
        <v>0</v>
      </c>
      <c r="J113" s="172"/>
      <c r="K113" s="173">
        <f>ROUND(E113*J113,2)</f>
        <v>0</v>
      </c>
      <c r="L113" s="173">
        <v>15</v>
      </c>
      <c r="M113" s="173">
        <f>G113*(1+L113/100)</f>
        <v>0</v>
      </c>
      <c r="N113" s="173">
        <v>0</v>
      </c>
      <c r="O113" s="173">
        <f>ROUND(E113*N113,2)</f>
        <v>0</v>
      </c>
      <c r="P113" s="173">
        <v>5.8999999999999997E-2</v>
      </c>
      <c r="Q113" s="173">
        <f>ROUND(E113*P113,2)</f>
        <v>1.24</v>
      </c>
      <c r="R113" s="173" t="s">
        <v>444</v>
      </c>
      <c r="S113" s="173" t="s">
        <v>211</v>
      </c>
      <c r="T113" s="174" t="s">
        <v>241</v>
      </c>
      <c r="U113" s="159">
        <v>0.2</v>
      </c>
      <c r="V113" s="159">
        <f>ROUND(E113*U113,2)</f>
        <v>4.2</v>
      </c>
      <c r="W113" s="159"/>
      <c r="X113" s="159" t="s">
        <v>242</v>
      </c>
      <c r="Y113" s="149"/>
      <c r="Z113" s="149"/>
      <c r="AA113" s="149"/>
      <c r="AB113" s="149"/>
      <c r="AC113" s="149"/>
      <c r="AD113" s="149"/>
      <c r="AE113" s="149"/>
      <c r="AF113" s="149"/>
      <c r="AG113" s="149" t="s">
        <v>243</v>
      </c>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row>
    <row r="114" spans="1:60" outlineLevel="1">
      <c r="A114" s="156"/>
      <c r="B114" s="157"/>
      <c r="C114" s="194" t="s">
        <v>904</v>
      </c>
      <c r="D114" s="182"/>
      <c r="E114" s="183">
        <v>21</v>
      </c>
      <c r="F114" s="159"/>
      <c r="G114" s="159"/>
      <c r="H114" s="159"/>
      <c r="I114" s="159"/>
      <c r="J114" s="159"/>
      <c r="K114" s="159"/>
      <c r="L114" s="159"/>
      <c r="M114" s="159"/>
      <c r="N114" s="159"/>
      <c r="O114" s="159"/>
      <c r="P114" s="159"/>
      <c r="Q114" s="159"/>
      <c r="R114" s="159"/>
      <c r="S114" s="159"/>
      <c r="T114" s="159"/>
      <c r="U114" s="159"/>
      <c r="V114" s="159"/>
      <c r="W114" s="159"/>
      <c r="X114" s="159"/>
      <c r="Y114" s="149"/>
      <c r="Z114" s="149"/>
      <c r="AA114" s="149"/>
      <c r="AB114" s="149"/>
      <c r="AC114" s="149"/>
      <c r="AD114" s="149"/>
      <c r="AE114" s="149"/>
      <c r="AF114" s="149"/>
      <c r="AG114" s="149" t="s">
        <v>249</v>
      </c>
      <c r="AH114" s="149">
        <v>0</v>
      </c>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row>
    <row r="115" spans="1:60" ht="22.5" outlineLevel="1">
      <c r="A115" s="168">
        <v>30</v>
      </c>
      <c r="B115" s="169" t="s">
        <v>905</v>
      </c>
      <c r="C115" s="178" t="s">
        <v>906</v>
      </c>
      <c r="D115" s="170" t="s">
        <v>257</v>
      </c>
      <c r="E115" s="171">
        <v>20</v>
      </c>
      <c r="F115" s="172"/>
      <c r="G115" s="173">
        <f>ROUND(E115*F115,2)</f>
        <v>0</v>
      </c>
      <c r="H115" s="172"/>
      <c r="I115" s="173">
        <f>ROUND(E115*H115,2)</f>
        <v>0</v>
      </c>
      <c r="J115" s="172"/>
      <c r="K115" s="173">
        <f>ROUND(E115*J115,2)</f>
        <v>0</v>
      </c>
      <c r="L115" s="173">
        <v>15</v>
      </c>
      <c r="M115" s="173">
        <f>G115*(1+L115/100)</f>
        <v>0</v>
      </c>
      <c r="N115" s="173">
        <v>0</v>
      </c>
      <c r="O115" s="173">
        <f>ROUND(E115*N115,2)</f>
        <v>0</v>
      </c>
      <c r="P115" s="173">
        <v>6.8000000000000005E-2</v>
      </c>
      <c r="Q115" s="173">
        <f>ROUND(E115*P115,2)</f>
        <v>1.36</v>
      </c>
      <c r="R115" s="173" t="s">
        <v>444</v>
      </c>
      <c r="S115" s="173" t="s">
        <v>211</v>
      </c>
      <c r="T115" s="174" t="s">
        <v>241</v>
      </c>
      <c r="U115" s="159">
        <v>0.3</v>
      </c>
      <c r="V115" s="159">
        <f>ROUND(E115*U115,2)</f>
        <v>6</v>
      </c>
      <c r="W115" s="159"/>
      <c r="X115" s="159" t="s">
        <v>242</v>
      </c>
      <c r="Y115" s="149"/>
      <c r="Z115" s="149"/>
      <c r="AA115" s="149"/>
      <c r="AB115" s="149"/>
      <c r="AC115" s="149"/>
      <c r="AD115" s="149"/>
      <c r="AE115" s="149"/>
      <c r="AF115" s="149"/>
      <c r="AG115" s="149" t="s">
        <v>243</v>
      </c>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row>
    <row r="116" spans="1:60" outlineLevel="1">
      <c r="A116" s="156"/>
      <c r="B116" s="157"/>
      <c r="C116" s="263" t="s">
        <v>907</v>
      </c>
      <c r="D116" s="264"/>
      <c r="E116" s="264"/>
      <c r="F116" s="264"/>
      <c r="G116" s="264"/>
      <c r="H116" s="159"/>
      <c r="I116" s="159"/>
      <c r="J116" s="159"/>
      <c r="K116" s="159"/>
      <c r="L116" s="159"/>
      <c r="M116" s="159"/>
      <c r="N116" s="159"/>
      <c r="O116" s="159"/>
      <c r="P116" s="159"/>
      <c r="Q116" s="159"/>
      <c r="R116" s="159"/>
      <c r="S116" s="159"/>
      <c r="T116" s="159"/>
      <c r="U116" s="159"/>
      <c r="V116" s="159"/>
      <c r="W116" s="159"/>
      <c r="X116" s="159"/>
      <c r="Y116" s="149"/>
      <c r="Z116" s="149"/>
      <c r="AA116" s="149"/>
      <c r="AB116" s="149"/>
      <c r="AC116" s="149"/>
      <c r="AD116" s="149"/>
      <c r="AE116" s="149"/>
      <c r="AF116" s="149"/>
      <c r="AG116" s="149" t="s">
        <v>245</v>
      </c>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row>
    <row r="117" spans="1:60" outlineLevel="1">
      <c r="A117" s="156"/>
      <c r="B117" s="157"/>
      <c r="C117" s="194" t="s">
        <v>908</v>
      </c>
      <c r="D117" s="182"/>
      <c r="E117" s="183">
        <v>20</v>
      </c>
      <c r="F117" s="159"/>
      <c r="G117" s="159"/>
      <c r="H117" s="159"/>
      <c r="I117" s="159"/>
      <c r="J117" s="159"/>
      <c r="K117" s="159"/>
      <c r="L117" s="159"/>
      <c r="M117" s="159"/>
      <c r="N117" s="159"/>
      <c r="O117" s="159"/>
      <c r="P117" s="159"/>
      <c r="Q117" s="159"/>
      <c r="R117" s="159"/>
      <c r="S117" s="159"/>
      <c r="T117" s="159"/>
      <c r="U117" s="159"/>
      <c r="V117" s="159"/>
      <c r="W117" s="159"/>
      <c r="X117" s="159"/>
      <c r="Y117" s="149"/>
      <c r="Z117" s="149"/>
      <c r="AA117" s="149"/>
      <c r="AB117" s="149"/>
      <c r="AC117" s="149"/>
      <c r="AD117" s="149"/>
      <c r="AE117" s="149"/>
      <c r="AF117" s="149"/>
      <c r="AG117" s="149" t="s">
        <v>249</v>
      </c>
      <c r="AH117" s="149">
        <v>0</v>
      </c>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row>
    <row r="118" spans="1:60" ht="22.5" outlineLevel="1">
      <c r="A118" s="168">
        <v>31</v>
      </c>
      <c r="B118" s="169" t="s">
        <v>909</v>
      </c>
      <c r="C118" s="178" t="s">
        <v>910</v>
      </c>
      <c r="D118" s="170" t="s">
        <v>257</v>
      </c>
      <c r="E118" s="171">
        <v>25</v>
      </c>
      <c r="F118" s="172"/>
      <c r="G118" s="173">
        <f>ROUND(E118*F118,2)</f>
        <v>0</v>
      </c>
      <c r="H118" s="172"/>
      <c r="I118" s="173">
        <f>ROUND(E118*H118,2)</f>
        <v>0</v>
      </c>
      <c r="J118" s="172"/>
      <c r="K118" s="173">
        <f>ROUND(E118*J118,2)</f>
        <v>0</v>
      </c>
      <c r="L118" s="173">
        <v>15</v>
      </c>
      <c r="M118" s="173">
        <f>G118*(1+L118/100)</f>
        <v>0</v>
      </c>
      <c r="N118" s="173">
        <v>0</v>
      </c>
      <c r="O118" s="173">
        <f>ROUND(E118*N118,2)</f>
        <v>0</v>
      </c>
      <c r="P118" s="173">
        <v>8.8999999999999996E-2</v>
      </c>
      <c r="Q118" s="173">
        <f>ROUND(E118*P118,2)</f>
        <v>2.23</v>
      </c>
      <c r="R118" s="173" t="s">
        <v>444</v>
      </c>
      <c r="S118" s="173" t="s">
        <v>211</v>
      </c>
      <c r="T118" s="174" t="s">
        <v>241</v>
      </c>
      <c r="U118" s="159">
        <v>0.39</v>
      </c>
      <c r="V118" s="159">
        <f>ROUND(E118*U118,2)</f>
        <v>9.75</v>
      </c>
      <c r="W118" s="159"/>
      <c r="X118" s="159" t="s">
        <v>242</v>
      </c>
      <c r="Y118" s="149"/>
      <c r="Z118" s="149"/>
      <c r="AA118" s="149"/>
      <c r="AB118" s="149"/>
      <c r="AC118" s="149"/>
      <c r="AD118" s="149"/>
      <c r="AE118" s="149"/>
      <c r="AF118" s="149"/>
      <c r="AG118" s="149" t="s">
        <v>243</v>
      </c>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row>
    <row r="119" spans="1:60" outlineLevel="1">
      <c r="A119" s="156"/>
      <c r="B119" s="157"/>
      <c r="C119" s="263" t="s">
        <v>907</v>
      </c>
      <c r="D119" s="264"/>
      <c r="E119" s="264"/>
      <c r="F119" s="264"/>
      <c r="G119" s="264"/>
      <c r="H119" s="159"/>
      <c r="I119" s="159"/>
      <c r="J119" s="159"/>
      <c r="K119" s="159"/>
      <c r="L119" s="159"/>
      <c r="M119" s="159"/>
      <c r="N119" s="159"/>
      <c r="O119" s="159"/>
      <c r="P119" s="159"/>
      <c r="Q119" s="159"/>
      <c r="R119" s="159"/>
      <c r="S119" s="159"/>
      <c r="T119" s="159"/>
      <c r="U119" s="159"/>
      <c r="V119" s="159"/>
      <c r="W119" s="159"/>
      <c r="X119" s="159"/>
      <c r="Y119" s="149"/>
      <c r="Z119" s="149"/>
      <c r="AA119" s="149"/>
      <c r="AB119" s="149"/>
      <c r="AC119" s="149"/>
      <c r="AD119" s="149"/>
      <c r="AE119" s="149"/>
      <c r="AF119" s="149"/>
      <c r="AG119" s="149" t="s">
        <v>245</v>
      </c>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row>
    <row r="120" spans="1:60" outlineLevel="1">
      <c r="A120" s="156"/>
      <c r="B120" s="157"/>
      <c r="C120" s="194" t="s">
        <v>911</v>
      </c>
      <c r="D120" s="182"/>
      <c r="E120" s="183">
        <v>25</v>
      </c>
      <c r="F120" s="159"/>
      <c r="G120" s="159"/>
      <c r="H120" s="159"/>
      <c r="I120" s="159"/>
      <c r="J120" s="159"/>
      <c r="K120" s="159"/>
      <c r="L120" s="159"/>
      <c r="M120" s="159"/>
      <c r="N120" s="159"/>
      <c r="O120" s="159"/>
      <c r="P120" s="159"/>
      <c r="Q120" s="159"/>
      <c r="R120" s="159"/>
      <c r="S120" s="159"/>
      <c r="T120" s="159"/>
      <c r="U120" s="159"/>
      <c r="V120" s="159"/>
      <c r="W120" s="159"/>
      <c r="X120" s="159"/>
      <c r="Y120" s="149"/>
      <c r="Z120" s="149"/>
      <c r="AA120" s="149"/>
      <c r="AB120" s="149"/>
      <c r="AC120" s="149"/>
      <c r="AD120" s="149"/>
      <c r="AE120" s="149"/>
      <c r="AF120" s="149"/>
      <c r="AG120" s="149" t="s">
        <v>249</v>
      </c>
      <c r="AH120" s="149">
        <v>0</v>
      </c>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row>
    <row r="121" spans="1:60" outlineLevel="1">
      <c r="A121" s="168">
        <v>32</v>
      </c>
      <c r="B121" s="169" t="s">
        <v>912</v>
      </c>
      <c r="C121" s="178" t="s">
        <v>913</v>
      </c>
      <c r="D121" s="170" t="s">
        <v>257</v>
      </c>
      <c r="E121" s="171">
        <v>35</v>
      </c>
      <c r="F121" s="172"/>
      <c r="G121" s="173">
        <f>ROUND(E121*F121,2)</f>
        <v>0</v>
      </c>
      <c r="H121" s="172"/>
      <c r="I121" s="173">
        <f>ROUND(E121*H121,2)</f>
        <v>0</v>
      </c>
      <c r="J121" s="172"/>
      <c r="K121" s="173">
        <f>ROUND(E121*J121,2)</f>
        <v>0</v>
      </c>
      <c r="L121" s="173">
        <v>15</v>
      </c>
      <c r="M121" s="173">
        <f>G121*(1+L121/100)</f>
        <v>0</v>
      </c>
      <c r="N121" s="173">
        <v>0</v>
      </c>
      <c r="O121" s="173">
        <f>ROUND(E121*N121,2)</f>
        <v>0</v>
      </c>
      <c r="P121" s="173">
        <v>0</v>
      </c>
      <c r="Q121" s="173">
        <f>ROUND(E121*P121,2)</f>
        <v>0</v>
      </c>
      <c r="R121" s="173"/>
      <c r="S121" s="173" t="s">
        <v>412</v>
      </c>
      <c r="T121" s="174" t="s">
        <v>212</v>
      </c>
      <c r="U121" s="159">
        <v>4.05</v>
      </c>
      <c r="V121" s="159">
        <f>ROUND(E121*U121,2)</f>
        <v>141.75</v>
      </c>
      <c r="W121" s="159"/>
      <c r="X121" s="159" t="s">
        <v>242</v>
      </c>
      <c r="Y121" s="149"/>
      <c r="Z121" s="149"/>
      <c r="AA121" s="149"/>
      <c r="AB121" s="149"/>
      <c r="AC121" s="149"/>
      <c r="AD121" s="149"/>
      <c r="AE121" s="149"/>
      <c r="AF121" s="149"/>
      <c r="AG121" s="149" t="s">
        <v>243</v>
      </c>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row>
    <row r="122" spans="1:60" outlineLevel="1">
      <c r="A122" s="156"/>
      <c r="B122" s="157"/>
      <c r="C122" s="194" t="s">
        <v>901</v>
      </c>
      <c r="D122" s="182"/>
      <c r="E122" s="183">
        <v>14</v>
      </c>
      <c r="F122" s="159"/>
      <c r="G122" s="159"/>
      <c r="H122" s="159"/>
      <c r="I122" s="159"/>
      <c r="J122" s="159"/>
      <c r="K122" s="159"/>
      <c r="L122" s="159"/>
      <c r="M122" s="159"/>
      <c r="N122" s="159"/>
      <c r="O122" s="159"/>
      <c r="P122" s="159"/>
      <c r="Q122" s="159"/>
      <c r="R122" s="159"/>
      <c r="S122" s="159"/>
      <c r="T122" s="159"/>
      <c r="U122" s="159"/>
      <c r="V122" s="159"/>
      <c r="W122" s="159"/>
      <c r="X122" s="159"/>
      <c r="Y122" s="149"/>
      <c r="Z122" s="149"/>
      <c r="AA122" s="149"/>
      <c r="AB122" s="149"/>
      <c r="AC122" s="149"/>
      <c r="AD122" s="149"/>
      <c r="AE122" s="149"/>
      <c r="AF122" s="149"/>
      <c r="AG122" s="149" t="s">
        <v>249</v>
      </c>
      <c r="AH122" s="149">
        <v>0</v>
      </c>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row>
    <row r="123" spans="1:60" outlineLevel="1">
      <c r="A123" s="156"/>
      <c r="B123" s="157"/>
      <c r="C123" s="194" t="s">
        <v>904</v>
      </c>
      <c r="D123" s="182"/>
      <c r="E123" s="183">
        <v>21</v>
      </c>
      <c r="F123" s="159"/>
      <c r="G123" s="159"/>
      <c r="H123" s="159"/>
      <c r="I123" s="159"/>
      <c r="J123" s="159"/>
      <c r="K123" s="159"/>
      <c r="L123" s="159"/>
      <c r="M123" s="159"/>
      <c r="N123" s="159"/>
      <c r="O123" s="159"/>
      <c r="P123" s="159"/>
      <c r="Q123" s="159"/>
      <c r="R123" s="159"/>
      <c r="S123" s="159"/>
      <c r="T123" s="159"/>
      <c r="U123" s="159"/>
      <c r="V123" s="159"/>
      <c r="W123" s="159"/>
      <c r="X123" s="159"/>
      <c r="Y123" s="149"/>
      <c r="Z123" s="149"/>
      <c r="AA123" s="149"/>
      <c r="AB123" s="149"/>
      <c r="AC123" s="149"/>
      <c r="AD123" s="149"/>
      <c r="AE123" s="149"/>
      <c r="AF123" s="149"/>
      <c r="AG123" s="149" t="s">
        <v>249</v>
      </c>
      <c r="AH123" s="149">
        <v>0</v>
      </c>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row>
    <row r="124" spans="1:60" outlineLevel="1">
      <c r="A124" s="186">
        <v>33</v>
      </c>
      <c r="B124" s="187" t="s">
        <v>914</v>
      </c>
      <c r="C124" s="195" t="s">
        <v>915</v>
      </c>
      <c r="D124" s="188" t="s">
        <v>257</v>
      </c>
      <c r="E124" s="189">
        <v>12</v>
      </c>
      <c r="F124" s="190"/>
      <c r="G124" s="191">
        <f>ROUND(E124*F124,2)</f>
        <v>0</v>
      </c>
      <c r="H124" s="190"/>
      <c r="I124" s="191">
        <f>ROUND(E124*H124,2)</f>
        <v>0</v>
      </c>
      <c r="J124" s="190"/>
      <c r="K124" s="191">
        <f>ROUND(E124*J124,2)</f>
        <v>0</v>
      </c>
      <c r="L124" s="191">
        <v>15</v>
      </c>
      <c r="M124" s="191">
        <f>G124*(1+L124/100)</f>
        <v>0</v>
      </c>
      <c r="N124" s="191">
        <v>0</v>
      </c>
      <c r="O124" s="191">
        <f>ROUND(E124*N124,2)</f>
        <v>0</v>
      </c>
      <c r="P124" s="191">
        <v>0.02</v>
      </c>
      <c r="Q124" s="191">
        <f>ROUND(E124*P124,2)</f>
        <v>0.24</v>
      </c>
      <c r="R124" s="191"/>
      <c r="S124" s="191" t="s">
        <v>412</v>
      </c>
      <c r="T124" s="192" t="s">
        <v>212</v>
      </c>
      <c r="U124" s="159">
        <v>0</v>
      </c>
      <c r="V124" s="159">
        <f>ROUND(E124*U124,2)</f>
        <v>0</v>
      </c>
      <c r="W124" s="159"/>
      <c r="X124" s="159" t="s">
        <v>242</v>
      </c>
      <c r="Y124" s="149"/>
      <c r="Z124" s="149"/>
      <c r="AA124" s="149"/>
      <c r="AB124" s="149"/>
      <c r="AC124" s="149"/>
      <c r="AD124" s="149"/>
      <c r="AE124" s="149"/>
      <c r="AF124" s="149"/>
      <c r="AG124" s="149" t="s">
        <v>243</v>
      </c>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row>
    <row r="125" spans="1:60" outlineLevel="1">
      <c r="A125" s="186">
        <v>34</v>
      </c>
      <c r="B125" s="187" t="s">
        <v>916</v>
      </c>
      <c r="C125" s="195" t="s">
        <v>917</v>
      </c>
      <c r="D125" s="188" t="s">
        <v>264</v>
      </c>
      <c r="E125" s="189">
        <v>1</v>
      </c>
      <c r="F125" s="190"/>
      <c r="G125" s="191">
        <f>ROUND(E125*F125,2)</f>
        <v>0</v>
      </c>
      <c r="H125" s="190"/>
      <c r="I125" s="191">
        <f>ROUND(E125*H125,2)</f>
        <v>0</v>
      </c>
      <c r="J125" s="190"/>
      <c r="K125" s="191">
        <f>ROUND(E125*J125,2)</f>
        <v>0</v>
      </c>
      <c r="L125" s="191">
        <v>15</v>
      </c>
      <c r="M125" s="191">
        <f>G125*(1+L125/100)</f>
        <v>0</v>
      </c>
      <c r="N125" s="191">
        <v>0</v>
      </c>
      <c r="O125" s="191">
        <f>ROUND(E125*N125,2)</f>
        <v>0</v>
      </c>
      <c r="P125" s="191">
        <v>0.1</v>
      </c>
      <c r="Q125" s="191">
        <f>ROUND(E125*P125,2)</f>
        <v>0.1</v>
      </c>
      <c r="R125" s="191"/>
      <c r="S125" s="191" t="s">
        <v>412</v>
      </c>
      <c r="T125" s="192" t="s">
        <v>212</v>
      </c>
      <c r="U125" s="159">
        <v>0</v>
      </c>
      <c r="V125" s="159">
        <f>ROUND(E125*U125,2)</f>
        <v>0</v>
      </c>
      <c r="W125" s="159"/>
      <c r="X125" s="159" t="s">
        <v>242</v>
      </c>
      <c r="Y125" s="149"/>
      <c r="Z125" s="149"/>
      <c r="AA125" s="149"/>
      <c r="AB125" s="149"/>
      <c r="AC125" s="149"/>
      <c r="AD125" s="149"/>
      <c r="AE125" s="149"/>
      <c r="AF125" s="149"/>
      <c r="AG125" s="149" t="s">
        <v>243</v>
      </c>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row>
    <row r="126" spans="1:60" outlineLevel="1">
      <c r="A126" s="186">
        <v>35</v>
      </c>
      <c r="B126" s="187" t="s">
        <v>714</v>
      </c>
      <c r="C126" s="195" t="s">
        <v>918</v>
      </c>
      <c r="D126" s="188" t="s">
        <v>919</v>
      </c>
      <c r="E126" s="189">
        <v>1</v>
      </c>
      <c r="F126" s="190"/>
      <c r="G126" s="191">
        <f>ROUND(E126*F126,2)</f>
        <v>0</v>
      </c>
      <c r="H126" s="190"/>
      <c r="I126" s="191">
        <f>ROUND(E126*H126,2)</f>
        <v>0</v>
      </c>
      <c r="J126" s="190"/>
      <c r="K126" s="191">
        <f>ROUND(E126*J126,2)</f>
        <v>0</v>
      </c>
      <c r="L126" s="191">
        <v>15</v>
      </c>
      <c r="M126" s="191">
        <f>G126*(1+L126/100)</f>
        <v>0</v>
      </c>
      <c r="N126" s="191">
        <v>0</v>
      </c>
      <c r="O126" s="191">
        <f>ROUND(E126*N126,2)</f>
        <v>0</v>
      </c>
      <c r="P126" s="191">
        <v>0</v>
      </c>
      <c r="Q126" s="191">
        <f>ROUND(E126*P126,2)</f>
        <v>0</v>
      </c>
      <c r="R126" s="191"/>
      <c r="S126" s="191" t="s">
        <v>412</v>
      </c>
      <c r="T126" s="192" t="s">
        <v>212</v>
      </c>
      <c r="U126" s="159">
        <v>0</v>
      </c>
      <c r="V126" s="159">
        <f>ROUND(E126*U126,2)</f>
        <v>0</v>
      </c>
      <c r="W126" s="159"/>
      <c r="X126" s="159" t="s">
        <v>242</v>
      </c>
      <c r="Y126" s="149"/>
      <c r="Z126" s="149"/>
      <c r="AA126" s="149"/>
      <c r="AB126" s="149"/>
      <c r="AC126" s="149"/>
      <c r="AD126" s="149"/>
      <c r="AE126" s="149"/>
      <c r="AF126" s="149"/>
      <c r="AG126" s="149" t="s">
        <v>243</v>
      </c>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row>
    <row r="127" spans="1:60">
      <c r="A127" s="162" t="s">
        <v>206</v>
      </c>
      <c r="B127" s="163" t="s">
        <v>119</v>
      </c>
      <c r="C127" s="177" t="s">
        <v>120</v>
      </c>
      <c r="D127" s="164"/>
      <c r="E127" s="165"/>
      <c r="F127" s="166"/>
      <c r="G127" s="166">
        <f>SUMIF(AG128:AG131,"&lt;&gt;NOR",G128:G131)</f>
        <v>0</v>
      </c>
      <c r="H127" s="166"/>
      <c r="I127" s="166">
        <f>SUM(I128:I131)</f>
        <v>0</v>
      </c>
      <c r="J127" s="166"/>
      <c r="K127" s="166">
        <f>SUM(K128:K131)</f>
        <v>0</v>
      </c>
      <c r="L127" s="166"/>
      <c r="M127" s="166">
        <f>SUM(M128:M131)</f>
        <v>0</v>
      </c>
      <c r="N127" s="166"/>
      <c r="O127" s="166">
        <f>SUM(O128:O131)</f>
        <v>0</v>
      </c>
      <c r="P127" s="166"/>
      <c r="Q127" s="166">
        <f>SUM(Q128:Q131)</f>
        <v>0.52</v>
      </c>
      <c r="R127" s="166"/>
      <c r="S127" s="166"/>
      <c r="T127" s="167"/>
      <c r="U127" s="161"/>
      <c r="V127" s="161">
        <f>SUM(V128:V131)</f>
        <v>7.3100000000000005</v>
      </c>
      <c r="W127" s="161"/>
      <c r="X127" s="161"/>
      <c r="AG127" t="s">
        <v>207</v>
      </c>
    </row>
    <row r="128" spans="1:60" ht="22.5" outlineLevel="1">
      <c r="A128" s="168">
        <v>36</v>
      </c>
      <c r="B128" s="169" t="s">
        <v>920</v>
      </c>
      <c r="C128" s="178" t="s">
        <v>921</v>
      </c>
      <c r="D128" s="170" t="s">
        <v>257</v>
      </c>
      <c r="E128" s="171">
        <v>83</v>
      </c>
      <c r="F128" s="172"/>
      <c r="G128" s="173">
        <f>ROUND(E128*F128,2)</f>
        <v>0</v>
      </c>
      <c r="H128" s="172"/>
      <c r="I128" s="173">
        <f>ROUND(E128*H128,2)</f>
        <v>0</v>
      </c>
      <c r="J128" s="172"/>
      <c r="K128" s="173">
        <f>ROUND(E128*J128,2)</f>
        <v>0</v>
      </c>
      <c r="L128" s="173">
        <v>15</v>
      </c>
      <c r="M128" s="173">
        <f>G128*(1+L128/100)</f>
        <v>0</v>
      </c>
      <c r="N128" s="173">
        <v>0</v>
      </c>
      <c r="O128" s="173">
        <f>ROUND(E128*N128,2)</f>
        <v>0</v>
      </c>
      <c r="P128" s="173">
        <v>2.3E-3</v>
      </c>
      <c r="Q128" s="173">
        <f>ROUND(E128*P128,2)</f>
        <v>0.19</v>
      </c>
      <c r="R128" s="173" t="s">
        <v>459</v>
      </c>
      <c r="S128" s="173" t="s">
        <v>211</v>
      </c>
      <c r="T128" s="174" t="s">
        <v>241</v>
      </c>
      <c r="U128" s="159">
        <v>4.2999999999999997E-2</v>
      </c>
      <c r="V128" s="159">
        <f>ROUND(E128*U128,2)</f>
        <v>3.57</v>
      </c>
      <c r="W128" s="159"/>
      <c r="X128" s="159" t="s">
        <v>242</v>
      </c>
      <c r="Y128" s="149"/>
      <c r="Z128" s="149"/>
      <c r="AA128" s="149"/>
      <c r="AB128" s="149"/>
      <c r="AC128" s="149"/>
      <c r="AD128" s="149"/>
      <c r="AE128" s="149"/>
      <c r="AF128" s="149"/>
      <c r="AG128" s="149" t="s">
        <v>243</v>
      </c>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row>
    <row r="129" spans="1:60" outlineLevel="1">
      <c r="A129" s="156"/>
      <c r="B129" s="157"/>
      <c r="C129" s="194" t="s">
        <v>922</v>
      </c>
      <c r="D129" s="182"/>
      <c r="E129" s="183">
        <v>83</v>
      </c>
      <c r="F129" s="159"/>
      <c r="G129" s="159"/>
      <c r="H129" s="159"/>
      <c r="I129" s="159"/>
      <c r="J129" s="159"/>
      <c r="K129" s="159"/>
      <c r="L129" s="159"/>
      <c r="M129" s="159"/>
      <c r="N129" s="159"/>
      <c r="O129" s="159"/>
      <c r="P129" s="159"/>
      <c r="Q129" s="159"/>
      <c r="R129" s="159"/>
      <c r="S129" s="159"/>
      <c r="T129" s="159"/>
      <c r="U129" s="159"/>
      <c r="V129" s="159"/>
      <c r="W129" s="159"/>
      <c r="X129" s="159"/>
      <c r="Y129" s="149"/>
      <c r="Z129" s="149"/>
      <c r="AA129" s="149"/>
      <c r="AB129" s="149"/>
      <c r="AC129" s="149"/>
      <c r="AD129" s="149"/>
      <c r="AE129" s="149"/>
      <c r="AF129" s="149"/>
      <c r="AG129" s="149" t="s">
        <v>249</v>
      </c>
      <c r="AH129" s="149">
        <v>0</v>
      </c>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row>
    <row r="130" spans="1:60" ht="22.5" outlineLevel="1">
      <c r="A130" s="168">
        <v>37</v>
      </c>
      <c r="B130" s="169" t="s">
        <v>923</v>
      </c>
      <c r="C130" s="178" t="s">
        <v>924</v>
      </c>
      <c r="D130" s="170" t="s">
        <v>257</v>
      </c>
      <c r="E130" s="171">
        <v>83</v>
      </c>
      <c r="F130" s="172"/>
      <c r="G130" s="173">
        <f>ROUND(E130*F130,2)</f>
        <v>0</v>
      </c>
      <c r="H130" s="172"/>
      <c r="I130" s="173">
        <f>ROUND(E130*H130,2)</f>
        <v>0</v>
      </c>
      <c r="J130" s="172"/>
      <c r="K130" s="173">
        <f>ROUND(E130*J130,2)</f>
        <v>0</v>
      </c>
      <c r="L130" s="173">
        <v>15</v>
      </c>
      <c r="M130" s="173">
        <f>G130*(1+L130/100)</f>
        <v>0</v>
      </c>
      <c r="N130" s="173">
        <v>0</v>
      </c>
      <c r="O130" s="173">
        <f>ROUND(E130*N130,2)</f>
        <v>0</v>
      </c>
      <c r="P130" s="173">
        <v>4.0000000000000001E-3</v>
      </c>
      <c r="Q130" s="173">
        <f>ROUND(E130*P130,2)</f>
        <v>0.33</v>
      </c>
      <c r="R130" s="173" t="s">
        <v>459</v>
      </c>
      <c r="S130" s="173" t="s">
        <v>211</v>
      </c>
      <c r="T130" s="174" t="s">
        <v>241</v>
      </c>
      <c r="U130" s="159">
        <v>4.4999999999999998E-2</v>
      </c>
      <c r="V130" s="159">
        <f>ROUND(E130*U130,2)</f>
        <v>3.74</v>
      </c>
      <c r="W130" s="159"/>
      <c r="X130" s="159" t="s">
        <v>242</v>
      </c>
      <c r="Y130" s="149"/>
      <c r="Z130" s="149"/>
      <c r="AA130" s="149"/>
      <c r="AB130" s="149"/>
      <c r="AC130" s="149"/>
      <c r="AD130" s="149"/>
      <c r="AE130" s="149"/>
      <c r="AF130" s="149"/>
      <c r="AG130" s="149" t="s">
        <v>243</v>
      </c>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row>
    <row r="131" spans="1:60" outlineLevel="1">
      <c r="A131" s="156"/>
      <c r="B131" s="157"/>
      <c r="C131" s="194" t="s">
        <v>922</v>
      </c>
      <c r="D131" s="182"/>
      <c r="E131" s="183">
        <v>83</v>
      </c>
      <c r="F131" s="159"/>
      <c r="G131" s="159"/>
      <c r="H131" s="159"/>
      <c r="I131" s="159"/>
      <c r="J131" s="159"/>
      <c r="K131" s="159"/>
      <c r="L131" s="159"/>
      <c r="M131" s="159"/>
      <c r="N131" s="159"/>
      <c r="O131" s="159"/>
      <c r="P131" s="159"/>
      <c r="Q131" s="159"/>
      <c r="R131" s="159"/>
      <c r="S131" s="159"/>
      <c r="T131" s="159"/>
      <c r="U131" s="159"/>
      <c r="V131" s="159"/>
      <c r="W131" s="159"/>
      <c r="X131" s="159"/>
      <c r="Y131" s="149"/>
      <c r="Z131" s="149"/>
      <c r="AA131" s="149"/>
      <c r="AB131" s="149"/>
      <c r="AC131" s="149"/>
      <c r="AD131" s="149"/>
      <c r="AE131" s="149"/>
      <c r="AF131" s="149"/>
      <c r="AG131" s="149" t="s">
        <v>249</v>
      </c>
      <c r="AH131" s="149">
        <v>0</v>
      </c>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row>
    <row r="132" spans="1:60">
      <c r="A132" s="162" t="s">
        <v>206</v>
      </c>
      <c r="B132" s="163" t="s">
        <v>127</v>
      </c>
      <c r="C132" s="177" t="s">
        <v>128</v>
      </c>
      <c r="D132" s="164"/>
      <c r="E132" s="165"/>
      <c r="F132" s="166"/>
      <c r="G132" s="166">
        <f>SUMIF(AG133:AG136,"&lt;&gt;NOR",G133:G136)</f>
        <v>0</v>
      </c>
      <c r="H132" s="166"/>
      <c r="I132" s="166">
        <f>SUM(I133:I136)</f>
        <v>0</v>
      </c>
      <c r="J132" s="166"/>
      <c r="K132" s="166">
        <f>SUM(K133:K136)</f>
        <v>0</v>
      </c>
      <c r="L132" s="166"/>
      <c r="M132" s="166">
        <f>SUM(M133:M136)</f>
        <v>0</v>
      </c>
      <c r="N132" s="166"/>
      <c r="O132" s="166">
        <f>SUM(O133:O136)</f>
        <v>0</v>
      </c>
      <c r="P132" s="166"/>
      <c r="Q132" s="166">
        <f>SUM(Q133:Q136)</f>
        <v>0.02</v>
      </c>
      <c r="R132" s="166"/>
      <c r="S132" s="166"/>
      <c r="T132" s="167"/>
      <c r="U132" s="161"/>
      <c r="V132" s="161">
        <f>SUM(V133:V136)</f>
        <v>0.6</v>
      </c>
      <c r="W132" s="161"/>
      <c r="X132" s="161"/>
      <c r="AG132" t="s">
        <v>207</v>
      </c>
    </row>
    <row r="133" spans="1:60" outlineLevel="1">
      <c r="A133" s="168">
        <v>38</v>
      </c>
      <c r="B133" s="169" t="s">
        <v>925</v>
      </c>
      <c r="C133" s="178" t="s">
        <v>926</v>
      </c>
      <c r="D133" s="170" t="s">
        <v>919</v>
      </c>
      <c r="E133" s="171">
        <v>1</v>
      </c>
      <c r="F133" s="172"/>
      <c r="G133" s="173">
        <f>ROUND(E133*F133,2)</f>
        <v>0</v>
      </c>
      <c r="H133" s="172"/>
      <c r="I133" s="173">
        <f>ROUND(E133*H133,2)</f>
        <v>0</v>
      </c>
      <c r="J133" s="172"/>
      <c r="K133" s="173">
        <f>ROUND(E133*J133,2)</f>
        <v>0</v>
      </c>
      <c r="L133" s="173">
        <v>15</v>
      </c>
      <c r="M133" s="173">
        <f>G133*(1+L133/100)</f>
        <v>0</v>
      </c>
      <c r="N133" s="173">
        <v>0</v>
      </c>
      <c r="O133" s="173">
        <f>ROUND(E133*N133,2)</f>
        <v>0</v>
      </c>
      <c r="P133" s="173">
        <v>2.4500000000000001E-2</v>
      </c>
      <c r="Q133" s="173">
        <f>ROUND(E133*P133,2)</f>
        <v>0.02</v>
      </c>
      <c r="R133" s="173" t="s">
        <v>927</v>
      </c>
      <c r="S133" s="173" t="s">
        <v>211</v>
      </c>
      <c r="T133" s="174" t="s">
        <v>241</v>
      </c>
      <c r="U133" s="159">
        <v>0.38300000000000001</v>
      </c>
      <c r="V133" s="159">
        <f>ROUND(E133*U133,2)</f>
        <v>0.38</v>
      </c>
      <c r="W133" s="159"/>
      <c r="X133" s="159" t="s">
        <v>242</v>
      </c>
      <c r="Y133" s="149"/>
      <c r="Z133" s="149"/>
      <c r="AA133" s="149"/>
      <c r="AB133" s="149"/>
      <c r="AC133" s="149"/>
      <c r="AD133" s="149"/>
      <c r="AE133" s="149"/>
      <c r="AF133" s="149"/>
      <c r="AG133" s="149" t="s">
        <v>243</v>
      </c>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row>
    <row r="134" spans="1:60" outlineLevel="1">
      <c r="A134" s="156"/>
      <c r="B134" s="157"/>
      <c r="C134" s="194" t="s">
        <v>928</v>
      </c>
      <c r="D134" s="182"/>
      <c r="E134" s="183">
        <v>1</v>
      </c>
      <c r="F134" s="159"/>
      <c r="G134" s="159"/>
      <c r="H134" s="159"/>
      <c r="I134" s="159"/>
      <c r="J134" s="159"/>
      <c r="K134" s="159"/>
      <c r="L134" s="159"/>
      <c r="M134" s="159"/>
      <c r="N134" s="159"/>
      <c r="O134" s="159"/>
      <c r="P134" s="159"/>
      <c r="Q134" s="159"/>
      <c r="R134" s="159"/>
      <c r="S134" s="159"/>
      <c r="T134" s="159"/>
      <c r="U134" s="159"/>
      <c r="V134" s="159"/>
      <c r="W134" s="159"/>
      <c r="X134" s="159"/>
      <c r="Y134" s="149"/>
      <c r="Z134" s="149"/>
      <c r="AA134" s="149"/>
      <c r="AB134" s="149"/>
      <c r="AC134" s="149"/>
      <c r="AD134" s="149"/>
      <c r="AE134" s="149"/>
      <c r="AF134" s="149"/>
      <c r="AG134" s="149" t="s">
        <v>249</v>
      </c>
      <c r="AH134" s="149">
        <v>0</v>
      </c>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row>
    <row r="135" spans="1:60" outlineLevel="1">
      <c r="A135" s="168">
        <v>39</v>
      </c>
      <c r="B135" s="169" t="s">
        <v>929</v>
      </c>
      <c r="C135" s="178" t="s">
        <v>930</v>
      </c>
      <c r="D135" s="170" t="s">
        <v>919</v>
      </c>
      <c r="E135" s="171">
        <v>1</v>
      </c>
      <c r="F135" s="172"/>
      <c r="G135" s="173">
        <f>ROUND(E135*F135,2)</f>
        <v>0</v>
      </c>
      <c r="H135" s="172"/>
      <c r="I135" s="173">
        <f>ROUND(E135*H135,2)</f>
        <v>0</v>
      </c>
      <c r="J135" s="172"/>
      <c r="K135" s="173">
        <f>ROUND(E135*J135,2)</f>
        <v>0</v>
      </c>
      <c r="L135" s="173">
        <v>15</v>
      </c>
      <c r="M135" s="173">
        <f>G135*(1+L135/100)</f>
        <v>0</v>
      </c>
      <c r="N135" s="173">
        <v>0</v>
      </c>
      <c r="O135" s="173">
        <f>ROUND(E135*N135,2)</f>
        <v>0</v>
      </c>
      <c r="P135" s="173">
        <v>1.56E-3</v>
      </c>
      <c r="Q135" s="173">
        <f>ROUND(E135*P135,2)</f>
        <v>0</v>
      </c>
      <c r="R135" s="173" t="s">
        <v>927</v>
      </c>
      <c r="S135" s="173" t="s">
        <v>211</v>
      </c>
      <c r="T135" s="174" t="s">
        <v>241</v>
      </c>
      <c r="U135" s="159">
        <v>0.217</v>
      </c>
      <c r="V135" s="159">
        <f>ROUND(E135*U135,2)</f>
        <v>0.22</v>
      </c>
      <c r="W135" s="159"/>
      <c r="X135" s="159" t="s">
        <v>242</v>
      </c>
      <c r="Y135" s="149"/>
      <c r="Z135" s="149"/>
      <c r="AA135" s="149"/>
      <c r="AB135" s="149"/>
      <c r="AC135" s="149"/>
      <c r="AD135" s="149"/>
      <c r="AE135" s="149"/>
      <c r="AF135" s="149"/>
      <c r="AG135" s="149" t="s">
        <v>243</v>
      </c>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row>
    <row r="136" spans="1:60" outlineLevel="1">
      <c r="A136" s="156"/>
      <c r="B136" s="157"/>
      <c r="C136" s="194" t="s">
        <v>928</v>
      </c>
      <c r="D136" s="182"/>
      <c r="E136" s="183">
        <v>1</v>
      </c>
      <c r="F136" s="159"/>
      <c r="G136" s="159"/>
      <c r="H136" s="159"/>
      <c r="I136" s="159"/>
      <c r="J136" s="159"/>
      <c r="K136" s="159"/>
      <c r="L136" s="159"/>
      <c r="M136" s="159"/>
      <c r="N136" s="159"/>
      <c r="O136" s="159"/>
      <c r="P136" s="159"/>
      <c r="Q136" s="159"/>
      <c r="R136" s="159"/>
      <c r="S136" s="159"/>
      <c r="T136" s="159"/>
      <c r="U136" s="159"/>
      <c r="V136" s="159"/>
      <c r="W136" s="159"/>
      <c r="X136" s="159"/>
      <c r="Y136" s="149"/>
      <c r="Z136" s="149"/>
      <c r="AA136" s="149"/>
      <c r="AB136" s="149"/>
      <c r="AC136" s="149"/>
      <c r="AD136" s="149"/>
      <c r="AE136" s="149"/>
      <c r="AF136" s="149"/>
      <c r="AG136" s="149" t="s">
        <v>249</v>
      </c>
      <c r="AH136" s="149">
        <v>0</v>
      </c>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row>
    <row r="137" spans="1:60">
      <c r="A137" s="162" t="s">
        <v>206</v>
      </c>
      <c r="B137" s="163" t="s">
        <v>141</v>
      </c>
      <c r="C137" s="177" t="s">
        <v>142</v>
      </c>
      <c r="D137" s="164"/>
      <c r="E137" s="165"/>
      <c r="F137" s="166"/>
      <c r="G137" s="166">
        <f>SUMIF(AG138:AG139,"&lt;&gt;NOR",G138:G139)</f>
        <v>0</v>
      </c>
      <c r="H137" s="166"/>
      <c r="I137" s="166">
        <f>SUM(I138:I139)</f>
        <v>0</v>
      </c>
      <c r="J137" s="166"/>
      <c r="K137" s="166">
        <f>SUM(K138:K139)</f>
        <v>0</v>
      </c>
      <c r="L137" s="166"/>
      <c r="M137" s="166">
        <f>SUM(M138:M139)</f>
        <v>0</v>
      </c>
      <c r="N137" s="166"/>
      <c r="O137" s="166">
        <f>SUM(O138:O139)</f>
        <v>0</v>
      </c>
      <c r="P137" s="166"/>
      <c r="Q137" s="166">
        <f>SUM(Q138:Q139)</f>
        <v>0.05</v>
      </c>
      <c r="R137" s="166"/>
      <c r="S137" s="166"/>
      <c r="T137" s="167"/>
      <c r="U137" s="161"/>
      <c r="V137" s="161">
        <f>SUM(V138:V139)</f>
        <v>0.54</v>
      </c>
      <c r="W137" s="161"/>
      <c r="X137" s="161"/>
      <c r="AG137" t="s">
        <v>207</v>
      </c>
    </row>
    <row r="138" spans="1:60" outlineLevel="1">
      <c r="A138" s="168">
        <v>40</v>
      </c>
      <c r="B138" s="169" t="s">
        <v>931</v>
      </c>
      <c r="C138" s="178" t="s">
        <v>932</v>
      </c>
      <c r="D138" s="170" t="s">
        <v>264</v>
      </c>
      <c r="E138" s="171">
        <v>2</v>
      </c>
      <c r="F138" s="172"/>
      <c r="G138" s="173">
        <f>ROUND(E138*F138,2)</f>
        <v>0</v>
      </c>
      <c r="H138" s="172"/>
      <c r="I138" s="173">
        <f>ROUND(E138*H138,2)</f>
        <v>0</v>
      </c>
      <c r="J138" s="172"/>
      <c r="K138" s="173">
        <f>ROUND(E138*J138,2)</f>
        <v>0</v>
      </c>
      <c r="L138" s="173">
        <v>15</v>
      </c>
      <c r="M138" s="173">
        <f>G138*(1+L138/100)</f>
        <v>0</v>
      </c>
      <c r="N138" s="173">
        <v>8.0000000000000007E-5</v>
      </c>
      <c r="O138" s="173">
        <f>ROUND(E138*N138,2)</f>
        <v>0</v>
      </c>
      <c r="P138" s="173">
        <v>2.4930000000000001E-2</v>
      </c>
      <c r="Q138" s="173">
        <f>ROUND(E138*P138,2)</f>
        <v>0.05</v>
      </c>
      <c r="R138" s="173" t="s">
        <v>933</v>
      </c>
      <c r="S138" s="173" t="s">
        <v>211</v>
      </c>
      <c r="T138" s="174" t="s">
        <v>241</v>
      </c>
      <c r="U138" s="159">
        <v>0.26800000000000002</v>
      </c>
      <c r="V138" s="159">
        <f>ROUND(E138*U138,2)</f>
        <v>0.54</v>
      </c>
      <c r="W138" s="159"/>
      <c r="X138" s="159" t="s">
        <v>242</v>
      </c>
      <c r="Y138" s="149"/>
      <c r="Z138" s="149"/>
      <c r="AA138" s="149"/>
      <c r="AB138" s="149"/>
      <c r="AC138" s="149"/>
      <c r="AD138" s="149"/>
      <c r="AE138" s="149"/>
      <c r="AF138" s="149"/>
      <c r="AG138" s="149" t="s">
        <v>243</v>
      </c>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row>
    <row r="139" spans="1:60" outlineLevel="1">
      <c r="A139" s="156"/>
      <c r="B139" s="157"/>
      <c r="C139" s="194" t="s">
        <v>934</v>
      </c>
      <c r="D139" s="182"/>
      <c r="E139" s="183">
        <v>2</v>
      </c>
      <c r="F139" s="159"/>
      <c r="G139" s="159"/>
      <c r="H139" s="159"/>
      <c r="I139" s="159"/>
      <c r="J139" s="159"/>
      <c r="K139" s="159"/>
      <c r="L139" s="159"/>
      <c r="M139" s="159"/>
      <c r="N139" s="159"/>
      <c r="O139" s="159"/>
      <c r="P139" s="159"/>
      <c r="Q139" s="159"/>
      <c r="R139" s="159"/>
      <c r="S139" s="159"/>
      <c r="T139" s="159"/>
      <c r="U139" s="159"/>
      <c r="V139" s="159"/>
      <c r="W139" s="159"/>
      <c r="X139" s="159"/>
      <c r="Y139" s="149"/>
      <c r="Z139" s="149"/>
      <c r="AA139" s="149"/>
      <c r="AB139" s="149"/>
      <c r="AC139" s="149"/>
      <c r="AD139" s="149"/>
      <c r="AE139" s="149"/>
      <c r="AF139" s="149"/>
      <c r="AG139" s="149" t="s">
        <v>249</v>
      </c>
      <c r="AH139" s="149">
        <v>0</v>
      </c>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row>
    <row r="140" spans="1:60">
      <c r="A140" s="162" t="s">
        <v>206</v>
      </c>
      <c r="B140" s="163" t="s">
        <v>145</v>
      </c>
      <c r="C140" s="177" t="s">
        <v>146</v>
      </c>
      <c r="D140" s="164"/>
      <c r="E140" s="165"/>
      <c r="F140" s="166"/>
      <c r="G140" s="166">
        <f>SUMIF(AG141:AG153,"&lt;&gt;NOR",G141:G153)</f>
        <v>0</v>
      </c>
      <c r="H140" s="166"/>
      <c r="I140" s="166">
        <f>SUM(I141:I153)</f>
        <v>0</v>
      </c>
      <c r="J140" s="166"/>
      <c r="K140" s="166">
        <f>SUM(K141:K153)</f>
        <v>0</v>
      </c>
      <c r="L140" s="166"/>
      <c r="M140" s="166">
        <f>SUM(M141:M153)</f>
        <v>0</v>
      </c>
      <c r="N140" s="166"/>
      <c r="O140" s="166">
        <f>SUM(O141:O153)</f>
        <v>0</v>
      </c>
      <c r="P140" s="166"/>
      <c r="Q140" s="166">
        <f>SUM(Q141:Q153)</f>
        <v>11.88</v>
      </c>
      <c r="R140" s="166"/>
      <c r="S140" s="166"/>
      <c r="T140" s="167"/>
      <c r="U140" s="161"/>
      <c r="V140" s="161">
        <f>SUM(V141:V153)</f>
        <v>120.95</v>
      </c>
      <c r="W140" s="161"/>
      <c r="X140" s="161"/>
      <c r="AG140" t="s">
        <v>207</v>
      </c>
    </row>
    <row r="141" spans="1:60" outlineLevel="1">
      <c r="A141" s="168">
        <v>41</v>
      </c>
      <c r="B141" s="169" t="s">
        <v>935</v>
      </c>
      <c r="C141" s="178" t="s">
        <v>936</v>
      </c>
      <c r="D141" s="170" t="s">
        <v>257</v>
      </c>
      <c r="E141" s="171">
        <v>7</v>
      </c>
      <c r="F141" s="172"/>
      <c r="G141" s="173">
        <f>ROUND(E141*F141,2)</f>
        <v>0</v>
      </c>
      <c r="H141" s="172"/>
      <c r="I141" s="173">
        <f>ROUND(E141*H141,2)</f>
        <v>0</v>
      </c>
      <c r="J141" s="172"/>
      <c r="K141" s="173">
        <f>ROUND(E141*J141,2)</f>
        <v>0</v>
      </c>
      <c r="L141" s="173">
        <v>15</v>
      </c>
      <c r="M141" s="173">
        <f>G141*(1+L141/100)</f>
        <v>0</v>
      </c>
      <c r="N141" s="173">
        <v>1.6000000000000001E-4</v>
      </c>
      <c r="O141" s="173">
        <f>ROUND(E141*N141,2)</f>
        <v>0</v>
      </c>
      <c r="P141" s="173">
        <v>2.1999999999999999E-2</v>
      </c>
      <c r="Q141" s="173">
        <f>ROUND(E141*P141,2)</f>
        <v>0.15</v>
      </c>
      <c r="R141" s="173" t="s">
        <v>508</v>
      </c>
      <c r="S141" s="173" t="s">
        <v>211</v>
      </c>
      <c r="T141" s="174" t="s">
        <v>241</v>
      </c>
      <c r="U141" s="159">
        <v>0.114</v>
      </c>
      <c r="V141" s="159">
        <f>ROUND(E141*U141,2)</f>
        <v>0.8</v>
      </c>
      <c r="W141" s="159"/>
      <c r="X141" s="159" t="s">
        <v>242</v>
      </c>
      <c r="Y141" s="149"/>
      <c r="Z141" s="149"/>
      <c r="AA141" s="149"/>
      <c r="AB141" s="149"/>
      <c r="AC141" s="149"/>
      <c r="AD141" s="149"/>
      <c r="AE141" s="149"/>
      <c r="AF141" s="149"/>
      <c r="AG141" s="149" t="s">
        <v>243</v>
      </c>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row>
    <row r="142" spans="1:60" outlineLevel="1">
      <c r="A142" s="156"/>
      <c r="B142" s="157"/>
      <c r="C142" s="194" t="s">
        <v>937</v>
      </c>
      <c r="D142" s="182"/>
      <c r="E142" s="183">
        <v>7</v>
      </c>
      <c r="F142" s="159"/>
      <c r="G142" s="159"/>
      <c r="H142" s="159"/>
      <c r="I142" s="159"/>
      <c r="J142" s="159"/>
      <c r="K142" s="159"/>
      <c r="L142" s="159"/>
      <c r="M142" s="159"/>
      <c r="N142" s="159"/>
      <c r="O142" s="159"/>
      <c r="P142" s="159"/>
      <c r="Q142" s="159"/>
      <c r="R142" s="159"/>
      <c r="S142" s="159"/>
      <c r="T142" s="159"/>
      <c r="U142" s="159"/>
      <c r="V142" s="159"/>
      <c r="W142" s="159"/>
      <c r="X142" s="159"/>
      <c r="Y142" s="149"/>
      <c r="Z142" s="149"/>
      <c r="AA142" s="149"/>
      <c r="AB142" s="149"/>
      <c r="AC142" s="149"/>
      <c r="AD142" s="149"/>
      <c r="AE142" s="149"/>
      <c r="AF142" s="149"/>
      <c r="AG142" s="149" t="s">
        <v>249</v>
      </c>
      <c r="AH142" s="149">
        <v>0</v>
      </c>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row>
    <row r="143" spans="1:60" outlineLevel="1">
      <c r="A143" s="168">
        <v>42</v>
      </c>
      <c r="B143" s="169" t="s">
        <v>938</v>
      </c>
      <c r="C143" s="178" t="s">
        <v>939</v>
      </c>
      <c r="D143" s="170" t="s">
        <v>257</v>
      </c>
      <c r="E143" s="171">
        <v>12</v>
      </c>
      <c r="F143" s="172"/>
      <c r="G143" s="173">
        <f>ROUND(E143*F143,2)</f>
        <v>0</v>
      </c>
      <c r="H143" s="172"/>
      <c r="I143" s="173">
        <f>ROUND(E143*H143,2)</f>
        <v>0</v>
      </c>
      <c r="J143" s="172"/>
      <c r="K143" s="173">
        <f>ROUND(E143*J143,2)</f>
        <v>0</v>
      </c>
      <c r="L143" s="173">
        <v>15</v>
      </c>
      <c r="M143" s="173">
        <f>G143*(1+L143/100)</f>
        <v>0</v>
      </c>
      <c r="N143" s="173">
        <v>1.6000000000000001E-4</v>
      </c>
      <c r="O143" s="173">
        <f>ROUND(E143*N143,2)</f>
        <v>0</v>
      </c>
      <c r="P143" s="173">
        <v>7.6999999999999999E-2</v>
      </c>
      <c r="Q143" s="173">
        <f>ROUND(E143*P143,2)</f>
        <v>0.92</v>
      </c>
      <c r="R143" s="173" t="s">
        <v>508</v>
      </c>
      <c r="S143" s="173" t="s">
        <v>211</v>
      </c>
      <c r="T143" s="174" t="s">
        <v>241</v>
      </c>
      <c r="U143" s="159">
        <v>0.16800000000000001</v>
      </c>
      <c r="V143" s="159">
        <f>ROUND(E143*U143,2)</f>
        <v>2.02</v>
      </c>
      <c r="W143" s="159"/>
      <c r="X143" s="159" t="s">
        <v>242</v>
      </c>
      <c r="Y143" s="149"/>
      <c r="Z143" s="149"/>
      <c r="AA143" s="149"/>
      <c r="AB143" s="149"/>
      <c r="AC143" s="149"/>
      <c r="AD143" s="149"/>
      <c r="AE143" s="149"/>
      <c r="AF143" s="149"/>
      <c r="AG143" s="149" t="s">
        <v>243</v>
      </c>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row>
    <row r="144" spans="1:60" outlineLevel="1">
      <c r="A144" s="156"/>
      <c r="B144" s="157"/>
      <c r="C144" s="194" t="s">
        <v>940</v>
      </c>
      <c r="D144" s="182"/>
      <c r="E144" s="183">
        <v>12</v>
      </c>
      <c r="F144" s="159"/>
      <c r="G144" s="159"/>
      <c r="H144" s="159"/>
      <c r="I144" s="159"/>
      <c r="J144" s="159"/>
      <c r="K144" s="159"/>
      <c r="L144" s="159"/>
      <c r="M144" s="159"/>
      <c r="N144" s="159"/>
      <c r="O144" s="159"/>
      <c r="P144" s="159"/>
      <c r="Q144" s="159"/>
      <c r="R144" s="159"/>
      <c r="S144" s="159"/>
      <c r="T144" s="159"/>
      <c r="U144" s="159"/>
      <c r="V144" s="159"/>
      <c r="W144" s="159"/>
      <c r="X144" s="159"/>
      <c r="Y144" s="149"/>
      <c r="Z144" s="149"/>
      <c r="AA144" s="149"/>
      <c r="AB144" s="149"/>
      <c r="AC144" s="149"/>
      <c r="AD144" s="149"/>
      <c r="AE144" s="149"/>
      <c r="AF144" s="149"/>
      <c r="AG144" s="149" t="s">
        <v>249</v>
      </c>
      <c r="AH144" s="149">
        <v>0</v>
      </c>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row>
    <row r="145" spans="1:60" outlineLevel="1">
      <c r="A145" s="168">
        <v>43</v>
      </c>
      <c r="B145" s="169" t="s">
        <v>941</v>
      </c>
      <c r="C145" s="178" t="s">
        <v>942</v>
      </c>
      <c r="D145" s="170" t="s">
        <v>257</v>
      </c>
      <c r="E145" s="171">
        <v>20</v>
      </c>
      <c r="F145" s="172"/>
      <c r="G145" s="173">
        <f>ROUND(E145*F145,2)</f>
        <v>0</v>
      </c>
      <c r="H145" s="172"/>
      <c r="I145" s="173">
        <f>ROUND(E145*H145,2)</f>
        <v>0</v>
      </c>
      <c r="J145" s="172"/>
      <c r="K145" s="173">
        <f>ROUND(E145*J145,2)</f>
        <v>0</v>
      </c>
      <c r="L145" s="173">
        <v>15</v>
      </c>
      <c r="M145" s="173">
        <f>G145*(1+L145/100)</f>
        <v>0</v>
      </c>
      <c r="N145" s="173">
        <v>0</v>
      </c>
      <c r="O145" s="173">
        <f>ROUND(E145*N145,2)</f>
        <v>0</v>
      </c>
      <c r="P145" s="173">
        <v>1.7999999999999999E-2</v>
      </c>
      <c r="Q145" s="173">
        <f>ROUND(E145*P145,2)</f>
        <v>0.36</v>
      </c>
      <c r="R145" s="173" t="s">
        <v>508</v>
      </c>
      <c r="S145" s="173" t="s">
        <v>211</v>
      </c>
      <c r="T145" s="174" t="s">
        <v>241</v>
      </c>
      <c r="U145" s="159">
        <v>0.19500000000000001</v>
      </c>
      <c r="V145" s="159">
        <f>ROUND(E145*U145,2)</f>
        <v>3.9</v>
      </c>
      <c r="W145" s="159"/>
      <c r="X145" s="159" t="s">
        <v>242</v>
      </c>
      <c r="Y145" s="149"/>
      <c r="Z145" s="149"/>
      <c r="AA145" s="149"/>
      <c r="AB145" s="149"/>
      <c r="AC145" s="149"/>
      <c r="AD145" s="149"/>
      <c r="AE145" s="149"/>
      <c r="AF145" s="149"/>
      <c r="AG145" s="149" t="s">
        <v>243</v>
      </c>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row>
    <row r="146" spans="1:60" outlineLevel="1">
      <c r="A146" s="156"/>
      <c r="B146" s="157"/>
      <c r="C146" s="194" t="s">
        <v>943</v>
      </c>
      <c r="D146" s="182"/>
      <c r="E146" s="183">
        <v>20</v>
      </c>
      <c r="F146" s="159"/>
      <c r="G146" s="159"/>
      <c r="H146" s="159"/>
      <c r="I146" s="159"/>
      <c r="J146" s="159"/>
      <c r="K146" s="159"/>
      <c r="L146" s="159"/>
      <c r="M146" s="159"/>
      <c r="N146" s="159"/>
      <c r="O146" s="159"/>
      <c r="P146" s="159"/>
      <c r="Q146" s="159"/>
      <c r="R146" s="159"/>
      <c r="S146" s="159"/>
      <c r="T146" s="159"/>
      <c r="U146" s="159"/>
      <c r="V146" s="159"/>
      <c r="W146" s="159"/>
      <c r="X146" s="159"/>
      <c r="Y146" s="149"/>
      <c r="Z146" s="149"/>
      <c r="AA146" s="149"/>
      <c r="AB146" s="149"/>
      <c r="AC146" s="149"/>
      <c r="AD146" s="149"/>
      <c r="AE146" s="149"/>
      <c r="AF146" s="149"/>
      <c r="AG146" s="149" t="s">
        <v>249</v>
      </c>
      <c r="AH146" s="149">
        <v>0</v>
      </c>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row>
    <row r="147" spans="1:60" outlineLevel="1">
      <c r="A147" s="168">
        <v>44</v>
      </c>
      <c r="B147" s="169" t="s">
        <v>944</v>
      </c>
      <c r="C147" s="178" t="s">
        <v>945</v>
      </c>
      <c r="D147" s="170" t="s">
        <v>257</v>
      </c>
      <c r="E147" s="171">
        <v>88</v>
      </c>
      <c r="F147" s="172"/>
      <c r="G147" s="173">
        <f>ROUND(E147*F147,2)</f>
        <v>0</v>
      </c>
      <c r="H147" s="172"/>
      <c r="I147" s="173">
        <f>ROUND(E147*H147,2)</f>
        <v>0</v>
      </c>
      <c r="J147" s="172"/>
      <c r="K147" s="173">
        <f>ROUND(E147*J147,2)</f>
        <v>0</v>
      </c>
      <c r="L147" s="173">
        <v>15</v>
      </c>
      <c r="M147" s="173">
        <f>G147*(1+L147/100)</f>
        <v>0</v>
      </c>
      <c r="N147" s="173">
        <v>0</v>
      </c>
      <c r="O147" s="173">
        <f>ROUND(E147*N147,2)</f>
        <v>0</v>
      </c>
      <c r="P147" s="173">
        <v>1.4E-2</v>
      </c>
      <c r="Q147" s="173">
        <f>ROUND(E147*P147,2)</f>
        <v>1.23</v>
      </c>
      <c r="R147" s="173" t="s">
        <v>508</v>
      </c>
      <c r="S147" s="173" t="s">
        <v>211</v>
      </c>
      <c r="T147" s="174" t="s">
        <v>241</v>
      </c>
      <c r="U147" s="159">
        <v>0.08</v>
      </c>
      <c r="V147" s="159">
        <f>ROUND(E147*U147,2)</f>
        <v>7.04</v>
      </c>
      <c r="W147" s="159"/>
      <c r="X147" s="159" t="s">
        <v>242</v>
      </c>
      <c r="Y147" s="149"/>
      <c r="Z147" s="149"/>
      <c r="AA147" s="149"/>
      <c r="AB147" s="149"/>
      <c r="AC147" s="149"/>
      <c r="AD147" s="149"/>
      <c r="AE147" s="149"/>
      <c r="AF147" s="149"/>
      <c r="AG147" s="149" t="s">
        <v>243</v>
      </c>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row>
    <row r="148" spans="1:60" outlineLevel="1">
      <c r="A148" s="156"/>
      <c r="B148" s="157"/>
      <c r="C148" s="194" t="s">
        <v>943</v>
      </c>
      <c r="D148" s="182"/>
      <c r="E148" s="183">
        <v>20</v>
      </c>
      <c r="F148" s="159"/>
      <c r="G148" s="159"/>
      <c r="H148" s="159"/>
      <c r="I148" s="159"/>
      <c r="J148" s="159"/>
      <c r="K148" s="159"/>
      <c r="L148" s="159"/>
      <c r="M148" s="159"/>
      <c r="N148" s="159"/>
      <c r="O148" s="159"/>
      <c r="P148" s="159"/>
      <c r="Q148" s="159"/>
      <c r="R148" s="159"/>
      <c r="S148" s="159"/>
      <c r="T148" s="159"/>
      <c r="U148" s="159"/>
      <c r="V148" s="159"/>
      <c r="W148" s="159"/>
      <c r="X148" s="159"/>
      <c r="Y148" s="149"/>
      <c r="Z148" s="149"/>
      <c r="AA148" s="149"/>
      <c r="AB148" s="149"/>
      <c r="AC148" s="149"/>
      <c r="AD148" s="149"/>
      <c r="AE148" s="149"/>
      <c r="AF148" s="149"/>
      <c r="AG148" s="149" t="s">
        <v>249</v>
      </c>
      <c r="AH148" s="149">
        <v>0</v>
      </c>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row>
    <row r="149" spans="1:60" outlineLevel="1">
      <c r="A149" s="156"/>
      <c r="B149" s="157"/>
      <c r="C149" s="194" t="s">
        <v>946</v>
      </c>
      <c r="D149" s="182"/>
      <c r="E149" s="183">
        <v>68</v>
      </c>
      <c r="F149" s="159"/>
      <c r="G149" s="159"/>
      <c r="H149" s="159"/>
      <c r="I149" s="159"/>
      <c r="J149" s="159"/>
      <c r="K149" s="159"/>
      <c r="L149" s="159"/>
      <c r="M149" s="159"/>
      <c r="N149" s="159"/>
      <c r="O149" s="159"/>
      <c r="P149" s="159"/>
      <c r="Q149" s="159"/>
      <c r="R149" s="159"/>
      <c r="S149" s="159"/>
      <c r="T149" s="159"/>
      <c r="U149" s="159"/>
      <c r="V149" s="159"/>
      <c r="W149" s="159"/>
      <c r="X149" s="159"/>
      <c r="Y149" s="149"/>
      <c r="Z149" s="149"/>
      <c r="AA149" s="149"/>
      <c r="AB149" s="149"/>
      <c r="AC149" s="149"/>
      <c r="AD149" s="149"/>
      <c r="AE149" s="149"/>
      <c r="AF149" s="149"/>
      <c r="AG149" s="149" t="s">
        <v>249</v>
      </c>
      <c r="AH149" s="149">
        <v>0</v>
      </c>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row>
    <row r="150" spans="1:60" outlineLevel="1">
      <c r="A150" s="168">
        <v>45</v>
      </c>
      <c r="B150" s="169" t="s">
        <v>947</v>
      </c>
      <c r="C150" s="178" t="s">
        <v>948</v>
      </c>
      <c r="D150" s="170" t="s">
        <v>257</v>
      </c>
      <c r="E150" s="171">
        <v>170</v>
      </c>
      <c r="F150" s="172"/>
      <c r="G150" s="173">
        <f>ROUND(E150*F150,2)</f>
        <v>0</v>
      </c>
      <c r="H150" s="172"/>
      <c r="I150" s="173">
        <f>ROUND(E150*H150,2)</f>
        <v>0</v>
      </c>
      <c r="J150" s="172"/>
      <c r="K150" s="173">
        <f>ROUND(E150*J150,2)</f>
        <v>0</v>
      </c>
      <c r="L150" s="173">
        <v>15</v>
      </c>
      <c r="M150" s="173">
        <f>G150*(1+L150/100)</f>
        <v>0</v>
      </c>
      <c r="N150" s="173">
        <v>0</v>
      </c>
      <c r="O150" s="173">
        <f>ROUND(E150*N150,2)</f>
        <v>0</v>
      </c>
      <c r="P150" s="173">
        <v>5.4239999999999997E-2</v>
      </c>
      <c r="Q150" s="173">
        <f>ROUND(E150*P150,2)</f>
        <v>9.2200000000000006</v>
      </c>
      <c r="R150" s="173" t="s">
        <v>773</v>
      </c>
      <c r="S150" s="173" t="s">
        <v>211</v>
      </c>
      <c r="T150" s="174" t="s">
        <v>241</v>
      </c>
      <c r="U150" s="159">
        <v>0.63053999999999999</v>
      </c>
      <c r="V150" s="159">
        <f>ROUND(E150*U150,2)</f>
        <v>107.19</v>
      </c>
      <c r="W150" s="159"/>
      <c r="X150" s="159" t="s">
        <v>774</v>
      </c>
      <c r="Y150" s="149"/>
      <c r="Z150" s="149"/>
      <c r="AA150" s="149"/>
      <c r="AB150" s="149"/>
      <c r="AC150" s="149"/>
      <c r="AD150" s="149"/>
      <c r="AE150" s="149"/>
      <c r="AF150" s="149"/>
      <c r="AG150" s="149" t="s">
        <v>775</v>
      </c>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row>
    <row r="151" spans="1:60" ht="33.75" outlineLevel="1">
      <c r="A151" s="156"/>
      <c r="B151" s="157"/>
      <c r="C151" s="263" t="s">
        <v>949</v>
      </c>
      <c r="D151" s="264"/>
      <c r="E151" s="264"/>
      <c r="F151" s="264"/>
      <c r="G151" s="264"/>
      <c r="H151" s="159"/>
      <c r="I151" s="159"/>
      <c r="J151" s="159"/>
      <c r="K151" s="159"/>
      <c r="L151" s="159"/>
      <c r="M151" s="159"/>
      <c r="N151" s="159"/>
      <c r="O151" s="159"/>
      <c r="P151" s="159"/>
      <c r="Q151" s="159"/>
      <c r="R151" s="159"/>
      <c r="S151" s="159"/>
      <c r="T151" s="159"/>
      <c r="U151" s="159"/>
      <c r="V151" s="159"/>
      <c r="W151" s="159"/>
      <c r="X151" s="159"/>
      <c r="Y151" s="149"/>
      <c r="Z151" s="149"/>
      <c r="AA151" s="149"/>
      <c r="AB151" s="149"/>
      <c r="AC151" s="149"/>
      <c r="AD151" s="149"/>
      <c r="AE151" s="149"/>
      <c r="AF151" s="149"/>
      <c r="AG151" s="149" t="s">
        <v>245</v>
      </c>
      <c r="AH151" s="149"/>
      <c r="AI151" s="149"/>
      <c r="AJ151" s="149"/>
      <c r="AK151" s="149"/>
      <c r="AL151" s="149"/>
      <c r="AM151" s="149"/>
      <c r="AN151" s="149"/>
      <c r="AO151" s="149"/>
      <c r="AP151" s="149"/>
      <c r="AQ151" s="149"/>
      <c r="AR151" s="149"/>
      <c r="AS151" s="149"/>
      <c r="AT151" s="149"/>
      <c r="AU151" s="149"/>
      <c r="AV151" s="149"/>
      <c r="AW151" s="149"/>
      <c r="AX151" s="149"/>
      <c r="AY151" s="149"/>
      <c r="AZ151" s="149"/>
      <c r="BA151" s="175" t="str">
        <f>C151</f>
        <v>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v>
      </c>
      <c r="BB151" s="149"/>
      <c r="BC151" s="149"/>
      <c r="BD151" s="149"/>
      <c r="BE151" s="149"/>
      <c r="BF151" s="149"/>
      <c r="BG151" s="149"/>
      <c r="BH151" s="149"/>
    </row>
    <row r="152" spans="1:60" ht="22.5" outlineLevel="1">
      <c r="A152" s="156"/>
      <c r="B152" s="157"/>
      <c r="C152" s="265" t="s">
        <v>950</v>
      </c>
      <c r="D152" s="266"/>
      <c r="E152" s="266"/>
      <c r="F152" s="266"/>
      <c r="G152" s="266"/>
      <c r="H152" s="159"/>
      <c r="I152" s="159"/>
      <c r="J152" s="159"/>
      <c r="K152" s="159"/>
      <c r="L152" s="159"/>
      <c r="M152" s="159"/>
      <c r="N152" s="159"/>
      <c r="O152" s="159"/>
      <c r="P152" s="159"/>
      <c r="Q152" s="159"/>
      <c r="R152" s="159"/>
      <c r="S152" s="159"/>
      <c r="T152" s="159"/>
      <c r="U152" s="159"/>
      <c r="V152" s="159"/>
      <c r="W152" s="159"/>
      <c r="X152" s="159"/>
      <c r="Y152" s="149"/>
      <c r="Z152" s="149"/>
      <c r="AA152" s="149"/>
      <c r="AB152" s="149"/>
      <c r="AC152" s="149"/>
      <c r="AD152" s="149"/>
      <c r="AE152" s="149"/>
      <c r="AF152" s="149"/>
      <c r="AG152" s="149" t="s">
        <v>216</v>
      </c>
      <c r="AH152" s="149"/>
      <c r="AI152" s="149"/>
      <c r="AJ152" s="149"/>
      <c r="AK152" s="149"/>
      <c r="AL152" s="149"/>
      <c r="AM152" s="149"/>
      <c r="AN152" s="149"/>
      <c r="AO152" s="149"/>
      <c r="AP152" s="149"/>
      <c r="AQ152" s="149"/>
      <c r="AR152" s="149"/>
      <c r="AS152" s="149"/>
      <c r="AT152" s="149"/>
      <c r="AU152" s="149"/>
      <c r="AV152" s="149"/>
      <c r="AW152" s="149"/>
      <c r="AX152" s="149"/>
      <c r="AY152" s="149"/>
      <c r="AZ152" s="149"/>
      <c r="BA152" s="175" t="str">
        <f>C152</f>
        <v>Svislé přemístění ze 2. NP, nebo 1. PP, vodorovné vnitrostaveništní přemístění do 30 m, odvoz na skládku do 10 km. Bez poplatku za skládku.</v>
      </c>
      <c r="BB152" s="149"/>
      <c r="BC152" s="149"/>
      <c r="BD152" s="149"/>
      <c r="BE152" s="149"/>
      <c r="BF152" s="149"/>
      <c r="BG152" s="149"/>
      <c r="BH152" s="149"/>
    </row>
    <row r="153" spans="1:60" outlineLevel="1">
      <c r="A153" s="156"/>
      <c r="B153" s="157"/>
      <c r="C153" s="194" t="s">
        <v>951</v>
      </c>
      <c r="D153" s="182"/>
      <c r="E153" s="183">
        <v>170</v>
      </c>
      <c r="F153" s="159"/>
      <c r="G153" s="159"/>
      <c r="H153" s="159"/>
      <c r="I153" s="159"/>
      <c r="J153" s="159"/>
      <c r="K153" s="159"/>
      <c r="L153" s="159"/>
      <c r="M153" s="159"/>
      <c r="N153" s="159"/>
      <c r="O153" s="159"/>
      <c r="P153" s="159"/>
      <c r="Q153" s="159"/>
      <c r="R153" s="159"/>
      <c r="S153" s="159"/>
      <c r="T153" s="159"/>
      <c r="U153" s="159"/>
      <c r="V153" s="159"/>
      <c r="W153" s="159"/>
      <c r="X153" s="159"/>
      <c r="Y153" s="149"/>
      <c r="Z153" s="149"/>
      <c r="AA153" s="149"/>
      <c r="AB153" s="149"/>
      <c r="AC153" s="149"/>
      <c r="AD153" s="149"/>
      <c r="AE153" s="149"/>
      <c r="AF153" s="149"/>
      <c r="AG153" s="149" t="s">
        <v>249</v>
      </c>
      <c r="AH153" s="149">
        <v>0</v>
      </c>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row>
    <row r="154" spans="1:60">
      <c r="A154" s="162" t="s">
        <v>206</v>
      </c>
      <c r="B154" s="163" t="s">
        <v>149</v>
      </c>
      <c r="C154" s="177" t="s">
        <v>150</v>
      </c>
      <c r="D154" s="164"/>
      <c r="E154" s="165"/>
      <c r="F154" s="166"/>
      <c r="G154" s="166">
        <f>SUMIF(AG155:AG171,"&lt;&gt;NOR",G155:G171)</f>
        <v>0</v>
      </c>
      <c r="H154" s="166"/>
      <c r="I154" s="166">
        <f>SUM(I155:I171)</f>
        <v>0</v>
      </c>
      <c r="J154" s="166"/>
      <c r="K154" s="166">
        <f>SUM(K155:K171)</f>
        <v>0</v>
      </c>
      <c r="L154" s="166"/>
      <c r="M154" s="166">
        <f>SUM(M155:M171)</f>
        <v>0</v>
      </c>
      <c r="N154" s="166"/>
      <c r="O154" s="166">
        <f>SUM(O155:O171)</f>
        <v>0</v>
      </c>
      <c r="P154" s="166"/>
      <c r="Q154" s="166">
        <f>SUM(Q155:Q171)</f>
        <v>0.23</v>
      </c>
      <c r="R154" s="166"/>
      <c r="S154" s="166"/>
      <c r="T154" s="167"/>
      <c r="U154" s="161"/>
      <c r="V154" s="161">
        <f>SUM(V155:V171)</f>
        <v>6.72</v>
      </c>
      <c r="W154" s="161"/>
      <c r="X154" s="161"/>
      <c r="AG154" t="s">
        <v>207</v>
      </c>
    </row>
    <row r="155" spans="1:60" ht="22.5" outlineLevel="1">
      <c r="A155" s="168">
        <v>46</v>
      </c>
      <c r="B155" s="169" t="s">
        <v>952</v>
      </c>
      <c r="C155" s="178" t="s">
        <v>953</v>
      </c>
      <c r="D155" s="170" t="s">
        <v>257</v>
      </c>
      <c r="E155" s="171">
        <v>3</v>
      </c>
      <c r="F155" s="172"/>
      <c r="G155" s="173">
        <f>ROUND(E155*F155,2)</f>
        <v>0</v>
      </c>
      <c r="H155" s="172"/>
      <c r="I155" s="173">
        <f>ROUND(E155*H155,2)</f>
        <v>0</v>
      </c>
      <c r="J155" s="172"/>
      <c r="K155" s="173">
        <f>ROUND(E155*J155,2)</f>
        <v>0</v>
      </c>
      <c r="L155" s="173">
        <v>15</v>
      </c>
      <c r="M155" s="173">
        <f>G155*(1+L155/100)</f>
        <v>0</v>
      </c>
      <c r="N155" s="173">
        <v>0</v>
      </c>
      <c r="O155" s="173">
        <f>ROUND(E155*N155,2)</f>
        <v>0</v>
      </c>
      <c r="P155" s="173">
        <v>7.2100000000000003E-3</v>
      </c>
      <c r="Q155" s="173">
        <f>ROUND(E155*P155,2)</f>
        <v>0.02</v>
      </c>
      <c r="R155" s="173" t="s">
        <v>588</v>
      </c>
      <c r="S155" s="173" t="s">
        <v>211</v>
      </c>
      <c r="T155" s="174" t="s">
        <v>241</v>
      </c>
      <c r="U155" s="159">
        <v>0.17249999999999999</v>
      </c>
      <c r="V155" s="159">
        <f>ROUND(E155*U155,2)</f>
        <v>0.52</v>
      </c>
      <c r="W155" s="159"/>
      <c r="X155" s="159" t="s">
        <v>242</v>
      </c>
      <c r="Y155" s="149"/>
      <c r="Z155" s="149"/>
      <c r="AA155" s="149"/>
      <c r="AB155" s="149"/>
      <c r="AC155" s="149"/>
      <c r="AD155" s="149"/>
      <c r="AE155" s="149"/>
      <c r="AF155" s="149"/>
      <c r="AG155" s="149" t="s">
        <v>243</v>
      </c>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row>
    <row r="156" spans="1:60" outlineLevel="1">
      <c r="A156" s="156"/>
      <c r="B156" s="157"/>
      <c r="C156" s="194" t="s">
        <v>954</v>
      </c>
      <c r="D156" s="182"/>
      <c r="E156" s="183">
        <v>3</v>
      </c>
      <c r="F156" s="159"/>
      <c r="G156" s="159"/>
      <c r="H156" s="159"/>
      <c r="I156" s="159"/>
      <c r="J156" s="159"/>
      <c r="K156" s="159"/>
      <c r="L156" s="159"/>
      <c r="M156" s="159"/>
      <c r="N156" s="159"/>
      <c r="O156" s="159"/>
      <c r="P156" s="159"/>
      <c r="Q156" s="159"/>
      <c r="R156" s="159"/>
      <c r="S156" s="159"/>
      <c r="T156" s="159"/>
      <c r="U156" s="159"/>
      <c r="V156" s="159"/>
      <c r="W156" s="159"/>
      <c r="X156" s="159"/>
      <c r="Y156" s="149"/>
      <c r="Z156" s="149"/>
      <c r="AA156" s="149"/>
      <c r="AB156" s="149"/>
      <c r="AC156" s="149"/>
      <c r="AD156" s="149"/>
      <c r="AE156" s="149"/>
      <c r="AF156" s="149"/>
      <c r="AG156" s="149" t="s">
        <v>249</v>
      </c>
      <c r="AH156" s="149">
        <v>0</v>
      </c>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row>
    <row r="157" spans="1:60" outlineLevel="1">
      <c r="A157" s="168">
        <v>47</v>
      </c>
      <c r="B157" s="169" t="s">
        <v>955</v>
      </c>
      <c r="C157" s="178" t="s">
        <v>956</v>
      </c>
      <c r="D157" s="170" t="s">
        <v>272</v>
      </c>
      <c r="E157" s="171">
        <v>30</v>
      </c>
      <c r="F157" s="172"/>
      <c r="G157" s="173">
        <f>ROUND(E157*F157,2)</f>
        <v>0</v>
      </c>
      <c r="H157" s="172"/>
      <c r="I157" s="173">
        <f>ROUND(E157*H157,2)</f>
        <v>0</v>
      </c>
      <c r="J157" s="172"/>
      <c r="K157" s="173">
        <f>ROUND(E157*J157,2)</f>
        <v>0</v>
      </c>
      <c r="L157" s="173">
        <v>15</v>
      </c>
      <c r="M157" s="173">
        <f>G157*(1+L157/100)</f>
        <v>0</v>
      </c>
      <c r="N157" s="173">
        <v>0</v>
      </c>
      <c r="O157" s="173">
        <f>ROUND(E157*N157,2)</f>
        <v>0</v>
      </c>
      <c r="P157" s="173">
        <v>3.3600000000000001E-3</v>
      </c>
      <c r="Q157" s="173">
        <f>ROUND(E157*P157,2)</f>
        <v>0.1</v>
      </c>
      <c r="R157" s="173" t="s">
        <v>588</v>
      </c>
      <c r="S157" s="173" t="s">
        <v>211</v>
      </c>
      <c r="T157" s="174" t="s">
        <v>241</v>
      </c>
      <c r="U157" s="159">
        <v>7.9350000000000004E-2</v>
      </c>
      <c r="V157" s="159">
        <f>ROUND(E157*U157,2)</f>
        <v>2.38</v>
      </c>
      <c r="W157" s="159"/>
      <c r="X157" s="159" t="s">
        <v>242</v>
      </c>
      <c r="Y157" s="149"/>
      <c r="Z157" s="149"/>
      <c r="AA157" s="149"/>
      <c r="AB157" s="149"/>
      <c r="AC157" s="149"/>
      <c r="AD157" s="149"/>
      <c r="AE157" s="149"/>
      <c r="AF157" s="149"/>
      <c r="AG157" s="149" t="s">
        <v>243</v>
      </c>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row>
    <row r="158" spans="1:60" outlineLevel="1">
      <c r="A158" s="156"/>
      <c r="B158" s="157"/>
      <c r="C158" s="194" t="s">
        <v>957</v>
      </c>
      <c r="D158" s="182"/>
      <c r="E158" s="183">
        <v>30</v>
      </c>
      <c r="F158" s="159"/>
      <c r="G158" s="159"/>
      <c r="H158" s="159"/>
      <c r="I158" s="159"/>
      <c r="J158" s="159"/>
      <c r="K158" s="159"/>
      <c r="L158" s="159"/>
      <c r="M158" s="159"/>
      <c r="N158" s="159"/>
      <c r="O158" s="159"/>
      <c r="P158" s="159"/>
      <c r="Q158" s="159"/>
      <c r="R158" s="159"/>
      <c r="S158" s="159"/>
      <c r="T158" s="159"/>
      <c r="U158" s="159"/>
      <c r="V158" s="159"/>
      <c r="W158" s="159"/>
      <c r="X158" s="159"/>
      <c r="Y158" s="149"/>
      <c r="Z158" s="149"/>
      <c r="AA158" s="149"/>
      <c r="AB158" s="149"/>
      <c r="AC158" s="149"/>
      <c r="AD158" s="149"/>
      <c r="AE158" s="149"/>
      <c r="AF158" s="149"/>
      <c r="AG158" s="149" t="s">
        <v>249</v>
      </c>
      <c r="AH158" s="149">
        <v>0</v>
      </c>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row>
    <row r="159" spans="1:60" ht="22.5" outlineLevel="1">
      <c r="A159" s="186">
        <v>48</v>
      </c>
      <c r="B159" s="187" t="s">
        <v>958</v>
      </c>
      <c r="C159" s="195" t="s">
        <v>959</v>
      </c>
      <c r="D159" s="188" t="s">
        <v>264</v>
      </c>
      <c r="E159" s="189">
        <v>1</v>
      </c>
      <c r="F159" s="190"/>
      <c r="G159" s="191">
        <f>ROUND(E159*F159,2)</f>
        <v>0</v>
      </c>
      <c r="H159" s="190"/>
      <c r="I159" s="191">
        <f>ROUND(E159*H159,2)</f>
        <v>0</v>
      </c>
      <c r="J159" s="190"/>
      <c r="K159" s="191">
        <f>ROUND(E159*J159,2)</f>
        <v>0</v>
      </c>
      <c r="L159" s="191">
        <v>15</v>
      </c>
      <c r="M159" s="191">
        <f>G159*(1+L159/100)</f>
        <v>0</v>
      </c>
      <c r="N159" s="191">
        <v>0</v>
      </c>
      <c r="O159" s="191">
        <f>ROUND(E159*N159,2)</f>
        <v>0</v>
      </c>
      <c r="P159" s="191">
        <v>2.0080000000000001E-2</v>
      </c>
      <c r="Q159" s="191">
        <f>ROUND(E159*P159,2)</f>
        <v>0.02</v>
      </c>
      <c r="R159" s="191" t="s">
        <v>588</v>
      </c>
      <c r="S159" s="191" t="s">
        <v>211</v>
      </c>
      <c r="T159" s="192" t="s">
        <v>241</v>
      </c>
      <c r="U159" s="159">
        <v>0.1196</v>
      </c>
      <c r="V159" s="159">
        <f>ROUND(E159*U159,2)</f>
        <v>0.12</v>
      </c>
      <c r="W159" s="159"/>
      <c r="X159" s="159" t="s">
        <v>242</v>
      </c>
      <c r="Y159" s="149"/>
      <c r="Z159" s="149"/>
      <c r="AA159" s="149"/>
      <c r="AB159" s="149"/>
      <c r="AC159" s="149"/>
      <c r="AD159" s="149"/>
      <c r="AE159" s="149"/>
      <c r="AF159" s="149"/>
      <c r="AG159" s="149" t="s">
        <v>243</v>
      </c>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row>
    <row r="160" spans="1:60" outlineLevel="1">
      <c r="A160" s="168">
        <v>49</v>
      </c>
      <c r="B160" s="169" t="s">
        <v>960</v>
      </c>
      <c r="C160" s="178" t="s">
        <v>961</v>
      </c>
      <c r="D160" s="170" t="s">
        <v>272</v>
      </c>
      <c r="E160" s="171">
        <v>19.86</v>
      </c>
      <c r="F160" s="172"/>
      <c r="G160" s="173">
        <f>ROUND(E160*F160,2)</f>
        <v>0</v>
      </c>
      <c r="H160" s="172"/>
      <c r="I160" s="173">
        <f>ROUND(E160*H160,2)</f>
        <v>0</v>
      </c>
      <c r="J160" s="172"/>
      <c r="K160" s="173">
        <f>ROUND(E160*J160,2)</f>
        <v>0</v>
      </c>
      <c r="L160" s="173">
        <v>15</v>
      </c>
      <c r="M160" s="173">
        <f>G160*(1+L160/100)</f>
        <v>0</v>
      </c>
      <c r="N160" s="173">
        <v>0</v>
      </c>
      <c r="O160" s="173">
        <f>ROUND(E160*N160,2)</f>
        <v>0</v>
      </c>
      <c r="P160" s="173">
        <v>1.3500000000000001E-3</v>
      </c>
      <c r="Q160" s="173">
        <f>ROUND(E160*P160,2)</f>
        <v>0.03</v>
      </c>
      <c r="R160" s="173" t="s">
        <v>588</v>
      </c>
      <c r="S160" s="173" t="s">
        <v>211</v>
      </c>
      <c r="T160" s="174" t="s">
        <v>241</v>
      </c>
      <c r="U160" s="159">
        <v>9.1999999999999998E-2</v>
      </c>
      <c r="V160" s="159">
        <f>ROUND(E160*U160,2)</f>
        <v>1.83</v>
      </c>
      <c r="W160" s="159"/>
      <c r="X160" s="159" t="s">
        <v>242</v>
      </c>
      <c r="Y160" s="149"/>
      <c r="Z160" s="149"/>
      <c r="AA160" s="149"/>
      <c r="AB160" s="149"/>
      <c r="AC160" s="149"/>
      <c r="AD160" s="149"/>
      <c r="AE160" s="149"/>
      <c r="AF160" s="149"/>
      <c r="AG160" s="149" t="s">
        <v>243</v>
      </c>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row>
    <row r="161" spans="1:60" outlineLevel="1">
      <c r="A161" s="156"/>
      <c r="B161" s="157"/>
      <c r="C161" s="194" t="s">
        <v>962</v>
      </c>
      <c r="D161" s="182"/>
      <c r="E161" s="183">
        <v>6.12</v>
      </c>
      <c r="F161" s="159"/>
      <c r="G161" s="159"/>
      <c r="H161" s="159"/>
      <c r="I161" s="159"/>
      <c r="J161" s="159"/>
      <c r="K161" s="159"/>
      <c r="L161" s="159"/>
      <c r="M161" s="159"/>
      <c r="N161" s="159"/>
      <c r="O161" s="159"/>
      <c r="P161" s="159"/>
      <c r="Q161" s="159"/>
      <c r="R161" s="159"/>
      <c r="S161" s="159"/>
      <c r="T161" s="159"/>
      <c r="U161" s="159"/>
      <c r="V161" s="159"/>
      <c r="W161" s="159"/>
      <c r="X161" s="159"/>
      <c r="Y161" s="149"/>
      <c r="Z161" s="149"/>
      <c r="AA161" s="149"/>
      <c r="AB161" s="149"/>
      <c r="AC161" s="149"/>
      <c r="AD161" s="149"/>
      <c r="AE161" s="149"/>
      <c r="AF161" s="149"/>
      <c r="AG161" s="149" t="s">
        <v>249</v>
      </c>
      <c r="AH161" s="149">
        <v>0</v>
      </c>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c r="BH161" s="149"/>
    </row>
    <row r="162" spans="1:60" outlineLevel="1">
      <c r="A162" s="156"/>
      <c r="B162" s="157"/>
      <c r="C162" s="194" t="s">
        <v>963</v>
      </c>
      <c r="D162" s="182"/>
      <c r="E162" s="183">
        <v>8.1</v>
      </c>
      <c r="F162" s="159"/>
      <c r="G162" s="159"/>
      <c r="H162" s="159"/>
      <c r="I162" s="159"/>
      <c r="J162" s="159"/>
      <c r="K162" s="159"/>
      <c r="L162" s="159"/>
      <c r="M162" s="159"/>
      <c r="N162" s="159"/>
      <c r="O162" s="159"/>
      <c r="P162" s="159"/>
      <c r="Q162" s="159"/>
      <c r="R162" s="159"/>
      <c r="S162" s="159"/>
      <c r="T162" s="159"/>
      <c r="U162" s="159"/>
      <c r="V162" s="159"/>
      <c r="W162" s="159"/>
      <c r="X162" s="159"/>
      <c r="Y162" s="149"/>
      <c r="Z162" s="149"/>
      <c r="AA162" s="149"/>
      <c r="AB162" s="149"/>
      <c r="AC162" s="149"/>
      <c r="AD162" s="149"/>
      <c r="AE162" s="149"/>
      <c r="AF162" s="149"/>
      <c r="AG162" s="149" t="s">
        <v>249</v>
      </c>
      <c r="AH162" s="149">
        <v>0</v>
      </c>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c r="BH162" s="149"/>
    </row>
    <row r="163" spans="1:60" outlineLevel="1">
      <c r="A163" s="156"/>
      <c r="B163" s="157"/>
      <c r="C163" s="194" t="s">
        <v>964</v>
      </c>
      <c r="D163" s="182"/>
      <c r="E163" s="183">
        <v>2.68</v>
      </c>
      <c r="F163" s="159"/>
      <c r="G163" s="159"/>
      <c r="H163" s="159"/>
      <c r="I163" s="159"/>
      <c r="J163" s="159"/>
      <c r="K163" s="159"/>
      <c r="L163" s="159"/>
      <c r="M163" s="159"/>
      <c r="N163" s="159"/>
      <c r="O163" s="159"/>
      <c r="P163" s="159"/>
      <c r="Q163" s="159"/>
      <c r="R163" s="159"/>
      <c r="S163" s="159"/>
      <c r="T163" s="159"/>
      <c r="U163" s="159"/>
      <c r="V163" s="159"/>
      <c r="W163" s="159"/>
      <c r="X163" s="159"/>
      <c r="Y163" s="149"/>
      <c r="Z163" s="149"/>
      <c r="AA163" s="149"/>
      <c r="AB163" s="149"/>
      <c r="AC163" s="149"/>
      <c r="AD163" s="149"/>
      <c r="AE163" s="149"/>
      <c r="AF163" s="149"/>
      <c r="AG163" s="149" t="s">
        <v>249</v>
      </c>
      <c r="AH163" s="149">
        <v>0</v>
      </c>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row>
    <row r="164" spans="1:60" outlineLevel="1">
      <c r="A164" s="156"/>
      <c r="B164" s="157"/>
      <c r="C164" s="194" t="s">
        <v>965</v>
      </c>
      <c r="D164" s="182"/>
      <c r="E164" s="183">
        <v>1.52</v>
      </c>
      <c r="F164" s="159"/>
      <c r="G164" s="159"/>
      <c r="H164" s="159"/>
      <c r="I164" s="159"/>
      <c r="J164" s="159"/>
      <c r="K164" s="159"/>
      <c r="L164" s="159"/>
      <c r="M164" s="159"/>
      <c r="N164" s="159"/>
      <c r="O164" s="159"/>
      <c r="P164" s="159"/>
      <c r="Q164" s="159"/>
      <c r="R164" s="159"/>
      <c r="S164" s="159"/>
      <c r="T164" s="159"/>
      <c r="U164" s="159"/>
      <c r="V164" s="159"/>
      <c r="W164" s="159"/>
      <c r="X164" s="159"/>
      <c r="Y164" s="149"/>
      <c r="Z164" s="149"/>
      <c r="AA164" s="149"/>
      <c r="AB164" s="149"/>
      <c r="AC164" s="149"/>
      <c r="AD164" s="149"/>
      <c r="AE164" s="149"/>
      <c r="AF164" s="149"/>
      <c r="AG164" s="149" t="s">
        <v>249</v>
      </c>
      <c r="AH164" s="149">
        <v>0</v>
      </c>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row>
    <row r="165" spans="1:60" outlineLevel="1">
      <c r="A165" s="156"/>
      <c r="B165" s="157"/>
      <c r="C165" s="194" t="s">
        <v>966</v>
      </c>
      <c r="D165" s="182"/>
      <c r="E165" s="183">
        <v>0.54</v>
      </c>
      <c r="F165" s="159"/>
      <c r="G165" s="159"/>
      <c r="H165" s="159"/>
      <c r="I165" s="159"/>
      <c r="J165" s="159"/>
      <c r="K165" s="159"/>
      <c r="L165" s="159"/>
      <c r="M165" s="159"/>
      <c r="N165" s="159"/>
      <c r="O165" s="159"/>
      <c r="P165" s="159"/>
      <c r="Q165" s="159"/>
      <c r="R165" s="159"/>
      <c r="S165" s="159"/>
      <c r="T165" s="159"/>
      <c r="U165" s="159"/>
      <c r="V165" s="159"/>
      <c r="W165" s="159"/>
      <c r="X165" s="159"/>
      <c r="Y165" s="149"/>
      <c r="Z165" s="149"/>
      <c r="AA165" s="149"/>
      <c r="AB165" s="149"/>
      <c r="AC165" s="149"/>
      <c r="AD165" s="149"/>
      <c r="AE165" s="149"/>
      <c r="AF165" s="149"/>
      <c r="AG165" s="149" t="s">
        <v>249</v>
      </c>
      <c r="AH165" s="149">
        <v>0</v>
      </c>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outlineLevel="1">
      <c r="A166" s="156"/>
      <c r="B166" s="157"/>
      <c r="C166" s="194" t="s">
        <v>967</v>
      </c>
      <c r="D166" s="182"/>
      <c r="E166" s="183">
        <v>0.9</v>
      </c>
      <c r="F166" s="159"/>
      <c r="G166" s="159"/>
      <c r="H166" s="159"/>
      <c r="I166" s="159"/>
      <c r="J166" s="159"/>
      <c r="K166" s="159"/>
      <c r="L166" s="159"/>
      <c r="M166" s="159"/>
      <c r="N166" s="159"/>
      <c r="O166" s="159"/>
      <c r="P166" s="159"/>
      <c r="Q166" s="159"/>
      <c r="R166" s="159"/>
      <c r="S166" s="159"/>
      <c r="T166" s="159"/>
      <c r="U166" s="159"/>
      <c r="V166" s="159"/>
      <c r="W166" s="159"/>
      <c r="X166" s="159"/>
      <c r="Y166" s="149"/>
      <c r="Z166" s="149"/>
      <c r="AA166" s="149"/>
      <c r="AB166" s="149"/>
      <c r="AC166" s="149"/>
      <c r="AD166" s="149"/>
      <c r="AE166" s="149"/>
      <c r="AF166" s="149"/>
      <c r="AG166" s="149" t="s">
        <v>249</v>
      </c>
      <c r="AH166" s="149">
        <v>0</v>
      </c>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row>
    <row r="167" spans="1:60" outlineLevel="1">
      <c r="A167" s="168">
        <v>50</v>
      </c>
      <c r="B167" s="169" t="s">
        <v>968</v>
      </c>
      <c r="C167" s="178" t="s">
        <v>969</v>
      </c>
      <c r="D167" s="170" t="s">
        <v>272</v>
      </c>
      <c r="E167" s="171">
        <v>11</v>
      </c>
      <c r="F167" s="172"/>
      <c r="G167" s="173">
        <f>ROUND(E167*F167,2)</f>
        <v>0</v>
      </c>
      <c r="H167" s="172"/>
      <c r="I167" s="173">
        <f>ROUND(E167*H167,2)</f>
        <v>0</v>
      </c>
      <c r="J167" s="172"/>
      <c r="K167" s="173">
        <f>ROUND(E167*J167,2)</f>
        <v>0</v>
      </c>
      <c r="L167" s="173">
        <v>15</v>
      </c>
      <c r="M167" s="173">
        <f>G167*(1+L167/100)</f>
        <v>0</v>
      </c>
      <c r="N167" s="173">
        <v>0</v>
      </c>
      <c r="O167" s="173">
        <f>ROUND(E167*N167,2)</f>
        <v>0</v>
      </c>
      <c r="P167" s="173">
        <v>2.5200000000000001E-3</v>
      </c>
      <c r="Q167" s="173">
        <f>ROUND(E167*P167,2)</f>
        <v>0.03</v>
      </c>
      <c r="R167" s="173" t="s">
        <v>588</v>
      </c>
      <c r="S167" s="173" t="s">
        <v>211</v>
      </c>
      <c r="T167" s="174" t="s">
        <v>241</v>
      </c>
      <c r="U167" s="159">
        <v>9.1999999999999998E-2</v>
      </c>
      <c r="V167" s="159">
        <f>ROUND(E167*U167,2)</f>
        <v>1.01</v>
      </c>
      <c r="W167" s="159"/>
      <c r="X167" s="159" t="s">
        <v>242</v>
      </c>
      <c r="Y167" s="149"/>
      <c r="Z167" s="149"/>
      <c r="AA167" s="149"/>
      <c r="AB167" s="149"/>
      <c r="AC167" s="149"/>
      <c r="AD167" s="149"/>
      <c r="AE167" s="149"/>
      <c r="AF167" s="149"/>
      <c r="AG167" s="149" t="s">
        <v>243</v>
      </c>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row>
    <row r="168" spans="1:60" outlineLevel="1">
      <c r="A168" s="156"/>
      <c r="B168" s="157"/>
      <c r="C168" s="194" t="s">
        <v>970</v>
      </c>
      <c r="D168" s="182"/>
      <c r="E168" s="183">
        <v>11</v>
      </c>
      <c r="F168" s="159"/>
      <c r="G168" s="159"/>
      <c r="H168" s="159"/>
      <c r="I168" s="159"/>
      <c r="J168" s="159"/>
      <c r="K168" s="159"/>
      <c r="L168" s="159"/>
      <c r="M168" s="159"/>
      <c r="N168" s="159"/>
      <c r="O168" s="159"/>
      <c r="P168" s="159"/>
      <c r="Q168" s="159"/>
      <c r="R168" s="159"/>
      <c r="S168" s="159"/>
      <c r="T168" s="159"/>
      <c r="U168" s="159"/>
      <c r="V168" s="159"/>
      <c r="W168" s="159"/>
      <c r="X168" s="159"/>
      <c r="Y168" s="149"/>
      <c r="Z168" s="149"/>
      <c r="AA168" s="149"/>
      <c r="AB168" s="149"/>
      <c r="AC168" s="149"/>
      <c r="AD168" s="149"/>
      <c r="AE168" s="149"/>
      <c r="AF168" s="149"/>
      <c r="AG168" s="149" t="s">
        <v>249</v>
      </c>
      <c r="AH168" s="149">
        <v>0</v>
      </c>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row>
    <row r="169" spans="1:60" outlineLevel="1">
      <c r="A169" s="168">
        <v>51</v>
      </c>
      <c r="B169" s="169" t="s">
        <v>971</v>
      </c>
      <c r="C169" s="178" t="s">
        <v>972</v>
      </c>
      <c r="D169" s="170" t="s">
        <v>272</v>
      </c>
      <c r="E169" s="171">
        <v>15</v>
      </c>
      <c r="F169" s="172"/>
      <c r="G169" s="173">
        <f>ROUND(E169*F169,2)</f>
        <v>0</v>
      </c>
      <c r="H169" s="172"/>
      <c r="I169" s="173">
        <f>ROUND(E169*H169,2)</f>
        <v>0</v>
      </c>
      <c r="J169" s="172"/>
      <c r="K169" s="173">
        <f>ROUND(E169*J169,2)</f>
        <v>0</v>
      </c>
      <c r="L169" s="173">
        <v>15</v>
      </c>
      <c r="M169" s="173">
        <f>G169*(1+L169/100)</f>
        <v>0</v>
      </c>
      <c r="N169" s="173">
        <v>0</v>
      </c>
      <c r="O169" s="173">
        <f>ROUND(E169*N169,2)</f>
        <v>0</v>
      </c>
      <c r="P169" s="173">
        <v>2.2599999999999999E-3</v>
      </c>
      <c r="Q169" s="173">
        <f>ROUND(E169*P169,2)</f>
        <v>0.03</v>
      </c>
      <c r="R169" s="173" t="s">
        <v>588</v>
      </c>
      <c r="S169" s="173" t="s">
        <v>211</v>
      </c>
      <c r="T169" s="174" t="s">
        <v>241</v>
      </c>
      <c r="U169" s="159">
        <v>5.7500000000000002E-2</v>
      </c>
      <c r="V169" s="159">
        <f>ROUND(E169*U169,2)</f>
        <v>0.86</v>
      </c>
      <c r="W169" s="159"/>
      <c r="X169" s="159" t="s">
        <v>242</v>
      </c>
      <c r="Y169" s="149"/>
      <c r="Z169" s="149"/>
      <c r="AA169" s="149"/>
      <c r="AB169" s="149"/>
      <c r="AC169" s="149"/>
      <c r="AD169" s="149"/>
      <c r="AE169" s="149"/>
      <c r="AF169" s="149"/>
      <c r="AG169" s="149" t="s">
        <v>243</v>
      </c>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row>
    <row r="170" spans="1:60" outlineLevel="1">
      <c r="A170" s="156"/>
      <c r="B170" s="157"/>
      <c r="C170" s="194" t="s">
        <v>973</v>
      </c>
      <c r="D170" s="182"/>
      <c r="E170" s="183">
        <v>15</v>
      </c>
      <c r="F170" s="159"/>
      <c r="G170" s="159"/>
      <c r="H170" s="159"/>
      <c r="I170" s="159"/>
      <c r="J170" s="159"/>
      <c r="K170" s="159"/>
      <c r="L170" s="159"/>
      <c r="M170" s="159"/>
      <c r="N170" s="159"/>
      <c r="O170" s="159"/>
      <c r="P170" s="159"/>
      <c r="Q170" s="159"/>
      <c r="R170" s="159"/>
      <c r="S170" s="159"/>
      <c r="T170" s="159"/>
      <c r="U170" s="159"/>
      <c r="V170" s="159"/>
      <c r="W170" s="159"/>
      <c r="X170" s="159"/>
      <c r="Y170" s="149"/>
      <c r="Z170" s="149"/>
      <c r="AA170" s="149"/>
      <c r="AB170" s="149"/>
      <c r="AC170" s="149"/>
      <c r="AD170" s="149"/>
      <c r="AE170" s="149"/>
      <c r="AF170" s="149"/>
      <c r="AG170" s="149" t="s">
        <v>249</v>
      </c>
      <c r="AH170" s="149">
        <v>0</v>
      </c>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row>
    <row r="171" spans="1:60" outlineLevel="1">
      <c r="A171" s="186">
        <v>52</v>
      </c>
      <c r="B171" s="187" t="s">
        <v>974</v>
      </c>
      <c r="C171" s="195" t="s">
        <v>975</v>
      </c>
      <c r="D171" s="188" t="s">
        <v>976</v>
      </c>
      <c r="E171" s="189">
        <v>30</v>
      </c>
      <c r="F171" s="190"/>
      <c r="G171" s="191">
        <f>ROUND(E171*F171,2)</f>
        <v>0</v>
      </c>
      <c r="H171" s="190"/>
      <c r="I171" s="191">
        <f>ROUND(E171*H171,2)</f>
        <v>0</v>
      </c>
      <c r="J171" s="190"/>
      <c r="K171" s="191">
        <f>ROUND(E171*J171,2)</f>
        <v>0</v>
      </c>
      <c r="L171" s="191">
        <v>15</v>
      </c>
      <c r="M171" s="191">
        <f>G171*(1+L171/100)</f>
        <v>0</v>
      </c>
      <c r="N171" s="191">
        <v>0</v>
      </c>
      <c r="O171" s="191">
        <f>ROUND(E171*N171,2)</f>
        <v>0</v>
      </c>
      <c r="P171" s="191">
        <v>0</v>
      </c>
      <c r="Q171" s="191">
        <f>ROUND(E171*P171,2)</f>
        <v>0</v>
      </c>
      <c r="R171" s="191"/>
      <c r="S171" s="191" t="s">
        <v>211</v>
      </c>
      <c r="T171" s="192" t="s">
        <v>977</v>
      </c>
      <c r="U171" s="159">
        <v>0</v>
      </c>
      <c r="V171" s="159">
        <f>ROUND(E171*U171,2)</f>
        <v>0</v>
      </c>
      <c r="W171" s="159"/>
      <c r="X171" s="159" t="s">
        <v>774</v>
      </c>
      <c r="Y171" s="149"/>
      <c r="Z171" s="149"/>
      <c r="AA171" s="149"/>
      <c r="AB171" s="149"/>
      <c r="AC171" s="149"/>
      <c r="AD171" s="149"/>
      <c r="AE171" s="149"/>
      <c r="AF171" s="149"/>
      <c r="AG171" s="149" t="s">
        <v>775</v>
      </c>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row>
    <row r="172" spans="1:60">
      <c r="A172" s="162" t="s">
        <v>206</v>
      </c>
      <c r="B172" s="163" t="s">
        <v>151</v>
      </c>
      <c r="C172" s="177" t="s">
        <v>152</v>
      </c>
      <c r="D172" s="164"/>
      <c r="E172" s="165"/>
      <c r="F172" s="166"/>
      <c r="G172" s="166">
        <f>SUMIF(AG173:AG174,"&lt;&gt;NOR",G173:G174)</f>
        <v>0</v>
      </c>
      <c r="H172" s="166"/>
      <c r="I172" s="166">
        <f>SUM(I173:I174)</f>
        <v>0</v>
      </c>
      <c r="J172" s="166"/>
      <c r="K172" s="166">
        <f>SUM(K173:K174)</f>
        <v>0</v>
      </c>
      <c r="L172" s="166"/>
      <c r="M172" s="166">
        <f>SUM(M173:M174)</f>
        <v>0</v>
      </c>
      <c r="N172" s="166"/>
      <c r="O172" s="166">
        <f>SUM(O173:O174)</f>
        <v>0</v>
      </c>
      <c r="P172" s="166"/>
      <c r="Q172" s="166">
        <f>SUM(Q173:Q174)</f>
        <v>12.18</v>
      </c>
      <c r="R172" s="166"/>
      <c r="S172" s="166"/>
      <c r="T172" s="167"/>
      <c r="U172" s="161"/>
      <c r="V172" s="161">
        <f>SUM(V173:V174)</f>
        <v>75.84</v>
      </c>
      <c r="W172" s="161"/>
      <c r="X172" s="161"/>
      <c r="AG172" t="s">
        <v>207</v>
      </c>
    </row>
    <row r="173" spans="1:60" outlineLevel="1">
      <c r="A173" s="168">
        <v>53</v>
      </c>
      <c r="B173" s="169" t="s">
        <v>978</v>
      </c>
      <c r="C173" s="178" t="s">
        <v>979</v>
      </c>
      <c r="D173" s="170" t="s">
        <v>257</v>
      </c>
      <c r="E173" s="171">
        <v>170</v>
      </c>
      <c r="F173" s="172"/>
      <c r="G173" s="173">
        <f>ROUND(E173*F173,2)</f>
        <v>0</v>
      </c>
      <c r="H173" s="172"/>
      <c r="I173" s="173">
        <f>ROUND(E173*H173,2)</f>
        <v>0</v>
      </c>
      <c r="J173" s="172"/>
      <c r="K173" s="173">
        <f>ROUND(E173*J173,2)</f>
        <v>0</v>
      </c>
      <c r="L173" s="173">
        <v>15</v>
      </c>
      <c r="M173" s="173">
        <f>G173*(1+L173/100)</f>
        <v>0</v>
      </c>
      <c r="N173" s="173">
        <v>0</v>
      </c>
      <c r="O173" s="173">
        <f>ROUND(E173*N173,2)</f>
        <v>0</v>
      </c>
      <c r="P173" s="173">
        <v>7.1650000000000005E-2</v>
      </c>
      <c r="Q173" s="173">
        <f>ROUND(E173*P173,2)</f>
        <v>12.18</v>
      </c>
      <c r="R173" s="173" t="s">
        <v>773</v>
      </c>
      <c r="S173" s="173" t="s">
        <v>211</v>
      </c>
      <c r="T173" s="174" t="s">
        <v>241</v>
      </c>
      <c r="U173" s="159">
        <v>0.44613999999999998</v>
      </c>
      <c r="V173" s="159">
        <f>ROUND(E173*U173,2)</f>
        <v>75.84</v>
      </c>
      <c r="W173" s="159"/>
      <c r="X173" s="159" t="s">
        <v>774</v>
      </c>
      <c r="Y173" s="149"/>
      <c r="Z173" s="149"/>
      <c r="AA173" s="149"/>
      <c r="AB173" s="149"/>
      <c r="AC173" s="149"/>
      <c r="AD173" s="149"/>
      <c r="AE173" s="149"/>
      <c r="AF173" s="149"/>
      <c r="AG173" s="149" t="s">
        <v>775</v>
      </c>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row>
    <row r="174" spans="1:60" ht="22.5" outlineLevel="1">
      <c r="A174" s="156"/>
      <c r="B174" s="157"/>
      <c r="C174" s="254" t="s">
        <v>950</v>
      </c>
      <c r="D174" s="255"/>
      <c r="E174" s="255"/>
      <c r="F174" s="255"/>
      <c r="G174" s="255"/>
      <c r="H174" s="159"/>
      <c r="I174" s="159"/>
      <c r="J174" s="159"/>
      <c r="K174" s="159"/>
      <c r="L174" s="159"/>
      <c r="M174" s="159"/>
      <c r="N174" s="159"/>
      <c r="O174" s="159"/>
      <c r="P174" s="159"/>
      <c r="Q174" s="159"/>
      <c r="R174" s="159"/>
      <c r="S174" s="159"/>
      <c r="T174" s="159"/>
      <c r="U174" s="159"/>
      <c r="V174" s="159"/>
      <c r="W174" s="159"/>
      <c r="X174" s="159"/>
      <c r="Y174" s="149"/>
      <c r="Z174" s="149"/>
      <c r="AA174" s="149"/>
      <c r="AB174" s="149"/>
      <c r="AC174" s="149"/>
      <c r="AD174" s="149"/>
      <c r="AE174" s="149"/>
      <c r="AF174" s="149"/>
      <c r="AG174" s="149" t="s">
        <v>216</v>
      </c>
      <c r="AH174" s="149"/>
      <c r="AI174" s="149"/>
      <c r="AJ174" s="149"/>
      <c r="AK174" s="149"/>
      <c r="AL174" s="149"/>
      <c r="AM174" s="149"/>
      <c r="AN174" s="149"/>
      <c r="AO174" s="149"/>
      <c r="AP174" s="149"/>
      <c r="AQ174" s="149"/>
      <c r="AR174" s="149"/>
      <c r="AS174" s="149"/>
      <c r="AT174" s="149"/>
      <c r="AU174" s="149"/>
      <c r="AV174" s="149"/>
      <c r="AW174" s="149"/>
      <c r="AX174" s="149"/>
      <c r="AY174" s="149"/>
      <c r="AZ174" s="149"/>
      <c r="BA174" s="175" t="str">
        <f>C174</f>
        <v>Svislé přemístění ze 2. NP, nebo 1. PP, vodorovné vnitrostaveništní přemístění do 30 m, odvoz na skládku do 10 km. Bez poplatku za skládku.</v>
      </c>
      <c r="BB174" s="149"/>
      <c r="BC174" s="149"/>
      <c r="BD174" s="149"/>
      <c r="BE174" s="149"/>
      <c r="BF174" s="149"/>
      <c r="BG174" s="149"/>
      <c r="BH174" s="149"/>
    </row>
    <row r="175" spans="1:60">
      <c r="A175" s="162" t="s">
        <v>206</v>
      </c>
      <c r="B175" s="163" t="s">
        <v>153</v>
      </c>
      <c r="C175" s="177" t="s">
        <v>154</v>
      </c>
      <c r="D175" s="164"/>
      <c r="E175" s="165"/>
      <c r="F175" s="166"/>
      <c r="G175" s="166">
        <f>SUMIF(AG176:AG182,"&lt;&gt;NOR",G176:G182)</f>
        <v>0</v>
      </c>
      <c r="H175" s="166"/>
      <c r="I175" s="166">
        <f>SUM(I176:I182)</f>
        <v>0</v>
      </c>
      <c r="J175" s="166"/>
      <c r="K175" s="166">
        <f>SUM(K176:K182)</f>
        <v>0</v>
      </c>
      <c r="L175" s="166"/>
      <c r="M175" s="166">
        <f>SUM(M176:M182)</f>
        <v>0</v>
      </c>
      <c r="N175" s="166"/>
      <c r="O175" s="166">
        <f>SUM(O176:O182)</f>
        <v>0</v>
      </c>
      <c r="P175" s="166"/>
      <c r="Q175" s="166">
        <f>SUM(Q176:Q182)</f>
        <v>0.82000000000000006</v>
      </c>
      <c r="R175" s="166"/>
      <c r="S175" s="166"/>
      <c r="T175" s="167"/>
      <c r="U175" s="161"/>
      <c r="V175" s="161">
        <f>SUM(V176:V182)</f>
        <v>24.69</v>
      </c>
      <c r="W175" s="161"/>
      <c r="X175" s="161"/>
      <c r="AG175" t="s">
        <v>207</v>
      </c>
    </row>
    <row r="176" spans="1:60" outlineLevel="1">
      <c r="A176" s="168">
        <v>54</v>
      </c>
      <c r="B176" s="169" t="s">
        <v>980</v>
      </c>
      <c r="C176" s="178" t="s">
        <v>981</v>
      </c>
      <c r="D176" s="170" t="s">
        <v>257</v>
      </c>
      <c r="E176" s="171">
        <v>38</v>
      </c>
      <c r="F176" s="172"/>
      <c r="G176" s="173">
        <f>ROUND(E176*F176,2)</f>
        <v>0</v>
      </c>
      <c r="H176" s="172"/>
      <c r="I176" s="173">
        <f>ROUND(E176*H176,2)</f>
        <v>0</v>
      </c>
      <c r="J176" s="172"/>
      <c r="K176" s="173">
        <f>ROUND(E176*J176,2)</f>
        <v>0</v>
      </c>
      <c r="L176" s="173">
        <v>15</v>
      </c>
      <c r="M176" s="173">
        <f>G176*(1+L176/100)</f>
        <v>0</v>
      </c>
      <c r="N176" s="173">
        <v>0</v>
      </c>
      <c r="O176" s="173">
        <f>ROUND(E176*N176,2)</f>
        <v>0</v>
      </c>
      <c r="P176" s="173">
        <v>1.098E-2</v>
      </c>
      <c r="Q176" s="173">
        <f>ROUND(E176*P176,2)</f>
        <v>0.42</v>
      </c>
      <c r="R176" s="173" t="s">
        <v>640</v>
      </c>
      <c r="S176" s="173" t="s">
        <v>211</v>
      </c>
      <c r="T176" s="174" t="s">
        <v>241</v>
      </c>
      <c r="U176" s="159">
        <v>0.37</v>
      </c>
      <c r="V176" s="159">
        <f>ROUND(E176*U176,2)</f>
        <v>14.06</v>
      </c>
      <c r="W176" s="159"/>
      <c r="X176" s="159" t="s">
        <v>242</v>
      </c>
      <c r="Y176" s="149"/>
      <c r="Z176" s="149"/>
      <c r="AA176" s="149"/>
      <c r="AB176" s="149"/>
      <c r="AC176" s="149"/>
      <c r="AD176" s="149"/>
      <c r="AE176" s="149"/>
      <c r="AF176" s="149"/>
      <c r="AG176" s="149" t="s">
        <v>243</v>
      </c>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row>
    <row r="177" spans="1:60" outlineLevel="1">
      <c r="A177" s="156"/>
      <c r="B177" s="157"/>
      <c r="C177" s="194" t="s">
        <v>901</v>
      </c>
      <c r="D177" s="182"/>
      <c r="E177" s="183">
        <v>14</v>
      </c>
      <c r="F177" s="159"/>
      <c r="G177" s="159"/>
      <c r="H177" s="159"/>
      <c r="I177" s="159"/>
      <c r="J177" s="159"/>
      <c r="K177" s="159"/>
      <c r="L177" s="159"/>
      <c r="M177" s="159"/>
      <c r="N177" s="159"/>
      <c r="O177" s="159"/>
      <c r="P177" s="159"/>
      <c r="Q177" s="159"/>
      <c r="R177" s="159"/>
      <c r="S177" s="159"/>
      <c r="T177" s="159"/>
      <c r="U177" s="159"/>
      <c r="V177" s="159"/>
      <c r="W177" s="159"/>
      <c r="X177" s="159"/>
      <c r="Y177" s="149"/>
      <c r="Z177" s="149"/>
      <c r="AA177" s="149"/>
      <c r="AB177" s="149"/>
      <c r="AC177" s="149"/>
      <c r="AD177" s="149"/>
      <c r="AE177" s="149"/>
      <c r="AF177" s="149"/>
      <c r="AG177" s="149" t="s">
        <v>249</v>
      </c>
      <c r="AH177" s="149">
        <v>0</v>
      </c>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row>
    <row r="178" spans="1:60" outlineLevel="1">
      <c r="A178" s="156"/>
      <c r="B178" s="157"/>
      <c r="C178" s="194" t="s">
        <v>982</v>
      </c>
      <c r="D178" s="182"/>
      <c r="E178" s="183">
        <v>24</v>
      </c>
      <c r="F178" s="159"/>
      <c r="G178" s="159"/>
      <c r="H178" s="159"/>
      <c r="I178" s="159"/>
      <c r="J178" s="159"/>
      <c r="K178" s="159"/>
      <c r="L178" s="159"/>
      <c r="M178" s="159"/>
      <c r="N178" s="159"/>
      <c r="O178" s="159"/>
      <c r="P178" s="159"/>
      <c r="Q178" s="159"/>
      <c r="R178" s="159"/>
      <c r="S178" s="159"/>
      <c r="T178" s="159"/>
      <c r="U178" s="159"/>
      <c r="V178" s="159"/>
      <c r="W178" s="159"/>
      <c r="X178" s="159"/>
      <c r="Y178" s="149"/>
      <c r="Z178" s="149"/>
      <c r="AA178" s="149"/>
      <c r="AB178" s="149"/>
      <c r="AC178" s="149"/>
      <c r="AD178" s="149"/>
      <c r="AE178" s="149"/>
      <c r="AF178" s="149"/>
      <c r="AG178" s="149" t="s">
        <v>249</v>
      </c>
      <c r="AH178" s="149">
        <v>0</v>
      </c>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row>
    <row r="179" spans="1:60" outlineLevel="1">
      <c r="A179" s="168">
        <v>55</v>
      </c>
      <c r="B179" s="169" t="s">
        <v>983</v>
      </c>
      <c r="C179" s="178" t="s">
        <v>984</v>
      </c>
      <c r="D179" s="170" t="s">
        <v>257</v>
      </c>
      <c r="E179" s="171">
        <v>21</v>
      </c>
      <c r="F179" s="172"/>
      <c r="G179" s="173">
        <f>ROUND(E179*F179,2)</f>
        <v>0</v>
      </c>
      <c r="H179" s="172"/>
      <c r="I179" s="173">
        <f>ROUND(E179*H179,2)</f>
        <v>0</v>
      </c>
      <c r="J179" s="172"/>
      <c r="K179" s="173">
        <f>ROUND(E179*J179,2)</f>
        <v>0</v>
      </c>
      <c r="L179" s="173">
        <v>15</v>
      </c>
      <c r="M179" s="173">
        <f>G179*(1+L179/100)</f>
        <v>0</v>
      </c>
      <c r="N179" s="173">
        <v>0</v>
      </c>
      <c r="O179" s="173">
        <f>ROUND(E179*N179,2)</f>
        <v>0</v>
      </c>
      <c r="P179" s="173">
        <v>1.098E-2</v>
      </c>
      <c r="Q179" s="173">
        <f>ROUND(E179*P179,2)</f>
        <v>0.23</v>
      </c>
      <c r="R179" s="173" t="s">
        <v>640</v>
      </c>
      <c r="S179" s="173" t="s">
        <v>211</v>
      </c>
      <c r="T179" s="174" t="s">
        <v>241</v>
      </c>
      <c r="U179" s="159">
        <v>0.44</v>
      </c>
      <c r="V179" s="159">
        <f>ROUND(E179*U179,2)</f>
        <v>9.24</v>
      </c>
      <c r="W179" s="159"/>
      <c r="X179" s="159" t="s">
        <v>242</v>
      </c>
      <c r="Y179" s="149"/>
      <c r="Z179" s="149"/>
      <c r="AA179" s="149"/>
      <c r="AB179" s="149"/>
      <c r="AC179" s="149"/>
      <c r="AD179" s="149"/>
      <c r="AE179" s="149"/>
      <c r="AF179" s="149"/>
      <c r="AG179" s="149" t="s">
        <v>243</v>
      </c>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row>
    <row r="180" spans="1:60" outlineLevel="1">
      <c r="A180" s="156"/>
      <c r="B180" s="157"/>
      <c r="C180" s="194" t="s">
        <v>904</v>
      </c>
      <c r="D180" s="182"/>
      <c r="E180" s="183">
        <v>21</v>
      </c>
      <c r="F180" s="159"/>
      <c r="G180" s="159"/>
      <c r="H180" s="159"/>
      <c r="I180" s="159"/>
      <c r="J180" s="159"/>
      <c r="K180" s="159"/>
      <c r="L180" s="159"/>
      <c r="M180" s="159"/>
      <c r="N180" s="159"/>
      <c r="O180" s="159"/>
      <c r="P180" s="159"/>
      <c r="Q180" s="159"/>
      <c r="R180" s="159"/>
      <c r="S180" s="159"/>
      <c r="T180" s="159"/>
      <c r="U180" s="159"/>
      <c r="V180" s="159"/>
      <c r="W180" s="159"/>
      <c r="X180" s="159"/>
      <c r="Y180" s="149"/>
      <c r="Z180" s="149"/>
      <c r="AA180" s="149"/>
      <c r="AB180" s="149"/>
      <c r="AC180" s="149"/>
      <c r="AD180" s="149"/>
      <c r="AE180" s="149"/>
      <c r="AF180" s="149"/>
      <c r="AG180" s="149" t="s">
        <v>249</v>
      </c>
      <c r="AH180" s="149">
        <v>0</v>
      </c>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row>
    <row r="181" spans="1:60" outlineLevel="1">
      <c r="A181" s="168">
        <v>56</v>
      </c>
      <c r="B181" s="169" t="s">
        <v>985</v>
      </c>
      <c r="C181" s="178" t="s">
        <v>986</v>
      </c>
      <c r="D181" s="170" t="s">
        <v>257</v>
      </c>
      <c r="E181" s="171">
        <v>21</v>
      </c>
      <c r="F181" s="172"/>
      <c r="G181" s="173">
        <f>ROUND(E181*F181,2)</f>
        <v>0</v>
      </c>
      <c r="H181" s="172"/>
      <c r="I181" s="173">
        <f>ROUND(E181*H181,2)</f>
        <v>0</v>
      </c>
      <c r="J181" s="172"/>
      <c r="K181" s="173">
        <f>ROUND(E181*J181,2)</f>
        <v>0</v>
      </c>
      <c r="L181" s="173">
        <v>15</v>
      </c>
      <c r="M181" s="173">
        <f>G181*(1+L181/100)</f>
        <v>0</v>
      </c>
      <c r="N181" s="173">
        <v>0</v>
      </c>
      <c r="O181" s="173">
        <f>ROUND(E181*N181,2)</f>
        <v>0</v>
      </c>
      <c r="P181" s="173">
        <v>8.0000000000000002E-3</v>
      </c>
      <c r="Q181" s="173">
        <f>ROUND(E181*P181,2)</f>
        <v>0.17</v>
      </c>
      <c r="R181" s="173" t="s">
        <v>640</v>
      </c>
      <c r="S181" s="173" t="s">
        <v>211</v>
      </c>
      <c r="T181" s="174" t="s">
        <v>241</v>
      </c>
      <c r="U181" s="159">
        <v>6.6000000000000003E-2</v>
      </c>
      <c r="V181" s="159">
        <f>ROUND(E181*U181,2)</f>
        <v>1.39</v>
      </c>
      <c r="W181" s="159"/>
      <c r="X181" s="159" t="s">
        <v>242</v>
      </c>
      <c r="Y181" s="149"/>
      <c r="Z181" s="149"/>
      <c r="AA181" s="149"/>
      <c r="AB181" s="149"/>
      <c r="AC181" s="149"/>
      <c r="AD181" s="149"/>
      <c r="AE181" s="149"/>
      <c r="AF181" s="149"/>
      <c r="AG181" s="149" t="s">
        <v>243</v>
      </c>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row>
    <row r="182" spans="1:60" outlineLevel="1">
      <c r="A182" s="156"/>
      <c r="B182" s="157"/>
      <c r="C182" s="194" t="s">
        <v>904</v>
      </c>
      <c r="D182" s="182"/>
      <c r="E182" s="183">
        <v>21</v>
      </c>
      <c r="F182" s="159"/>
      <c r="G182" s="159"/>
      <c r="H182" s="159"/>
      <c r="I182" s="159"/>
      <c r="J182" s="159"/>
      <c r="K182" s="159"/>
      <c r="L182" s="159"/>
      <c r="M182" s="159"/>
      <c r="N182" s="159"/>
      <c r="O182" s="159"/>
      <c r="P182" s="159"/>
      <c r="Q182" s="159"/>
      <c r="R182" s="159"/>
      <c r="S182" s="159"/>
      <c r="T182" s="159"/>
      <c r="U182" s="159"/>
      <c r="V182" s="159"/>
      <c r="W182" s="159"/>
      <c r="X182" s="159"/>
      <c r="Y182" s="149"/>
      <c r="Z182" s="149"/>
      <c r="AA182" s="149"/>
      <c r="AB182" s="149"/>
      <c r="AC182" s="149"/>
      <c r="AD182" s="149"/>
      <c r="AE182" s="149"/>
      <c r="AF182" s="149"/>
      <c r="AG182" s="149" t="s">
        <v>249</v>
      </c>
      <c r="AH182" s="149">
        <v>0</v>
      </c>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row>
    <row r="183" spans="1:60">
      <c r="A183" s="162" t="s">
        <v>206</v>
      </c>
      <c r="B183" s="163" t="s">
        <v>159</v>
      </c>
      <c r="C183" s="177" t="s">
        <v>160</v>
      </c>
      <c r="D183" s="164"/>
      <c r="E183" s="165"/>
      <c r="F183" s="166"/>
      <c r="G183" s="166">
        <f>SUMIF(AG184:AG186,"&lt;&gt;NOR",G184:G186)</f>
        <v>0</v>
      </c>
      <c r="H183" s="166"/>
      <c r="I183" s="166">
        <f>SUM(I184:I186)</f>
        <v>0</v>
      </c>
      <c r="J183" s="166"/>
      <c r="K183" s="166">
        <f>SUM(K184:K186)</f>
        <v>0</v>
      </c>
      <c r="L183" s="166"/>
      <c r="M183" s="166">
        <f>SUM(M184:M186)</f>
        <v>0</v>
      </c>
      <c r="N183" s="166"/>
      <c r="O183" s="166">
        <f>SUM(O184:O186)</f>
        <v>0</v>
      </c>
      <c r="P183" s="166"/>
      <c r="Q183" s="166">
        <f>SUM(Q184:Q186)</f>
        <v>0.09</v>
      </c>
      <c r="R183" s="166"/>
      <c r="S183" s="166"/>
      <c r="T183" s="167"/>
      <c r="U183" s="161"/>
      <c r="V183" s="161">
        <f>SUM(V184:V186)</f>
        <v>1.1499999999999999</v>
      </c>
      <c r="W183" s="161"/>
      <c r="X183" s="161"/>
      <c r="AG183" t="s">
        <v>207</v>
      </c>
    </row>
    <row r="184" spans="1:60" outlineLevel="1">
      <c r="A184" s="168">
        <v>57</v>
      </c>
      <c r="B184" s="169" t="s">
        <v>987</v>
      </c>
      <c r="C184" s="178" t="s">
        <v>988</v>
      </c>
      <c r="D184" s="170" t="s">
        <v>257</v>
      </c>
      <c r="E184" s="171">
        <v>88</v>
      </c>
      <c r="F184" s="172"/>
      <c r="G184" s="173">
        <f>ROUND(E184*F184,2)</f>
        <v>0</v>
      </c>
      <c r="H184" s="172"/>
      <c r="I184" s="173">
        <f>ROUND(E184*H184,2)</f>
        <v>0</v>
      </c>
      <c r="J184" s="172"/>
      <c r="K184" s="173">
        <f>ROUND(E184*J184,2)</f>
        <v>0</v>
      </c>
      <c r="L184" s="173">
        <v>15</v>
      </c>
      <c r="M184" s="173">
        <f>G184*(1+L184/100)</f>
        <v>0</v>
      </c>
      <c r="N184" s="173">
        <v>0</v>
      </c>
      <c r="O184" s="173">
        <f>ROUND(E184*N184,2)</f>
        <v>0</v>
      </c>
      <c r="P184" s="173">
        <v>1E-3</v>
      </c>
      <c r="Q184" s="173">
        <f>ROUND(E184*P184,2)</f>
        <v>0.09</v>
      </c>
      <c r="R184" s="173" t="s">
        <v>989</v>
      </c>
      <c r="S184" s="173" t="s">
        <v>211</v>
      </c>
      <c r="T184" s="174" t="s">
        <v>241</v>
      </c>
      <c r="U184" s="159">
        <v>1.3100000000000001E-2</v>
      </c>
      <c r="V184" s="159">
        <f>ROUND(E184*U184,2)</f>
        <v>1.1499999999999999</v>
      </c>
      <c r="W184" s="159"/>
      <c r="X184" s="159" t="s">
        <v>242</v>
      </c>
      <c r="Y184" s="149"/>
      <c r="Z184" s="149"/>
      <c r="AA184" s="149"/>
      <c r="AB184" s="149"/>
      <c r="AC184" s="149"/>
      <c r="AD184" s="149"/>
      <c r="AE184" s="149"/>
      <c r="AF184" s="149"/>
      <c r="AG184" s="149" t="s">
        <v>243</v>
      </c>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row>
    <row r="185" spans="1:60" outlineLevel="1">
      <c r="A185" s="156"/>
      <c r="B185" s="157"/>
      <c r="C185" s="194" t="s">
        <v>943</v>
      </c>
      <c r="D185" s="182"/>
      <c r="E185" s="183">
        <v>20</v>
      </c>
      <c r="F185" s="159"/>
      <c r="G185" s="159"/>
      <c r="H185" s="159"/>
      <c r="I185" s="159"/>
      <c r="J185" s="159"/>
      <c r="K185" s="159"/>
      <c r="L185" s="159"/>
      <c r="M185" s="159"/>
      <c r="N185" s="159"/>
      <c r="O185" s="159"/>
      <c r="P185" s="159"/>
      <c r="Q185" s="159"/>
      <c r="R185" s="159"/>
      <c r="S185" s="159"/>
      <c r="T185" s="159"/>
      <c r="U185" s="159"/>
      <c r="V185" s="159"/>
      <c r="W185" s="159"/>
      <c r="X185" s="159"/>
      <c r="Y185" s="149"/>
      <c r="Z185" s="149"/>
      <c r="AA185" s="149"/>
      <c r="AB185" s="149"/>
      <c r="AC185" s="149"/>
      <c r="AD185" s="149"/>
      <c r="AE185" s="149"/>
      <c r="AF185" s="149"/>
      <c r="AG185" s="149" t="s">
        <v>249</v>
      </c>
      <c r="AH185" s="149">
        <v>0</v>
      </c>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row>
    <row r="186" spans="1:60" outlineLevel="1">
      <c r="A186" s="156"/>
      <c r="B186" s="157"/>
      <c r="C186" s="194" t="s">
        <v>946</v>
      </c>
      <c r="D186" s="182"/>
      <c r="E186" s="183">
        <v>68</v>
      </c>
      <c r="F186" s="159"/>
      <c r="G186" s="159"/>
      <c r="H186" s="159"/>
      <c r="I186" s="159"/>
      <c r="J186" s="159"/>
      <c r="K186" s="159"/>
      <c r="L186" s="159"/>
      <c r="M186" s="159"/>
      <c r="N186" s="159"/>
      <c r="O186" s="159"/>
      <c r="P186" s="159"/>
      <c r="Q186" s="159"/>
      <c r="R186" s="159"/>
      <c r="S186" s="159"/>
      <c r="T186" s="159"/>
      <c r="U186" s="159"/>
      <c r="V186" s="159"/>
      <c r="W186" s="159"/>
      <c r="X186" s="159"/>
      <c r="Y186" s="149"/>
      <c r="Z186" s="149"/>
      <c r="AA186" s="149"/>
      <c r="AB186" s="149"/>
      <c r="AC186" s="149"/>
      <c r="AD186" s="149"/>
      <c r="AE186" s="149"/>
      <c r="AF186" s="149"/>
      <c r="AG186" s="149" t="s">
        <v>249</v>
      </c>
      <c r="AH186" s="149">
        <v>0</v>
      </c>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row>
    <row r="187" spans="1:60">
      <c r="A187" s="162" t="s">
        <v>206</v>
      </c>
      <c r="B187" s="163" t="s">
        <v>175</v>
      </c>
      <c r="C187" s="177" t="s">
        <v>176</v>
      </c>
      <c r="D187" s="164"/>
      <c r="E187" s="165"/>
      <c r="F187" s="166"/>
      <c r="G187" s="166">
        <f>SUMIF(AG188:AG196,"&lt;&gt;NOR",G188:G196)</f>
        <v>0</v>
      </c>
      <c r="H187" s="166"/>
      <c r="I187" s="166">
        <f>SUM(I188:I196)</f>
        <v>0</v>
      </c>
      <c r="J187" s="166"/>
      <c r="K187" s="166">
        <f>SUM(K188:K196)</f>
        <v>0</v>
      </c>
      <c r="L187" s="166"/>
      <c r="M187" s="166">
        <f>SUM(M188:M196)</f>
        <v>0</v>
      </c>
      <c r="N187" s="166"/>
      <c r="O187" s="166">
        <f>SUM(O188:O196)</f>
        <v>0</v>
      </c>
      <c r="P187" s="166"/>
      <c r="Q187" s="166">
        <f>SUM(Q188:Q196)</f>
        <v>0</v>
      </c>
      <c r="R187" s="166"/>
      <c r="S187" s="166"/>
      <c r="T187" s="167"/>
      <c r="U187" s="161"/>
      <c r="V187" s="161">
        <f>SUM(V188:V196)</f>
        <v>506.38</v>
      </c>
      <c r="W187" s="161"/>
      <c r="X187" s="161"/>
      <c r="AG187" t="s">
        <v>207</v>
      </c>
    </row>
    <row r="188" spans="1:60" outlineLevel="1">
      <c r="A188" s="168">
        <v>58</v>
      </c>
      <c r="B188" s="169" t="s">
        <v>990</v>
      </c>
      <c r="C188" s="178" t="s">
        <v>991</v>
      </c>
      <c r="D188" s="170" t="s">
        <v>284</v>
      </c>
      <c r="E188" s="171">
        <v>179.41741999999999</v>
      </c>
      <c r="F188" s="172"/>
      <c r="G188" s="173">
        <f>ROUND(E188*F188,2)</f>
        <v>0</v>
      </c>
      <c r="H188" s="172"/>
      <c r="I188" s="173">
        <f>ROUND(E188*H188,2)</f>
        <v>0</v>
      </c>
      <c r="J188" s="172"/>
      <c r="K188" s="173">
        <f>ROUND(E188*J188,2)</f>
        <v>0</v>
      </c>
      <c r="L188" s="173">
        <v>15</v>
      </c>
      <c r="M188" s="173">
        <f>G188*(1+L188/100)</f>
        <v>0</v>
      </c>
      <c r="N188" s="173">
        <v>0</v>
      </c>
      <c r="O188" s="173">
        <f>ROUND(E188*N188,2)</f>
        <v>0</v>
      </c>
      <c r="P188" s="173">
        <v>0</v>
      </c>
      <c r="Q188" s="173">
        <f>ROUND(E188*P188,2)</f>
        <v>0</v>
      </c>
      <c r="R188" s="173" t="s">
        <v>444</v>
      </c>
      <c r="S188" s="173" t="s">
        <v>211</v>
      </c>
      <c r="T188" s="174" t="s">
        <v>241</v>
      </c>
      <c r="U188" s="159">
        <v>0</v>
      </c>
      <c r="V188" s="159">
        <f>ROUND(E188*U188,2)</f>
        <v>0</v>
      </c>
      <c r="W188" s="159"/>
      <c r="X188" s="159" t="s">
        <v>242</v>
      </c>
      <c r="Y188" s="149"/>
      <c r="Z188" s="149"/>
      <c r="AA188" s="149"/>
      <c r="AB188" s="149"/>
      <c r="AC188" s="149"/>
      <c r="AD188" s="149"/>
      <c r="AE188" s="149"/>
      <c r="AF188" s="149"/>
      <c r="AG188" s="149" t="s">
        <v>243</v>
      </c>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row>
    <row r="189" spans="1:60" outlineLevel="1">
      <c r="A189" s="156"/>
      <c r="B189" s="157"/>
      <c r="C189" s="194" t="s">
        <v>992</v>
      </c>
      <c r="D189" s="182"/>
      <c r="E189" s="183">
        <v>157.99742000000001</v>
      </c>
      <c r="F189" s="159"/>
      <c r="G189" s="159"/>
      <c r="H189" s="159"/>
      <c r="I189" s="159"/>
      <c r="J189" s="159"/>
      <c r="K189" s="159"/>
      <c r="L189" s="159"/>
      <c r="M189" s="159"/>
      <c r="N189" s="159"/>
      <c r="O189" s="159"/>
      <c r="P189" s="159"/>
      <c r="Q189" s="159"/>
      <c r="R189" s="159"/>
      <c r="S189" s="159"/>
      <c r="T189" s="159"/>
      <c r="U189" s="159"/>
      <c r="V189" s="159"/>
      <c r="W189" s="159"/>
      <c r="X189" s="159"/>
      <c r="Y189" s="149"/>
      <c r="Z189" s="149"/>
      <c r="AA189" s="149"/>
      <c r="AB189" s="149"/>
      <c r="AC189" s="149"/>
      <c r="AD189" s="149"/>
      <c r="AE189" s="149"/>
      <c r="AF189" s="149"/>
      <c r="AG189" s="149" t="s">
        <v>249</v>
      </c>
      <c r="AH189" s="149">
        <v>0</v>
      </c>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row>
    <row r="190" spans="1:60" outlineLevel="1">
      <c r="A190" s="156"/>
      <c r="B190" s="157"/>
      <c r="C190" s="194" t="s">
        <v>993</v>
      </c>
      <c r="D190" s="182"/>
      <c r="E190" s="183">
        <v>9.18</v>
      </c>
      <c r="F190" s="159"/>
      <c r="G190" s="159"/>
      <c r="H190" s="159"/>
      <c r="I190" s="159"/>
      <c r="J190" s="159"/>
      <c r="K190" s="159"/>
      <c r="L190" s="159"/>
      <c r="M190" s="159"/>
      <c r="N190" s="159"/>
      <c r="O190" s="159"/>
      <c r="P190" s="159"/>
      <c r="Q190" s="159"/>
      <c r="R190" s="159"/>
      <c r="S190" s="159"/>
      <c r="T190" s="159"/>
      <c r="U190" s="159"/>
      <c r="V190" s="159"/>
      <c r="W190" s="159"/>
      <c r="X190" s="159"/>
      <c r="Y190" s="149"/>
      <c r="Z190" s="149"/>
      <c r="AA190" s="149"/>
      <c r="AB190" s="149"/>
      <c r="AC190" s="149"/>
      <c r="AD190" s="149"/>
      <c r="AE190" s="149"/>
      <c r="AF190" s="149"/>
      <c r="AG190" s="149" t="s">
        <v>249</v>
      </c>
      <c r="AH190" s="149">
        <v>0</v>
      </c>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row>
    <row r="191" spans="1:60" outlineLevel="1">
      <c r="A191" s="156"/>
      <c r="B191" s="157"/>
      <c r="C191" s="194" t="s">
        <v>994</v>
      </c>
      <c r="D191" s="182"/>
      <c r="E191" s="183">
        <v>12.24</v>
      </c>
      <c r="F191" s="159"/>
      <c r="G191" s="159"/>
      <c r="H191" s="159"/>
      <c r="I191" s="159"/>
      <c r="J191" s="159"/>
      <c r="K191" s="159"/>
      <c r="L191" s="159"/>
      <c r="M191" s="159"/>
      <c r="N191" s="159"/>
      <c r="O191" s="159"/>
      <c r="P191" s="159"/>
      <c r="Q191" s="159"/>
      <c r="R191" s="159"/>
      <c r="S191" s="159"/>
      <c r="T191" s="159"/>
      <c r="U191" s="159"/>
      <c r="V191" s="159"/>
      <c r="W191" s="159"/>
      <c r="X191" s="159"/>
      <c r="Y191" s="149"/>
      <c r="Z191" s="149"/>
      <c r="AA191" s="149"/>
      <c r="AB191" s="149"/>
      <c r="AC191" s="149"/>
      <c r="AD191" s="149"/>
      <c r="AE191" s="149"/>
      <c r="AF191" s="149"/>
      <c r="AG191" s="149" t="s">
        <v>249</v>
      </c>
      <c r="AH191" s="149">
        <v>0</v>
      </c>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row>
    <row r="192" spans="1:60" ht="22.5" outlineLevel="1">
      <c r="A192" s="186">
        <v>59</v>
      </c>
      <c r="B192" s="187" t="s">
        <v>995</v>
      </c>
      <c r="C192" s="195" t="s">
        <v>996</v>
      </c>
      <c r="D192" s="188" t="s">
        <v>284</v>
      </c>
      <c r="E192" s="189">
        <v>157.99742000000001</v>
      </c>
      <c r="F192" s="190"/>
      <c r="G192" s="191">
        <f>ROUND(E192*F192,2)</f>
        <v>0</v>
      </c>
      <c r="H192" s="190"/>
      <c r="I192" s="191">
        <f>ROUND(E192*H192,2)</f>
        <v>0</v>
      </c>
      <c r="J192" s="190"/>
      <c r="K192" s="191">
        <f>ROUND(E192*J192,2)</f>
        <v>0</v>
      </c>
      <c r="L192" s="191">
        <v>15</v>
      </c>
      <c r="M192" s="191">
        <f>G192*(1+L192/100)</f>
        <v>0</v>
      </c>
      <c r="N192" s="191">
        <v>0</v>
      </c>
      <c r="O192" s="191">
        <f>ROUND(E192*N192,2)</f>
        <v>0</v>
      </c>
      <c r="P192" s="191">
        <v>0</v>
      </c>
      <c r="Q192" s="191">
        <f>ROUND(E192*P192,2)</f>
        <v>0</v>
      </c>
      <c r="R192" s="191" t="s">
        <v>444</v>
      </c>
      <c r="S192" s="191" t="s">
        <v>211</v>
      </c>
      <c r="T192" s="192" t="s">
        <v>241</v>
      </c>
      <c r="U192" s="159">
        <v>0.93300000000000005</v>
      </c>
      <c r="V192" s="159">
        <f>ROUND(E192*U192,2)</f>
        <v>147.41</v>
      </c>
      <c r="W192" s="159"/>
      <c r="X192" s="159" t="s">
        <v>997</v>
      </c>
      <c r="Y192" s="149"/>
      <c r="Z192" s="149"/>
      <c r="AA192" s="149"/>
      <c r="AB192" s="149"/>
      <c r="AC192" s="149"/>
      <c r="AD192" s="149"/>
      <c r="AE192" s="149"/>
      <c r="AF192" s="149"/>
      <c r="AG192" s="149" t="s">
        <v>998</v>
      </c>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row>
    <row r="193" spans="1:60" outlineLevel="1">
      <c r="A193" s="186">
        <v>60</v>
      </c>
      <c r="B193" s="187" t="s">
        <v>999</v>
      </c>
      <c r="C193" s="195" t="s">
        <v>1000</v>
      </c>
      <c r="D193" s="188" t="s">
        <v>284</v>
      </c>
      <c r="E193" s="189">
        <v>157.99742000000001</v>
      </c>
      <c r="F193" s="190"/>
      <c r="G193" s="191">
        <f>ROUND(E193*F193,2)</f>
        <v>0</v>
      </c>
      <c r="H193" s="190"/>
      <c r="I193" s="191">
        <f>ROUND(E193*H193,2)</f>
        <v>0</v>
      </c>
      <c r="J193" s="190"/>
      <c r="K193" s="191">
        <f>ROUND(E193*J193,2)</f>
        <v>0</v>
      </c>
      <c r="L193" s="191">
        <v>15</v>
      </c>
      <c r="M193" s="191">
        <f>G193*(1+L193/100)</f>
        <v>0</v>
      </c>
      <c r="N193" s="191">
        <v>0</v>
      </c>
      <c r="O193" s="191">
        <f>ROUND(E193*N193,2)</f>
        <v>0</v>
      </c>
      <c r="P193" s="191">
        <v>0</v>
      </c>
      <c r="Q193" s="191">
        <f>ROUND(E193*P193,2)</f>
        <v>0</v>
      </c>
      <c r="R193" s="191" t="s">
        <v>444</v>
      </c>
      <c r="S193" s="191" t="s">
        <v>211</v>
      </c>
      <c r="T193" s="192" t="s">
        <v>241</v>
      </c>
      <c r="U193" s="159">
        <v>0.49</v>
      </c>
      <c r="V193" s="159">
        <f>ROUND(E193*U193,2)</f>
        <v>77.42</v>
      </c>
      <c r="W193" s="159"/>
      <c r="X193" s="159" t="s">
        <v>997</v>
      </c>
      <c r="Y193" s="149"/>
      <c r="Z193" s="149"/>
      <c r="AA193" s="149"/>
      <c r="AB193" s="149"/>
      <c r="AC193" s="149"/>
      <c r="AD193" s="149"/>
      <c r="AE193" s="149"/>
      <c r="AF193" s="149"/>
      <c r="AG193" s="149" t="s">
        <v>998</v>
      </c>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row>
    <row r="194" spans="1:60" outlineLevel="1">
      <c r="A194" s="186">
        <v>61</v>
      </c>
      <c r="B194" s="187" t="s">
        <v>1001</v>
      </c>
      <c r="C194" s="195" t="s">
        <v>1002</v>
      </c>
      <c r="D194" s="188" t="s">
        <v>284</v>
      </c>
      <c r="E194" s="189">
        <v>3001.9509899999998</v>
      </c>
      <c r="F194" s="190"/>
      <c r="G194" s="191">
        <f>ROUND(E194*F194,2)</f>
        <v>0</v>
      </c>
      <c r="H194" s="190"/>
      <c r="I194" s="191">
        <f>ROUND(E194*H194,2)</f>
        <v>0</v>
      </c>
      <c r="J194" s="190"/>
      <c r="K194" s="191">
        <f>ROUND(E194*J194,2)</f>
        <v>0</v>
      </c>
      <c r="L194" s="191">
        <v>15</v>
      </c>
      <c r="M194" s="191">
        <f>G194*(1+L194/100)</f>
        <v>0</v>
      </c>
      <c r="N194" s="191">
        <v>0</v>
      </c>
      <c r="O194" s="191">
        <f>ROUND(E194*N194,2)</f>
        <v>0</v>
      </c>
      <c r="P194" s="191">
        <v>0</v>
      </c>
      <c r="Q194" s="191">
        <f>ROUND(E194*P194,2)</f>
        <v>0</v>
      </c>
      <c r="R194" s="191" t="s">
        <v>444</v>
      </c>
      <c r="S194" s="191" t="s">
        <v>211</v>
      </c>
      <c r="T194" s="192" t="s">
        <v>241</v>
      </c>
      <c r="U194" s="159">
        <v>0</v>
      </c>
      <c r="V194" s="159">
        <f>ROUND(E194*U194,2)</f>
        <v>0</v>
      </c>
      <c r="W194" s="159"/>
      <c r="X194" s="159" t="s">
        <v>997</v>
      </c>
      <c r="Y194" s="149"/>
      <c r="Z194" s="149"/>
      <c r="AA194" s="149"/>
      <c r="AB194" s="149"/>
      <c r="AC194" s="149"/>
      <c r="AD194" s="149"/>
      <c r="AE194" s="149"/>
      <c r="AF194" s="149"/>
      <c r="AG194" s="149" t="s">
        <v>998</v>
      </c>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row>
    <row r="195" spans="1:60" outlineLevel="1">
      <c r="A195" s="186">
        <v>62</v>
      </c>
      <c r="B195" s="187" t="s">
        <v>1003</v>
      </c>
      <c r="C195" s="195" t="s">
        <v>1004</v>
      </c>
      <c r="D195" s="188" t="s">
        <v>284</v>
      </c>
      <c r="E195" s="189">
        <v>157.99742000000001</v>
      </c>
      <c r="F195" s="190"/>
      <c r="G195" s="191">
        <f>ROUND(E195*F195,2)</f>
        <v>0</v>
      </c>
      <c r="H195" s="190"/>
      <c r="I195" s="191">
        <f>ROUND(E195*H195,2)</f>
        <v>0</v>
      </c>
      <c r="J195" s="190"/>
      <c r="K195" s="191">
        <f>ROUND(E195*J195,2)</f>
        <v>0</v>
      </c>
      <c r="L195" s="191">
        <v>15</v>
      </c>
      <c r="M195" s="191">
        <f>G195*(1+L195/100)</f>
        <v>0</v>
      </c>
      <c r="N195" s="191">
        <v>0</v>
      </c>
      <c r="O195" s="191">
        <f>ROUND(E195*N195,2)</f>
        <v>0</v>
      </c>
      <c r="P195" s="191">
        <v>0</v>
      </c>
      <c r="Q195" s="191">
        <f>ROUND(E195*P195,2)</f>
        <v>0</v>
      </c>
      <c r="R195" s="191" t="s">
        <v>444</v>
      </c>
      <c r="S195" s="191" t="s">
        <v>211</v>
      </c>
      <c r="T195" s="192" t="s">
        <v>241</v>
      </c>
      <c r="U195" s="159">
        <v>0.94199999999999995</v>
      </c>
      <c r="V195" s="159">
        <f>ROUND(E195*U195,2)</f>
        <v>148.83000000000001</v>
      </c>
      <c r="W195" s="159"/>
      <c r="X195" s="159" t="s">
        <v>997</v>
      </c>
      <c r="Y195" s="149"/>
      <c r="Z195" s="149"/>
      <c r="AA195" s="149"/>
      <c r="AB195" s="149"/>
      <c r="AC195" s="149"/>
      <c r="AD195" s="149"/>
      <c r="AE195" s="149"/>
      <c r="AF195" s="149"/>
      <c r="AG195" s="149" t="s">
        <v>998</v>
      </c>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row>
    <row r="196" spans="1:60" ht="22.5" outlineLevel="1">
      <c r="A196" s="168">
        <v>63</v>
      </c>
      <c r="B196" s="169" t="s">
        <v>1005</v>
      </c>
      <c r="C196" s="178" t="s">
        <v>1006</v>
      </c>
      <c r="D196" s="170" t="s">
        <v>284</v>
      </c>
      <c r="E196" s="171">
        <v>1263.97936</v>
      </c>
      <c r="F196" s="172"/>
      <c r="G196" s="173">
        <f>ROUND(E196*F196,2)</f>
        <v>0</v>
      </c>
      <c r="H196" s="172"/>
      <c r="I196" s="173">
        <f>ROUND(E196*H196,2)</f>
        <v>0</v>
      </c>
      <c r="J196" s="172"/>
      <c r="K196" s="173">
        <f>ROUND(E196*J196,2)</f>
        <v>0</v>
      </c>
      <c r="L196" s="173">
        <v>15</v>
      </c>
      <c r="M196" s="173">
        <f>G196*(1+L196/100)</f>
        <v>0</v>
      </c>
      <c r="N196" s="173">
        <v>0</v>
      </c>
      <c r="O196" s="173">
        <f>ROUND(E196*N196,2)</f>
        <v>0</v>
      </c>
      <c r="P196" s="173">
        <v>0</v>
      </c>
      <c r="Q196" s="173">
        <f>ROUND(E196*P196,2)</f>
        <v>0</v>
      </c>
      <c r="R196" s="173" t="s">
        <v>444</v>
      </c>
      <c r="S196" s="173" t="s">
        <v>211</v>
      </c>
      <c r="T196" s="174" t="s">
        <v>241</v>
      </c>
      <c r="U196" s="159">
        <v>0.105</v>
      </c>
      <c r="V196" s="159">
        <f>ROUND(E196*U196,2)</f>
        <v>132.72</v>
      </c>
      <c r="W196" s="159"/>
      <c r="X196" s="159" t="s">
        <v>997</v>
      </c>
      <c r="Y196" s="149"/>
      <c r="Z196" s="149"/>
      <c r="AA196" s="149"/>
      <c r="AB196" s="149"/>
      <c r="AC196" s="149"/>
      <c r="AD196" s="149"/>
      <c r="AE196" s="149"/>
      <c r="AF196" s="149"/>
      <c r="AG196" s="149" t="s">
        <v>998</v>
      </c>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row>
    <row r="197" spans="1:60">
      <c r="A197" s="3"/>
      <c r="B197" s="4"/>
      <c r="C197" s="179"/>
      <c r="D197" s="6"/>
      <c r="E197" s="3"/>
      <c r="F197" s="3"/>
      <c r="G197" s="3"/>
      <c r="H197" s="3"/>
      <c r="I197" s="3"/>
      <c r="J197" s="3"/>
      <c r="K197" s="3"/>
      <c r="L197" s="3"/>
      <c r="M197" s="3"/>
      <c r="N197" s="3"/>
      <c r="O197" s="3"/>
      <c r="P197" s="3"/>
      <c r="Q197" s="3"/>
      <c r="R197" s="3"/>
      <c r="S197" s="3"/>
      <c r="T197" s="3"/>
      <c r="U197" s="3"/>
      <c r="V197" s="3"/>
      <c r="W197" s="3"/>
      <c r="X197" s="3"/>
      <c r="AE197">
        <v>15</v>
      </c>
      <c r="AF197">
        <v>21</v>
      </c>
      <c r="AG197" t="s">
        <v>193</v>
      </c>
    </row>
    <row r="198" spans="1:60">
      <c r="A198" s="152"/>
      <c r="B198" s="153" t="s">
        <v>29</v>
      </c>
      <c r="C198" s="180"/>
      <c r="D198" s="154"/>
      <c r="E198" s="155"/>
      <c r="F198" s="155"/>
      <c r="G198" s="176">
        <f>G8+G12+G16+G127+G132+G137+G140+G154+G172+G175+G183+G187</f>
        <v>0</v>
      </c>
      <c r="H198" s="3"/>
      <c r="I198" s="3"/>
      <c r="J198" s="3"/>
      <c r="K198" s="3"/>
      <c r="L198" s="3"/>
      <c r="M198" s="3"/>
      <c r="N198" s="3"/>
      <c r="O198" s="3"/>
      <c r="P198" s="3"/>
      <c r="Q198" s="3"/>
      <c r="R198" s="3"/>
      <c r="S198" s="3"/>
      <c r="T198" s="3"/>
      <c r="U198" s="3"/>
      <c r="V198" s="3"/>
      <c r="W198" s="3"/>
      <c r="X198" s="3"/>
      <c r="AE198">
        <f>SUMIF(L7:L196,AE197,G7:G196)</f>
        <v>0</v>
      </c>
      <c r="AF198">
        <f>SUMIF(L7:L196,AF197,G7:G196)</f>
        <v>0</v>
      </c>
      <c r="AG198" t="s">
        <v>235</v>
      </c>
    </row>
    <row r="199" spans="1:60">
      <c r="C199" s="181"/>
      <c r="D199" s="10"/>
      <c r="AG199" t="s">
        <v>236</v>
      </c>
    </row>
    <row r="200" spans="1:60">
      <c r="D200" s="10"/>
    </row>
    <row r="201" spans="1:60">
      <c r="D201" s="10"/>
    </row>
    <row r="202" spans="1:60">
      <c r="D202" s="10"/>
    </row>
    <row r="203" spans="1:60">
      <c r="D203" s="10"/>
    </row>
    <row r="204" spans="1:60">
      <c r="D204" s="10"/>
    </row>
    <row r="205" spans="1:60">
      <c r="D205" s="10"/>
    </row>
    <row r="206" spans="1:60">
      <c r="D206" s="10"/>
    </row>
    <row r="207" spans="1:60">
      <c r="D207" s="10"/>
    </row>
    <row r="208" spans="1:60">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password="ED80" sheet="1"/>
  <mergeCells count="29">
    <mergeCell ref="C116:G116"/>
    <mergeCell ref="C119:G119"/>
    <mergeCell ref="C151:G151"/>
    <mergeCell ref="C152:G152"/>
    <mergeCell ref="C174:G174"/>
    <mergeCell ref="C102:G102"/>
    <mergeCell ref="C47:G47"/>
    <mergeCell ref="C54:G54"/>
    <mergeCell ref="C57:G57"/>
    <mergeCell ref="C60:G60"/>
    <mergeCell ref="C64:G64"/>
    <mergeCell ref="C68:G68"/>
    <mergeCell ref="C71:G71"/>
    <mergeCell ref="C74:G74"/>
    <mergeCell ref="C97:G97"/>
    <mergeCell ref="C98:G98"/>
    <mergeCell ref="C101:G101"/>
    <mergeCell ref="C40:G40"/>
    <mergeCell ref="A1:G1"/>
    <mergeCell ref="C2:G2"/>
    <mergeCell ref="C3:G3"/>
    <mergeCell ref="C4:G4"/>
    <mergeCell ref="C10:G10"/>
    <mergeCell ref="C14:G14"/>
    <mergeCell ref="C18:G18"/>
    <mergeCell ref="C19:G19"/>
    <mergeCell ref="C22:G22"/>
    <mergeCell ref="C27:G27"/>
    <mergeCell ref="C33:G3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76</vt:i4>
      </vt:variant>
    </vt:vector>
  </HeadingPairs>
  <TitlesOfParts>
    <vt:vector size="94" baseType="lpstr">
      <vt:lpstr>Pokyny pro vyplnění</vt:lpstr>
      <vt:lpstr>Stavba</vt:lpstr>
      <vt:lpstr>VzorPolozky</vt:lpstr>
      <vt:lpstr>SO 00 0 Pol</vt:lpstr>
      <vt:lpstr>SO 01 1.1 Pol</vt:lpstr>
      <vt:lpstr>SO 01 1.2 Pol</vt:lpstr>
      <vt:lpstr>SO 01 1.3 Pol</vt:lpstr>
      <vt:lpstr>SO 01 1.4 Pol</vt:lpstr>
      <vt:lpstr>SO 02 2.1 Pol</vt:lpstr>
      <vt:lpstr>SO 02 2.2 Pol</vt:lpstr>
      <vt:lpstr>SO 02 2.3 Pol</vt:lpstr>
      <vt:lpstr>SO 02 2.4 Pol</vt:lpstr>
      <vt:lpstr>SO 02 2.5 Pol</vt:lpstr>
      <vt:lpstr>SO 02 2.6 Pol</vt:lpstr>
      <vt:lpstr>SO 03 3.1 Pol</vt:lpstr>
      <vt:lpstr>SO 03 3.2 Pol</vt:lpstr>
      <vt:lpstr>SO 03 3.3 Pol</vt:lpstr>
      <vt:lpstr>SO 04 4.1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 00 0 Pol'!Názvy_tisku</vt:lpstr>
      <vt:lpstr>'SO 01 1.1 Pol'!Názvy_tisku</vt:lpstr>
      <vt:lpstr>'SO 01 1.2 Pol'!Názvy_tisku</vt:lpstr>
      <vt:lpstr>'SO 01 1.3 Pol'!Názvy_tisku</vt:lpstr>
      <vt:lpstr>'SO 01 1.4 Pol'!Názvy_tisku</vt:lpstr>
      <vt:lpstr>'SO 02 2.1 Pol'!Názvy_tisku</vt:lpstr>
      <vt:lpstr>'SO 02 2.2 Pol'!Názvy_tisku</vt:lpstr>
      <vt:lpstr>'SO 02 2.3 Pol'!Názvy_tisku</vt:lpstr>
      <vt:lpstr>'SO 02 2.4 Pol'!Názvy_tisku</vt:lpstr>
      <vt:lpstr>'SO 02 2.5 Pol'!Názvy_tisku</vt:lpstr>
      <vt:lpstr>'SO 02 2.6 Pol'!Názvy_tisku</vt:lpstr>
      <vt:lpstr>'SO 03 3.1 Pol'!Názvy_tisku</vt:lpstr>
      <vt:lpstr>'SO 03 3.2 Pol'!Názvy_tisku</vt:lpstr>
      <vt:lpstr>'SO 03 3.3 Pol'!Názvy_tisku</vt:lpstr>
      <vt:lpstr>'SO 04 4.1 Pol'!Názvy_tisku</vt:lpstr>
      <vt:lpstr>oadresa</vt:lpstr>
      <vt:lpstr>Stavba!Objednatel</vt:lpstr>
      <vt:lpstr>Stavba!Objekt</vt:lpstr>
      <vt:lpstr>'SO 00 0 Pol'!Oblast_tisku</vt:lpstr>
      <vt:lpstr>'SO 01 1.1 Pol'!Oblast_tisku</vt:lpstr>
      <vt:lpstr>'SO 01 1.2 Pol'!Oblast_tisku</vt:lpstr>
      <vt:lpstr>'SO 01 1.3 Pol'!Oblast_tisku</vt:lpstr>
      <vt:lpstr>'SO 01 1.4 Pol'!Oblast_tisku</vt:lpstr>
      <vt:lpstr>'SO 02 2.1 Pol'!Oblast_tisku</vt:lpstr>
      <vt:lpstr>'SO 02 2.2 Pol'!Oblast_tisku</vt:lpstr>
      <vt:lpstr>'SO 02 2.3 Pol'!Oblast_tisku</vt:lpstr>
      <vt:lpstr>'SO 02 2.4 Pol'!Oblast_tisku</vt:lpstr>
      <vt:lpstr>'SO 02 2.5 Pol'!Oblast_tisku</vt:lpstr>
      <vt:lpstr>'SO 02 2.6 Pol'!Oblast_tisku</vt:lpstr>
      <vt:lpstr>'SO 03 3.1 Pol'!Oblast_tisku</vt:lpstr>
      <vt:lpstr>'SO 03 3.2 Pol'!Oblast_tisku</vt:lpstr>
      <vt:lpstr>'SO 03 3.3 Pol'!Oblast_tisku</vt:lpstr>
      <vt:lpstr>'SO 04 4.1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Pavla Orlová</dc:creator>
  <cp:lastModifiedBy>lucie</cp:lastModifiedBy>
  <cp:lastPrinted>2019-03-19T12:27:02Z</cp:lastPrinted>
  <dcterms:created xsi:type="dcterms:W3CDTF">2009-04-08T07:15:50Z</dcterms:created>
  <dcterms:modified xsi:type="dcterms:W3CDTF">2020-07-23T16:39:04Z</dcterms:modified>
</cp:coreProperties>
</file>