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40" windowWidth="27495" windowHeight="13485" activeTab="1"/>
  </bookViews>
  <sheets>
    <sheet name="Rekapitulace stavby" sheetId="1" r:id="rId1"/>
    <sheet name="2018 - Prodloužení kanali..." sheetId="2" r:id="rId2"/>
    <sheet name="Pokyny pro vyplnění" sheetId="3" r:id="rId3"/>
  </sheets>
  <definedNames>
    <definedName name="_xlnm._FilterDatabase" localSheetId="1" hidden="1">'2018 - Prodloužení kanali...'!$C$82:$K$234</definedName>
    <definedName name="_xlnm.Print_Titles" localSheetId="1">'2018 - Prodloužení kanali...'!$82:$82</definedName>
    <definedName name="_xlnm.Print_Titles" localSheetId="0">'Rekapitulace stavby'!$49:$49</definedName>
    <definedName name="_xlnm.Print_Area" localSheetId="1">'2018 - Prodloužení kanali...'!$C$4:$J$34,'2018 - Prodloužení kanali...'!$C$40:$J$66,'2018 - Prodloužení kanali...'!$C$72:$K$234</definedName>
    <definedName name="_xlnm.Print_Area" localSheetId="2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stavby'!$C$39:$AQ$53</definedName>
  </definedNames>
  <calcPr calcId="145621"/>
</workbook>
</file>

<file path=xl/calcChain.xml><?xml version="1.0" encoding="utf-8"?>
<calcChain xmlns="http://schemas.openxmlformats.org/spreadsheetml/2006/main">
  <c r="AY52" i="1" l="1"/>
  <c r="AX52" i="1"/>
  <c r="BI233" i="2"/>
  <c r="BH233" i="2"/>
  <c r="BG233" i="2"/>
  <c r="BF233" i="2"/>
  <c r="T233" i="2"/>
  <c r="T232" i="2" s="1"/>
  <c r="T221" i="2" s="1"/>
  <c r="R233" i="2"/>
  <c r="R232" i="2"/>
  <c r="P233" i="2"/>
  <c r="P232" i="2" s="1"/>
  <c r="BK233" i="2"/>
  <c r="BK232" i="2" s="1"/>
  <c r="J232" i="2" s="1"/>
  <c r="J65" i="2" s="1"/>
  <c r="J233" i="2"/>
  <c r="BE233" i="2"/>
  <c r="BI230" i="2"/>
  <c r="BH230" i="2"/>
  <c r="BG230" i="2"/>
  <c r="BF230" i="2"/>
  <c r="T230" i="2"/>
  <c r="R230" i="2"/>
  <c r="P230" i="2"/>
  <c r="BK230" i="2"/>
  <c r="J230" i="2"/>
  <c r="BE230" i="2"/>
  <c r="BI228" i="2"/>
  <c r="BH228" i="2"/>
  <c r="BG228" i="2"/>
  <c r="BF228" i="2"/>
  <c r="T228" i="2"/>
  <c r="R228" i="2"/>
  <c r="P228" i="2"/>
  <c r="BK228" i="2"/>
  <c r="J228" i="2"/>
  <c r="BE228" i="2" s="1"/>
  <c r="BI226" i="2"/>
  <c r="BH226" i="2"/>
  <c r="BG226" i="2"/>
  <c r="BF226" i="2"/>
  <c r="T226" i="2"/>
  <c r="T225" i="2"/>
  <c r="R226" i="2"/>
  <c r="R225" i="2" s="1"/>
  <c r="P226" i="2"/>
  <c r="P225" i="2"/>
  <c r="BK226" i="2"/>
  <c r="BK225" i="2" s="1"/>
  <c r="J225" i="2" s="1"/>
  <c r="J64" i="2" s="1"/>
  <c r="J226" i="2"/>
  <c r="BE226" i="2" s="1"/>
  <c r="BI223" i="2"/>
  <c r="BH223" i="2"/>
  <c r="BG223" i="2"/>
  <c r="BF223" i="2"/>
  <c r="T223" i="2"/>
  <c r="T222" i="2"/>
  <c r="R223" i="2"/>
  <c r="R222" i="2" s="1"/>
  <c r="R221" i="2" s="1"/>
  <c r="P223" i="2"/>
  <c r="P222" i="2" s="1"/>
  <c r="BK223" i="2"/>
  <c r="BK222" i="2"/>
  <c r="J222" i="2" s="1"/>
  <c r="J63" i="2" s="1"/>
  <c r="J223" i="2"/>
  <c r="BE223" i="2" s="1"/>
  <c r="BI218" i="2"/>
  <c r="BH218" i="2"/>
  <c r="BG218" i="2"/>
  <c r="BF218" i="2"/>
  <c r="T218" i="2"/>
  <c r="T214" i="2" s="1"/>
  <c r="T213" i="2" s="1"/>
  <c r="R218" i="2"/>
  <c r="P218" i="2"/>
  <c r="BK218" i="2"/>
  <c r="J218" i="2"/>
  <c r="BE218" i="2" s="1"/>
  <c r="BI215" i="2"/>
  <c r="BH215" i="2"/>
  <c r="BG215" i="2"/>
  <c r="BF215" i="2"/>
  <c r="T215" i="2"/>
  <c r="R215" i="2"/>
  <c r="R214" i="2" s="1"/>
  <c r="R213" i="2" s="1"/>
  <c r="P215" i="2"/>
  <c r="P214" i="2" s="1"/>
  <c r="P213" i="2" s="1"/>
  <c r="BK215" i="2"/>
  <c r="BK214" i="2"/>
  <c r="J214" i="2" s="1"/>
  <c r="J61" i="2" s="1"/>
  <c r="J215" i="2"/>
  <c r="BE215" i="2" s="1"/>
  <c r="BI211" i="2"/>
  <c r="BH211" i="2"/>
  <c r="BG211" i="2"/>
  <c r="BF211" i="2"/>
  <c r="T211" i="2"/>
  <c r="T210" i="2"/>
  <c r="R211" i="2"/>
  <c r="R210" i="2"/>
  <c r="P211" i="2"/>
  <c r="P210" i="2"/>
  <c r="BK211" i="2"/>
  <c r="BK210" i="2"/>
  <c r="J210" i="2"/>
  <c r="J59" i="2" s="1"/>
  <c r="J211" i="2"/>
  <c r="BE211" i="2"/>
  <c r="BI208" i="2"/>
  <c r="BH208" i="2"/>
  <c r="BG208" i="2"/>
  <c r="BF208" i="2"/>
  <c r="T208" i="2"/>
  <c r="R208" i="2"/>
  <c r="P208" i="2"/>
  <c r="P202" i="2" s="1"/>
  <c r="BK208" i="2"/>
  <c r="J208" i="2"/>
  <c r="BE208" i="2"/>
  <c r="BI206" i="2"/>
  <c r="BH206" i="2"/>
  <c r="BG206" i="2"/>
  <c r="BF206" i="2"/>
  <c r="T206" i="2"/>
  <c r="T202" i="2" s="1"/>
  <c r="R206" i="2"/>
  <c r="P206" i="2"/>
  <c r="BK206" i="2"/>
  <c r="J206" i="2"/>
  <c r="BE206" i="2" s="1"/>
  <c r="BI203" i="2"/>
  <c r="BH203" i="2"/>
  <c r="BG203" i="2"/>
  <c r="BF203" i="2"/>
  <c r="T203" i="2"/>
  <c r="R203" i="2"/>
  <c r="R202" i="2" s="1"/>
  <c r="P203" i="2"/>
  <c r="BK203" i="2"/>
  <c r="BK202" i="2" s="1"/>
  <c r="J202" i="2" s="1"/>
  <c r="J58" i="2" s="1"/>
  <c r="J203" i="2"/>
  <c r="BE203" i="2"/>
  <c r="BI198" i="2"/>
  <c r="BH198" i="2"/>
  <c r="BG198" i="2"/>
  <c r="BF198" i="2"/>
  <c r="T198" i="2"/>
  <c r="R198" i="2"/>
  <c r="P198" i="2"/>
  <c r="BK198" i="2"/>
  <c r="J198" i="2"/>
  <c r="BE198" i="2"/>
  <c r="BI195" i="2"/>
  <c r="BH195" i="2"/>
  <c r="BG195" i="2"/>
  <c r="BF195" i="2"/>
  <c r="T195" i="2"/>
  <c r="R195" i="2"/>
  <c r="P195" i="2"/>
  <c r="BK195" i="2"/>
  <c r="J195" i="2"/>
  <c r="BE195" i="2" s="1"/>
  <c r="BI193" i="2"/>
  <c r="BH193" i="2"/>
  <c r="BG193" i="2"/>
  <c r="BF193" i="2"/>
  <c r="T193" i="2"/>
  <c r="R193" i="2"/>
  <c r="P193" i="2"/>
  <c r="BK193" i="2"/>
  <c r="J193" i="2"/>
  <c r="BE193" i="2"/>
  <c r="BI191" i="2"/>
  <c r="BH191" i="2"/>
  <c r="BG191" i="2"/>
  <c r="BF191" i="2"/>
  <c r="T191" i="2"/>
  <c r="R191" i="2"/>
  <c r="P191" i="2"/>
  <c r="BK191" i="2"/>
  <c r="J191" i="2"/>
  <c r="BE191" i="2" s="1"/>
  <c r="BI189" i="2"/>
  <c r="BH189" i="2"/>
  <c r="BG189" i="2"/>
  <c r="BF189" i="2"/>
  <c r="T189" i="2"/>
  <c r="R189" i="2"/>
  <c r="P189" i="2"/>
  <c r="BK189" i="2"/>
  <c r="J189" i="2"/>
  <c r="BE189" i="2"/>
  <c r="BI187" i="2"/>
  <c r="BH187" i="2"/>
  <c r="BG187" i="2"/>
  <c r="BF187" i="2"/>
  <c r="T187" i="2"/>
  <c r="R187" i="2"/>
  <c r="P187" i="2"/>
  <c r="BK187" i="2"/>
  <c r="J187" i="2"/>
  <c r="BE187" i="2" s="1"/>
  <c r="BI185" i="2"/>
  <c r="BH185" i="2"/>
  <c r="BG185" i="2"/>
  <c r="BF185" i="2"/>
  <c r="T185" i="2"/>
  <c r="R185" i="2"/>
  <c r="P185" i="2"/>
  <c r="BK185" i="2"/>
  <c r="J185" i="2"/>
  <c r="BE185" i="2"/>
  <c r="BI183" i="2"/>
  <c r="BH183" i="2"/>
  <c r="BG183" i="2"/>
  <c r="BF183" i="2"/>
  <c r="T183" i="2"/>
  <c r="R183" i="2"/>
  <c r="P183" i="2"/>
  <c r="BK183" i="2"/>
  <c r="J183" i="2"/>
  <c r="BE183" i="2" s="1"/>
  <c r="BI181" i="2"/>
  <c r="BH181" i="2"/>
  <c r="BG181" i="2"/>
  <c r="BF181" i="2"/>
  <c r="T181" i="2"/>
  <c r="R181" i="2"/>
  <c r="P181" i="2"/>
  <c r="P176" i="2" s="1"/>
  <c r="BK181" i="2"/>
  <c r="J181" i="2"/>
  <c r="BE181" i="2"/>
  <c r="BI179" i="2"/>
  <c r="BH179" i="2"/>
  <c r="BG179" i="2"/>
  <c r="BF179" i="2"/>
  <c r="T179" i="2"/>
  <c r="T176" i="2" s="1"/>
  <c r="R179" i="2"/>
  <c r="P179" i="2"/>
  <c r="BK179" i="2"/>
  <c r="J179" i="2"/>
  <c r="BE179" i="2" s="1"/>
  <c r="BI177" i="2"/>
  <c r="BH177" i="2"/>
  <c r="BG177" i="2"/>
  <c r="BF177" i="2"/>
  <c r="T177" i="2"/>
  <c r="R177" i="2"/>
  <c r="R176" i="2" s="1"/>
  <c r="P177" i="2"/>
  <c r="BK177" i="2"/>
  <c r="BK176" i="2" s="1"/>
  <c r="J176" i="2" s="1"/>
  <c r="J57" i="2" s="1"/>
  <c r="J177" i="2"/>
  <c r="BE177" i="2"/>
  <c r="BI174" i="2"/>
  <c r="BH174" i="2"/>
  <c r="BG174" i="2"/>
  <c r="BF174" i="2"/>
  <c r="T174" i="2"/>
  <c r="R174" i="2"/>
  <c r="P174" i="2"/>
  <c r="BK174" i="2"/>
  <c r="J174" i="2"/>
  <c r="BE174" i="2"/>
  <c r="BI172" i="2"/>
  <c r="BH172" i="2"/>
  <c r="BG172" i="2"/>
  <c r="BF172" i="2"/>
  <c r="T172" i="2"/>
  <c r="R172" i="2"/>
  <c r="P172" i="2"/>
  <c r="BK172" i="2"/>
  <c r="J172" i="2"/>
  <c r="BE172" i="2" s="1"/>
  <c r="BI169" i="2"/>
  <c r="BH169" i="2"/>
  <c r="BG169" i="2"/>
  <c r="BF169" i="2"/>
  <c r="T169" i="2"/>
  <c r="R169" i="2"/>
  <c r="P169" i="2"/>
  <c r="BK169" i="2"/>
  <c r="J169" i="2"/>
  <c r="BE169" i="2"/>
  <c r="BI167" i="2"/>
  <c r="BH167" i="2"/>
  <c r="BG167" i="2"/>
  <c r="BF167" i="2"/>
  <c r="T167" i="2"/>
  <c r="T166" i="2" s="1"/>
  <c r="R167" i="2"/>
  <c r="R166" i="2"/>
  <c r="P167" i="2"/>
  <c r="P166" i="2" s="1"/>
  <c r="BK167" i="2"/>
  <c r="BK166" i="2"/>
  <c r="J166" i="2"/>
  <c r="J56" i="2" s="1"/>
  <c r="J167" i="2"/>
  <c r="BE167" i="2"/>
  <c r="BI163" i="2"/>
  <c r="BH163" i="2"/>
  <c r="BG163" i="2"/>
  <c r="BF163" i="2"/>
  <c r="T163" i="2"/>
  <c r="T162" i="2" s="1"/>
  <c r="R163" i="2"/>
  <c r="R162" i="2"/>
  <c r="P163" i="2"/>
  <c r="P162" i="2" s="1"/>
  <c r="BK163" i="2"/>
  <c r="BK162" i="2"/>
  <c r="J162" i="2"/>
  <c r="J55" i="2" s="1"/>
  <c r="J163" i="2"/>
  <c r="BE163" i="2"/>
  <c r="BI159" i="2"/>
  <c r="BH159" i="2"/>
  <c r="BG159" i="2"/>
  <c r="BF159" i="2"/>
  <c r="T159" i="2"/>
  <c r="R159" i="2"/>
  <c r="P159" i="2"/>
  <c r="BK159" i="2"/>
  <c r="J159" i="2"/>
  <c r="BE159" i="2" s="1"/>
  <c r="BI154" i="2"/>
  <c r="BH154" i="2"/>
  <c r="BG154" i="2"/>
  <c r="BF154" i="2"/>
  <c r="T154" i="2"/>
  <c r="R154" i="2"/>
  <c r="P154" i="2"/>
  <c r="BK154" i="2"/>
  <c r="J154" i="2"/>
  <c r="BE154" i="2"/>
  <c r="BI150" i="2"/>
  <c r="BH150" i="2"/>
  <c r="BG150" i="2"/>
  <c r="BF150" i="2"/>
  <c r="T150" i="2"/>
  <c r="R150" i="2"/>
  <c r="P150" i="2"/>
  <c r="BK150" i="2"/>
  <c r="J150" i="2"/>
  <c r="BE150" i="2" s="1"/>
  <c r="BI148" i="2"/>
  <c r="BH148" i="2"/>
  <c r="BG148" i="2"/>
  <c r="BF148" i="2"/>
  <c r="T148" i="2"/>
  <c r="R148" i="2"/>
  <c r="P148" i="2"/>
  <c r="BK148" i="2"/>
  <c r="J148" i="2"/>
  <c r="BE148" i="2"/>
  <c r="BI145" i="2"/>
  <c r="BH145" i="2"/>
  <c r="BG145" i="2"/>
  <c r="BF145" i="2"/>
  <c r="T145" i="2"/>
  <c r="R145" i="2"/>
  <c r="P145" i="2"/>
  <c r="BK145" i="2"/>
  <c r="J145" i="2"/>
  <c r="BE145" i="2" s="1"/>
  <c r="BI142" i="2"/>
  <c r="BH142" i="2"/>
  <c r="BG142" i="2"/>
  <c r="BF142" i="2"/>
  <c r="T142" i="2"/>
  <c r="R142" i="2"/>
  <c r="P142" i="2"/>
  <c r="BK142" i="2"/>
  <c r="J142" i="2"/>
  <c r="BE142" i="2"/>
  <c r="BI138" i="2"/>
  <c r="BH138" i="2"/>
  <c r="BG138" i="2"/>
  <c r="BF138" i="2"/>
  <c r="T138" i="2"/>
  <c r="R138" i="2"/>
  <c r="P138" i="2"/>
  <c r="BK138" i="2"/>
  <c r="J138" i="2"/>
  <c r="BE138" i="2" s="1"/>
  <c r="BI135" i="2"/>
  <c r="BH135" i="2"/>
  <c r="BG135" i="2"/>
  <c r="BF135" i="2"/>
  <c r="T135" i="2"/>
  <c r="R135" i="2"/>
  <c r="P135" i="2"/>
  <c r="BK135" i="2"/>
  <c r="J135" i="2"/>
  <c r="BE135" i="2"/>
  <c r="BI132" i="2"/>
  <c r="BH132" i="2"/>
  <c r="BG132" i="2"/>
  <c r="BF132" i="2"/>
  <c r="T132" i="2"/>
  <c r="R132" i="2"/>
  <c r="P132" i="2"/>
  <c r="BK132" i="2"/>
  <c r="J132" i="2"/>
  <c r="BE132" i="2" s="1"/>
  <c r="BI129" i="2"/>
  <c r="BH129" i="2"/>
  <c r="BG129" i="2"/>
  <c r="BF129" i="2"/>
  <c r="T129" i="2"/>
  <c r="R129" i="2"/>
  <c r="P129" i="2"/>
  <c r="BK129" i="2"/>
  <c r="J129" i="2"/>
  <c r="BE129" i="2"/>
  <c r="BI127" i="2"/>
  <c r="BH127" i="2"/>
  <c r="BG127" i="2"/>
  <c r="BF127" i="2"/>
  <c r="T127" i="2"/>
  <c r="R127" i="2"/>
  <c r="P127" i="2"/>
  <c r="BK127" i="2"/>
  <c r="J127" i="2"/>
  <c r="BE127" i="2" s="1"/>
  <c r="BI124" i="2"/>
  <c r="BH124" i="2"/>
  <c r="BG124" i="2"/>
  <c r="BF124" i="2"/>
  <c r="T124" i="2"/>
  <c r="R124" i="2"/>
  <c r="P124" i="2"/>
  <c r="BK124" i="2"/>
  <c r="J124" i="2"/>
  <c r="BE124" i="2"/>
  <c r="BI121" i="2"/>
  <c r="BH121" i="2"/>
  <c r="BG121" i="2"/>
  <c r="BF121" i="2"/>
  <c r="T121" i="2"/>
  <c r="R121" i="2"/>
  <c r="P121" i="2"/>
  <c r="BK121" i="2"/>
  <c r="J121" i="2"/>
  <c r="BE121" i="2" s="1"/>
  <c r="BI119" i="2"/>
  <c r="BH119" i="2"/>
  <c r="BG119" i="2"/>
  <c r="BF119" i="2"/>
  <c r="T119" i="2"/>
  <c r="R119" i="2"/>
  <c r="P119" i="2"/>
  <c r="BK119" i="2"/>
  <c r="J119" i="2"/>
  <c r="BE119" i="2"/>
  <c r="BI116" i="2"/>
  <c r="BH116" i="2"/>
  <c r="BG116" i="2"/>
  <c r="BF116" i="2"/>
  <c r="T116" i="2"/>
  <c r="R116" i="2"/>
  <c r="P116" i="2"/>
  <c r="BK116" i="2"/>
  <c r="J116" i="2"/>
  <c r="BE116" i="2" s="1"/>
  <c r="BI114" i="2"/>
  <c r="BH114" i="2"/>
  <c r="BG114" i="2"/>
  <c r="BF114" i="2"/>
  <c r="T114" i="2"/>
  <c r="R114" i="2"/>
  <c r="P114" i="2"/>
  <c r="BK114" i="2"/>
  <c r="J114" i="2"/>
  <c r="BE114" i="2"/>
  <c r="BI110" i="2"/>
  <c r="BH110" i="2"/>
  <c r="BG110" i="2"/>
  <c r="BF110" i="2"/>
  <c r="T110" i="2"/>
  <c r="R110" i="2"/>
  <c r="P110" i="2"/>
  <c r="BK110" i="2"/>
  <c r="J110" i="2"/>
  <c r="BE110" i="2" s="1"/>
  <c r="BI107" i="2"/>
  <c r="BH107" i="2"/>
  <c r="BG107" i="2"/>
  <c r="BF107" i="2"/>
  <c r="T107" i="2"/>
  <c r="R107" i="2"/>
  <c r="P107" i="2"/>
  <c r="BK107" i="2"/>
  <c r="J107" i="2"/>
  <c r="BE107" i="2"/>
  <c r="BI105" i="2"/>
  <c r="BH105" i="2"/>
  <c r="BG105" i="2"/>
  <c r="BF105" i="2"/>
  <c r="T105" i="2"/>
  <c r="R105" i="2"/>
  <c r="P105" i="2"/>
  <c r="BK105" i="2"/>
  <c r="J105" i="2"/>
  <c r="BE105" i="2" s="1"/>
  <c r="BI102" i="2"/>
  <c r="BH102" i="2"/>
  <c r="BG102" i="2"/>
  <c r="BF102" i="2"/>
  <c r="T102" i="2"/>
  <c r="R102" i="2"/>
  <c r="P102" i="2"/>
  <c r="BK102" i="2"/>
  <c r="J102" i="2"/>
  <c r="BE102" i="2"/>
  <c r="BI100" i="2"/>
  <c r="BH100" i="2"/>
  <c r="BG100" i="2"/>
  <c r="BF100" i="2"/>
  <c r="T100" i="2"/>
  <c r="R100" i="2"/>
  <c r="P100" i="2"/>
  <c r="BK100" i="2"/>
  <c r="J100" i="2"/>
  <c r="BE100" i="2" s="1"/>
  <c r="BI96" i="2"/>
  <c r="BH96" i="2"/>
  <c r="BG96" i="2"/>
  <c r="BF96" i="2"/>
  <c r="T96" i="2"/>
  <c r="R96" i="2"/>
  <c r="P96" i="2"/>
  <c r="BK96" i="2"/>
  <c r="J96" i="2"/>
  <c r="BE96" i="2"/>
  <c r="BI94" i="2"/>
  <c r="BH94" i="2"/>
  <c r="BG94" i="2"/>
  <c r="BF94" i="2"/>
  <c r="T94" i="2"/>
  <c r="R94" i="2"/>
  <c r="P94" i="2"/>
  <c r="BK94" i="2"/>
  <c r="J94" i="2"/>
  <c r="BE94" i="2" s="1"/>
  <c r="BI91" i="2"/>
  <c r="BH91" i="2"/>
  <c r="BG91" i="2"/>
  <c r="BF91" i="2"/>
  <c r="T91" i="2"/>
  <c r="R91" i="2"/>
  <c r="P91" i="2"/>
  <c r="BK91" i="2"/>
  <c r="J91" i="2"/>
  <c r="BE91" i="2"/>
  <c r="BI88" i="2"/>
  <c r="F32" i="2" s="1"/>
  <c r="BD52" i="1" s="1"/>
  <c r="BD51" i="1" s="1"/>
  <c r="W30" i="1" s="1"/>
  <c r="BH88" i="2"/>
  <c r="BG88" i="2"/>
  <c r="BF88" i="2"/>
  <c r="T88" i="2"/>
  <c r="R88" i="2"/>
  <c r="P88" i="2"/>
  <c r="BK88" i="2"/>
  <c r="J88" i="2"/>
  <c r="BE88" i="2" s="1"/>
  <c r="BI86" i="2"/>
  <c r="BH86" i="2"/>
  <c r="F31" i="2" s="1"/>
  <c r="BC52" i="1" s="1"/>
  <c r="BC51" i="1" s="1"/>
  <c r="BG86" i="2"/>
  <c r="F30" i="2" s="1"/>
  <c r="BB52" i="1" s="1"/>
  <c r="BB51" i="1" s="1"/>
  <c r="BF86" i="2"/>
  <c r="F29" i="2" s="1"/>
  <c r="BA52" i="1" s="1"/>
  <c r="BA51" i="1" s="1"/>
  <c r="J29" i="2"/>
  <c r="AW52" i="1" s="1"/>
  <c r="T86" i="2"/>
  <c r="T85" i="2" s="1"/>
  <c r="T84" i="2" s="1"/>
  <c r="T83" i="2" s="1"/>
  <c r="R86" i="2"/>
  <c r="R85" i="2" s="1"/>
  <c r="P86" i="2"/>
  <c r="P85" i="2" s="1"/>
  <c r="BK86" i="2"/>
  <c r="BK85" i="2" s="1"/>
  <c r="J86" i="2"/>
  <c r="BE86" i="2"/>
  <c r="J79" i="2"/>
  <c r="F79" i="2"/>
  <c r="F77" i="2"/>
  <c r="E75" i="2"/>
  <c r="J47" i="2"/>
  <c r="F47" i="2"/>
  <c r="F45" i="2"/>
  <c r="E43" i="2"/>
  <c r="J16" i="2"/>
  <c r="E16" i="2"/>
  <c r="F80" i="2" s="1"/>
  <c r="J15" i="2"/>
  <c r="J10" i="2"/>
  <c r="J77" i="2" s="1"/>
  <c r="AS51" i="1"/>
  <c r="L47" i="1"/>
  <c r="AM46" i="1"/>
  <c r="L46" i="1"/>
  <c r="AM44" i="1"/>
  <c r="L44" i="1"/>
  <c r="L42" i="1"/>
  <c r="L41" i="1"/>
  <c r="AY51" i="1" l="1"/>
  <c r="W29" i="1"/>
  <c r="BK84" i="2"/>
  <c r="J85" i="2"/>
  <c r="J54" i="2" s="1"/>
  <c r="P221" i="2"/>
  <c r="P84" i="2"/>
  <c r="P83" i="2" s="1"/>
  <c r="AU52" i="1" s="1"/>
  <c r="AU51" i="1" s="1"/>
  <c r="W27" i="1"/>
  <c r="AW51" i="1"/>
  <c r="AK27" i="1" s="1"/>
  <c r="F28" i="2"/>
  <c r="AZ52" i="1" s="1"/>
  <c r="AZ51" i="1" s="1"/>
  <c r="R84" i="2"/>
  <c r="R83" i="2" s="1"/>
  <c r="AX51" i="1"/>
  <c r="W28" i="1"/>
  <c r="J28" i="2"/>
  <c r="AV52" i="1" s="1"/>
  <c r="AT52" i="1" s="1"/>
  <c r="BK213" i="2"/>
  <c r="J213" i="2" s="1"/>
  <c r="J60" i="2" s="1"/>
  <c r="BK221" i="2"/>
  <c r="J221" i="2" s="1"/>
  <c r="J62" i="2" s="1"/>
  <c r="J45" i="2"/>
  <c r="F48" i="2"/>
  <c r="BK83" i="2" l="1"/>
  <c r="J83" i="2" s="1"/>
  <c r="J84" i="2"/>
  <c r="J53" i="2" s="1"/>
  <c r="AV51" i="1"/>
  <c r="W26" i="1"/>
  <c r="AK26" i="1" l="1"/>
  <c r="AT51" i="1"/>
  <c r="J52" i="2"/>
  <c r="J25" i="2"/>
  <c r="AG52" i="1" l="1"/>
  <c r="J34" i="2"/>
  <c r="AN52" i="1" l="1"/>
  <c r="AG51" i="1"/>
  <c r="AK23" i="1" l="1"/>
  <c r="AK32" i="1" s="1"/>
  <c r="AN51" i="1"/>
</calcChain>
</file>

<file path=xl/sharedStrings.xml><?xml version="1.0" encoding="utf-8"?>
<sst xmlns="http://schemas.openxmlformats.org/spreadsheetml/2006/main" count="2102" uniqueCount="614">
  <si>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</si>
  <si>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</si>
  <si>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</si>
  <si>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</si>
  <si>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</si>
  <si>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</si>
  <si>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</si>
  <si>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{33cc5ed8-463e-4d1e-8dc3-c99a0664aa98}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</si>
  <si>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</si>
  <si>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</si>
  <si>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</si>
  <si>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</si>
  <si>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</si>
  <si>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</si>
  <si>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</si>
  <si>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</si>
  <si>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2018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</si>
  <si>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</si>
  <si>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</si>
  <si>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Prodloužení kanalizace Poličná</t>
  </si>
  <si>
    <t>KSO:</t>
  </si>
  <si>
    <t/>
  </si>
  <si>
    <t>CC-CZ:</t>
  </si>
  <si>
    <t>Místo:</t>
  </si>
  <si>
    <t>Poličná</t>
  </si>
  <si>
    <t>Datum:</t>
  </si>
  <si>
    <t>18. 5. 2018</t>
  </si>
  <si>
    <t>Zadavatel:</t>
  </si>
  <si>
    <t>IČ:</t>
  </si>
  <si>
    <t>Obec Poličná</t>
  </si>
  <si>
    <t>DIČ:</t>
  </si>
  <si>
    <t>Uchazeč:</t>
  </si>
  <si>
    <t>Vyplň údaj</t>
  </si>
  <si>
    <t>Projektant:</t>
  </si>
  <si>
    <t>47674652</t>
  </si>
  <si>
    <t>Vodovody a kanalizace Vsetín, a.s.</t>
  </si>
  <si>
    <t>CZ47674652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</si>
  <si>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</si>
  <si>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</si>
  <si>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</si>
  <si>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</si>
  <si>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</si>
  <si>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</si>
  <si>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</si>
  <si>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</si>
  <si>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</si>
  <si>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</si>
  <si>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</si>
  <si>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</si>
  <si>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</si>
  <si>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</si>
  <si>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</si>
  <si>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</si>
  <si>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</si>
  <si>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</si>
  <si>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</si>
  <si>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</si>
  <si>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</si>
  <si>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</si>
  <si>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</si>
  <si>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</si>
  <si>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</si>
  <si>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</si>
  <si>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</si>
  <si>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</si>
  <si>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</si>
  <si>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</si>
  <si>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</si>
  <si>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</si>
  <si>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</si>
  <si>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</si>
  <si>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</si>
  <si>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</si>
  <si>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</si>
  <si>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</si>
  <si>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</si>
  <si>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</si>
  <si>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</si>
  <si>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</si>
  <si>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</si>
  <si>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1) Krycí list soupisu</t>
  </si>
  <si>
    <t>2) Rekapitulace</t>
  </si>
  <si>
    <t>3) Soupis prací</t>
  </si>
  <si>
    <t>Zpět na list:</t>
  </si>
  <si>
    <t>Rekapitulace stavby</t>
  </si>
  <si>
    <t>2</t>
  </si>
  <si>
    <t>KRYCÍ LIST SOUPISU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</si>
  <si>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</si>
  <si>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</si>
  <si>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</si>
  <si>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</si>
  <si>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</si>
  <si>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</si>
  <si>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</si>
  <si>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</si>
  <si>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</si>
  <si>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</si>
  <si>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</si>
  <si>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998 - Přesun hmot</t>
  </si>
  <si>
    <t>N00 - Nepojmenované práce</t>
  </si>
  <si>
    <t xml:space="preserve">    N01 - Nepojmenovaný díl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</si>
  <si>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</si>
  <si>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</si>
  <si>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</si>
  <si>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VRN5 - Finanční náklady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</si>
  <si>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</si>
  <si>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</si>
  <si>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</si>
  <si>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</si>
  <si>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</si>
  <si>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</si>
  <si>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</si>
  <si>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</si>
  <si>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</si>
  <si>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</si>
  <si>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</si>
  <si>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</si>
  <si>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</si>
  <si>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</si>
  <si>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</si>
  <si>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</si>
  <si>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</si>
  <si>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</si>
  <si>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5</t>
  </si>
  <si>
    <t>K</t>
  </si>
  <si>
    <t>113107181</t>
  </si>
  <si>
    <t>Odstranění podkladu živičného tl 50 mm strojně pl přes 50 do 200 m2</t>
  </si>
  <si>
    <t>m2</t>
  </si>
  <si>
    <t>CS ÚRS 2018 01</t>
  </si>
  <si>
    <t>4</t>
  </si>
  <si>
    <t>-576597269</t>
  </si>
  <si>
    <t>PP</t>
  </si>
  <si>
    <t>Odstranění podkladů nebo krytů strojně plochy jednotlivě přes 50 m2 do 200 m2 s přemístěním hmot na skládku na vzdálenost do 20 m nebo s naložením na dopravní prostředek živičných, o tl. vrstvy do 50 mm</t>
  </si>
  <si>
    <t>113107182</t>
  </si>
  <si>
    <t>Odstranění podkladu živičného tl 100 mm strojně pl přes 50 do 200 m2</t>
  </si>
  <si>
    <t>-148308493</t>
  </si>
  <si>
    <t>Odstranění podkladů nebo krytů strojně plochy jednotlivě přes 50 m2 do 200 m2 s přemístěním hmot na skládku na vzdálenost do 20 m nebo s naložením na dopravní prostředek živičných, o tl. vrstvy přes 50 do 100 mm</t>
  </si>
  <si>
    <t>VV</t>
  </si>
  <si>
    <t>44*1,2</t>
  </si>
  <si>
    <t>113154113</t>
  </si>
  <si>
    <t>Frézování živičného krytu tl 50 mm pruh š 0,5 m pl do 500 m2 bez překážek v trase</t>
  </si>
  <si>
    <t>-2035012864</t>
  </si>
  <si>
    <t>Frézování živičného podkladu nebo krytu  s naložením na dopravní prostředek plochy do 500 m2 bez překážek v trase pruhu šířky do 0,5 m, tloušťky vrstvy 50 mm</t>
  </si>
  <si>
    <t>44*1,8</t>
  </si>
  <si>
    <t>23</t>
  </si>
  <si>
    <t>115101201</t>
  </si>
  <si>
    <t>Čerpání vody na dopravní výšku do 10 m průměrný přítok do 500 l/min</t>
  </si>
  <si>
    <t>hod</t>
  </si>
  <si>
    <t>-1374065658</t>
  </si>
  <si>
    <t>Čerpání vody na dopravní výšku do 10 m s uvažovaným průměrným přítokem do 500 l/min</t>
  </si>
  <si>
    <t>12</t>
  </si>
  <si>
    <t>132201102</t>
  </si>
  <si>
    <t>Hloubení rýh š do 600 mm v hornině tř. 3 objemu přes 100 m3</t>
  </si>
  <si>
    <t>m3</t>
  </si>
  <si>
    <t>2112994646</t>
  </si>
  <si>
    <t>Hloubení zapažených i nezapažených rýh šířky do 600 mm  s urovnáním dna do předepsaného profilu a spádu v hornině tř. 3 přes 100 m3</t>
  </si>
  <si>
    <t>"hloubení rýhy tř. 3 - 30 %, 255*1,2*2,1 = 642,60"</t>
  </si>
  <si>
    <t>"30 % z 642,60 ="192,78"m3"</t>
  </si>
  <si>
    <t>13</t>
  </si>
  <si>
    <t>132201109</t>
  </si>
  <si>
    <t>Příplatek za lepivost k hloubení rýh š do 600 mm v hornině tř. 3</t>
  </si>
  <si>
    <t>1862461113</t>
  </si>
  <si>
    <t>Hloubení zapažených i nezapažených rýh šířky do 600 mm  s urovnáním dna do předepsaného profilu a spádu v hornině tř. 3 Příplatek k cenám za lepivost horniny tř. 3</t>
  </si>
  <si>
    <t>14</t>
  </si>
  <si>
    <t>132301102</t>
  </si>
  <si>
    <t>Hloubení rýh š do 600 mm v hornině tř. 4 objemu přes 100 m3</t>
  </si>
  <si>
    <t>814491705</t>
  </si>
  <si>
    <t>Hloubení zapažených i nezapažených rýh šířky do 600 mm  s urovnáním dna do předepsaného profilu a spádu v hornině tř. 4 přes 100 m3</t>
  </si>
  <si>
    <t>"tř. 4 - 60 % z 642,60 ="385,56</t>
  </si>
  <si>
    <t>132301109</t>
  </si>
  <si>
    <t>Příplatek za lepivost k hloubení rýh š do 600 mm v hornině tř. 4</t>
  </si>
  <si>
    <t>-695919413</t>
  </si>
  <si>
    <t>Hloubení zapažených i nezapažených rýh šířky do 600 mm  s urovnáním dna do předepsaného profilu a spádu v hornině tř. 4 Příplatek k cenám za lepivost horniny tř. 4</t>
  </si>
  <si>
    <t>16</t>
  </si>
  <si>
    <t>132401101</t>
  </si>
  <si>
    <t>Hloubení rýh š do 600 mm v hornině tř. 5</t>
  </si>
  <si>
    <t>-127336337</t>
  </si>
  <si>
    <t>Hloubení zapažených i nezapažených rýh šířky do 600 mm  s urovnáním dna do předepsaného profilu a spádu v hornině tř. 5 pro jakékoliv množství</t>
  </si>
  <si>
    <t>"tř. 5 - 10 % z 642,60 ="64,26"m3"</t>
  </si>
  <si>
    <t>17</t>
  </si>
  <si>
    <t>133201102</t>
  </si>
  <si>
    <t>Hloubení šachet v hornině tř. 3 objemu přes 100 m3</t>
  </si>
  <si>
    <t>429093346</t>
  </si>
  <si>
    <t>Hloubení zapažených i nezapažených šachet  s případným nutným přemístěním výkopku ve výkopišti v hornině tř. 3 přes 100 m3</t>
  </si>
  <si>
    <t>"(3*3*2,2)*8 = 158,40 m3"</t>
  </si>
  <si>
    <t>"tř.3 - 30 % z 158,40 ="47,52"m3"</t>
  </si>
  <si>
    <t>18</t>
  </si>
  <si>
    <t>133201109</t>
  </si>
  <si>
    <t>Příplatek za lepivost u hloubení šachet v hornině tř. 3</t>
  </si>
  <si>
    <t>1316595902</t>
  </si>
  <si>
    <t>Hloubení zapažených i nezapažených šachet  s případným nutným přemístěním výkopku ve výkopišti v hornině tř. 3 Příplatek k cenám za lepivost horniny tř. 3</t>
  </si>
  <si>
    <t>19</t>
  </si>
  <si>
    <t>133301102</t>
  </si>
  <si>
    <t>Hloubení šachet v hornině tř. 4 objemu přes 100 m3</t>
  </si>
  <si>
    <t>1092753028</t>
  </si>
  <si>
    <t>Hloubení zapažených i nezapažených šachet  s případným nutným přemístěním výkopku ve výkopišti v hornině tř. 4 přes 100 m3</t>
  </si>
  <si>
    <t>"tř. 4 - 60 % ze 158,4 ="95,04</t>
  </si>
  <si>
    <t>20</t>
  </si>
  <si>
    <t>133301109</t>
  </si>
  <si>
    <t>Příplatek za lepivost u hloubení šachet v hornině tř. 4</t>
  </si>
  <si>
    <t>1971223268</t>
  </si>
  <si>
    <t>Hloubení zapažených i nezapažených šachet  s případným nutným přemístěním výkopku ve výkopišti v hornině tř. 4 Příplatek k cenám za lepivost horniny tř. 4</t>
  </si>
  <si>
    <t>133401101</t>
  </si>
  <si>
    <t>Hloubení šachet v hornině tř. 5</t>
  </si>
  <si>
    <t>107145817</t>
  </si>
  <si>
    <t>Hloubení zapažených i nezapažených šachet  s případným nutným přemístěním výkopku ve výkopišti v hornině tř. 5 pro jakýkoliv objem výkopu</t>
  </si>
  <si>
    <t>"tř. 5 ze 158,40 ="15,84"m3"</t>
  </si>
  <si>
    <t>24</t>
  </si>
  <si>
    <t>151101101</t>
  </si>
  <si>
    <t>Zřízení příložného pažení a rozepření stěn rýh hl do 2 m</t>
  </si>
  <si>
    <t>352352124</t>
  </si>
  <si>
    <t>Zřízení pažení a rozepření stěn rýh pro podzemní vedení pro všechny šířky rýhy  příložné pro jakoukoliv mezerovitost, hloubky do 2 m</t>
  </si>
  <si>
    <t>(255*2,1)*2</t>
  </si>
  <si>
    <t>25</t>
  </si>
  <si>
    <t>151101111</t>
  </si>
  <si>
    <t>Odstranění příložného pažení a rozepření stěn rýh hl do 2 m</t>
  </si>
  <si>
    <t>-1529215767</t>
  </si>
  <si>
    <t>Odstranění pažení a rozepření stěn rýh pro podzemní vedení  s uložením materiálu na vzdálenost do 3 m od kraje výkopu příložné, hloubky do 2 m</t>
  </si>
  <si>
    <t>22</t>
  </si>
  <si>
    <t>161101101</t>
  </si>
  <si>
    <t>Svislé přemístění výkopku z horniny tř. 1 až 4 hl výkopu do 2,5 m</t>
  </si>
  <si>
    <t>-1702686572</t>
  </si>
  <si>
    <t>Svislé přemístění výkopku  bez naložení do dopravní nádoby avšak s vyprázdněním dopravní nádoby na hromadu nebo do dopravního prostředku z horniny tř. 1 až 4, při hloubce výkopu přes 1 do 2,5 m</t>
  </si>
  <si>
    <t>642,60 + 158,4</t>
  </si>
  <si>
    <t>26</t>
  </si>
  <si>
    <t>162401102</t>
  </si>
  <si>
    <t>Vodorovné přemístění do 2000 m výkopku/sypaniny z horniny tř. 1 až 4</t>
  </si>
  <si>
    <t>-1300281747</t>
  </si>
  <si>
    <t>Vodorovné přemístění výkopku nebo sypaniny po suchu  na obvyklém dopravním prostředku, bez naložení výkopku, avšak se složením bez rozhrnutí z horniny tř. 1 až 4 na vzdálenost přes 1 500 do 2 000 m</t>
  </si>
  <si>
    <t>"odvoz výkopku na skládku" 801"m3"</t>
  </si>
  <si>
    <t>33</t>
  </si>
  <si>
    <t>-1083781396</t>
  </si>
  <si>
    <t>"dovoz 1/2 zásypu ze skládky" 229,5"m3"</t>
  </si>
  <si>
    <t>34</t>
  </si>
  <si>
    <t>162701105</t>
  </si>
  <si>
    <t>Vodorovné přemístění do 10000 m výkopku/sypaniny z horniny tř. 1 až 4</t>
  </si>
  <si>
    <t>113463170</t>
  </si>
  <si>
    <t>Vodorovné přemístění výkopku nebo sypaniny po suchu  na obvyklém dopravním prostředku, bez naložení výkopku, avšak se složením bez rozhrnutí z horniny tř. 1 až 4 na vzdálenost přes 9 000 do 10 000 m</t>
  </si>
  <si>
    <t>"dovoz 1/2 zásypu rýhy, zásypu šachet, lože, obsypu a vyspravení"</t>
  </si>
  <si>
    <t>229,5+105,6+30,6+109,65+30,5</t>
  </si>
  <si>
    <t>35</t>
  </si>
  <si>
    <t>162701109</t>
  </si>
  <si>
    <t>Příplatek k vodorovnému přemístění výkopku/sypaniny z horniny tř. 1 až 4 ZKD 1000 m přes 10000 m</t>
  </si>
  <si>
    <t>-2096051148</t>
  </si>
  <si>
    <t>Vodorovné přemístění výkopku nebo sypaniny po suchu  na obvyklém dopravním prostředku, bez naložení výkopku, avšak se složením bez rozhrnutí z horniny tř. 1 až 4 na vzdálenost Příplatek k ceně za každých dalších i započatých 1 000 m</t>
  </si>
  <si>
    <t>505,85*10</t>
  </si>
  <si>
    <t>32</t>
  </si>
  <si>
    <t>167101102</t>
  </si>
  <si>
    <t>Nakládání výkopku z hornin tř. 1 až 4 přes 100 m3</t>
  </si>
  <si>
    <t>-2117784838</t>
  </si>
  <si>
    <t>Nakládání, skládání a překládání neulehlého výkopku nebo sypaniny  nakládání, množství přes 100 m3, z hornin tř. 1 až 4</t>
  </si>
  <si>
    <t>"naložení 1/2 zásypu na skládce = 1/2 z 459 ="229,5"m3"</t>
  </si>
  <si>
    <t>27</t>
  </si>
  <si>
    <t>171201201</t>
  </si>
  <si>
    <t>Uložení sypaniny na skládky</t>
  </si>
  <si>
    <t>285519444</t>
  </si>
  <si>
    <t>Uložení sypaniny  na skládky</t>
  </si>
  <si>
    <t>28</t>
  </si>
  <si>
    <t>171201211</t>
  </si>
  <si>
    <t>Poplatek za uložení stavebního odpadu - zeminy a kameniva na skládce</t>
  </si>
  <si>
    <t>t</t>
  </si>
  <si>
    <t>1886894523</t>
  </si>
  <si>
    <t>Poplatek za uložení stavebního odpadu na skládce (skládkovné) zeminy a kameniva zatříděného do Katalogu odpadů pod kódem 170 504</t>
  </si>
  <si>
    <t>"poplatek za uložení 1/2 zásypu rýhy + zásyp šachet + lože + obsyp"</t>
  </si>
  <si>
    <t>(229,5+105,6+30,6+122,4)*1,8</t>
  </si>
  <si>
    <t>31</t>
  </si>
  <si>
    <t>174101101</t>
  </si>
  <si>
    <t>Zásyp jam, šachet rýh nebo kolem objektů sypaninou se zhutněním</t>
  </si>
  <si>
    <t>-1489466552</t>
  </si>
  <si>
    <t>Zásyp sypaninou z jakékoliv horniny  s uložením výkopku ve vrstvách se zhutněním jam, šachet, rýh nebo kolem objektů v těchto vykopávkách</t>
  </si>
  <si>
    <t>"zásyp rýhy" 255*1,2*1,5</t>
  </si>
  <si>
    <t>"zásyp šachet (158,4 : 3)="52,8*2</t>
  </si>
  <si>
    <t>Součet</t>
  </si>
  <si>
    <t>30</t>
  </si>
  <si>
    <t>175151101</t>
  </si>
  <si>
    <t>Obsypání potrubí strojně sypaninou bez prohození, uloženou do 3 m</t>
  </si>
  <si>
    <t>-971094495</t>
  </si>
  <si>
    <t>Obsypání potrubí strojně sypaninou z vhodných hornin tř. 1 až 4 nebo materiálem připraveným podél výkopu ve vzdálenosti do 3 m od jeho kraje, pro jakoukoliv hloubku výkopu a míru zhutnění bez prohození sypaniny</t>
  </si>
  <si>
    <t xml:space="preserve">"255*1,2*0,4 ="122,4 - 12,75 </t>
  </si>
  <si>
    <t>Vodorovné konstrukce</t>
  </si>
  <si>
    <t>29</t>
  </si>
  <si>
    <t>451572111</t>
  </si>
  <si>
    <t>Lože pod potrubí otevřený výkop z kameniva drobného těženého</t>
  </si>
  <si>
    <t>-1233399373</t>
  </si>
  <si>
    <t>Lože pod potrubí, stoky a drobné objekty v otevřeném výkopu z kameniva drobného těženého 0 až 4 mm</t>
  </si>
  <si>
    <t>255*1,2*0,1</t>
  </si>
  <si>
    <t>Komunikace pozemní</t>
  </si>
  <si>
    <t>8</t>
  </si>
  <si>
    <t>565135111</t>
  </si>
  <si>
    <t>Asfaltový beton vrstva podkladní ACP 16 (obalované kamenivo OKS) tl 50 mm š do 3 m</t>
  </si>
  <si>
    <t>-250519750</t>
  </si>
  <si>
    <t>Asfaltový beton vrstva podkladní ACP 16 (obalované kamenivo střednězrnné - OKS)  s rozprostřením a zhutněním v pruhu šířky do 3 m, po zhutnění tl. 50 mm</t>
  </si>
  <si>
    <t>7</t>
  </si>
  <si>
    <t>566901231</t>
  </si>
  <si>
    <t>Vyspravení podkladu po překopech ing sítí plochy přes 15 m2 štěrkodrtí tl. 100 mm</t>
  </si>
  <si>
    <t>-849460767</t>
  </si>
  <si>
    <t>Vyspravení podkladu po překopech inženýrských sítí plochy přes 15 m2 s rozprostřením a zhutněním štěrkodrtí tl. 100 mm</t>
  </si>
  <si>
    <t>255*1,2</t>
  </si>
  <si>
    <t>11</t>
  </si>
  <si>
    <t>573211112</t>
  </si>
  <si>
    <t>Postřik živičný spojovací z asfaltu v množství 0,70 kg/m2</t>
  </si>
  <si>
    <t>1603142693</t>
  </si>
  <si>
    <t>Postřik spojovací PS bez posypu kamenivem z asfaltu silničního, v množství 0,70 kg/m2</t>
  </si>
  <si>
    <t>9</t>
  </si>
  <si>
    <t>577144111</t>
  </si>
  <si>
    <t>Asfaltový beton vrstva obrusná ACO 11 (ABS) tř. I tl 50 mm š do 3 m z nemodifikovaného asfaltu</t>
  </si>
  <si>
    <t>110869777</t>
  </si>
  <si>
    <t>Asfaltový beton vrstva obrusná ACO 11 (ABS)  s rozprostřením a se zhutněním z nemodifikovaného asfaltu v pruhu šířky do 3 m tř. I, po zhutnění tl. 50 mm</t>
  </si>
  <si>
    <t>Trubní vedení</t>
  </si>
  <si>
    <t>37</t>
  </si>
  <si>
    <t>871363121</t>
  </si>
  <si>
    <t>Montáž kanalizačního potrubí z PVC těsněné gumovým kroužkem otevřený výkop sklon do 20 % DN 250</t>
  </si>
  <si>
    <t>m</t>
  </si>
  <si>
    <t>434775296</t>
  </si>
  <si>
    <t>Montáž kanalizačního potrubí z plastů z tvrdého PVC těsněných gumovým kroužkem v otevřeném výkopu ve sklonu do 20 % DN 250</t>
  </si>
  <si>
    <t>38</t>
  </si>
  <si>
    <t>894411121</t>
  </si>
  <si>
    <t>Zřízení šachet kanalizačních z betonových dílců na potrubí DN nad 200 do 300 dno beton tř. C 25/30</t>
  </si>
  <si>
    <t>kus</t>
  </si>
  <si>
    <t>859079645</t>
  </si>
  <si>
    <t>Zřízení šachet kanalizačních z betonových dílců výšky vstupu do 1,50 m s obložením dna betonem tř. C 25/30, na potrubí DN přes 200 do 300</t>
  </si>
  <si>
    <t>39</t>
  </si>
  <si>
    <t>M</t>
  </si>
  <si>
    <t>28611108.WVN</t>
  </si>
  <si>
    <t>SOLIDWALL  PVC SN12 250x8,6mm  6M</t>
  </si>
  <si>
    <t>-303840727</t>
  </si>
  <si>
    <t>40</t>
  </si>
  <si>
    <t>59224337</t>
  </si>
  <si>
    <t>dno betonové šachty kanalizační přímé 100x75x40 cm</t>
  </si>
  <si>
    <t>-1016014421</t>
  </si>
  <si>
    <t>dno betonové šachty kanalizační přímé 100x60x40 cm</t>
  </si>
  <si>
    <t>41</t>
  </si>
  <si>
    <t>59224051</t>
  </si>
  <si>
    <t>skruž pro kanalizační šachty se zabudovanými stupadly 100 x 50 x 12 cm</t>
  </si>
  <si>
    <t>-1764263919</t>
  </si>
  <si>
    <t>42</t>
  </si>
  <si>
    <t>59224312</t>
  </si>
  <si>
    <t>kónus šachetní betonový kapsové plastové stupadlo 100x62,5x58 cm</t>
  </si>
  <si>
    <t>-609471817</t>
  </si>
  <si>
    <t>43</t>
  </si>
  <si>
    <t>59224010</t>
  </si>
  <si>
    <t>prstenec betonový vyrovnávací ke krytu šachty 62,5x4x12 cm</t>
  </si>
  <si>
    <t>999946443</t>
  </si>
  <si>
    <t>prstenec betonový vyrovnávací ke krytu šachty 62,5x4x10 cm</t>
  </si>
  <si>
    <t>44</t>
  </si>
  <si>
    <t>28661770</t>
  </si>
  <si>
    <t>poklop šachtový litinový + rám betonový dno DN 400 pro zatížení max. 12,5 t</t>
  </si>
  <si>
    <t>-644166162</t>
  </si>
  <si>
    <t>45</t>
  </si>
  <si>
    <t>59224348</t>
  </si>
  <si>
    <t>těsnění elastomerové pro spojení šachetních dílů DN 1000</t>
  </si>
  <si>
    <t>-2087860435</t>
  </si>
  <si>
    <t>46</t>
  </si>
  <si>
    <t>58331345</t>
  </si>
  <si>
    <t>kamenivo těžené drobné tříděné frakce 0-4</t>
  </si>
  <si>
    <t>-345455542</t>
  </si>
  <si>
    <t>"obsyp" 109,65*1,8</t>
  </si>
  <si>
    <t>47</t>
  </si>
  <si>
    <t>58337344</t>
  </si>
  <si>
    <t>štěrkopísek frakce 0-32</t>
  </si>
  <si>
    <t>959263807</t>
  </si>
  <si>
    <t>"(1/2 zásypu rýhy + zásyp šachet" 229,5+105,6)="</t>
  </si>
  <si>
    <t>335,1*1,8</t>
  </si>
  <si>
    <t>Ostatní konstrukce a práce, bourání</t>
  </si>
  <si>
    <t>919735112</t>
  </si>
  <si>
    <t>Řezání stávajícího živičného krytu hl do 100 mm</t>
  </si>
  <si>
    <t>-1548051100</t>
  </si>
  <si>
    <t>Řezání stávajícího živičného krytu nebo podkladu  hloubky přes 50 do 100 mm</t>
  </si>
  <si>
    <t>(44*2)+2</t>
  </si>
  <si>
    <t>36</t>
  </si>
  <si>
    <t>919794441</t>
  </si>
  <si>
    <t>Úprava ploch kolem hydrantů, šoupat, poklopů a mříží nebo sloupů v živičných krytech pl do 2 m2</t>
  </si>
  <si>
    <t>1280838487</t>
  </si>
  <si>
    <t>Úprava ploch kolem hydrantů, šoupat, kanalizačních poklopů a mříží, sloupů apod.  v živičných krytech jakékoliv tloušťky, jednotlivě v půdorysné ploše do 2 m2</t>
  </si>
  <si>
    <t>10</t>
  </si>
  <si>
    <t>938908411</t>
  </si>
  <si>
    <t>Čištění vozovek splachováním vodou</t>
  </si>
  <si>
    <t>-1890555749</t>
  </si>
  <si>
    <t>Čištění vozovek splachováním vodou povrchu podkladu nebo krytu živičného, betonového nebo dlážděného</t>
  </si>
  <si>
    <t>998</t>
  </si>
  <si>
    <t>Přesun hmot</t>
  </si>
  <si>
    <t>48</t>
  </si>
  <si>
    <t>998276101</t>
  </si>
  <si>
    <t>Přesun hmot pro trubní vedení z trub z plastických hmot otevřený výkop</t>
  </si>
  <si>
    <t>-724348920</t>
  </si>
  <si>
    <t>Přesun hmot pro trubní vedení hloubené z trub z plastických hmot nebo sklolaminátových pro vodovody nebo kanalizace v otevřeném výkopu dopravní vzdálenost do 15 m</t>
  </si>
  <si>
    <t>N00</t>
  </si>
  <si>
    <t>Nepojmenované práce</t>
  </si>
  <si>
    <t>N01</t>
  </si>
  <si>
    <t>Nepojmenovaný díl</t>
  </si>
  <si>
    <t>3</t>
  </si>
  <si>
    <t>00000011</t>
  </si>
  <si>
    <t>Likvidace živic</t>
  </si>
  <si>
    <t>512</t>
  </si>
  <si>
    <t>874777177</t>
  </si>
  <si>
    <t>"52,8*0,1="5,28*2,2</t>
  </si>
  <si>
    <t>6</t>
  </si>
  <si>
    <t>472594069</t>
  </si>
  <si>
    <t>"79,2*0,05="3,96*2,2</t>
  </si>
  <si>
    <t>VRN</t>
  </si>
  <si>
    <t>Vedlejší rozpočtové náklady</t>
  </si>
  <si>
    <t>VRN1</t>
  </si>
  <si>
    <t>Průzkumné, geodetické a projektové práce</t>
  </si>
  <si>
    <t>49</t>
  </si>
  <si>
    <t>012002000</t>
  </si>
  <si>
    <t>Geodetické práce před a po výstavbě (bez zhotovení geometrických plánů)</t>
  </si>
  <si>
    <t>Kč</t>
  </si>
  <si>
    <t>1024</t>
  </si>
  <si>
    <t>1357702525</t>
  </si>
  <si>
    <t>Geodetické práce</t>
  </si>
  <si>
    <t>VRN3</t>
  </si>
  <si>
    <t>Zařízení staveniště</t>
  </si>
  <si>
    <t>50</t>
  </si>
  <si>
    <t>032002000</t>
  </si>
  <si>
    <t>735038274</t>
  </si>
  <si>
    <t>Vybavení staveniště</t>
  </si>
  <si>
    <t>51</t>
  </si>
  <si>
    <t>034002000</t>
  </si>
  <si>
    <t>Zabezpečení staveniště</t>
  </si>
  <si>
    <t>-1584335092</t>
  </si>
  <si>
    <t>52</t>
  </si>
  <si>
    <t>039002000</t>
  </si>
  <si>
    <t>Zrušení zařízení staveniště</t>
  </si>
  <si>
    <t>-450414018</t>
  </si>
  <si>
    <t>VRN5</t>
  </si>
  <si>
    <t>Finanční náklady</t>
  </si>
  <si>
    <t>53</t>
  </si>
  <si>
    <t>053002000</t>
  </si>
  <si>
    <t>Poplatky - vytýčení síti, zvláštní užívání komunikace, dokumentace skutečného provedení stavby aj.</t>
  </si>
  <si>
    <t>-1543401362</t>
  </si>
  <si>
    <t>Poplatky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</si>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</sst>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80008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7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7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43" fillId="2" borderId="0" xfId="1" applyFill="1"/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5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8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0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center" vertical="center"/>
    </xf>
    <xf numFmtId="0" fontId="0" fillId="4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5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1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2" fillId="5" borderId="11" xfId="0" applyFont="1" applyFill="1" applyBorder="1" applyAlignment="1" applyProtection="1">
      <alignment horizontal="center" vertical="center"/>
    </xf>
    <xf numFmtId="0" fontId="18" fillId="0" borderId="20" xfId="0" applyFont="1" applyBorder="1" applyAlignment="1" applyProtection="1">
      <alignment horizontal="center" vertical="center" wrapText="1"/>
    </xf>
    <xf numFmtId="0" fontId="18" fillId="0" borderId="21" xfId="0" applyFont="1" applyBorder="1" applyAlignment="1" applyProtection="1">
      <alignment horizontal="center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2" fillId="0" borderId="18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8" fillId="0" borderId="23" xfId="0" applyNumberFormat="1" applyFont="1" applyBorder="1" applyAlignment="1" applyProtection="1">
      <alignment vertical="center"/>
    </xf>
    <xf numFmtId="4" fontId="28" fillId="0" borderId="24" xfId="0" applyNumberFormat="1" applyFont="1" applyBorder="1" applyAlignment="1" applyProtection="1">
      <alignment vertical="center"/>
    </xf>
    <xf numFmtId="166" fontId="28" fillId="0" borderId="24" xfId="0" applyNumberFormat="1" applyFont="1" applyBorder="1" applyAlignment="1" applyProtection="1">
      <alignment vertical="center"/>
    </xf>
    <xf numFmtId="4" fontId="28" fillId="0" borderId="2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29" fillId="2" borderId="0" xfId="1" applyFont="1" applyFill="1" applyAlignment="1">
      <alignment vertical="center"/>
    </xf>
    <xf numFmtId="0" fontId="12" fillId="2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left" vertical="center"/>
    </xf>
    <xf numFmtId="4" fontId="23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3" fillId="5" borderId="10" xfId="0" applyFont="1" applyFill="1" applyBorder="1" applyAlignment="1" applyProtection="1">
      <alignment horizontal="right"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10" xfId="0" applyFont="1" applyFill="1" applyBorder="1" applyAlignment="1" applyProtection="1">
      <alignment vertical="center"/>
      <protection locked="0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6" xfId="0" applyFont="1" applyFill="1" applyBorder="1" applyAlignment="1" applyProtection="1">
      <alignment vertical="center"/>
    </xf>
    <xf numFmtId="0" fontId="30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3" fillId="0" borderId="0" xfId="0" applyNumberFormat="1" applyFont="1" applyAlignment="1" applyProtection="1"/>
    <xf numFmtId="166" fontId="31" fillId="0" borderId="16" xfId="0" applyNumberFormat="1" applyFont="1" applyBorder="1" applyAlignment="1" applyProtection="1"/>
    <xf numFmtId="166" fontId="31" fillId="0" borderId="17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3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3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18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8" xfId="0" applyFont="1" applyBorder="1" applyAlignment="1" applyProtection="1">
      <alignment horizontal="center" vertical="center"/>
    </xf>
    <xf numFmtId="49" fontId="35" fillId="0" borderId="28" xfId="0" applyNumberFormat="1" applyFont="1" applyBorder="1" applyAlignment="1" applyProtection="1">
      <alignment horizontal="left" vertical="center" wrapText="1"/>
    </xf>
    <xf numFmtId="0" fontId="35" fillId="0" borderId="28" xfId="0" applyFont="1" applyBorder="1" applyAlignment="1" applyProtection="1">
      <alignment horizontal="left" vertical="center" wrapText="1"/>
    </xf>
    <xf numFmtId="0" fontId="35" fillId="0" borderId="28" xfId="0" applyFont="1" applyBorder="1" applyAlignment="1" applyProtection="1">
      <alignment horizontal="center" vertical="center" wrapText="1"/>
    </xf>
    <xf numFmtId="167" fontId="35" fillId="0" borderId="28" xfId="0" applyNumberFormat="1" applyFont="1" applyBorder="1" applyAlignment="1" applyProtection="1">
      <alignment vertical="center"/>
    </xf>
    <xf numFmtId="4" fontId="35" fillId="3" borderId="28" xfId="0" applyNumberFormat="1" applyFont="1" applyFill="1" applyBorder="1" applyAlignment="1" applyProtection="1">
      <alignment vertical="center"/>
      <protection locked="0"/>
    </xf>
    <xf numFmtId="4" fontId="35" fillId="0" borderId="28" xfId="0" applyNumberFormat="1" applyFont="1" applyBorder="1" applyAlignment="1" applyProtection="1">
      <alignment vertical="center"/>
    </xf>
    <xf numFmtId="0" fontId="35" fillId="0" borderId="5" xfId="0" applyFont="1" applyBorder="1" applyAlignment="1">
      <alignment vertical="center"/>
    </xf>
    <xf numFmtId="0" fontId="35" fillId="3" borderId="28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vertical="center"/>
    </xf>
    <xf numFmtId="0" fontId="0" fillId="0" borderId="24" xfId="0" applyFont="1" applyBorder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0" fillId="0" borderId="0" xfId="0" applyAlignment="1" applyProtection="1">
      <alignment vertical="top"/>
      <protection locked="0"/>
    </xf>
    <xf numFmtId="0" fontId="36" fillId="0" borderId="29" xfId="0" applyFont="1" applyBorder="1" applyAlignment="1" applyProtection="1">
      <alignment vertical="center" wrapText="1"/>
      <protection locked="0"/>
    </xf>
    <xf numFmtId="0" fontId="36" fillId="0" borderId="30" xfId="0" applyFont="1" applyBorder="1" applyAlignment="1" applyProtection="1">
      <alignment vertical="center" wrapText="1"/>
      <protection locked="0"/>
    </xf>
    <xf numFmtId="0" fontId="36" fillId="0" borderId="31" xfId="0" applyFont="1" applyBorder="1" applyAlignment="1" applyProtection="1">
      <alignment vertical="center" wrapText="1"/>
      <protection locked="0"/>
    </xf>
    <xf numFmtId="0" fontId="36" fillId="0" borderId="32" xfId="0" applyFont="1" applyBorder="1" applyAlignment="1" applyProtection="1">
      <alignment horizontal="center" vertical="center" wrapText="1"/>
      <protection locked="0"/>
    </xf>
    <xf numFmtId="0" fontId="36" fillId="0" borderId="33" xfId="0" applyFont="1" applyBorder="1" applyAlignment="1" applyProtection="1">
      <alignment horizontal="center" vertical="center" wrapText="1"/>
      <protection locked="0"/>
    </xf>
    <xf numFmtId="0" fontId="36" fillId="0" borderId="32" xfId="0" applyFont="1" applyBorder="1" applyAlignment="1" applyProtection="1">
      <alignment vertical="center" wrapText="1"/>
      <protection locked="0"/>
    </xf>
    <xf numFmtId="0" fontId="36" fillId="0" borderId="33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49" fontId="39" fillId="0" borderId="1" xfId="0" applyNumberFormat="1" applyFont="1" applyBorder="1" applyAlignment="1" applyProtection="1">
      <alignment vertical="center" wrapText="1"/>
      <protection locked="0"/>
    </xf>
    <xf numFmtId="0" fontId="36" fillId="0" borderId="35" xfId="0" applyFont="1" applyBorder="1" applyAlignment="1" applyProtection="1">
      <alignment vertical="center" wrapText="1"/>
      <protection locked="0"/>
    </xf>
    <xf numFmtId="0" fontId="40" fillId="0" borderId="34" xfId="0" applyFont="1" applyBorder="1" applyAlignment="1" applyProtection="1">
      <alignment vertical="center" wrapText="1"/>
      <protection locked="0"/>
    </xf>
    <xf numFmtId="0" fontId="36" fillId="0" borderId="36" xfId="0" applyFont="1" applyBorder="1" applyAlignment="1" applyProtection="1">
      <alignment vertical="center" wrapText="1"/>
      <protection locked="0"/>
    </xf>
    <xf numFmtId="0" fontId="36" fillId="0" borderId="1" xfId="0" applyFont="1" applyBorder="1" applyAlignment="1" applyProtection="1">
      <alignment vertical="top"/>
      <protection locked="0"/>
    </xf>
    <xf numFmtId="0" fontId="36" fillId="0" borderId="0" xfId="0" applyFont="1" applyAlignment="1" applyProtection="1">
      <alignment vertical="top"/>
      <protection locked="0"/>
    </xf>
    <xf numFmtId="0" fontId="36" fillId="0" borderId="29" xfId="0" applyFont="1" applyBorder="1" applyAlignment="1" applyProtection="1">
      <alignment horizontal="left" vertical="center"/>
      <protection locked="0"/>
    </xf>
    <xf numFmtId="0" fontId="36" fillId="0" borderId="30" xfId="0" applyFont="1" applyBorder="1" applyAlignment="1" applyProtection="1">
      <alignment horizontal="left" vertical="center"/>
      <protection locked="0"/>
    </xf>
    <xf numFmtId="0" fontId="36" fillId="0" borderId="31" xfId="0" applyFont="1" applyBorder="1" applyAlignment="1" applyProtection="1">
      <alignment horizontal="left" vertical="center"/>
      <protection locked="0"/>
    </xf>
    <xf numFmtId="0" fontId="36" fillId="0" borderId="32" xfId="0" applyFont="1" applyBorder="1" applyAlignment="1" applyProtection="1">
      <alignment horizontal="left" vertical="center"/>
      <protection locked="0"/>
    </xf>
    <xf numFmtId="0" fontId="36" fillId="0" borderId="33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39" fillId="0" borderId="0" xfId="0" applyFont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39" fillId="0" borderId="32" xfId="0" applyFont="1" applyBorder="1" applyAlignment="1" applyProtection="1">
      <alignment horizontal="left" vertical="center"/>
      <protection locked="0"/>
    </xf>
    <xf numFmtId="0" fontId="39" fillId="0" borderId="1" xfId="0" applyFont="1" applyFill="1" applyBorder="1" applyAlignment="1" applyProtection="1">
      <alignment horizontal="left" vertical="center"/>
      <protection locked="0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0" fontId="36" fillId="0" borderId="35" xfId="0" applyFont="1" applyBorder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36" fillId="0" borderId="36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39" fillId="0" borderId="34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36" fillId="0" borderId="29" xfId="0" applyFont="1" applyBorder="1" applyAlignment="1" applyProtection="1">
      <alignment horizontal="left" vertical="center" wrapText="1"/>
      <protection locked="0"/>
    </xf>
    <xf numFmtId="0" fontId="36" fillId="0" borderId="30" xfId="0" applyFont="1" applyBorder="1" applyAlignment="1" applyProtection="1">
      <alignment horizontal="left" vertical="center" wrapText="1"/>
      <protection locked="0"/>
    </xf>
    <xf numFmtId="0" fontId="36" fillId="0" borderId="31" xfId="0" applyFont="1" applyBorder="1" applyAlignment="1" applyProtection="1">
      <alignment horizontal="left" vertical="center" wrapText="1"/>
      <protection locked="0"/>
    </xf>
    <xf numFmtId="0" fontId="36" fillId="0" borderId="32" xfId="0" applyFont="1" applyBorder="1" applyAlignment="1" applyProtection="1">
      <alignment horizontal="left" vertical="center" wrapText="1"/>
      <protection locked="0"/>
    </xf>
    <xf numFmtId="0" fontId="36" fillId="0" borderId="33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/>
      <protection locked="0"/>
    </xf>
    <xf numFmtId="0" fontId="39" fillId="0" borderId="35" xfId="0" applyFont="1" applyBorder="1" applyAlignment="1" applyProtection="1">
      <alignment horizontal="left" vertical="center" wrapText="1"/>
      <protection locked="0"/>
    </xf>
    <xf numFmtId="0" fontId="39" fillId="0" borderId="34" xfId="0" applyFont="1" applyBorder="1" applyAlignment="1" applyProtection="1">
      <alignment horizontal="left" vertical="center" wrapText="1"/>
      <protection locked="0"/>
    </xf>
    <xf numFmtId="0" fontId="39" fillId="0" borderId="36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top"/>
      <protection locked="0"/>
    </xf>
    <xf numFmtId="0" fontId="39" fillId="0" borderId="1" xfId="0" applyFont="1" applyBorder="1" applyAlignment="1" applyProtection="1">
      <alignment horizontal="center" vertical="top"/>
      <protection locked="0"/>
    </xf>
    <xf numFmtId="0" fontId="39" fillId="0" borderId="35" xfId="0" applyFont="1" applyBorder="1" applyAlignment="1" applyProtection="1">
      <alignment horizontal="left" vertical="center"/>
      <protection locked="0"/>
    </xf>
    <xf numFmtId="0" fontId="39" fillId="0" borderId="36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vertical="center"/>
      <protection locked="0"/>
    </xf>
    <xf numFmtId="0" fontId="38" fillId="0" borderId="1" xfId="0" applyFont="1" applyBorder="1" applyAlignment="1" applyProtection="1">
      <alignment vertical="center"/>
      <protection locked="0"/>
    </xf>
    <xf numFmtId="0" fontId="41" fillId="0" borderId="34" xfId="0" applyFont="1" applyBorder="1" applyAlignment="1" applyProtection="1">
      <alignment vertical="center"/>
      <protection locked="0"/>
    </xf>
    <xf numFmtId="0" fontId="38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39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38" fillId="0" borderId="34" xfId="0" applyFont="1" applyBorder="1" applyAlignment="1" applyProtection="1">
      <alignment horizontal="left"/>
      <protection locked="0"/>
    </xf>
    <xf numFmtId="0" fontId="41" fillId="0" borderId="34" xfId="0" applyFont="1" applyBorder="1" applyAlignment="1" applyProtection="1">
      <protection locked="0"/>
    </xf>
    <xf numFmtId="0" fontId="36" fillId="0" borderId="32" xfId="0" applyFont="1" applyBorder="1" applyAlignment="1" applyProtection="1">
      <alignment vertical="top"/>
      <protection locked="0"/>
    </xf>
    <xf numFmtId="0" fontId="36" fillId="0" borderId="33" xfId="0" applyFont="1" applyBorder="1" applyAlignment="1" applyProtection="1">
      <alignment vertical="top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horizontal="left" vertical="top"/>
      <protection locked="0"/>
    </xf>
    <xf numFmtId="0" fontId="36" fillId="0" borderId="35" xfId="0" applyFont="1" applyBorder="1" applyAlignment="1" applyProtection="1">
      <alignment vertical="top"/>
      <protection locked="0"/>
    </xf>
    <xf numFmtId="0" fontId="36" fillId="0" borderId="34" xfId="0" applyFont="1" applyBorder="1" applyAlignment="1" applyProtection="1">
      <alignment vertical="top"/>
      <protection locked="0"/>
    </xf>
    <xf numFmtId="0" fontId="36" fillId="0" borderId="36" xfId="0" applyFont="1" applyBorder="1" applyAlignment="1" applyProtection="1">
      <alignment vertical="top"/>
      <protection locked="0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4" fontId="3" fillId="4" borderId="10" xfId="0" applyNumberFormat="1" applyFont="1" applyFill="1" applyBorder="1" applyAlignment="1" applyProtection="1">
      <alignment vertical="center"/>
    </xf>
    <xf numFmtId="0" fontId="0" fillId="4" borderId="11" xfId="0" applyFont="1" applyFill="1" applyBorder="1" applyAlignment="1" applyProtection="1">
      <alignment vertical="center"/>
    </xf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left"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right" vertical="center"/>
    </xf>
    <xf numFmtId="0" fontId="25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center" vertical="center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20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9" fillId="2" borderId="0" xfId="1" applyFont="1" applyFill="1" applyAlignment="1">
      <alignment vertical="center"/>
    </xf>
    <xf numFmtId="0" fontId="39" fillId="0" borderId="1" xfId="0" applyFont="1" applyBorder="1" applyAlignment="1" applyProtection="1">
      <alignment horizontal="left" vertical="top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left"/>
      <protection locked="0"/>
    </xf>
    <xf numFmtId="0" fontId="37" fillId="0" borderId="1" xfId="0" applyFont="1" applyBorder="1" applyAlignment="1" applyProtection="1">
      <alignment horizontal="center" vertical="center" wrapText="1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49" fontId="39" fillId="0" borderId="1" xfId="0" applyNumberFormat="1" applyFont="1" applyBorder="1" applyAlignment="1" applyProtection="1">
      <alignment horizontal="left" vertical="center" wrapText="1"/>
      <protection locked="0"/>
    </xf>
    <xf numFmtId="0" fontId="38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4"/>
  <sheetViews>
    <sheetView showGridLines="0" workbookViewId="0">
      <pane ySplit="1" topLeftCell="A58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1" t="s">
        <v>4</v>
      </c>
      <c r="BB1" s="21" t="s">
        <v>5</v>
      </c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T1" s="22" t="s">
        <v>6</v>
      </c>
      <c r="BU1" s="22" t="s">
        <v>6</v>
      </c>
      <c r="BV1" s="22" t="s">
        <v>7</v>
      </c>
    </row>
    <row r="2" spans="1:74" ht="36.950000000000003" customHeight="1">
      <c r="AR2" s="332"/>
      <c r="AS2" s="332"/>
      <c r="AT2" s="332"/>
      <c r="AU2" s="332"/>
      <c r="AV2" s="332"/>
      <c r="AW2" s="332"/>
      <c r="AX2" s="332"/>
      <c r="AY2" s="332"/>
      <c r="AZ2" s="332"/>
      <c r="BA2" s="332"/>
      <c r="BB2" s="332"/>
      <c r="BC2" s="332"/>
      <c r="BD2" s="332"/>
      <c r="BE2" s="332"/>
      <c r="BS2" s="23" t="s">
        <v>8</v>
      </c>
      <c r="BT2" s="23" t="s">
        <v>9</v>
      </c>
    </row>
    <row r="3" spans="1:74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BS3" s="23" t="s">
        <v>8</v>
      </c>
      <c r="BT3" s="23" t="s">
        <v>10</v>
      </c>
    </row>
    <row r="4" spans="1:74" ht="36.950000000000003" customHeight="1">
      <c r="B4" s="27"/>
      <c r="C4" s="28"/>
      <c r="D4" s="29" t="s">
        <v>11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30"/>
      <c r="AS4" s="31" t="s">
        <v>12</v>
      </c>
      <c r="BE4" s="32" t="s">
        <v>13</v>
      </c>
      <c r="BS4" s="23" t="s">
        <v>14</v>
      </c>
    </row>
    <row r="5" spans="1:74" ht="14.45" customHeight="1">
      <c r="B5" s="27"/>
      <c r="C5" s="28"/>
      <c r="D5" s="33" t="s">
        <v>15</v>
      </c>
      <c r="E5" s="28"/>
      <c r="F5" s="28"/>
      <c r="G5" s="28"/>
      <c r="H5" s="28"/>
      <c r="I5" s="28"/>
      <c r="J5" s="28"/>
      <c r="K5" s="333" t="s">
        <v>16</v>
      </c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334"/>
      <c r="AL5" s="334"/>
      <c r="AM5" s="334"/>
      <c r="AN5" s="334"/>
      <c r="AO5" s="334"/>
      <c r="AP5" s="28"/>
      <c r="AQ5" s="30"/>
      <c r="BE5" s="324" t="s">
        <v>17</v>
      </c>
      <c r="BS5" s="23" t="s">
        <v>8</v>
      </c>
    </row>
    <row r="6" spans="1:74" ht="36.950000000000003" customHeight="1">
      <c r="B6" s="27"/>
      <c r="C6" s="28"/>
      <c r="D6" s="35" t="s">
        <v>18</v>
      </c>
      <c r="E6" s="28"/>
      <c r="F6" s="28"/>
      <c r="G6" s="28"/>
      <c r="H6" s="28"/>
      <c r="I6" s="28"/>
      <c r="J6" s="28"/>
      <c r="K6" s="361" t="s">
        <v>19</v>
      </c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4"/>
      <c r="AL6" s="334"/>
      <c r="AM6" s="334"/>
      <c r="AN6" s="334"/>
      <c r="AO6" s="334"/>
      <c r="AP6" s="28"/>
      <c r="AQ6" s="30"/>
      <c r="BE6" s="325"/>
      <c r="BS6" s="23" t="s">
        <v>8</v>
      </c>
    </row>
    <row r="7" spans="1:74" ht="14.45" customHeight="1">
      <c r="B7" s="27"/>
      <c r="C7" s="28"/>
      <c r="D7" s="36" t="s">
        <v>20</v>
      </c>
      <c r="E7" s="28"/>
      <c r="F7" s="28"/>
      <c r="G7" s="28"/>
      <c r="H7" s="28"/>
      <c r="I7" s="28"/>
      <c r="J7" s="28"/>
      <c r="K7" s="34" t="s">
        <v>21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6" t="s">
        <v>22</v>
      </c>
      <c r="AL7" s="28"/>
      <c r="AM7" s="28"/>
      <c r="AN7" s="34" t="s">
        <v>21</v>
      </c>
      <c r="AO7" s="28"/>
      <c r="AP7" s="28"/>
      <c r="AQ7" s="30"/>
      <c r="BE7" s="325"/>
      <c r="BS7" s="23" t="s">
        <v>8</v>
      </c>
    </row>
    <row r="8" spans="1:74" ht="14.45" customHeight="1">
      <c r="B8" s="27"/>
      <c r="C8" s="28"/>
      <c r="D8" s="36" t="s">
        <v>23</v>
      </c>
      <c r="E8" s="28"/>
      <c r="F8" s="28"/>
      <c r="G8" s="28"/>
      <c r="H8" s="28"/>
      <c r="I8" s="28"/>
      <c r="J8" s="28"/>
      <c r="K8" s="34" t="s">
        <v>24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6" t="s">
        <v>25</v>
      </c>
      <c r="AL8" s="28"/>
      <c r="AM8" s="28"/>
      <c r="AN8" s="37" t="s">
        <v>26</v>
      </c>
      <c r="AO8" s="28"/>
      <c r="AP8" s="28"/>
      <c r="AQ8" s="30"/>
      <c r="BE8" s="325"/>
      <c r="BS8" s="23" t="s">
        <v>8</v>
      </c>
    </row>
    <row r="9" spans="1:74" ht="14.45" customHeight="1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30"/>
      <c r="BE9" s="325"/>
      <c r="BS9" s="23" t="s">
        <v>8</v>
      </c>
    </row>
    <row r="10" spans="1:74" ht="14.45" customHeight="1">
      <c r="B10" s="27"/>
      <c r="C10" s="28"/>
      <c r="D10" s="36" t="s">
        <v>27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6" t="s">
        <v>28</v>
      </c>
      <c r="AL10" s="28"/>
      <c r="AM10" s="28"/>
      <c r="AN10" s="34" t="s">
        <v>21</v>
      </c>
      <c r="AO10" s="28"/>
      <c r="AP10" s="28"/>
      <c r="AQ10" s="30"/>
      <c r="BE10" s="325"/>
      <c r="BS10" s="23" t="s">
        <v>8</v>
      </c>
    </row>
    <row r="11" spans="1:74" ht="18.399999999999999" customHeight="1">
      <c r="B11" s="27"/>
      <c r="C11" s="28"/>
      <c r="D11" s="28"/>
      <c r="E11" s="34" t="s">
        <v>29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6" t="s">
        <v>30</v>
      </c>
      <c r="AL11" s="28"/>
      <c r="AM11" s="28"/>
      <c r="AN11" s="34" t="s">
        <v>21</v>
      </c>
      <c r="AO11" s="28"/>
      <c r="AP11" s="28"/>
      <c r="AQ11" s="30"/>
      <c r="BE11" s="325"/>
      <c r="BS11" s="23" t="s">
        <v>8</v>
      </c>
    </row>
    <row r="12" spans="1:74" ht="6.95" customHeight="1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30"/>
      <c r="BE12" s="325"/>
      <c r="BS12" s="23" t="s">
        <v>8</v>
      </c>
    </row>
    <row r="13" spans="1:74" ht="14.45" customHeight="1">
      <c r="B13" s="27"/>
      <c r="C13" s="28"/>
      <c r="D13" s="36" t="s">
        <v>31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6" t="s">
        <v>28</v>
      </c>
      <c r="AL13" s="28"/>
      <c r="AM13" s="28"/>
      <c r="AN13" s="38" t="s">
        <v>32</v>
      </c>
      <c r="AO13" s="28"/>
      <c r="AP13" s="28"/>
      <c r="AQ13" s="30"/>
      <c r="BE13" s="325"/>
      <c r="BS13" s="23" t="s">
        <v>8</v>
      </c>
    </row>
    <row r="14" spans="1:74">
      <c r="B14" s="27"/>
      <c r="C14" s="28"/>
      <c r="D14" s="28"/>
      <c r="E14" s="355" t="s">
        <v>32</v>
      </c>
      <c r="F14" s="356"/>
      <c r="G14" s="356"/>
      <c r="H14" s="356"/>
      <c r="I14" s="356"/>
      <c r="J14" s="356"/>
      <c r="K14" s="356"/>
      <c r="L14" s="356"/>
      <c r="M14" s="356"/>
      <c r="N14" s="356"/>
      <c r="O14" s="356"/>
      <c r="P14" s="356"/>
      <c r="Q14" s="356"/>
      <c r="R14" s="356"/>
      <c r="S14" s="356"/>
      <c r="T14" s="356"/>
      <c r="U14" s="356"/>
      <c r="V14" s="356"/>
      <c r="W14" s="356"/>
      <c r="X14" s="356"/>
      <c r="Y14" s="356"/>
      <c r="Z14" s="356"/>
      <c r="AA14" s="356"/>
      <c r="AB14" s="356"/>
      <c r="AC14" s="356"/>
      <c r="AD14" s="356"/>
      <c r="AE14" s="356"/>
      <c r="AF14" s="356"/>
      <c r="AG14" s="356"/>
      <c r="AH14" s="356"/>
      <c r="AI14" s="356"/>
      <c r="AJ14" s="356"/>
      <c r="AK14" s="36" t="s">
        <v>30</v>
      </c>
      <c r="AL14" s="28"/>
      <c r="AM14" s="28"/>
      <c r="AN14" s="38" t="s">
        <v>32</v>
      </c>
      <c r="AO14" s="28"/>
      <c r="AP14" s="28"/>
      <c r="AQ14" s="30"/>
      <c r="BE14" s="325"/>
      <c r="BS14" s="23" t="s">
        <v>8</v>
      </c>
    </row>
    <row r="15" spans="1:74" ht="6.95" customHeight="1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30"/>
      <c r="BE15" s="325"/>
      <c r="BS15" s="23" t="s">
        <v>6</v>
      </c>
    </row>
    <row r="16" spans="1:74" ht="14.45" customHeight="1">
      <c r="B16" s="27"/>
      <c r="C16" s="28"/>
      <c r="D16" s="36" t="s">
        <v>33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6" t="s">
        <v>28</v>
      </c>
      <c r="AL16" s="28"/>
      <c r="AM16" s="28"/>
      <c r="AN16" s="34" t="s">
        <v>34</v>
      </c>
      <c r="AO16" s="28"/>
      <c r="AP16" s="28"/>
      <c r="AQ16" s="30"/>
      <c r="BE16" s="325"/>
      <c r="BS16" s="23" t="s">
        <v>6</v>
      </c>
    </row>
    <row r="17" spans="2:71" ht="18.399999999999999" customHeight="1">
      <c r="B17" s="27"/>
      <c r="C17" s="28"/>
      <c r="D17" s="28"/>
      <c r="E17" s="34" t="s">
        <v>35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6" t="s">
        <v>30</v>
      </c>
      <c r="AL17" s="28"/>
      <c r="AM17" s="28"/>
      <c r="AN17" s="34" t="s">
        <v>36</v>
      </c>
      <c r="AO17" s="28"/>
      <c r="AP17" s="28"/>
      <c r="AQ17" s="30"/>
      <c r="BE17" s="325"/>
      <c r="BS17" s="23" t="s">
        <v>37</v>
      </c>
    </row>
    <row r="18" spans="2:71" ht="6.95" customHeight="1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30"/>
      <c r="BE18" s="325"/>
      <c r="BS18" s="23" t="s">
        <v>8</v>
      </c>
    </row>
    <row r="19" spans="2:71" ht="14.45" customHeight="1">
      <c r="B19" s="27"/>
      <c r="C19" s="28"/>
      <c r="D19" s="36" t="s">
        <v>38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30"/>
      <c r="BE19" s="325"/>
      <c r="BS19" s="23" t="s">
        <v>8</v>
      </c>
    </row>
    <row r="20" spans="2:71" ht="16.5" customHeight="1">
      <c r="B20" s="27"/>
      <c r="C20" s="28"/>
      <c r="D20" s="28"/>
      <c r="E20" s="357" t="s">
        <v>21</v>
      </c>
      <c r="F20" s="357"/>
      <c r="G20" s="357"/>
      <c r="H20" s="357"/>
      <c r="I20" s="357"/>
      <c r="J20" s="357"/>
      <c r="K20" s="357"/>
      <c r="L20" s="357"/>
      <c r="M20" s="357"/>
      <c r="N20" s="357"/>
      <c r="O20" s="357"/>
      <c r="P20" s="357"/>
      <c r="Q20" s="357"/>
      <c r="R20" s="357"/>
      <c r="S20" s="357"/>
      <c r="T20" s="357"/>
      <c r="U20" s="357"/>
      <c r="V20" s="357"/>
      <c r="W20" s="357"/>
      <c r="X20" s="357"/>
      <c r="Y20" s="357"/>
      <c r="Z20" s="357"/>
      <c r="AA20" s="357"/>
      <c r="AB20" s="357"/>
      <c r="AC20" s="357"/>
      <c r="AD20" s="357"/>
      <c r="AE20" s="357"/>
      <c r="AF20" s="357"/>
      <c r="AG20" s="357"/>
      <c r="AH20" s="357"/>
      <c r="AI20" s="357"/>
      <c r="AJ20" s="357"/>
      <c r="AK20" s="357"/>
      <c r="AL20" s="357"/>
      <c r="AM20" s="357"/>
      <c r="AN20" s="357"/>
      <c r="AO20" s="28"/>
      <c r="AP20" s="28"/>
      <c r="AQ20" s="30"/>
      <c r="BE20" s="325"/>
      <c r="BS20" s="23" t="s">
        <v>6</v>
      </c>
    </row>
    <row r="21" spans="2:71" ht="6.95" customHeight="1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30"/>
      <c r="BE21" s="325"/>
    </row>
    <row r="22" spans="2:71" ht="6.95" customHeight="1">
      <c r="B22" s="27"/>
      <c r="C22" s="28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28"/>
      <c r="AQ22" s="30"/>
      <c r="BE22" s="325"/>
    </row>
    <row r="23" spans="2:71" s="1" customFormat="1" ht="25.9" customHeight="1">
      <c r="B23" s="40"/>
      <c r="C23" s="41"/>
      <c r="D23" s="42" t="s">
        <v>39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358">
        <f>ROUND(AG51,2)</f>
        <v>0</v>
      </c>
      <c r="AL23" s="359"/>
      <c r="AM23" s="359"/>
      <c r="AN23" s="359"/>
      <c r="AO23" s="359"/>
      <c r="AP23" s="41"/>
      <c r="AQ23" s="44"/>
      <c r="BE23" s="325"/>
    </row>
    <row r="24" spans="2:71" s="1" customFormat="1" ht="6.95" customHeight="1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4"/>
      <c r="BE24" s="325"/>
    </row>
    <row r="25" spans="2:71" s="1" customFormat="1" ht="13.5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360" t="s">
        <v>40</v>
      </c>
      <c r="M25" s="360"/>
      <c r="N25" s="360"/>
      <c r="O25" s="360"/>
      <c r="P25" s="41"/>
      <c r="Q25" s="41"/>
      <c r="R25" s="41"/>
      <c r="S25" s="41"/>
      <c r="T25" s="41"/>
      <c r="U25" s="41"/>
      <c r="V25" s="41"/>
      <c r="W25" s="360" t="s">
        <v>41</v>
      </c>
      <c r="X25" s="360"/>
      <c r="Y25" s="360"/>
      <c r="Z25" s="360"/>
      <c r="AA25" s="360"/>
      <c r="AB25" s="360"/>
      <c r="AC25" s="360"/>
      <c r="AD25" s="360"/>
      <c r="AE25" s="360"/>
      <c r="AF25" s="41"/>
      <c r="AG25" s="41"/>
      <c r="AH25" s="41"/>
      <c r="AI25" s="41"/>
      <c r="AJ25" s="41"/>
      <c r="AK25" s="360" t="s">
        <v>42</v>
      </c>
      <c r="AL25" s="360"/>
      <c r="AM25" s="360"/>
      <c r="AN25" s="360"/>
      <c r="AO25" s="360"/>
      <c r="AP25" s="41"/>
      <c r="AQ25" s="44"/>
      <c r="BE25" s="325"/>
    </row>
    <row r="26" spans="2:71" s="2" customFormat="1" ht="14.45" customHeight="1">
      <c r="B26" s="46"/>
      <c r="C26" s="47"/>
      <c r="D26" s="48" t="s">
        <v>43</v>
      </c>
      <c r="E26" s="47"/>
      <c r="F26" s="48" t="s">
        <v>44</v>
      </c>
      <c r="G26" s="47"/>
      <c r="H26" s="47"/>
      <c r="I26" s="47"/>
      <c r="J26" s="47"/>
      <c r="K26" s="47"/>
      <c r="L26" s="354">
        <v>0.21</v>
      </c>
      <c r="M26" s="327"/>
      <c r="N26" s="327"/>
      <c r="O26" s="327"/>
      <c r="P26" s="47"/>
      <c r="Q26" s="47"/>
      <c r="R26" s="47"/>
      <c r="S26" s="47"/>
      <c r="T26" s="47"/>
      <c r="U26" s="47"/>
      <c r="V26" s="47"/>
      <c r="W26" s="326">
        <f>ROUND(AZ51,2)</f>
        <v>0</v>
      </c>
      <c r="X26" s="327"/>
      <c r="Y26" s="327"/>
      <c r="Z26" s="327"/>
      <c r="AA26" s="327"/>
      <c r="AB26" s="327"/>
      <c r="AC26" s="327"/>
      <c r="AD26" s="327"/>
      <c r="AE26" s="327"/>
      <c r="AF26" s="47"/>
      <c r="AG26" s="47"/>
      <c r="AH26" s="47"/>
      <c r="AI26" s="47"/>
      <c r="AJ26" s="47"/>
      <c r="AK26" s="326">
        <f>ROUND(AV51,2)</f>
        <v>0</v>
      </c>
      <c r="AL26" s="327"/>
      <c r="AM26" s="327"/>
      <c r="AN26" s="327"/>
      <c r="AO26" s="327"/>
      <c r="AP26" s="47"/>
      <c r="AQ26" s="49"/>
      <c r="BE26" s="325"/>
    </row>
    <row r="27" spans="2:71" s="2" customFormat="1" ht="14.45" customHeight="1">
      <c r="B27" s="46"/>
      <c r="C27" s="47"/>
      <c r="D27" s="47"/>
      <c r="E27" s="47"/>
      <c r="F27" s="48" t="s">
        <v>45</v>
      </c>
      <c r="G27" s="47"/>
      <c r="H27" s="47"/>
      <c r="I27" s="47"/>
      <c r="J27" s="47"/>
      <c r="K27" s="47"/>
      <c r="L27" s="354">
        <v>0.15</v>
      </c>
      <c r="M27" s="327"/>
      <c r="N27" s="327"/>
      <c r="O27" s="327"/>
      <c r="P27" s="47"/>
      <c r="Q27" s="47"/>
      <c r="R27" s="47"/>
      <c r="S27" s="47"/>
      <c r="T27" s="47"/>
      <c r="U27" s="47"/>
      <c r="V27" s="47"/>
      <c r="W27" s="326">
        <f>ROUND(BA51,2)</f>
        <v>0</v>
      </c>
      <c r="X27" s="327"/>
      <c r="Y27" s="327"/>
      <c r="Z27" s="327"/>
      <c r="AA27" s="327"/>
      <c r="AB27" s="327"/>
      <c r="AC27" s="327"/>
      <c r="AD27" s="327"/>
      <c r="AE27" s="327"/>
      <c r="AF27" s="47"/>
      <c r="AG27" s="47"/>
      <c r="AH27" s="47"/>
      <c r="AI27" s="47"/>
      <c r="AJ27" s="47"/>
      <c r="AK27" s="326">
        <f>ROUND(AW51,2)</f>
        <v>0</v>
      </c>
      <c r="AL27" s="327"/>
      <c r="AM27" s="327"/>
      <c r="AN27" s="327"/>
      <c r="AO27" s="327"/>
      <c r="AP27" s="47"/>
      <c r="AQ27" s="49"/>
      <c r="BE27" s="325"/>
    </row>
    <row r="28" spans="2:71" s="2" customFormat="1" ht="14.45" hidden="1" customHeight="1">
      <c r="B28" s="46"/>
      <c r="C28" s="47"/>
      <c r="D28" s="47"/>
      <c r="E28" s="47"/>
      <c r="F28" s="48" t="s">
        <v>46</v>
      </c>
      <c r="G28" s="47"/>
      <c r="H28" s="47"/>
      <c r="I28" s="47"/>
      <c r="J28" s="47"/>
      <c r="K28" s="47"/>
      <c r="L28" s="354">
        <v>0.21</v>
      </c>
      <c r="M28" s="327"/>
      <c r="N28" s="327"/>
      <c r="O28" s="327"/>
      <c r="P28" s="47"/>
      <c r="Q28" s="47"/>
      <c r="R28" s="47"/>
      <c r="S28" s="47"/>
      <c r="T28" s="47"/>
      <c r="U28" s="47"/>
      <c r="V28" s="47"/>
      <c r="W28" s="326">
        <f>ROUND(BB51,2)</f>
        <v>0</v>
      </c>
      <c r="X28" s="327"/>
      <c r="Y28" s="327"/>
      <c r="Z28" s="327"/>
      <c r="AA28" s="327"/>
      <c r="AB28" s="327"/>
      <c r="AC28" s="327"/>
      <c r="AD28" s="327"/>
      <c r="AE28" s="327"/>
      <c r="AF28" s="47"/>
      <c r="AG28" s="47"/>
      <c r="AH28" s="47"/>
      <c r="AI28" s="47"/>
      <c r="AJ28" s="47"/>
      <c r="AK28" s="326">
        <v>0</v>
      </c>
      <c r="AL28" s="327"/>
      <c r="AM28" s="327"/>
      <c r="AN28" s="327"/>
      <c r="AO28" s="327"/>
      <c r="AP28" s="47"/>
      <c r="AQ28" s="49"/>
      <c r="BE28" s="325"/>
    </row>
    <row r="29" spans="2:71" s="2" customFormat="1" ht="14.45" hidden="1" customHeight="1">
      <c r="B29" s="46"/>
      <c r="C29" s="47"/>
      <c r="D29" s="47"/>
      <c r="E29" s="47"/>
      <c r="F29" s="48" t="s">
        <v>47</v>
      </c>
      <c r="G29" s="47"/>
      <c r="H29" s="47"/>
      <c r="I29" s="47"/>
      <c r="J29" s="47"/>
      <c r="K29" s="47"/>
      <c r="L29" s="354">
        <v>0.15</v>
      </c>
      <c r="M29" s="327"/>
      <c r="N29" s="327"/>
      <c r="O29" s="327"/>
      <c r="P29" s="47"/>
      <c r="Q29" s="47"/>
      <c r="R29" s="47"/>
      <c r="S29" s="47"/>
      <c r="T29" s="47"/>
      <c r="U29" s="47"/>
      <c r="V29" s="47"/>
      <c r="W29" s="326">
        <f>ROUND(BC51,2)</f>
        <v>0</v>
      </c>
      <c r="X29" s="327"/>
      <c r="Y29" s="327"/>
      <c r="Z29" s="327"/>
      <c r="AA29" s="327"/>
      <c r="AB29" s="327"/>
      <c r="AC29" s="327"/>
      <c r="AD29" s="327"/>
      <c r="AE29" s="327"/>
      <c r="AF29" s="47"/>
      <c r="AG29" s="47"/>
      <c r="AH29" s="47"/>
      <c r="AI29" s="47"/>
      <c r="AJ29" s="47"/>
      <c r="AK29" s="326">
        <v>0</v>
      </c>
      <c r="AL29" s="327"/>
      <c r="AM29" s="327"/>
      <c r="AN29" s="327"/>
      <c r="AO29" s="327"/>
      <c r="AP29" s="47"/>
      <c r="AQ29" s="49"/>
      <c r="BE29" s="325"/>
    </row>
    <row r="30" spans="2:71" s="2" customFormat="1" ht="14.45" hidden="1" customHeight="1">
      <c r="B30" s="46"/>
      <c r="C30" s="47"/>
      <c r="D30" s="47"/>
      <c r="E30" s="47"/>
      <c r="F30" s="48" t="s">
        <v>48</v>
      </c>
      <c r="G30" s="47"/>
      <c r="H30" s="47"/>
      <c r="I30" s="47"/>
      <c r="J30" s="47"/>
      <c r="K30" s="47"/>
      <c r="L30" s="354">
        <v>0</v>
      </c>
      <c r="M30" s="327"/>
      <c r="N30" s="327"/>
      <c r="O30" s="327"/>
      <c r="P30" s="47"/>
      <c r="Q30" s="47"/>
      <c r="R30" s="47"/>
      <c r="S30" s="47"/>
      <c r="T30" s="47"/>
      <c r="U30" s="47"/>
      <c r="V30" s="47"/>
      <c r="W30" s="326">
        <f>ROUND(BD51,2)</f>
        <v>0</v>
      </c>
      <c r="X30" s="327"/>
      <c r="Y30" s="327"/>
      <c r="Z30" s="327"/>
      <c r="AA30" s="327"/>
      <c r="AB30" s="327"/>
      <c r="AC30" s="327"/>
      <c r="AD30" s="327"/>
      <c r="AE30" s="327"/>
      <c r="AF30" s="47"/>
      <c r="AG30" s="47"/>
      <c r="AH30" s="47"/>
      <c r="AI30" s="47"/>
      <c r="AJ30" s="47"/>
      <c r="AK30" s="326">
        <v>0</v>
      </c>
      <c r="AL30" s="327"/>
      <c r="AM30" s="327"/>
      <c r="AN30" s="327"/>
      <c r="AO30" s="327"/>
      <c r="AP30" s="47"/>
      <c r="AQ30" s="49"/>
      <c r="BE30" s="325"/>
    </row>
    <row r="31" spans="2:71" s="1" customFormat="1" ht="6.95" customHeight="1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4"/>
      <c r="BE31" s="325"/>
    </row>
    <row r="32" spans="2:71" s="1" customFormat="1" ht="25.9" customHeight="1">
      <c r="B32" s="40"/>
      <c r="C32" s="50"/>
      <c r="D32" s="51" t="s">
        <v>49</v>
      </c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3" t="s">
        <v>50</v>
      </c>
      <c r="U32" s="52"/>
      <c r="V32" s="52"/>
      <c r="W32" s="52"/>
      <c r="X32" s="328" t="s">
        <v>51</v>
      </c>
      <c r="Y32" s="329"/>
      <c r="Z32" s="329"/>
      <c r="AA32" s="329"/>
      <c r="AB32" s="329"/>
      <c r="AC32" s="52"/>
      <c r="AD32" s="52"/>
      <c r="AE32" s="52"/>
      <c r="AF32" s="52"/>
      <c r="AG32" s="52"/>
      <c r="AH32" s="52"/>
      <c r="AI32" s="52"/>
      <c r="AJ32" s="52"/>
      <c r="AK32" s="330">
        <f>SUM(AK23:AK30)</f>
        <v>0</v>
      </c>
      <c r="AL32" s="329"/>
      <c r="AM32" s="329"/>
      <c r="AN32" s="329"/>
      <c r="AO32" s="331"/>
      <c r="AP32" s="50"/>
      <c r="AQ32" s="54"/>
      <c r="BE32" s="325"/>
    </row>
    <row r="33" spans="2:56" s="1" customFormat="1" ht="6.95" customHeight="1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4"/>
    </row>
    <row r="34" spans="2:56" s="1" customFormat="1" ht="6.95" customHeight="1">
      <c r="B34" s="55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7"/>
    </row>
    <row r="38" spans="2:56" s="1" customFormat="1" ht="6.95" customHeight="1">
      <c r="B38" s="58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60"/>
    </row>
    <row r="39" spans="2:56" s="1" customFormat="1" ht="36.950000000000003" customHeight="1">
      <c r="B39" s="40"/>
      <c r="C39" s="61" t="s">
        <v>52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0"/>
    </row>
    <row r="40" spans="2:56" s="1" customFormat="1" ht="6.95" customHeight="1">
      <c r="B40" s="40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0"/>
    </row>
    <row r="41" spans="2:56" s="3" customFormat="1" ht="14.45" customHeight="1">
      <c r="B41" s="63"/>
      <c r="C41" s="64" t="s">
        <v>15</v>
      </c>
      <c r="D41" s="65"/>
      <c r="E41" s="65"/>
      <c r="F41" s="65"/>
      <c r="G41" s="65"/>
      <c r="H41" s="65"/>
      <c r="I41" s="65"/>
      <c r="J41" s="65"/>
      <c r="K41" s="65"/>
      <c r="L41" s="65" t="str">
        <f>K5</f>
        <v>2018</v>
      </c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6"/>
    </row>
    <row r="42" spans="2:56" s="4" customFormat="1" ht="36.950000000000003" customHeight="1">
      <c r="B42" s="67"/>
      <c r="C42" s="68" t="s">
        <v>18</v>
      </c>
      <c r="D42" s="69"/>
      <c r="E42" s="69"/>
      <c r="F42" s="69"/>
      <c r="G42" s="69"/>
      <c r="H42" s="69"/>
      <c r="I42" s="69"/>
      <c r="J42" s="69"/>
      <c r="K42" s="69"/>
      <c r="L42" s="337" t="str">
        <f>K6</f>
        <v>Prodloužení kanalizace Poličná</v>
      </c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338"/>
      <c r="Z42" s="338"/>
      <c r="AA42" s="338"/>
      <c r="AB42" s="338"/>
      <c r="AC42" s="338"/>
      <c r="AD42" s="338"/>
      <c r="AE42" s="338"/>
      <c r="AF42" s="338"/>
      <c r="AG42" s="338"/>
      <c r="AH42" s="338"/>
      <c r="AI42" s="338"/>
      <c r="AJ42" s="338"/>
      <c r="AK42" s="338"/>
      <c r="AL42" s="338"/>
      <c r="AM42" s="338"/>
      <c r="AN42" s="338"/>
      <c r="AO42" s="338"/>
      <c r="AP42" s="69"/>
      <c r="AQ42" s="69"/>
      <c r="AR42" s="70"/>
    </row>
    <row r="43" spans="2:56" s="1" customFormat="1" ht="6.95" customHeight="1">
      <c r="B43" s="40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0"/>
    </row>
    <row r="44" spans="2:56" s="1" customFormat="1">
      <c r="B44" s="40"/>
      <c r="C44" s="64" t="s">
        <v>23</v>
      </c>
      <c r="D44" s="62"/>
      <c r="E44" s="62"/>
      <c r="F44" s="62"/>
      <c r="G44" s="62"/>
      <c r="H44" s="62"/>
      <c r="I44" s="62"/>
      <c r="J44" s="62"/>
      <c r="K44" s="62"/>
      <c r="L44" s="71" t="str">
        <f>IF(K8="","",K8)</f>
        <v>Poličná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4" t="s">
        <v>25</v>
      </c>
      <c r="AJ44" s="62"/>
      <c r="AK44" s="62"/>
      <c r="AL44" s="62"/>
      <c r="AM44" s="339" t="str">
        <f>IF(AN8= "","",AN8)</f>
        <v>18. 5. 2018</v>
      </c>
      <c r="AN44" s="339"/>
      <c r="AO44" s="62"/>
      <c r="AP44" s="62"/>
      <c r="AQ44" s="62"/>
      <c r="AR44" s="60"/>
    </row>
    <row r="45" spans="2:56" s="1" customFormat="1" ht="6.95" customHeight="1">
      <c r="B45" s="40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0"/>
    </row>
    <row r="46" spans="2:56" s="1" customFormat="1">
      <c r="B46" s="40"/>
      <c r="C46" s="64" t="s">
        <v>27</v>
      </c>
      <c r="D46" s="62"/>
      <c r="E46" s="62"/>
      <c r="F46" s="62"/>
      <c r="G46" s="62"/>
      <c r="H46" s="62"/>
      <c r="I46" s="62"/>
      <c r="J46" s="62"/>
      <c r="K46" s="62"/>
      <c r="L46" s="65" t="str">
        <f>IF(E11= "","",E11)</f>
        <v>Obec Poličná</v>
      </c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4" t="s">
        <v>33</v>
      </c>
      <c r="AJ46" s="62"/>
      <c r="AK46" s="62"/>
      <c r="AL46" s="62"/>
      <c r="AM46" s="340" t="str">
        <f>IF(E17="","",E17)</f>
        <v>Vodovody a kanalizace Vsetín, a.s.</v>
      </c>
      <c r="AN46" s="340"/>
      <c r="AO46" s="340"/>
      <c r="AP46" s="340"/>
      <c r="AQ46" s="62"/>
      <c r="AR46" s="60"/>
      <c r="AS46" s="341" t="s">
        <v>53</v>
      </c>
      <c r="AT46" s="342"/>
      <c r="AU46" s="73"/>
      <c r="AV46" s="73"/>
      <c r="AW46" s="73"/>
      <c r="AX46" s="73"/>
      <c r="AY46" s="73"/>
      <c r="AZ46" s="73"/>
      <c r="BA46" s="73"/>
      <c r="BB46" s="73"/>
      <c r="BC46" s="73"/>
      <c r="BD46" s="74"/>
    </row>
    <row r="47" spans="2:56" s="1" customFormat="1">
      <c r="B47" s="40"/>
      <c r="C47" s="64" t="s">
        <v>31</v>
      </c>
      <c r="D47" s="62"/>
      <c r="E47" s="62"/>
      <c r="F47" s="62"/>
      <c r="G47" s="62"/>
      <c r="H47" s="62"/>
      <c r="I47" s="62"/>
      <c r="J47" s="62"/>
      <c r="K47" s="62"/>
      <c r="L47" s="65" t="str">
        <f>IF(E14= "Vyplň údaj","",E14)</f>
        <v/>
      </c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0"/>
      <c r="AS47" s="343"/>
      <c r="AT47" s="344"/>
      <c r="AU47" s="75"/>
      <c r="AV47" s="75"/>
      <c r="AW47" s="75"/>
      <c r="AX47" s="75"/>
      <c r="AY47" s="75"/>
      <c r="AZ47" s="75"/>
      <c r="BA47" s="75"/>
      <c r="BB47" s="75"/>
      <c r="BC47" s="75"/>
      <c r="BD47" s="76"/>
    </row>
    <row r="48" spans="2:56" s="1" customFormat="1" ht="10.9" customHeight="1">
      <c r="B48" s="40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0"/>
      <c r="AS48" s="345"/>
      <c r="AT48" s="346"/>
      <c r="AU48" s="41"/>
      <c r="AV48" s="41"/>
      <c r="AW48" s="41"/>
      <c r="AX48" s="41"/>
      <c r="AY48" s="41"/>
      <c r="AZ48" s="41"/>
      <c r="BA48" s="41"/>
      <c r="BB48" s="41"/>
      <c r="BC48" s="41"/>
      <c r="BD48" s="77"/>
    </row>
    <row r="49" spans="1:90" s="1" customFormat="1" ht="29.25" customHeight="1">
      <c r="B49" s="40"/>
      <c r="C49" s="347" t="s">
        <v>54</v>
      </c>
      <c r="D49" s="348"/>
      <c r="E49" s="348"/>
      <c r="F49" s="348"/>
      <c r="G49" s="348"/>
      <c r="H49" s="78"/>
      <c r="I49" s="349" t="s">
        <v>55</v>
      </c>
      <c r="J49" s="348"/>
      <c r="K49" s="348"/>
      <c r="L49" s="348"/>
      <c r="M49" s="348"/>
      <c r="N49" s="348"/>
      <c r="O49" s="348"/>
      <c r="P49" s="348"/>
      <c r="Q49" s="348"/>
      <c r="R49" s="348"/>
      <c r="S49" s="348"/>
      <c r="T49" s="348"/>
      <c r="U49" s="348"/>
      <c r="V49" s="348"/>
      <c r="W49" s="348"/>
      <c r="X49" s="348"/>
      <c r="Y49" s="348"/>
      <c r="Z49" s="348"/>
      <c r="AA49" s="348"/>
      <c r="AB49" s="348"/>
      <c r="AC49" s="348"/>
      <c r="AD49" s="348"/>
      <c r="AE49" s="348"/>
      <c r="AF49" s="348"/>
      <c r="AG49" s="350" t="s">
        <v>56</v>
      </c>
      <c r="AH49" s="348"/>
      <c r="AI49" s="348"/>
      <c r="AJ49" s="348"/>
      <c r="AK49" s="348"/>
      <c r="AL49" s="348"/>
      <c r="AM49" s="348"/>
      <c r="AN49" s="349" t="s">
        <v>57</v>
      </c>
      <c r="AO49" s="348"/>
      <c r="AP49" s="348"/>
      <c r="AQ49" s="79" t="s">
        <v>58</v>
      </c>
      <c r="AR49" s="60"/>
      <c r="AS49" s="80" t="s">
        <v>59</v>
      </c>
      <c r="AT49" s="81" t="s">
        <v>60</v>
      </c>
      <c r="AU49" s="81" t="s">
        <v>61</v>
      </c>
      <c r="AV49" s="81" t="s">
        <v>62</v>
      </c>
      <c r="AW49" s="81" t="s">
        <v>63</v>
      </c>
      <c r="AX49" s="81" t="s">
        <v>64</v>
      </c>
      <c r="AY49" s="81" t="s">
        <v>65</v>
      </c>
      <c r="AZ49" s="81" t="s">
        <v>66</v>
      </c>
      <c r="BA49" s="81" t="s">
        <v>67</v>
      </c>
      <c r="BB49" s="81" t="s">
        <v>68</v>
      </c>
      <c r="BC49" s="81" t="s">
        <v>69</v>
      </c>
      <c r="BD49" s="82" t="s">
        <v>70</v>
      </c>
    </row>
    <row r="50" spans="1:90" s="1" customFormat="1" ht="10.9" customHeight="1">
      <c r="B50" s="40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0"/>
      <c r="AS50" s="83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5"/>
    </row>
    <row r="51" spans="1:90" s="4" customFormat="1" ht="32.450000000000003" customHeight="1">
      <c r="B51" s="67"/>
      <c r="C51" s="86" t="s">
        <v>71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352">
        <f>ROUND(AG52,2)</f>
        <v>0</v>
      </c>
      <c r="AH51" s="352"/>
      <c r="AI51" s="352"/>
      <c r="AJ51" s="352"/>
      <c r="AK51" s="352"/>
      <c r="AL51" s="352"/>
      <c r="AM51" s="352"/>
      <c r="AN51" s="353">
        <f>SUM(AG51,AT51)</f>
        <v>0</v>
      </c>
      <c r="AO51" s="353"/>
      <c r="AP51" s="353"/>
      <c r="AQ51" s="88" t="s">
        <v>21</v>
      </c>
      <c r="AR51" s="70"/>
      <c r="AS51" s="89">
        <f>ROUND(AS52,2)</f>
        <v>0</v>
      </c>
      <c r="AT51" s="90">
        <f>ROUND(SUM(AV51:AW51),2)</f>
        <v>0</v>
      </c>
      <c r="AU51" s="91">
        <f>ROUND(AU52,5)</f>
        <v>0</v>
      </c>
      <c r="AV51" s="90">
        <f>ROUND(AZ51*L26,2)</f>
        <v>0</v>
      </c>
      <c r="AW51" s="90">
        <f>ROUND(BA51*L27,2)</f>
        <v>0</v>
      </c>
      <c r="AX51" s="90">
        <f>ROUND(BB51*L26,2)</f>
        <v>0</v>
      </c>
      <c r="AY51" s="90">
        <f>ROUND(BC51*L27,2)</f>
        <v>0</v>
      </c>
      <c r="AZ51" s="90">
        <f>ROUND(AZ52,2)</f>
        <v>0</v>
      </c>
      <c r="BA51" s="90">
        <f>ROUND(BA52,2)</f>
        <v>0</v>
      </c>
      <c r="BB51" s="90">
        <f>ROUND(BB52,2)</f>
        <v>0</v>
      </c>
      <c r="BC51" s="90">
        <f>ROUND(BC52,2)</f>
        <v>0</v>
      </c>
      <c r="BD51" s="92">
        <f>ROUND(BD52,2)</f>
        <v>0</v>
      </c>
      <c r="BS51" s="93" t="s">
        <v>72</v>
      </c>
      <c r="BT51" s="93" t="s">
        <v>73</v>
      </c>
      <c r="BV51" s="93" t="s">
        <v>74</v>
      </c>
      <c r="BW51" s="93" t="s">
        <v>7</v>
      </c>
      <c r="BX51" s="93" t="s">
        <v>75</v>
      </c>
      <c r="CL51" s="93" t="s">
        <v>21</v>
      </c>
    </row>
    <row r="52" spans="1:90" s="5" customFormat="1" ht="16.5" customHeight="1">
      <c r="A52" s="94" t="s">
        <v>76</v>
      </c>
      <c r="B52" s="95"/>
      <c r="C52" s="96"/>
      <c r="D52" s="351" t="s">
        <v>16</v>
      </c>
      <c r="E52" s="351"/>
      <c r="F52" s="351"/>
      <c r="G52" s="351"/>
      <c r="H52" s="351"/>
      <c r="I52" s="97"/>
      <c r="J52" s="351" t="s">
        <v>19</v>
      </c>
      <c r="K52" s="351"/>
      <c r="L52" s="351"/>
      <c r="M52" s="351"/>
      <c r="N52" s="351"/>
      <c r="O52" s="351"/>
      <c r="P52" s="351"/>
      <c r="Q52" s="351"/>
      <c r="R52" s="351"/>
      <c r="S52" s="351"/>
      <c r="T52" s="351"/>
      <c r="U52" s="351"/>
      <c r="V52" s="351"/>
      <c r="W52" s="351"/>
      <c r="X52" s="351"/>
      <c r="Y52" s="351"/>
      <c r="Z52" s="351"/>
      <c r="AA52" s="351"/>
      <c r="AB52" s="351"/>
      <c r="AC52" s="351"/>
      <c r="AD52" s="351"/>
      <c r="AE52" s="351"/>
      <c r="AF52" s="351"/>
      <c r="AG52" s="335">
        <f>'2018 - Prodloužení kanali...'!J25</f>
        <v>0</v>
      </c>
      <c r="AH52" s="336"/>
      <c r="AI52" s="336"/>
      <c r="AJ52" s="336"/>
      <c r="AK52" s="336"/>
      <c r="AL52" s="336"/>
      <c r="AM52" s="336"/>
      <c r="AN52" s="335">
        <f>SUM(AG52,AT52)</f>
        <v>0</v>
      </c>
      <c r="AO52" s="336"/>
      <c r="AP52" s="336"/>
      <c r="AQ52" s="98" t="s">
        <v>77</v>
      </c>
      <c r="AR52" s="99"/>
      <c r="AS52" s="100">
        <v>0</v>
      </c>
      <c r="AT52" s="101">
        <f>ROUND(SUM(AV52:AW52),2)</f>
        <v>0</v>
      </c>
      <c r="AU52" s="102">
        <f>'2018 - Prodloužení kanali...'!P83</f>
        <v>0</v>
      </c>
      <c r="AV52" s="101">
        <f>'2018 - Prodloužení kanali...'!J28</f>
        <v>0</v>
      </c>
      <c r="AW52" s="101">
        <f>'2018 - Prodloužení kanali...'!J29</f>
        <v>0</v>
      </c>
      <c r="AX52" s="101">
        <f>'2018 - Prodloužení kanali...'!J30</f>
        <v>0</v>
      </c>
      <c r="AY52" s="101">
        <f>'2018 - Prodloužení kanali...'!J31</f>
        <v>0</v>
      </c>
      <c r="AZ52" s="101">
        <f>'2018 - Prodloužení kanali...'!F28</f>
        <v>0</v>
      </c>
      <c r="BA52" s="101">
        <f>'2018 - Prodloužení kanali...'!F29</f>
        <v>0</v>
      </c>
      <c r="BB52" s="101">
        <f>'2018 - Prodloužení kanali...'!F30</f>
        <v>0</v>
      </c>
      <c r="BC52" s="101">
        <f>'2018 - Prodloužení kanali...'!F31</f>
        <v>0</v>
      </c>
      <c r="BD52" s="103">
        <f>'2018 - Prodloužení kanali...'!F32</f>
        <v>0</v>
      </c>
      <c r="BT52" s="104" t="s">
        <v>78</v>
      </c>
      <c r="BU52" s="104" t="s">
        <v>79</v>
      </c>
      <c r="BV52" s="104" t="s">
        <v>74</v>
      </c>
      <c r="BW52" s="104" t="s">
        <v>7</v>
      </c>
      <c r="BX52" s="104" t="s">
        <v>75</v>
      </c>
      <c r="CL52" s="104" t="s">
        <v>21</v>
      </c>
    </row>
    <row r="53" spans="1:90" s="1" customFormat="1" ht="30" customHeight="1">
      <c r="B53" s="40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0"/>
    </row>
    <row r="54" spans="1:90" s="1" customFormat="1" ht="6.95" customHeight="1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60"/>
    </row>
  </sheetData>
  <sheetProtection algorithmName="SHA-512" hashValue="fNJVTeKzQfn23brgHw0tQQghCnIvReH6R8w3cvCYZbLlpWbQ6IL6O+0CrL7/ceFSX8XjWZjoYsmQQDY7tMzmgQ==" saltValue="QVtKvvxlnlhJZfItNZbOrPzPIkeVA1atAWzDBIJwrxPkGChmy0l0gnqrwdmSspi1Q9C4pd69G3SODesB8g0DrQ==" spinCount="100000" sheet="1" objects="1" scenarios="1" formatColumns="0" formatRows="0"/>
  <mergeCells count="41">
    <mergeCell ref="K6:AO6"/>
    <mergeCell ref="J52:AF52"/>
    <mergeCell ref="AK26:AO26"/>
    <mergeCell ref="L27:O27"/>
    <mergeCell ref="W27:AE27"/>
    <mergeCell ref="AK27:AO27"/>
    <mergeCell ref="L30:O30"/>
    <mergeCell ref="AK30:AO30"/>
    <mergeCell ref="D52:H52"/>
    <mergeCell ref="AG51:AM51"/>
    <mergeCell ref="AN51:AP51"/>
    <mergeCell ref="L29:O29"/>
    <mergeCell ref="L28:O28"/>
    <mergeCell ref="AS46:AT48"/>
    <mergeCell ref="C49:G49"/>
    <mergeCell ref="I49:AF49"/>
    <mergeCell ref="AG49:AM49"/>
    <mergeCell ref="AN49:AP49"/>
    <mergeCell ref="AN52:AP52"/>
    <mergeCell ref="W29:AE29"/>
    <mergeCell ref="AK29:AO29"/>
    <mergeCell ref="L42:AO42"/>
    <mergeCell ref="AM44:AN44"/>
    <mergeCell ref="AM46:AP46"/>
    <mergeCell ref="AG52:AM52"/>
    <mergeCell ref="BE5:BE32"/>
    <mergeCell ref="W30:AE30"/>
    <mergeCell ref="X32:AB32"/>
    <mergeCell ref="AK32:AO32"/>
    <mergeCell ref="AR2:BE2"/>
    <mergeCell ref="K5:AO5"/>
    <mergeCell ref="W28:AE28"/>
    <mergeCell ref="AK28:AO28"/>
    <mergeCell ref="E14:AJ14"/>
    <mergeCell ref="E20:AN20"/>
    <mergeCell ref="AK23:AO23"/>
    <mergeCell ref="L25:O25"/>
    <mergeCell ref="W25:AE25"/>
    <mergeCell ref="AK25:AO25"/>
    <mergeCell ref="L26:O26"/>
    <mergeCell ref="W26:AE26"/>
  </mergeCells>
  <hyperlinks>
    <hyperlink ref="K1:S1" location="C2" display="1) Rekapitulace stavby"/>
    <hyperlink ref="W1:AI1" location="C51" display="2) Rekapitulace objektů stavby a soupisů prací"/>
    <hyperlink ref="A52" location="'2018 - Prodloužení kanali...'!C2" display="/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35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5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06"/>
      <c r="C1" s="106"/>
      <c r="D1" s="107" t="s">
        <v>1</v>
      </c>
      <c r="E1" s="106"/>
      <c r="F1" s="108" t="s">
        <v>80</v>
      </c>
      <c r="G1" s="366" t="s">
        <v>81</v>
      </c>
      <c r="H1" s="366"/>
      <c r="I1" s="109"/>
      <c r="J1" s="108" t="s">
        <v>82</v>
      </c>
      <c r="K1" s="107" t="s">
        <v>83</v>
      </c>
      <c r="L1" s="108" t="s">
        <v>84</v>
      </c>
      <c r="M1" s="108"/>
      <c r="N1" s="108"/>
      <c r="O1" s="108"/>
      <c r="P1" s="108"/>
      <c r="Q1" s="108"/>
      <c r="R1" s="108"/>
      <c r="S1" s="108"/>
      <c r="T1" s="108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AT2" s="23" t="s">
        <v>7</v>
      </c>
    </row>
    <row r="3" spans="1:70" ht="6.95" customHeight="1">
      <c r="B3" s="24"/>
      <c r="C3" s="25"/>
      <c r="D3" s="25"/>
      <c r="E3" s="25"/>
      <c r="F3" s="25"/>
      <c r="G3" s="25"/>
      <c r="H3" s="25"/>
      <c r="I3" s="110"/>
      <c r="J3" s="25"/>
      <c r="K3" s="26"/>
      <c r="AT3" s="23" t="s">
        <v>85</v>
      </c>
    </row>
    <row r="4" spans="1:70" ht="36.950000000000003" customHeight="1">
      <c r="B4" s="27"/>
      <c r="C4" s="28"/>
      <c r="D4" s="29" t="s">
        <v>86</v>
      </c>
      <c r="E4" s="28"/>
      <c r="F4" s="28"/>
      <c r="G4" s="28"/>
      <c r="H4" s="28"/>
      <c r="I4" s="111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11"/>
      <c r="J5" s="28"/>
      <c r="K5" s="30"/>
    </row>
    <row r="6" spans="1:70" s="1" customFormat="1">
      <c r="B6" s="40"/>
      <c r="C6" s="41"/>
      <c r="D6" s="36" t="s">
        <v>18</v>
      </c>
      <c r="E6" s="41"/>
      <c r="F6" s="41"/>
      <c r="G6" s="41"/>
      <c r="H6" s="41"/>
      <c r="I6" s="112"/>
      <c r="J6" s="41"/>
      <c r="K6" s="44"/>
    </row>
    <row r="7" spans="1:70" s="1" customFormat="1" ht="36.950000000000003" customHeight="1">
      <c r="B7" s="40"/>
      <c r="C7" s="41"/>
      <c r="D7" s="41"/>
      <c r="E7" s="362" t="s">
        <v>19</v>
      </c>
      <c r="F7" s="363"/>
      <c r="G7" s="363"/>
      <c r="H7" s="363"/>
      <c r="I7" s="112"/>
      <c r="J7" s="41"/>
      <c r="K7" s="44"/>
    </row>
    <row r="8" spans="1:70" s="1" customFormat="1" ht="13.5">
      <c r="B8" s="40"/>
      <c r="C8" s="41"/>
      <c r="D8" s="41"/>
      <c r="E8" s="41"/>
      <c r="F8" s="41"/>
      <c r="G8" s="41"/>
      <c r="H8" s="41"/>
      <c r="I8" s="112"/>
      <c r="J8" s="41"/>
      <c r="K8" s="44"/>
    </row>
    <row r="9" spans="1:70" s="1" customFormat="1" ht="14.45" customHeight="1">
      <c r="B9" s="40"/>
      <c r="C9" s="41"/>
      <c r="D9" s="36" t="s">
        <v>20</v>
      </c>
      <c r="E9" s="41"/>
      <c r="F9" s="34" t="s">
        <v>21</v>
      </c>
      <c r="G9" s="41"/>
      <c r="H9" s="41"/>
      <c r="I9" s="113" t="s">
        <v>22</v>
      </c>
      <c r="J9" s="34" t="s">
        <v>21</v>
      </c>
      <c r="K9" s="44"/>
    </row>
    <row r="10" spans="1:70" s="1" customFormat="1" ht="14.45" customHeight="1">
      <c r="B10" s="40"/>
      <c r="C10" s="41"/>
      <c r="D10" s="36" t="s">
        <v>23</v>
      </c>
      <c r="E10" s="41"/>
      <c r="F10" s="34" t="s">
        <v>24</v>
      </c>
      <c r="G10" s="41"/>
      <c r="H10" s="41"/>
      <c r="I10" s="113" t="s">
        <v>25</v>
      </c>
      <c r="J10" s="114" t="str">
        <f>'Rekapitulace stavby'!AN8</f>
        <v>18. 5. 2018</v>
      </c>
      <c r="K10" s="44"/>
    </row>
    <row r="11" spans="1:70" s="1" customFormat="1" ht="10.9" customHeight="1">
      <c r="B11" s="40"/>
      <c r="C11" s="41"/>
      <c r="D11" s="41"/>
      <c r="E11" s="41"/>
      <c r="F11" s="41"/>
      <c r="G11" s="41"/>
      <c r="H11" s="41"/>
      <c r="I11" s="112"/>
      <c r="J11" s="41"/>
      <c r="K11" s="44"/>
    </row>
    <row r="12" spans="1:70" s="1" customFormat="1" ht="14.45" customHeight="1">
      <c r="B12" s="40"/>
      <c r="C12" s="41"/>
      <c r="D12" s="36" t="s">
        <v>27</v>
      </c>
      <c r="E12" s="41"/>
      <c r="F12" s="41"/>
      <c r="G12" s="41"/>
      <c r="H12" s="41"/>
      <c r="I12" s="113" t="s">
        <v>28</v>
      </c>
      <c r="J12" s="34" t="s">
        <v>21</v>
      </c>
      <c r="K12" s="44"/>
    </row>
    <row r="13" spans="1:70" s="1" customFormat="1" ht="18" customHeight="1">
      <c r="B13" s="40"/>
      <c r="C13" s="41"/>
      <c r="D13" s="41"/>
      <c r="E13" s="34" t="s">
        <v>29</v>
      </c>
      <c r="F13" s="41"/>
      <c r="G13" s="41"/>
      <c r="H13" s="41"/>
      <c r="I13" s="113" t="s">
        <v>30</v>
      </c>
      <c r="J13" s="34" t="s">
        <v>21</v>
      </c>
      <c r="K13" s="44"/>
    </row>
    <row r="14" spans="1:70" s="1" customFormat="1" ht="6.95" customHeight="1">
      <c r="B14" s="40"/>
      <c r="C14" s="41"/>
      <c r="D14" s="41"/>
      <c r="E14" s="41"/>
      <c r="F14" s="41"/>
      <c r="G14" s="41"/>
      <c r="H14" s="41"/>
      <c r="I14" s="112"/>
      <c r="J14" s="41"/>
      <c r="K14" s="44"/>
    </row>
    <row r="15" spans="1:70" s="1" customFormat="1" ht="14.45" customHeight="1">
      <c r="B15" s="40"/>
      <c r="C15" s="41"/>
      <c r="D15" s="36" t="s">
        <v>31</v>
      </c>
      <c r="E15" s="41"/>
      <c r="F15" s="41"/>
      <c r="G15" s="41"/>
      <c r="H15" s="41"/>
      <c r="I15" s="113" t="s">
        <v>28</v>
      </c>
      <c r="J15" s="34" t="str">
        <f>IF('Rekapitulace stavby'!AN13="Vyplň údaj","",IF('Rekapitulace stavby'!AN13="","",'Rekapitulace stavby'!AN13))</f>
        <v/>
      </c>
      <c r="K15" s="44"/>
    </row>
    <row r="16" spans="1:70" s="1" customFormat="1" ht="18" customHeight="1">
      <c r="B16" s="40"/>
      <c r="C16" s="41"/>
      <c r="D16" s="41"/>
      <c r="E16" s="34" t="str">
        <f>IF('Rekapitulace stavby'!E14="Vyplň údaj","",IF('Rekapitulace stavby'!E14="","",'Rekapitulace stavby'!E14))</f>
        <v/>
      </c>
      <c r="F16" s="41"/>
      <c r="G16" s="41"/>
      <c r="H16" s="41"/>
      <c r="I16" s="113" t="s">
        <v>30</v>
      </c>
      <c r="J16" s="34" t="str">
        <f>IF('Rekapitulace stavby'!AN14="Vyplň údaj","",IF('Rekapitulace stavby'!AN14="","",'Rekapitulace stavby'!AN14))</f>
        <v/>
      </c>
      <c r="K16" s="44"/>
    </row>
    <row r="17" spans="2:11" s="1" customFormat="1" ht="6.95" customHeight="1">
      <c r="B17" s="40"/>
      <c r="C17" s="41"/>
      <c r="D17" s="41"/>
      <c r="E17" s="41"/>
      <c r="F17" s="41"/>
      <c r="G17" s="41"/>
      <c r="H17" s="41"/>
      <c r="I17" s="112"/>
      <c r="J17" s="41"/>
      <c r="K17" s="44"/>
    </row>
    <row r="18" spans="2:11" s="1" customFormat="1" ht="14.45" customHeight="1">
      <c r="B18" s="40"/>
      <c r="C18" s="41"/>
      <c r="D18" s="36" t="s">
        <v>33</v>
      </c>
      <c r="E18" s="41"/>
      <c r="F18" s="41"/>
      <c r="G18" s="41"/>
      <c r="H18" s="41"/>
      <c r="I18" s="113" t="s">
        <v>28</v>
      </c>
      <c r="J18" s="34" t="s">
        <v>34</v>
      </c>
      <c r="K18" s="44"/>
    </row>
    <row r="19" spans="2:11" s="1" customFormat="1" ht="18" customHeight="1">
      <c r="B19" s="40"/>
      <c r="C19" s="41"/>
      <c r="D19" s="41"/>
      <c r="E19" s="34" t="s">
        <v>35</v>
      </c>
      <c r="F19" s="41"/>
      <c r="G19" s="41"/>
      <c r="H19" s="41"/>
      <c r="I19" s="113" t="s">
        <v>30</v>
      </c>
      <c r="J19" s="34" t="s">
        <v>36</v>
      </c>
      <c r="K19" s="44"/>
    </row>
    <row r="20" spans="2:11" s="1" customFormat="1" ht="6.95" customHeight="1">
      <c r="B20" s="40"/>
      <c r="C20" s="41"/>
      <c r="D20" s="41"/>
      <c r="E20" s="41"/>
      <c r="F20" s="41"/>
      <c r="G20" s="41"/>
      <c r="H20" s="41"/>
      <c r="I20" s="112"/>
      <c r="J20" s="41"/>
      <c r="K20" s="44"/>
    </row>
    <row r="21" spans="2:11" s="1" customFormat="1" ht="14.45" customHeight="1">
      <c r="B21" s="40"/>
      <c r="C21" s="41"/>
      <c r="D21" s="36" t="s">
        <v>38</v>
      </c>
      <c r="E21" s="41"/>
      <c r="F21" s="41"/>
      <c r="G21" s="41"/>
      <c r="H21" s="41"/>
      <c r="I21" s="112"/>
      <c r="J21" s="41"/>
      <c r="K21" s="44"/>
    </row>
    <row r="22" spans="2:11" s="6" customFormat="1" ht="16.5" customHeight="1">
      <c r="B22" s="115"/>
      <c r="C22" s="116"/>
      <c r="D22" s="116"/>
      <c r="E22" s="357" t="s">
        <v>21</v>
      </c>
      <c r="F22" s="357"/>
      <c r="G22" s="357"/>
      <c r="H22" s="357"/>
      <c r="I22" s="117"/>
      <c r="J22" s="116"/>
      <c r="K22" s="118"/>
    </row>
    <row r="23" spans="2:11" s="1" customFormat="1" ht="6.95" customHeight="1">
      <c r="B23" s="40"/>
      <c r="C23" s="41"/>
      <c r="D23" s="41"/>
      <c r="E23" s="41"/>
      <c r="F23" s="41"/>
      <c r="G23" s="41"/>
      <c r="H23" s="41"/>
      <c r="I23" s="112"/>
      <c r="J23" s="41"/>
      <c r="K23" s="44"/>
    </row>
    <row r="24" spans="2:11" s="1" customFormat="1" ht="6.95" customHeight="1">
      <c r="B24" s="40"/>
      <c r="C24" s="41"/>
      <c r="D24" s="84"/>
      <c r="E24" s="84"/>
      <c r="F24" s="84"/>
      <c r="G24" s="84"/>
      <c r="H24" s="84"/>
      <c r="I24" s="119"/>
      <c r="J24" s="84"/>
      <c r="K24" s="120"/>
    </row>
    <row r="25" spans="2:11" s="1" customFormat="1" ht="25.35" customHeight="1">
      <c r="B25" s="40"/>
      <c r="C25" s="41"/>
      <c r="D25" s="121" t="s">
        <v>39</v>
      </c>
      <c r="E25" s="41"/>
      <c r="F25" s="41"/>
      <c r="G25" s="41"/>
      <c r="H25" s="41"/>
      <c r="I25" s="112"/>
      <c r="J25" s="122">
        <f>ROUND(J83,2)</f>
        <v>0</v>
      </c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19"/>
      <c r="J26" s="84"/>
      <c r="K26" s="120"/>
    </row>
    <row r="27" spans="2:11" s="1" customFormat="1" ht="14.45" customHeight="1">
      <c r="B27" s="40"/>
      <c r="C27" s="41"/>
      <c r="D27" s="41"/>
      <c r="E27" s="41"/>
      <c r="F27" s="45" t="s">
        <v>41</v>
      </c>
      <c r="G27" s="41"/>
      <c r="H27" s="41"/>
      <c r="I27" s="123" t="s">
        <v>40</v>
      </c>
      <c r="J27" s="45" t="s">
        <v>42</v>
      </c>
      <c r="K27" s="44"/>
    </row>
    <row r="28" spans="2:11" s="1" customFormat="1" ht="14.45" customHeight="1">
      <c r="B28" s="40"/>
      <c r="C28" s="41"/>
      <c r="D28" s="48" t="s">
        <v>43</v>
      </c>
      <c r="E28" s="48" t="s">
        <v>44</v>
      </c>
      <c r="F28" s="124">
        <f>ROUND(SUM(BE83:BE234), 2)</f>
        <v>0</v>
      </c>
      <c r="G28" s="41"/>
      <c r="H28" s="41"/>
      <c r="I28" s="125">
        <v>0.21</v>
      </c>
      <c r="J28" s="124">
        <f>ROUND(ROUND((SUM(BE83:BE234)), 2)*I28, 2)</f>
        <v>0</v>
      </c>
      <c r="K28" s="44"/>
    </row>
    <row r="29" spans="2:11" s="1" customFormat="1" ht="14.45" customHeight="1">
      <c r="B29" s="40"/>
      <c r="C29" s="41"/>
      <c r="D29" s="41"/>
      <c r="E29" s="48" t="s">
        <v>45</v>
      </c>
      <c r="F29" s="124">
        <f>ROUND(SUM(BF83:BF234), 2)</f>
        <v>0</v>
      </c>
      <c r="G29" s="41"/>
      <c r="H29" s="41"/>
      <c r="I29" s="125">
        <v>0.15</v>
      </c>
      <c r="J29" s="124">
        <f>ROUND(ROUND((SUM(BF83:BF234)), 2)*I29, 2)</f>
        <v>0</v>
      </c>
      <c r="K29" s="44"/>
    </row>
    <row r="30" spans="2:11" s="1" customFormat="1" ht="14.45" hidden="1" customHeight="1">
      <c r="B30" s="40"/>
      <c r="C30" s="41"/>
      <c r="D30" s="41"/>
      <c r="E30" s="48" t="s">
        <v>46</v>
      </c>
      <c r="F30" s="124">
        <f>ROUND(SUM(BG83:BG234), 2)</f>
        <v>0</v>
      </c>
      <c r="G30" s="41"/>
      <c r="H30" s="41"/>
      <c r="I30" s="125">
        <v>0.21</v>
      </c>
      <c r="J30" s="124">
        <v>0</v>
      </c>
      <c r="K30" s="44"/>
    </row>
    <row r="31" spans="2:11" s="1" customFormat="1" ht="14.45" hidden="1" customHeight="1">
      <c r="B31" s="40"/>
      <c r="C31" s="41"/>
      <c r="D31" s="41"/>
      <c r="E31" s="48" t="s">
        <v>47</v>
      </c>
      <c r="F31" s="124">
        <f>ROUND(SUM(BH83:BH234), 2)</f>
        <v>0</v>
      </c>
      <c r="G31" s="41"/>
      <c r="H31" s="41"/>
      <c r="I31" s="125">
        <v>0.15</v>
      </c>
      <c r="J31" s="124"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48</v>
      </c>
      <c r="F32" s="124">
        <f>ROUND(SUM(BI83:BI234), 2)</f>
        <v>0</v>
      </c>
      <c r="G32" s="41"/>
      <c r="H32" s="41"/>
      <c r="I32" s="125">
        <v>0</v>
      </c>
      <c r="J32" s="124">
        <v>0</v>
      </c>
      <c r="K32" s="44"/>
    </row>
    <row r="33" spans="2:11" s="1" customFormat="1" ht="6.95" customHeight="1">
      <c r="B33" s="40"/>
      <c r="C33" s="41"/>
      <c r="D33" s="41"/>
      <c r="E33" s="41"/>
      <c r="F33" s="41"/>
      <c r="G33" s="41"/>
      <c r="H33" s="41"/>
      <c r="I33" s="112"/>
      <c r="J33" s="41"/>
      <c r="K33" s="44"/>
    </row>
    <row r="34" spans="2:11" s="1" customFormat="1" ht="25.35" customHeight="1">
      <c r="B34" s="40"/>
      <c r="C34" s="126"/>
      <c r="D34" s="127" t="s">
        <v>49</v>
      </c>
      <c r="E34" s="78"/>
      <c r="F34" s="78"/>
      <c r="G34" s="128" t="s">
        <v>50</v>
      </c>
      <c r="H34" s="129" t="s">
        <v>51</v>
      </c>
      <c r="I34" s="130"/>
      <c r="J34" s="131">
        <f>SUM(J25:J32)</f>
        <v>0</v>
      </c>
      <c r="K34" s="132"/>
    </row>
    <row r="35" spans="2:11" s="1" customFormat="1" ht="14.45" customHeight="1">
      <c r="B35" s="55"/>
      <c r="C35" s="56"/>
      <c r="D35" s="56"/>
      <c r="E35" s="56"/>
      <c r="F35" s="56"/>
      <c r="G35" s="56"/>
      <c r="H35" s="56"/>
      <c r="I35" s="133"/>
      <c r="J35" s="56"/>
      <c r="K35" s="57"/>
    </row>
    <row r="39" spans="2:11" s="1" customFormat="1" ht="6.95" customHeight="1">
      <c r="B39" s="134"/>
      <c r="C39" s="135"/>
      <c r="D39" s="135"/>
      <c r="E39" s="135"/>
      <c r="F39" s="135"/>
      <c r="G39" s="135"/>
      <c r="H39" s="135"/>
      <c r="I39" s="136"/>
      <c r="J39" s="135"/>
      <c r="K39" s="137"/>
    </row>
    <row r="40" spans="2:11" s="1" customFormat="1" ht="36.950000000000003" customHeight="1">
      <c r="B40" s="40"/>
      <c r="C40" s="29" t="s">
        <v>87</v>
      </c>
      <c r="D40" s="41"/>
      <c r="E40" s="41"/>
      <c r="F40" s="41"/>
      <c r="G40" s="41"/>
      <c r="H40" s="41"/>
      <c r="I40" s="112"/>
      <c r="J40" s="41"/>
      <c r="K40" s="44"/>
    </row>
    <row r="41" spans="2:11" s="1" customFormat="1" ht="6.95" customHeight="1">
      <c r="B41" s="40"/>
      <c r="C41" s="41"/>
      <c r="D41" s="41"/>
      <c r="E41" s="41"/>
      <c r="F41" s="41"/>
      <c r="G41" s="41"/>
      <c r="H41" s="41"/>
      <c r="I41" s="112"/>
      <c r="J41" s="41"/>
      <c r="K41" s="44"/>
    </row>
    <row r="42" spans="2:11" s="1" customFormat="1" ht="14.45" customHeight="1">
      <c r="B42" s="40"/>
      <c r="C42" s="36" t="s">
        <v>18</v>
      </c>
      <c r="D42" s="41"/>
      <c r="E42" s="41"/>
      <c r="F42" s="41"/>
      <c r="G42" s="41"/>
      <c r="H42" s="41"/>
      <c r="I42" s="112"/>
      <c r="J42" s="41"/>
      <c r="K42" s="44"/>
    </row>
    <row r="43" spans="2:11" s="1" customFormat="1" ht="17.25" customHeight="1">
      <c r="B43" s="40"/>
      <c r="C43" s="41"/>
      <c r="D43" s="41"/>
      <c r="E43" s="362" t="str">
        <f>E7</f>
        <v>Prodloužení kanalizace Poličná</v>
      </c>
      <c r="F43" s="363"/>
      <c r="G43" s="363"/>
      <c r="H43" s="363"/>
      <c r="I43" s="112"/>
      <c r="J43" s="41"/>
      <c r="K43" s="44"/>
    </row>
    <row r="44" spans="2:11" s="1" customFormat="1" ht="6.95" customHeight="1">
      <c r="B44" s="40"/>
      <c r="C44" s="41"/>
      <c r="D44" s="41"/>
      <c r="E44" s="41"/>
      <c r="F44" s="41"/>
      <c r="G44" s="41"/>
      <c r="H44" s="41"/>
      <c r="I44" s="112"/>
      <c r="J44" s="41"/>
      <c r="K44" s="44"/>
    </row>
    <row r="45" spans="2:11" s="1" customFormat="1" ht="18" customHeight="1">
      <c r="B45" s="40"/>
      <c r="C45" s="36" t="s">
        <v>23</v>
      </c>
      <c r="D45" s="41"/>
      <c r="E45" s="41"/>
      <c r="F45" s="34" t="str">
        <f>F10</f>
        <v>Poličná</v>
      </c>
      <c r="G45" s="41"/>
      <c r="H45" s="41"/>
      <c r="I45" s="113" t="s">
        <v>25</v>
      </c>
      <c r="J45" s="114" t="str">
        <f>IF(J10="","",J10)</f>
        <v>18. 5. 2018</v>
      </c>
      <c r="K45" s="44"/>
    </row>
    <row r="46" spans="2:11" s="1" customFormat="1" ht="6.95" customHeight="1">
      <c r="B46" s="40"/>
      <c r="C46" s="41"/>
      <c r="D46" s="41"/>
      <c r="E46" s="41"/>
      <c r="F46" s="41"/>
      <c r="G46" s="41"/>
      <c r="H46" s="41"/>
      <c r="I46" s="112"/>
      <c r="J46" s="41"/>
      <c r="K46" s="44"/>
    </row>
    <row r="47" spans="2:11" s="1" customFormat="1">
      <c r="B47" s="40"/>
      <c r="C47" s="36" t="s">
        <v>27</v>
      </c>
      <c r="D47" s="41"/>
      <c r="E47" s="41"/>
      <c r="F47" s="34" t="str">
        <f>E13</f>
        <v>Obec Poličná</v>
      </c>
      <c r="G47" s="41"/>
      <c r="H47" s="41"/>
      <c r="I47" s="113" t="s">
        <v>33</v>
      </c>
      <c r="J47" s="357" t="str">
        <f>E19</f>
        <v>Vodovody a kanalizace Vsetín, a.s.</v>
      </c>
      <c r="K47" s="44"/>
    </row>
    <row r="48" spans="2:11" s="1" customFormat="1" ht="14.45" customHeight="1">
      <c r="B48" s="40"/>
      <c r="C48" s="36" t="s">
        <v>31</v>
      </c>
      <c r="D48" s="41"/>
      <c r="E48" s="41"/>
      <c r="F48" s="34" t="str">
        <f>IF(E16="","",E16)</f>
        <v/>
      </c>
      <c r="G48" s="41"/>
      <c r="H48" s="41"/>
      <c r="I48" s="112"/>
      <c r="J48" s="364"/>
      <c r="K48" s="44"/>
    </row>
    <row r="49" spans="2:47" s="1" customFormat="1" ht="10.35" customHeight="1">
      <c r="B49" s="40"/>
      <c r="C49" s="41"/>
      <c r="D49" s="41"/>
      <c r="E49" s="41"/>
      <c r="F49" s="41"/>
      <c r="G49" s="41"/>
      <c r="H49" s="41"/>
      <c r="I49" s="112"/>
      <c r="J49" s="41"/>
      <c r="K49" s="44"/>
    </row>
    <row r="50" spans="2:47" s="1" customFormat="1" ht="29.25" customHeight="1">
      <c r="B50" s="40"/>
      <c r="C50" s="138" t="s">
        <v>88</v>
      </c>
      <c r="D50" s="126"/>
      <c r="E50" s="126"/>
      <c r="F50" s="126"/>
      <c r="G50" s="126"/>
      <c r="H50" s="126"/>
      <c r="I50" s="139"/>
      <c r="J50" s="140" t="s">
        <v>89</v>
      </c>
      <c r="K50" s="141"/>
    </row>
    <row r="51" spans="2:47" s="1" customFormat="1" ht="10.35" customHeight="1">
      <c r="B51" s="40"/>
      <c r="C51" s="41"/>
      <c r="D51" s="41"/>
      <c r="E51" s="41"/>
      <c r="F51" s="41"/>
      <c r="G51" s="41"/>
      <c r="H51" s="41"/>
      <c r="I51" s="112"/>
      <c r="J51" s="41"/>
      <c r="K51" s="44"/>
    </row>
    <row r="52" spans="2:47" s="1" customFormat="1" ht="29.25" customHeight="1">
      <c r="B52" s="40"/>
      <c r="C52" s="142" t="s">
        <v>90</v>
      </c>
      <c r="D52" s="41"/>
      <c r="E52" s="41"/>
      <c r="F52" s="41"/>
      <c r="G52" s="41"/>
      <c r="H52" s="41"/>
      <c r="I52" s="112"/>
      <c r="J52" s="122">
        <f>J83</f>
        <v>0</v>
      </c>
      <c r="K52" s="44"/>
      <c r="AU52" s="23" t="s">
        <v>91</v>
      </c>
    </row>
    <row r="53" spans="2:47" s="7" customFormat="1" ht="24.95" customHeight="1">
      <c r="B53" s="143"/>
      <c r="C53" s="144"/>
      <c r="D53" s="145" t="s">
        <v>92</v>
      </c>
      <c r="E53" s="146"/>
      <c r="F53" s="146"/>
      <c r="G53" s="146"/>
      <c r="H53" s="146"/>
      <c r="I53" s="147"/>
      <c r="J53" s="148">
        <f>J84</f>
        <v>0</v>
      </c>
      <c r="K53" s="149"/>
    </row>
    <row r="54" spans="2:47" s="8" customFormat="1" ht="19.899999999999999" customHeight="1">
      <c r="B54" s="150"/>
      <c r="C54" s="151"/>
      <c r="D54" s="152" t="s">
        <v>93</v>
      </c>
      <c r="E54" s="153"/>
      <c r="F54" s="153"/>
      <c r="G54" s="153"/>
      <c r="H54" s="153"/>
      <c r="I54" s="154"/>
      <c r="J54" s="155">
        <f>J85</f>
        <v>0</v>
      </c>
      <c r="K54" s="156"/>
    </row>
    <row r="55" spans="2:47" s="8" customFormat="1" ht="19.899999999999999" customHeight="1">
      <c r="B55" s="150"/>
      <c r="C55" s="151"/>
      <c r="D55" s="152" t="s">
        <v>94</v>
      </c>
      <c r="E55" s="153"/>
      <c r="F55" s="153"/>
      <c r="G55" s="153"/>
      <c r="H55" s="153"/>
      <c r="I55" s="154"/>
      <c r="J55" s="155">
        <f>J162</f>
        <v>0</v>
      </c>
      <c r="K55" s="156"/>
    </row>
    <row r="56" spans="2:47" s="8" customFormat="1" ht="19.899999999999999" customHeight="1">
      <c r="B56" s="150"/>
      <c r="C56" s="151"/>
      <c r="D56" s="152" t="s">
        <v>95</v>
      </c>
      <c r="E56" s="153"/>
      <c r="F56" s="153"/>
      <c r="G56" s="153"/>
      <c r="H56" s="153"/>
      <c r="I56" s="154"/>
      <c r="J56" s="155">
        <f>J166</f>
        <v>0</v>
      </c>
      <c r="K56" s="156"/>
    </row>
    <row r="57" spans="2:47" s="8" customFormat="1" ht="19.899999999999999" customHeight="1">
      <c r="B57" s="150"/>
      <c r="C57" s="151"/>
      <c r="D57" s="152" t="s">
        <v>96</v>
      </c>
      <c r="E57" s="153"/>
      <c r="F57" s="153"/>
      <c r="G57" s="153"/>
      <c r="H57" s="153"/>
      <c r="I57" s="154"/>
      <c r="J57" s="155">
        <f>J176</f>
        <v>0</v>
      </c>
      <c r="K57" s="156"/>
    </row>
    <row r="58" spans="2:47" s="8" customFormat="1" ht="19.899999999999999" customHeight="1">
      <c r="B58" s="150"/>
      <c r="C58" s="151"/>
      <c r="D58" s="152" t="s">
        <v>97</v>
      </c>
      <c r="E58" s="153"/>
      <c r="F58" s="153"/>
      <c r="G58" s="153"/>
      <c r="H58" s="153"/>
      <c r="I58" s="154"/>
      <c r="J58" s="155">
        <f>J202</f>
        <v>0</v>
      </c>
      <c r="K58" s="156"/>
    </row>
    <row r="59" spans="2:47" s="8" customFormat="1" ht="19.899999999999999" customHeight="1">
      <c r="B59" s="150"/>
      <c r="C59" s="151"/>
      <c r="D59" s="152" t="s">
        <v>98</v>
      </c>
      <c r="E59" s="153"/>
      <c r="F59" s="153"/>
      <c r="G59" s="153"/>
      <c r="H59" s="153"/>
      <c r="I59" s="154"/>
      <c r="J59" s="155">
        <f>J210</f>
        <v>0</v>
      </c>
      <c r="K59" s="156"/>
    </row>
    <row r="60" spans="2:47" s="7" customFormat="1" ht="24.95" customHeight="1">
      <c r="B60" s="143"/>
      <c r="C60" s="144"/>
      <c r="D60" s="145" t="s">
        <v>99</v>
      </c>
      <c r="E60" s="146"/>
      <c r="F60" s="146"/>
      <c r="G60" s="146"/>
      <c r="H60" s="146"/>
      <c r="I60" s="147"/>
      <c r="J60" s="148">
        <f>J213</f>
        <v>0</v>
      </c>
      <c r="K60" s="149"/>
    </row>
    <row r="61" spans="2:47" s="8" customFormat="1" ht="19.899999999999999" customHeight="1">
      <c r="B61" s="150"/>
      <c r="C61" s="151"/>
      <c r="D61" s="152" t="s">
        <v>100</v>
      </c>
      <c r="E61" s="153"/>
      <c r="F61" s="153"/>
      <c r="G61" s="153"/>
      <c r="H61" s="153"/>
      <c r="I61" s="154"/>
      <c r="J61" s="155">
        <f>J214</f>
        <v>0</v>
      </c>
      <c r="K61" s="156"/>
    </row>
    <row r="62" spans="2:47" s="7" customFormat="1" ht="24.95" customHeight="1">
      <c r="B62" s="143"/>
      <c r="C62" s="144"/>
      <c r="D62" s="145" t="s">
        <v>101</v>
      </c>
      <c r="E62" s="146"/>
      <c r="F62" s="146"/>
      <c r="G62" s="146"/>
      <c r="H62" s="146"/>
      <c r="I62" s="147"/>
      <c r="J62" s="148">
        <f>J221</f>
        <v>0</v>
      </c>
      <c r="K62" s="149"/>
    </row>
    <row r="63" spans="2:47" s="8" customFormat="1" ht="19.899999999999999" customHeight="1">
      <c r="B63" s="150"/>
      <c r="C63" s="151"/>
      <c r="D63" s="152" t="s">
        <v>102</v>
      </c>
      <c r="E63" s="153"/>
      <c r="F63" s="153"/>
      <c r="G63" s="153"/>
      <c r="H63" s="153"/>
      <c r="I63" s="154"/>
      <c r="J63" s="155">
        <f>J222</f>
        <v>0</v>
      </c>
      <c r="K63" s="156"/>
    </row>
    <row r="64" spans="2:47" s="8" customFormat="1" ht="19.899999999999999" customHeight="1">
      <c r="B64" s="150"/>
      <c r="C64" s="151"/>
      <c r="D64" s="152" t="s">
        <v>103</v>
      </c>
      <c r="E64" s="153"/>
      <c r="F64" s="153"/>
      <c r="G64" s="153"/>
      <c r="H64" s="153"/>
      <c r="I64" s="154"/>
      <c r="J64" s="155">
        <f>J225</f>
        <v>0</v>
      </c>
      <c r="K64" s="156"/>
    </row>
    <row r="65" spans="2:12" s="8" customFormat="1" ht="19.899999999999999" customHeight="1">
      <c r="B65" s="150"/>
      <c r="C65" s="151"/>
      <c r="D65" s="152" t="s">
        <v>104</v>
      </c>
      <c r="E65" s="153"/>
      <c r="F65" s="153"/>
      <c r="G65" s="153"/>
      <c r="H65" s="153"/>
      <c r="I65" s="154"/>
      <c r="J65" s="155">
        <f>J232</f>
        <v>0</v>
      </c>
      <c r="K65" s="156"/>
    </row>
    <row r="66" spans="2:12" s="1" customFormat="1" ht="21.75" customHeight="1">
      <c r="B66" s="40"/>
      <c r="C66" s="41"/>
      <c r="D66" s="41"/>
      <c r="E66" s="41"/>
      <c r="F66" s="41"/>
      <c r="G66" s="41"/>
      <c r="H66" s="41"/>
      <c r="I66" s="112"/>
      <c r="J66" s="41"/>
      <c r="K66" s="44"/>
    </row>
    <row r="67" spans="2:12" s="1" customFormat="1" ht="6.95" customHeight="1">
      <c r="B67" s="55"/>
      <c r="C67" s="56"/>
      <c r="D67" s="56"/>
      <c r="E67" s="56"/>
      <c r="F67" s="56"/>
      <c r="G67" s="56"/>
      <c r="H67" s="56"/>
      <c r="I67" s="133"/>
      <c r="J67" s="56"/>
      <c r="K67" s="57"/>
    </row>
    <row r="71" spans="2:12" s="1" customFormat="1" ht="6.95" customHeight="1">
      <c r="B71" s="58"/>
      <c r="C71" s="59"/>
      <c r="D71" s="59"/>
      <c r="E71" s="59"/>
      <c r="F71" s="59"/>
      <c r="G71" s="59"/>
      <c r="H71" s="59"/>
      <c r="I71" s="136"/>
      <c r="J71" s="59"/>
      <c r="K71" s="59"/>
      <c r="L71" s="60"/>
    </row>
    <row r="72" spans="2:12" s="1" customFormat="1" ht="36.950000000000003" customHeight="1">
      <c r="B72" s="40"/>
      <c r="C72" s="61" t="s">
        <v>105</v>
      </c>
      <c r="D72" s="62"/>
      <c r="E72" s="62"/>
      <c r="F72" s="62"/>
      <c r="G72" s="62"/>
      <c r="H72" s="62"/>
      <c r="I72" s="157"/>
      <c r="J72" s="62"/>
      <c r="K72" s="62"/>
      <c r="L72" s="60"/>
    </row>
    <row r="73" spans="2:12" s="1" customFormat="1" ht="6.95" customHeight="1">
      <c r="B73" s="40"/>
      <c r="C73" s="62"/>
      <c r="D73" s="62"/>
      <c r="E73" s="62"/>
      <c r="F73" s="62"/>
      <c r="G73" s="62"/>
      <c r="H73" s="62"/>
      <c r="I73" s="157"/>
      <c r="J73" s="62"/>
      <c r="K73" s="62"/>
      <c r="L73" s="60"/>
    </row>
    <row r="74" spans="2:12" s="1" customFormat="1" ht="14.45" customHeight="1">
      <c r="B74" s="40"/>
      <c r="C74" s="64" t="s">
        <v>18</v>
      </c>
      <c r="D74" s="62"/>
      <c r="E74" s="62"/>
      <c r="F74" s="62"/>
      <c r="G74" s="62"/>
      <c r="H74" s="62"/>
      <c r="I74" s="157"/>
      <c r="J74" s="62"/>
      <c r="K74" s="62"/>
      <c r="L74" s="60"/>
    </row>
    <row r="75" spans="2:12" s="1" customFormat="1" ht="17.25" customHeight="1">
      <c r="B75" s="40"/>
      <c r="C75" s="62"/>
      <c r="D75" s="62"/>
      <c r="E75" s="337" t="str">
        <f>E7</f>
        <v>Prodloužení kanalizace Poličná</v>
      </c>
      <c r="F75" s="365"/>
      <c r="G75" s="365"/>
      <c r="H75" s="365"/>
      <c r="I75" s="157"/>
      <c r="J75" s="62"/>
      <c r="K75" s="62"/>
      <c r="L75" s="60"/>
    </row>
    <row r="76" spans="2:12" s="1" customFormat="1" ht="6.95" customHeight="1">
      <c r="B76" s="40"/>
      <c r="C76" s="62"/>
      <c r="D76" s="62"/>
      <c r="E76" s="62"/>
      <c r="F76" s="62"/>
      <c r="G76" s="62"/>
      <c r="H76" s="62"/>
      <c r="I76" s="157"/>
      <c r="J76" s="62"/>
      <c r="K76" s="62"/>
      <c r="L76" s="60"/>
    </row>
    <row r="77" spans="2:12" s="1" customFormat="1" ht="18" customHeight="1">
      <c r="B77" s="40"/>
      <c r="C77" s="64" t="s">
        <v>23</v>
      </c>
      <c r="D77" s="62"/>
      <c r="E77" s="62"/>
      <c r="F77" s="158" t="str">
        <f>F10</f>
        <v>Poličná</v>
      </c>
      <c r="G77" s="62"/>
      <c r="H77" s="62"/>
      <c r="I77" s="159" t="s">
        <v>25</v>
      </c>
      <c r="J77" s="72" t="str">
        <f>IF(J10="","",J10)</f>
        <v>18. 5. 2018</v>
      </c>
      <c r="K77" s="62"/>
      <c r="L77" s="60"/>
    </row>
    <row r="78" spans="2:12" s="1" customFormat="1" ht="6.95" customHeight="1">
      <c r="B78" s="40"/>
      <c r="C78" s="62"/>
      <c r="D78" s="62"/>
      <c r="E78" s="62"/>
      <c r="F78" s="62"/>
      <c r="G78" s="62"/>
      <c r="H78" s="62"/>
      <c r="I78" s="157"/>
      <c r="J78" s="62"/>
      <c r="K78" s="62"/>
      <c r="L78" s="60"/>
    </row>
    <row r="79" spans="2:12" s="1" customFormat="1">
      <c r="B79" s="40"/>
      <c r="C79" s="64" t="s">
        <v>27</v>
      </c>
      <c r="D79" s="62"/>
      <c r="E79" s="62"/>
      <c r="F79" s="158" t="str">
        <f>E13</f>
        <v>Obec Poličná</v>
      </c>
      <c r="G79" s="62"/>
      <c r="H79" s="62"/>
      <c r="I79" s="159" t="s">
        <v>33</v>
      </c>
      <c r="J79" s="158" t="str">
        <f>E19</f>
        <v>Vodovody a kanalizace Vsetín, a.s.</v>
      </c>
      <c r="K79" s="62"/>
      <c r="L79" s="60"/>
    </row>
    <row r="80" spans="2:12" s="1" customFormat="1" ht="14.45" customHeight="1">
      <c r="B80" s="40"/>
      <c r="C80" s="64" t="s">
        <v>31</v>
      </c>
      <c r="D80" s="62"/>
      <c r="E80" s="62"/>
      <c r="F80" s="158" t="str">
        <f>IF(E16="","",E16)</f>
        <v/>
      </c>
      <c r="G80" s="62"/>
      <c r="H80" s="62"/>
      <c r="I80" s="157"/>
      <c r="J80" s="62"/>
      <c r="K80" s="62"/>
      <c r="L80" s="60"/>
    </row>
    <row r="81" spans="2:65" s="1" customFormat="1" ht="10.35" customHeight="1">
      <c r="B81" s="40"/>
      <c r="C81" s="62"/>
      <c r="D81" s="62"/>
      <c r="E81" s="62"/>
      <c r="F81" s="62"/>
      <c r="G81" s="62"/>
      <c r="H81" s="62"/>
      <c r="I81" s="157"/>
      <c r="J81" s="62"/>
      <c r="K81" s="62"/>
      <c r="L81" s="60"/>
    </row>
    <row r="82" spans="2:65" s="9" customFormat="1" ht="29.25" customHeight="1">
      <c r="B82" s="160"/>
      <c r="C82" s="161" t="s">
        <v>106</v>
      </c>
      <c r="D82" s="162" t="s">
        <v>58</v>
      </c>
      <c r="E82" s="162" t="s">
        <v>54</v>
      </c>
      <c r="F82" s="162" t="s">
        <v>107</v>
      </c>
      <c r="G82" s="162" t="s">
        <v>108</v>
      </c>
      <c r="H82" s="162" t="s">
        <v>109</v>
      </c>
      <c r="I82" s="163" t="s">
        <v>110</v>
      </c>
      <c r="J82" s="162" t="s">
        <v>89</v>
      </c>
      <c r="K82" s="164" t="s">
        <v>111</v>
      </c>
      <c r="L82" s="165"/>
      <c r="M82" s="80" t="s">
        <v>112</v>
      </c>
      <c r="N82" s="81" t="s">
        <v>43</v>
      </c>
      <c r="O82" s="81" t="s">
        <v>113</v>
      </c>
      <c r="P82" s="81" t="s">
        <v>114</v>
      </c>
      <c r="Q82" s="81" t="s">
        <v>115</v>
      </c>
      <c r="R82" s="81" t="s">
        <v>116</v>
      </c>
      <c r="S82" s="81" t="s">
        <v>117</v>
      </c>
      <c r="T82" s="82" t="s">
        <v>118</v>
      </c>
    </row>
    <row r="83" spans="2:65" s="1" customFormat="1" ht="29.25" customHeight="1">
      <c r="B83" s="40"/>
      <c r="C83" s="86" t="s">
        <v>90</v>
      </c>
      <c r="D83" s="62"/>
      <c r="E83" s="62"/>
      <c r="F83" s="62"/>
      <c r="G83" s="62"/>
      <c r="H83" s="62"/>
      <c r="I83" s="157"/>
      <c r="J83" s="166">
        <f>BK83</f>
        <v>0</v>
      </c>
      <c r="K83" s="62"/>
      <c r="L83" s="60"/>
      <c r="M83" s="83"/>
      <c r="N83" s="84"/>
      <c r="O83" s="84"/>
      <c r="P83" s="167">
        <f>P84+P213+P221</f>
        <v>0</v>
      </c>
      <c r="Q83" s="84"/>
      <c r="R83" s="167">
        <f>R84+R213+R221</f>
        <v>904.41181999999992</v>
      </c>
      <c r="S83" s="84"/>
      <c r="T83" s="168">
        <f>T84+T213+T221</f>
        <v>32.155200000000001</v>
      </c>
      <c r="AT83" s="23" t="s">
        <v>72</v>
      </c>
      <c r="AU83" s="23" t="s">
        <v>91</v>
      </c>
      <c r="BK83" s="169">
        <f>BK84+BK213+BK221</f>
        <v>0</v>
      </c>
    </row>
    <row r="84" spans="2:65" s="10" customFormat="1" ht="37.35" customHeight="1">
      <c r="B84" s="170"/>
      <c r="C84" s="171"/>
      <c r="D84" s="172" t="s">
        <v>72</v>
      </c>
      <c r="E84" s="173" t="s">
        <v>119</v>
      </c>
      <c r="F84" s="173" t="s">
        <v>120</v>
      </c>
      <c r="G84" s="171"/>
      <c r="H84" s="171"/>
      <c r="I84" s="174"/>
      <c r="J84" s="175">
        <f>BK84</f>
        <v>0</v>
      </c>
      <c r="K84" s="171"/>
      <c r="L84" s="176"/>
      <c r="M84" s="177"/>
      <c r="N84" s="178"/>
      <c r="O84" s="178"/>
      <c r="P84" s="179">
        <f>P85+P162+P166+P176+P202+P210</f>
        <v>0</v>
      </c>
      <c r="Q84" s="178"/>
      <c r="R84" s="179">
        <f>R85+R162+R166+R176+R202+R210</f>
        <v>904.41181999999992</v>
      </c>
      <c r="S84" s="178"/>
      <c r="T84" s="180">
        <f>T85+T162+T166+T176+T202+T210</f>
        <v>32.155200000000001</v>
      </c>
      <c r="AR84" s="181" t="s">
        <v>78</v>
      </c>
      <c r="AT84" s="182" t="s">
        <v>72</v>
      </c>
      <c r="AU84" s="182" t="s">
        <v>73</v>
      </c>
      <c r="AY84" s="181" t="s">
        <v>121</v>
      </c>
      <c r="BK84" s="183">
        <f>BK85+BK162+BK166+BK176+BK202+BK210</f>
        <v>0</v>
      </c>
    </row>
    <row r="85" spans="2:65" s="10" customFormat="1" ht="19.899999999999999" customHeight="1">
      <c r="B85" s="170"/>
      <c r="C85" s="171"/>
      <c r="D85" s="172" t="s">
        <v>72</v>
      </c>
      <c r="E85" s="184" t="s">
        <v>78</v>
      </c>
      <c r="F85" s="184" t="s">
        <v>122</v>
      </c>
      <c r="G85" s="171"/>
      <c r="H85" s="171"/>
      <c r="I85" s="174"/>
      <c r="J85" s="185">
        <f>BK85</f>
        <v>0</v>
      </c>
      <c r="K85" s="171"/>
      <c r="L85" s="176"/>
      <c r="M85" s="177"/>
      <c r="N85" s="178"/>
      <c r="O85" s="178"/>
      <c r="P85" s="179">
        <f>SUM(P86:P161)</f>
        <v>0</v>
      </c>
      <c r="Q85" s="178"/>
      <c r="R85" s="179">
        <f>SUM(R86:R161)</f>
        <v>0.95904</v>
      </c>
      <c r="S85" s="178"/>
      <c r="T85" s="180">
        <f>SUM(T86:T161)</f>
        <v>29.5152</v>
      </c>
      <c r="AR85" s="181" t="s">
        <v>78</v>
      </c>
      <c r="AT85" s="182" t="s">
        <v>72</v>
      </c>
      <c r="AU85" s="182" t="s">
        <v>78</v>
      </c>
      <c r="AY85" s="181" t="s">
        <v>121</v>
      </c>
      <c r="BK85" s="183">
        <f>SUM(BK86:BK161)</f>
        <v>0</v>
      </c>
    </row>
    <row r="86" spans="2:65" s="1" customFormat="1" ht="16.5" customHeight="1">
      <c r="B86" s="40"/>
      <c r="C86" s="186" t="s">
        <v>123</v>
      </c>
      <c r="D86" s="186" t="s">
        <v>124</v>
      </c>
      <c r="E86" s="187" t="s">
        <v>125</v>
      </c>
      <c r="F86" s="188" t="s">
        <v>126</v>
      </c>
      <c r="G86" s="189" t="s">
        <v>127</v>
      </c>
      <c r="H86" s="190">
        <v>79.2</v>
      </c>
      <c r="I86" s="191"/>
      <c r="J86" s="192">
        <f>ROUND(I86*H86,2)</f>
        <v>0</v>
      </c>
      <c r="K86" s="188" t="s">
        <v>128</v>
      </c>
      <c r="L86" s="60"/>
      <c r="M86" s="193" t="s">
        <v>21</v>
      </c>
      <c r="N86" s="194" t="s">
        <v>44</v>
      </c>
      <c r="O86" s="41"/>
      <c r="P86" s="195">
        <f>O86*H86</f>
        <v>0</v>
      </c>
      <c r="Q86" s="195">
        <v>0</v>
      </c>
      <c r="R86" s="195">
        <f>Q86*H86</f>
        <v>0</v>
      </c>
      <c r="S86" s="195">
        <v>9.8000000000000004E-2</v>
      </c>
      <c r="T86" s="196">
        <f>S86*H86</f>
        <v>7.7616000000000005</v>
      </c>
      <c r="AR86" s="23" t="s">
        <v>129</v>
      </c>
      <c r="AT86" s="23" t="s">
        <v>124</v>
      </c>
      <c r="AU86" s="23" t="s">
        <v>85</v>
      </c>
      <c r="AY86" s="23" t="s">
        <v>121</v>
      </c>
      <c r="BE86" s="197">
        <f>IF(N86="základní",J86,0)</f>
        <v>0</v>
      </c>
      <c r="BF86" s="197">
        <f>IF(N86="snížená",J86,0)</f>
        <v>0</v>
      </c>
      <c r="BG86" s="197">
        <f>IF(N86="zákl. přenesená",J86,0)</f>
        <v>0</v>
      </c>
      <c r="BH86" s="197">
        <f>IF(N86="sníž. přenesená",J86,0)</f>
        <v>0</v>
      </c>
      <c r="BI86" s="197">
        <f>IF(N86="nulová",J86,0)</f>
        <v>0</v>
      </c>
      <c r="BJ86" s="23" t="s">
        <v>78</v>
      </c>
      <c r="BK86" s="197">
        <f>ROUND(I86*H86,2)</f>
        <v>0</v>
      </c>
      <c r="BL86" s="23" t="s">
        <v>129</v>
      </c>
      <c r="BM86" s="23" t="s">
        <v>130</v>
      </c>
    </row>
    <row r="87" spans="2:65" s="1" customFormat="1" ht="40.5">
      <c r="B87" s="40"/>
      <c r="C87" s="62"/>
      <c r="D87" s="198" t="s">
        <v>131</v>
      </c>
      <c r="E87" s="62"/>
      <c r="F87" s="199" t="s">
        <v>132</v>
      </c>
      <c r="G87" s="62"/>
      <c r="H87" s="62"/>
      <c r="I87" s="157"/>
      <c r="J87" s="62"/>
      <c r="K87" s="62"/>
      <c r="L87" s="60"/>
      <c r="M87" s="200"/>
      <c r="N87" s="41"/>
      <c r="O87" s="41"/>
      <c r="P87" s="41"/>
      <c r="Q87" s="41"/>
      <c r="R87" s="41"/>
      <c r="S87" s="41"/>
      <c r="T87" s="77"/>
      <c r="AT87" s="23" t="s">
        <v>131</v>
      </c>
      <c r="AU87" s="23" t="s">
        <v>85</v>
      </c>
    </row>
    <row r="88" spans="2:65" s="1" customFormat="1" ht="16.5" customHeight="1">
      <c r="B88" s="40"/>
      <c r="C88" s="186" t="s">
        <v>85</v>
      </c>
      <c r="D88" s="186" t="s">
        <v>124</v>
      </c>
      <c r="E88" s="187" t="s">
        <v>133</v>
      </c>
      <c r="F88" s="188" t="s">
        <v>134</v>
      </c>
      <c r="G88" s="189" t="s">
        <v>127</v>
      </c>
      <c r="H88" s="190">
        <v>52.8</v>
      </c>
      <c r="I88" s="191"/>
      <c r="J88" s="192">
        <f>ROUND(I88*H88,2)</f>
        <v>0</v>
      </c>
      <c r="K88" s="188" t="s">
        <v>128</v>
      </c>
      <c r="L88" s="60"/>
      <c r="M88" s="193" t="s">
        <v>21</v>
      </c>
      <c r="N88" s="194" t="s">
        <v>44</v>
      </c>
      <c r="O88" s="41"/>
      <c r="P88" s="195">
        <f>O88*H88</f>
        <v>0</v>
      </c>
      <c r="Q88" s="195">
        <v>0</v>
      </c>
      <c r="R88" s="195">
        <f>Q88*H88</f>
        <v>0</v>
      </c>
      <c r="S88" s="195">
        <v>0.22</v>
      </c>
      <c r="T88" s="196">
        <f>S88*H88</f>
        <v>11.616</v>
      </c>
      <c r="AR88" s="23" t="s">
        <v>129</v>
      </c>
      <c r="AT88" s="23" t="s">
        <v>124</v>
      </c>
      <c r="AU88" s="23" t="s">
        <v>85</v>
      </c>
      <c r="AY88" s="23" t="s">
        <v>121</v>
      </c>
      <c r="BE88" s="197">
        <f>IF(N88="základní",J88,0)</f>
        <v>0</v>
      </c>
      <c r="BF88" s="197">
        <f>IF(N88="snížená",J88,0)</f>
        <v>0</v>
      </c>
      <c r="BG88" s="197">
        <f>IF(N88="zákl. přenesená",J88,0)</f>
        <v>0</v>
      </c>
      <c r="BH88" s="197">
        <f>IF(N88="sníž. přenesená",J88,0)</f>
        <v>0</v>
      </c>
      <c r="BI88" s="197">
        <f>IF(N88="nulová",J88,0)</f>
        <v>0</v>
      </c>
      <c r="BJ88" s="23" t="s">
        <v>78</v>
      </c>
      <c r="BK88" s="197">
        <f>ROUND(I88*H88,2)</f>
        <v>0</v>
      </c>
      <c r="BL88" s="23" t="s">
        <v>129</v>
      </c>
      <c r="BM88" s="23" t="s">
        <v>135</v>
      </c>
    </row>
    <row r="89" spans="2:65" s="1" customFormat="1" ht="40.5">
      <c r="B89" s="40"/>
      <c r="C89" s="62"/>
      <c r="D89" s="198" t="s">
        <v>131</v>
      </c>
      <c r="E89" s="62"/>
      <c r="F89" s="199" t="s">
        <v>136</v>
      </c>
      <c r="G89" s="62"/>
      <c r="H89" s="62"/>
      <c r="I89" s="157"/>
      <c r="J89" s="62"/>
      <c r="K89" s="62"/>
      <c r="L89" s="60"/>
      <c r="M89" s="200"/>
      <c r="N89" s="41"/>
      <c r="O89" s="41"/>
      <c r="P89" s="41"/>
      <c r="Q89" s="41"/>
      <c r="R89" s="41"/>
      <c r="S89" s="41"/>
      <c r="T89" s="77"/>
      <c r="AT89" s="23" t="s">
        <v>131</v>
      </c>
      <c r="AU89" s="23" t="s">
        <v>85</v>
      </c>
    </row>
    <row r="90" spans="2:65" s="11" customFormat="1" ht="13.5">
      <c r="B90" s="201"/>
      <c r="C90" s="202"/>
      <c r="D90" s="198" t="s">
        <v>137</v>
      </c>
      <c r="E90" s="203" t="s">
        <v>21</v>
      </c>
      <c r="F90" s="204" t="s">
        <v>138</v>
      </c>
      <c r="G90" s="202"/>
      <c r="H90" s="205">
        <v>52.8</v>
      </c>
      <c r="I90" s="206"/>
      <c r="J90" s="202"/>
      <c r="K90" s="202"/>
      <c r="L90" s="207"/>
      <c r="M90" s="208"/>
      <c r="N90" s="209"/>
      <c r="O90" s="209"/>
      <c r="P90" s="209"/>
      <c r="Q90" s="209"/>
      <c r="R90" s="209"/>
      <c r="S90" s="209"/>
      <c r="T90" s="210"/>
      <c r="AT90" s="211" t="s">
        <v>137</v>
      </c>
      <c r="AU90" s="211" t="s">
        <v>85</v>
      </c>
      <c r="AV90" s="11" t="s">
        <v>85</v>
      </c>
      <c r="AW90" s="11" t="s">
        <v>37</v>
      </c>
      <c r="AX90" s="11" t="s">
        <v>78</v>
      </c>
      <c r="AY90" s="211" t="s">
        <v>121</v>
      </c>
    </row>
    <row r="91" spans="2:65" s="1" customFormat="1" ht="25.5" customHeight="1">
      <c r="B91" s="40"/>
      <c r="C91" s="186" t="s">
        <v>129</v>
      </c>
      <c r="D91" s="186" t="s">
        <v>124</v>
      </c>
      <c r="E91" s="187" t="s">
        <v>139</v>
      </c>
      <c r="F91" s="188" t="s">
        <v>140</v>
      </c>
      <c r="G91" s="189" t="s">
        <v>127</v>
      </c>
      <c r="H91" s="190">
        <v>79.2</v>
      </c>
      <c r="I91" s="191"/>
      <c r="J91" s="192">
        <f>ROUND(I91*H91,2)</f>
        <v>0</v>
      </c>
      <c r="K91" s="188" t="s">
        <v>128</v>
      </c>
      <c r="L91" s="60"/>
      <c r="M91" s="193" t="s">
        <v>21</v>
      </c>
      <c r="N91" s="194" t="s">
        <v>44</v>
      </c>
      <c r="O91" s="41"/>
      <c r="P91" s="195">
        <f>O91*H91</f>
        <v>0</v>
      </c>
      <c r="Q91" s="195">
        <v>4.0000000000000003E-5</v>
      </c>
      <c r="R91" s="195">
        <f>Q91*H91</f>
        <v>3.1680000000000002E-3</v>
      </c>
      <c r="S91" s="195">
        <v>0.128</v>
      </c>
      <c r="T91" s="196">
        <f>S91*H91</f>
        <v>10.137600000000001</v>
      </c>
      <c r="AR91" s="23" t="s">
        <v>129</v>
      </c>
      <c r="AT91" s="23" t="s">
        <v>124</v>
      </c>
      <c r="AU91" s="23" t="s">
        <v>85</v>
      </c>
      <c r="AY91" s="23" t="s">
        <v>121</v>
      </c>
      <c r="BE91" s="197">
        <f>IF(N91="základní",J91,0)</f>
        <v>0</v>
      </c>
      <c r="BF91" s="197">
        <f>IF(N91="snížená",J91,0)</f>
        <v>0</v>
      </c>
      <c r="BG91" s="197">
        <f>IF(N91="zákl. přenesená",J91,0)</f>
        <v>0</v>
      </c>
      <c r="BH91" s="197">
        <f>IF(N91="sníž. přenesená",J91,0)</f>
        <v>0</v>
      </c>
      <c r="BI91" s="197">
        <f>IF(N91="nulová",J91,0)</f>
        <v>0</v>
      </c>
      <c r="BJ91" s="23" t="s">
        <v>78</v>
      </c>
      <c r="BK91" s="197">
        <f>ROUND(I91*H91,2)</f>
        <v>0</v>
      </c>
      <c r="BL91" s="23" t="s">
        <v>129</v>
      </c>
      <c r="BM91" s="23" t="s">
        <v>141</v>
      </c>
    </row>
    <row r="92" spans="2:65" s="1" customFormat="1" ht="27">
      <c r="B92" s="40"/>
      <c r="C92" s="62"/>
      <c r="D92" s="198" t="s">
        <v>131</v>
      </c>
      <c r="E92" s="62"/>
      <c r="F92" s="199" t="s">
        <v>142</v>
      </c>
      <c r="G92" s="62"/>
      <c r="H92" s="62"/>
      <c r="I92" s="157"/>
      <c r="J92" s="62"/>
      <c r="K92" s="62"/>
      <c r="L92" s="60"/>
      <c r="M92" s="200"/>
      <c r="N92" s="41"/>
      <c r="O92" s="41"/>
      <c r="P92" s="41"/>
      <c r="Q92" s="41"/>
      <c r="R92" s="41"/>
      <c r="S92" s="41"/>
      <c r="T92" s="77"/>
      <c r="AT92" s="23" t="s">
        <v>131</v>
      </c>
      <c r="AU92" s="23" t="s">
        <v>85</v>
      </c>
    </row>
    <row r="93" spans="2:65" s="11" customFormat="1" ht="13.5">
      <c r="B93" s="201"/>
      <c r="C93" s="202"/>
      <c r="D93" s="198" t="s">
        <v>137</v>
      </c>
      <c r="E93" s="203" t="s">
        <v>21</v>
      </c>
      <c r="F93" s="204" t="s">
        <v>143</v>
      </c>
      <c r="G93" s="202"/>
      <c r="H93" s="205">
        <v>79.2</v>
      </c>
      <c r="I93" s="206"/>
      <c r="J93" s="202"/>
      <c r="K93" s="202"/>
      <c r="L93" s="207"/>
      <c r="M93" s="208"/>
      <c r="N93" s="209"/>
      <c r="O93" s="209"/>
      <c r="P93" s="209"/>
      <c r="Q93" s="209"/>
      <c r="R93" s="209"/>
      <c r="S93" s="209"/>
      <c r="T93" s="210"/>
      <c r="AT93" s="211" t="s">
        <v>137</v>
      </c>
      <c r="AU93" s="211" t="s">
        <v>85</v>
      </c>
      <c r="AV93" s="11" t="s">
        <v>85</v>
      </c>
      <c r="AW93" s="11" t="s">
        <v>37</v>
      </c>
      <c r="AX93" s="11" t="s">
        <v>78</v>
      </c>
      <c r="AY93" s="211" t="s">
        <v>121</v>
      </c>
    </row>
    <row r="94" spans="2:65" s="1" customFormat="1" ht="16.5" customHeight="1">
      <c r="B94" s="40"/>
      <c r="C94" s="186" t="s">
        <v>144</v>
      </c>
      <c r="D94" s="186" t="s">
        <v>124</v>
      </c>
      <c r="E94" s="187" t="s">
        <v>145</v>
      </c>
      <c r="F94" s="188" t="s">
        <v>146</v>
      </c>
      <c r="G94" s="189" t="s">
        <v>147</v>
      </c>
      <c r="H94" s="190">
        <v>70</v>
      </c>
      <c r="I94" s="191"/>
      <c r="J94" s="192">
        <f>ROUND(I94*H94,2)</f>
        <v>0</v>
      </c>
      <c r="K94" s="188" t="s">
        <v>128</v>
      </c>
      <c r="L94" s="60"/>
      <c r="M94" s="193" t="s">
        <v>21</v>
      </c>
      <c r="N94" s="194" t="s">
        <v>44</v>
      </c>
      <c r="O94" s="41"/>
      <c r="P94" s="195">
        <f>O94*H94</f>
        <v>0</v>
      </c>
      <c r="Q94" s="195">
        <v>0</v>
      </c>
      <c r="R94" s="195">
        <f>Q94*H94</f>
        <v>0</v>
      </c>
      <c r="S94" s="195">
        <v>0</v>
      </c>
      <c r="T94" s="196">
        <f>S94*H94</f>
        <v>0</v>
      </c>
      <c r="AR94" s="23" t="s">
        <v>129</v>
      </c>
      <c r="AT94" s="23" t="s">
        <v>124</v>
      </c>
      <c r="AU94" s="23" t="s">
        <v>85</v>
      </c>
      <c r="AY94" s="23" t="s">
        <v>121</v>
      </c>
      <c r="BE94" s="197">
        <f>IF(N94="základní",J94,0)</f>
        <v>0</v>
      </c>
      <c r="BF94" s="197">
        <f>IF(N94="snížená",J94,0)</f>
        <v>0</v>
      </c>
      <c r="BG94" s="197">
        <f>IF(N94="zákl. přenesená",J94,0)</f>
        <v>0</v>
      </c>
      <c r="BH94" s="197">
        <f>IF(N94="sníž. přenesená",J94,0)</f>
        <v>0</v>
      </c>
      <c r="BI94" s="197">
        <f>IF(N94="nulová",J94,0)</f>
        <v>0</v>
      </c>
      <c r="BJ94" s="23" t="s">
        <v>78</v>
      </c>
      <c r="BK94" s="197">
        <f>ROUND(I94*H94,2)</f>
        <v>0</v>
      </c>
      <c r="BL94" s="23" t="s">
        <v>129</v>
      </c>
      <c r="BM94" s="23" t="s">
        <v>148</v>
      </c>
    </row>
    <row r="95" spans="2:65" s="1" customFormat="1" ht="13.5">
      <c r="B95" s="40"/>
      <c r="C95" s="62"/>
      <c r="D95" s="198" t="s">
        <v>131</v>
      </c>
      <c r="E95" s="62"/>
      <c r="F95" s="199" t="s">
        <v>149</v>
      </c>
      <c r="G95" s="62"/>
      <c r="H95" s="62"/>
      <c r="I95" s="157"/>
      <c r="J95" s="62"/>
      <c r="K95" s="62"/>
      <c r="L95" s="60"/>
      <c r="M95" s="200"/>
      <c r="N95" s="41"/>
      <c r="O95" s="41"/>
      <c r="P95" s="41"/>
      <c r="Q95" s="41"/>
      <c r="R95" s="41"/>
      <c r="S95" s="41"/>
      <c r="T95" s="77"/>
      <c r="AT95" s="23" t="s">
        <v>131</v>
      </c>
      <c r="AU95" s="23" t="s">
        <v>85</v>
      </c>
    </row>
    <row r="96" spans="2:65" s="1" customFormat="1" ht="16.5" customHeight="1">
      <c r="B96" s="40"/>
      <c r="C96" s="186" t="s">
        <v>150</v>
      </c>
      <c r="D96" s="186" t="s">
        <v>124</v>
      </c>
      <c r="E96" s="187" t="s">
        <v>151</v>
      </c>
      <c r="F96" s="188" t="s">
        <v>152</v>
      </c>
      <c r="G96" s="189" t="s">
        <v>153</v>
      </c>
      <c r="H96" s="190">
        <v>192.78</v>
      </c>
      <c r="I96" s="191"/>
      <c r="J96" s="192">
        <f>ROUND(I96*H96,2)</f>
        <v>0</v>
      </c>
      <c r="K96" s="188" t="s">
        <v>128</v>
      </c>
      <c r="L96" s="60"/>
      <c r="M96" s="193" t="s">
        <v>21</v>
      </c>
      <c r="N96" s="194" t="s">
        <v>44</v>
      </c>
      <c r="O96" s="41"/>
      <c r="P96" s="195">
        <f>O96*H96</f>
        <v>0</v>
      </c>
      <c r="Q96" s="195">
        <v>0</v>
      </c>
      <c r="R96" s="195">
        <f>Q96*H96</f>
        <v>0</v>
      </c>
      <c r="S96" s="195">
        <v>0</v>
      </c>
      <c r="T96" s="196">
        <f>S96*H96</f>
        <v>0</v>
      </c>
      <c r="AR96" s="23" t="s">
        <v>129</v>
      </c>
      <c r="AT96" s="23" t="s">
        <v>124</v>
      </c>
      <c r="AU96" s="23" t="s">
        <v>85</v>
      </c>
      <c r="AY96" s="23" t="s">
        <v>121</v>
      </c>
      <c r="BE96" s="197">
        <f>IF(N96="základní",J96,0)</f>
        <v>0</v>
      </c>
      <c r="BF96" s="197">
        <f>IF(N96="snížená",J96,0)</f>
        <v>0</v>
      </c>
      <c r="BG96" s="197">
        <f>IF(N96="zákl. přenesená",J96,0)</f>
        <v>0</v>
      </c>
      <c r="BH96" s="197">
        <f>IF(N96="sníž. přenesená",J96,0)</f>
        <v>0</v>
      </c>
      <c r="BI96" s="197">
        <f>IF(N96="nulová",J96,0)</f>
        <v>0</v>
      </c>
      <c r="BJ96" s="23" t="s">
        <v>78</v>
      </c>
      <c r="BK96" s="197">
        <f>ROUND(I96*H96,2)</f>
        <v>0</v>
      </c>
      <c r="BL96" s="23" t="s">
        <v>129</v>
      </c>
      <c r="BM96" s="23" t="s">
        <v>154</v>
      </c>
    </row>
    <row r="97" spans="2:65" s="1" customFormat="1" ht="27">
      <c r="B97" s="40"/>
      <c r="C97" s="62"/>
      <c r="D97" s="198" t="s">
        <v>131</v>
      </c>
      <c r="E97" s="62"/>
      <c r="F97" s="199" t="s">
        <v>155</v>
      </c>
      <c r="G97" s="62"/>
      <c r="H97" s="62"/>
      <c r="I97" s="157"/>
      <c r="J97" s="62"/>
      <c r="K97" s="62"/>
      <c r="L97" s="60"/>
      <c r="M97" s="200"/>
      <c r="N97" s="41"/>
      <c r="O97" s="41"/>
      <c r="P97" s="41"/>
      <c r="Q97" s="41"/>
      <c r="R97" s="41"/>
      <c r="S97" s="41"/>
      <c r="T97" s="77"/>
      <c r="AT97" s="23" t="s">
        <v>131</v>
      </c>
      <c r="AU97" s="23" t="s">
        <v>85</v>
      </c>
    </row>
    <row r="98" spans="2:65" s="12" customFormat="1" ht="13.5">
      <c r="B98" s="212"/>
      <c r="C98" s="213"/>
      <c r="D98" s="198" t="s">
        <v>137</v>
      </c>
      <c r="E98" s="214" t="s">
        <v>21</v>
      </c>
      <c r="F98" s="215" t="s">
        <v>156</v>
      </c>
      <c r="G98" s="213"/>
      <c r="H98" s="214" t="s">
        <v>21</v>
      </c>
      <c r="I98" s="216"/>
      <c r="J98" s="213"/>
      <c r="K98" s="213"/>
      <c r="L98" s="217"/>
      <c r="M98" s="218"/>
      <c r="N98" s="219"/>
      <c r="O98" s="219"/>
      <c r="P98" s="219"/>
      <c r="Q98" s="219"/>
      <c r="R98" s="219"/>
      <c r="S98" s="219"/>
      <c r="T98" s="220"/>
      <c r="AT98" s="221" t="s">
        <v>137</v>
      </c>
      <c r="AU98" s="221" t="s">
        <v>85</v>
      </c>
      <c r="AV98" s="12" t="s">
        <v>78</v>
      </c>
      <c r="AW98" s="12" t="s">
        <v>37</v>
      </c>
      <c r="AX98" s="12" t="s">
        <v>73</v>
      </c>
      <c r="AY98" s="221" t="s">
        <v>121</v>
      </c>
    </row>
    <row r="99" spans="2:65" s="11" customFormat="1" ht="13.5">
      <c r="B99" s="201"/>
      <c r="C99" s="202"/>
      <c r="D99" s="198" t="s">
        <v>137</v>
      </c>
      <c r="E99" s="203" t="s">
        <v>21</v>
      </c>
      <c r="F99" s="204" t="s">
        <v>157</v>
      </c>
      <c r="G99" s="202"/>
      <c r="H99" s="205">
        <v>192.78</v>
      </c>
      <c r="I99" s="206"/>
      <c r="J99" s="202"/>
      <c r="K99" s="202"/>
      <c r="L99" s="207"/>
      <c r="M99" s="208"/>
      <c r="N99" s="209"/>
      <c r="O99" s="209"/>
      <c r="P99" s="209"/>
      <c r="Q99" s="209"/>
      <c r="R99" s="209"/>
      <c r="S99" s="209"/>
      <c r="T99" s="210"/>
      <c r="AT99" s="211" t="s">
        <v>137</v>
      </c>
      <c r="AU99" s="211" t="s">
        <v>85</v>
      </c>
      <c r="AV99" s="11" t="s">
        <v>85</v>
      </c>
      <c r="AW99" s="11" t="s">
        <v>37</v>
      </c>
      <c r="AX99" s="11" t="s">
        <v>78</v>
      </c>
      <c r="AY99" s="211" t="s">
        <v>121</v>
      </c>
    </row>
    <row r="100" spans="2:65" s="1" customFormat="1" ht="16.5" customHeight="1">
      <c r="B100" s="40"/>
      <c r="C100" s="186" t="s">
        <v>158</v>
      </c>
      <c r="D100" s="186" t="s">
        <v>124</v>
      </c>
      <c r="E100" s="187" t="s">
        <v>159</v>
      </c>
      <c r="F100" s="188" t="s">
        <v>160</v>
      </c>
      <c r="G100" s="189" t="s">
        <v>153</v>
      </c>
      <c r="H100" s="190">
        <v>192.78</v>
      </c>
      <c r="I100" s="191"/>
      <c r="J100" s="192">
        <f>ROUND(I100*H100,2)</f>
        <v>0</v>
      </c>
      <c r="K100" s="188" t="s">
        <v>128</v>
      </c>
      <c r="L100" s="60"/>
      <c r="M100" s="193" t="s">
        <v>21</v>
      </c>
      <c r="N100" s="194" t="s">
        <v>44</v>
      </c>
      <c r="O100" s="41"/>
      <c r="P100" s="195">
        <f>O100*H100</f>
        <v>0</v>
      </c>
      <c r="Q100" s="195">
        <v>0</v>
      </c>
      <c r="R100" s="195">
        <f>Q100*H100</f>
        <v>0</v>
      </c>
      <c r="S100" s="195">
        <v>0</v>
      </c>
      <c r="T100" s="196">
        <f>S100*H100</f>
        <v>0</v>
      </c>
      <c r="AR100" s="23" t="s">
        <v>129</v>
      </c>
      <c r="AT100" s="23" t="s">
        <v>124</v>
      </c>
      <c r="AU100" s="23" t="s">
        <v>85</v>
      </c>
      <c r="AY100" s="23" t="s">
        <v>121</v>
      </c>
      <c r="BE100" s="197">
        <f>IF(N100="základní",J100,0)</f>
        <v>0</v>
      </c>
      <c r="BF100" s="197">
        <f>IF(N100="snížená",J100,0)</f>
        <v>0</v>
      </c>
      <c r="BG100" s="197">
        <f>IF(N100="zákl. přenesená",J100,0)</f>
        <v>0</v>
      </c>
      <c r="BH100" s="197">
        <f>IF(N100="sníž. přenesená",J100,0)</f>
        <v>0</v>
      </c>
      <c r="BI100" s="197">
        <f>IF(N100="nulová",J100,0)</f>
        <v>0</v>
      </c>
      <c r="BJ100" s="23" t="s">
        <v>78</v>
      </c>
      <c r="BK100" s="197">
        <f>ROUND(I100*H100,2)</f>
        <v>0</v>
      </c>
      <c r="BL100" s="23" t="s">
        <v>129</v>
      </c>
      <c r="BM100" s="23" t="s">
        <v>161</v>
      </c>
    </row>
    <row r="101" spans="2:65" s="1" customFormat="1" ht="27">
      <c r="B101" s="40"/>
      <c r="C101" s="62"/>
      <c r="D101" s="198" t="s">
        <v>131</v>
      </c>
      <c r="E101" s="62"/>
      <c r="F101" s="199" t="s">
        <v>162</v>
      </c>
      <c r="G101" s="62"/>
      <c r="H101" s="62"/>
      <c r="I101" s="157"/>
      <c r="J101" s="62"/>
      <c r="K101" s="62"/>
      <c r="L101" s="60"/>
      <c r="M101" s="200"/>
      <c r="N101" s="41"/>
      <c r="O101" s="41"/>
      <c r="P101" s="41"/>
      <c r="Q101" s="41"/>
      <c r="R101" s="41"/>
      <c r="S101" s="41"/>
      <c r="T101" s="77"/>
      <c r="AT101" s="23" t="s">
        <v>131</v>
      </c>
      <c r="AU101" s="23" t="s">
        <v>85</v>
      </c>
    </row>
    <row r="102" spans="2:65" s="1" customFormat="1" ht="16.5" customHeight="1">
      <c r="B102" s="40"/>
      <c r="C102" s="186" t="s">
        <v>163</v>
      </c>
      <c r="D102" s="186" t="s">
        <v>124</v>
      </c>
      <c r="E102" s="187" t="s">
        <v>164</v>
      </c>
      <c r="F102" s="188" t="s">
        <v>165</v>
      </c>
      <c r="G102" s="189" t="s">
        <v>153</v>
      </c>
      <c r="H102" s="190">
        <v>385.56</v>
      </c>
      <c r="I102" s="191"/>
      <c r="J102" s="192">
        <f>ROUND(I102*H102,2)</f>
        <v>0</v>
      </c>
      <c r="K102" s="188" t="s">
        <v>128</v>
      </c>
      <c r="L102" s="60"/>
      <c r="M102" s="193" t="s">
        <v>21</v>
      </c>
      <c r="N102" s="194" t="s">
        <v>44</v>
      </c>
      <c r="O102" s="41"/>
      <c r="P102" s="195">
        <f>O102*H102</f>
        <v>0</v>
      </c>
      <c r="Q102" s="195">
        <v>0</v>
      </c>
      <c r="R102" s="195">
        <f>Q102*H102</f>
        <v>0</v>
      </c>
      <c r="S102" s="195">
        <v>0</v>
      </c>
      <c r="T102" s="196">
        <f>S102*H102</f>
        <v>0</v>
      </c>
      <c r="AR102" s="23" t="s">
        <v>129</v>
      </c>
      <c r="AT102" s="23" t="s">
        <v>124</v>
      </c>
      <c r="AU102" s="23" t="s">
        <v>85</v>
      </c>
      <c r="AY102" s="23" t="s">
        <v>121</v>
      </c>
      <c r="BE102" s="197">
        <f>IF(N102="základní",J102,0)</f>
        <v>0</v>
      </c>
      <c r="BF102" s="197">
        <f>IF(N102="snížená",J102,0)</f>
        <v>0</v>
      </c>
      <c r="BG102" s="197">
        <f>IF(N102="zákl. přenesená",J102,0)</f>
        <v>0</v>
      </c>
      <c r="BH102" s="197">
        <f>IF(N102="sníž. přenesená",J102,0)</f>
        <v>0</v>
      </c>
      <c r="BI102" s="197">
        <f>IF(N102="nulová",J102,0)</f>
        <v>0</v>
      </c>
      <c r="BJ102" s="23" t="s">
        <v>78</v>
      </c>
      <c r="BK102" s="197">
        <f>ROUND(I102*H102,2)</f>
        <v>0</v>
      </c>
      <c r="BL102" s="23" t="s">
        <v>129</v>
      </c>
      <c r="BM102" s="23" t="s">
        <v>166</v>
      </c>
    </row>
    <row r="103" spans="2:65" s="1" customFormat="1" ht="27">
      <c r="B103" s="40"/>
      <c r="C103" s="62"/>
      <c r="D103" s="198" t="s">
        <v>131</v>
      </c>
      <c r="E103" s="62"/>
      <c r="F103" s="199" t="s">
        <v>167</v>
      </c>
      <c r="G103" s="62"/>
      <c r="H103" s="62"/>
      <c r="I103" s="157"/>
      <c r="J103" s="62"/>
      <c r="K103" s="62"/>
      <c r="L103" s="60"/>
      <c r="M103" s="200"/>
      <c r="N103" s="41"/>
      <c r="O103" s="41"/>
      <c r="P103" s="41"/>
      <c r="Q103" s="41"/>
      <c r="R103" s="41"/>
      <c r="S103" s="41"/>
      <c r="T103" s="77"/>
      <c r="AT103" s="23" t="s">
        <v>131</v>
      </c>
      <c r="AU103" s="23" t="s">
        <v>85</v>
      </c>
    </row>
    <row r="104" spans="2:65" s="11" customFormat="1" ht="13.5">
      <c r="B104" s="201"/>
      <c r="C104" s="202"/>
      <c r="D104" s="198" t="s">
        <v>137</v>
      </c>
      <c r="E104" s="203" t="s">
        <v>21</v>
      </c>
      <c r="F104" s="204" t="s">
        <v>168</v>
      </c>
      <c r="G104" s="202"/>
      <c r="H104" s="205">
        <v>385.56</v>
      </c>
      <c r="I104" s="206"/>
      <c r="J104" s="202"/>
      <c r="K104" s="202"/>
      <c r="L104" s="207"/>
      <c r="M104" s="208"/>
      <c r="N104" s="209"/>
      <c r="O104" s="209"/>
      <c r="P104" s="209"/>
      <c r="Q104" s="209"/>
      <c r="R104" s="209"/>
      <c r="S104" s="209"/>
      <c r="T104" s="210"/>
      <c r="AT104" s="211" t="s">
        <v>137</v>
      </c>
      <c r="AU104" s="211" t="s">
        <v>85</v>
      </c>
      <c r="AV104" s="11" t="s">
        <v>85</v>
      </c>
      <c r="AW104" s="11" t="s">
        <v>37</v>
      </c>
      <c r="AX104" s="11" t="s">
        <v>78</v>
      </c>
      <c r="AY104" s="211" t="s">
        <v>121</v>
      </c>
    </row>
    <row r="105" spans="2:65" s="1" customFormat="1" ht="16.5" customHeight="1">
      <c r="B105" s="40"/>
      <c r="C105" s="186" t="s">
        <v>10</v>
      </c>
      <c r="D105" s="186" t="s">
        <v>124</v>
      </c>
      <c r="E105" s="187" t="s">
        <v>169</v>
      </c>
      <c r="F105" s="188" t="s">
        <v>170</v>
      </c>
      <c r="G105" s="189" t="s">
        <v>153</v>
      </c>
      <c r="H105" s="190">
        <v>385.56</v>
      </c>
      <c r="I105" s="191"/>
      <c r="J105" s="192">
        <f>ROUND(I105*H105,2)</f>
        <v>0</v>
      </c>
      <c r="K105" s="188" t="s">
        <v>128</v>
      </c>
      <c r="L105" s="60"/>
      <c r="M105" s="193" t="s">
        <v>21</v>
      </c>
      <c r="N105" s="194" t="s">
        <v>44</v>
      </c>
      <c r="O105" s="41"/>
      <c r="P105" s="195">
        <f>O105*H105</f>
        <v>0</v>
      </c>
      <c r="Q105" s="195">
        <v>0</v>
      </c>
      <c r="R105" s="195">
        <f>Q105*H105</f>
        <v>0</v>
      </c>
      <c r="S105" s="195">
        <v>0</v>
      </c>
      <c r="T105" s="196">
        <f>S105*H105</f>
        <v>0</v>
      </c>
      <c r="AR105" s="23" t="s">
        <v>129</v>
      </c>
      <c r="AT105" s="23" t="s">
        <v>124</v>
      </c>
      <c r="AU105" s="23" t="s">
        <v>85</v>
      </c>
      <c r="AY105" s="23" t="s">
        <v>121</v>
      </c>
      <c r="BE105" s="197">
        <f>IF(N105="základní",J105,0)</f>
        <v>0</v>
      </c>
      <c r="BF105" s="197">
        <f>IF(N105="snížená",J105,0)</f>
        <v>0</v>
      </c>
      <c r="BG105" s="197">
        <f>IF(N105="zákl. přenesená",J105,0)</f>
        <v>0</v>
      </c>
      <c r="BH105" s="197">
        <f>IF(N105="sníž. přenesená",J105,0)</f>
        <v>0</v>
      </c>
      <c r="BI105" s="197">
        <f>IF(N105="nulová",J105,0)</f>
        <v>0</v>
      </c>
      <c r="BJ105" s="23" t="s">
        <v>78</v>
      </c>
      <c r="BK105" s="197">
        <f>ROUND(I105*H105,2)</f>
        <v>0</v>
      </c>
      <c r="BL105" s="23" t="s">
        <v>129</v>
      </c>
      <c r="BM105" s="23" t="s">
        <v>171</v>
      </c>
    </row>
    <row r="106" spans="2:65" s="1" customFormat="1" ht="27">
      <c r="B106" s="40"/>
      <c r="C106" s="62"/>
      <c r="D106" s="198" t="s">
        <v>131</v>
      </c>
      <c r="E106" s="62"/>
      <c r="F106" s="199" t="s">
        <v>172</v>
      </c>
      <c r="G106" s="62"/>
      <c r="H106" s="62"/>
      <c r="I106" s="157"/>
      <c r="J106" s="62"/>
      <c r="K106" s="62"/>
      <c r="L106" s="60"/>
      <c r="M106" s="200"/>
      <c r="N106" s="41"/>
      <c r="O106" s="41"/>
      <c r="P106" s="41"/>
      <c r="Q106" s="41"/>
      <c r="R106" s="41"/>
      <c r="S106" s="41"/>
      <c r="T106" s="77"/>
      <c r="AT106" s="23" t="s">
        <v>131</v>
      </c>
      <c r="AU106" s="23" t="s">
        <v>85</v>
      </c>
    </row>
    <row r="107" spans="2:65" s="1" customFormat="1" ht="16.5" customHeight="1">
      <c r="B107" s="40"/>
      <c r="C107" s="186" t="s">
        <v>173</v>
      </c>
      <c r="D107" s="186" t="s">
        <v>124</v>
      </c>
      <c r="E107" s="187" t="s">
        <v>174</v>
      </c>
      <c r="F107" s="188" t="s">
        <v>175</v>
      </c>
      <c r="G107" s="189" t="s">
        <v>153</v>
      </c>
      <c r="H107" s="190">
        <v>64.260000000000005</v>
      </c>
      <c r="I107" s="191"/>
      <c r="J107" s="192">
        <f>ROUND(I107*H107,2)</f>
        <v>0</v>
      </c>
      <c r="K107" s="188" t="s">
        <v>128</v>
      </c>
      <c r="L107" s="60"/>
      <c r="M107" s="193" t="s">
        <v>21</v>
      </c>
      <c r="N107" s="194" t="s">
        <v>44</v>
      </c>
      <c r="O107" s="41"/>
      <c r="P107" s="195">
        <f>O107*H107</f>
        <v>0</v>
      </c>
      <c r="Q107" s="195">
        <v>0</v>
      </c>
      <c r="R107" s="195">
        <f>Q107*H107</f>
        <v>0</v>
      </c>
      <c r="S107" s="195">
        <v>0</v>
      </c>
      <c r="T107" s="196">
        <f>S107*H107</f>
        <v>0</v>
      </c>
      <c r="AR107" s="23" t="s">
        <v>129</v>
      </c>
      <c r="AT107" s="23" t="s">
        <v>124</v>
      </c>
      <c r="AU107" s="23" t="s">
        <v>85</v>
      </c>
      <c r="AY107" s="23" t="s">
        <v>121</v>
      </c>
      <c r="BE107" s="197">
        <f>IF(N107="základní",J107,0)</f>
        <v>0</v>
      </c>
      <c r="BF107" s="197">
        <f>IF(N107="snížená",J107,0)</f>
        <v>0</v>
      </c>
      <c r="BG107" s="197">
        <f>IF(N107="zákl. přenesená",J107,0)</f>
        <v>0</v>
      </c>
      <c r="BH107" s="197">
        <f>IF(N107="sníž. přenesená",J107,0)</f>
        <v>0</v>
      </c>
      <c r="BI107" s="197">
        <f>IF(N107="nulová",J107,0)</f>
        <v>0</v>
      </c>
      <c r="BJ107" s="23" t="s">
        <v>78</v>
      </c>
      <c r="BK107" s="197">
        <f>ROUND(I107*H107,2)</f>
        <v>0</v>
      </c>
      <c r="BL107" s="23" t="s">
        <v>129</v>
      </c>
      <c r="BM107" s="23" t="s">
        <v>176</v>
      </c>
    </row>
    <row r="108" spans="2:65" s="1" customFormat="1" ht="27">
      <c r="B108" s="40"/>
      <c r="C108" s="62"/>
      <c r="D108" s="198" t="s">
        <v>131</v>
      </c>
      <c r="E108" s="62"/>
      <c r="F108" s="199" t="s">
        <v>177</v>
      </c>
      <c r="G108" s="62"/>
      <c r="H108" s="62"/>
      <c r="I108" s="157"/>
      <c r="J108" s="62"/>
      <c r="K108" s="62"/>
      <c r="L108" s="60"/>
      <c r="M108" s="200"/>
      <c r="N108" s="41"/>
      <c r="O108" s="41"/>
      <c r="P108" s="41"/>
      <c r="Q108" s="41"/>
      <c r="R108" s="41"/>
      <c r="S108" s="41"/>
      <c r="T108" s="77"/>
      <c r="AT108" s="23" t="s">
        <v>131</v>
      </c>
      <c r="AU108" s="23" t="s">
        <v>85</v>
      </c>
    </row>
    <row r="109" spans="2:65" s="11" customFormat="1" ht="13.5">
      <c r="B109" s="201"/>
      <c r="C109" s="202"/>
      <c r="D109" s="198" t="s">
        <v>137</v>
      </c>
      <c r="E109" s="203" t="s">
        <v>21</v>
      </c>
      <c r="F109" s="204" t="s">
        <v>178</v>
      </c>
      <c r="G109" s="202"/>
      <c r="H109" s="205">
        <v>64.260000000000005</v>
      </c>
      <c r="I109" s="206"/>
      <c r="J109" s="202"/>
      <c r="K109" s="202"/>
      <c r="L109" s="207"/>
      <c r="M109" s="208"/>
      <c r="N109" s="209"/>
      <c r="O109" s="209"/>
      <c r="P109" s="209"/>
      <c r="Q109" s="209"/>
      <c r="R109" s="209"/>
      <c r="S109" s="209"/>
      <c r="T109" s="210"/>
      <c r="AT109" s="211" t="s">
        <v>137</v>
      </c>
      <c r="AU109" s="211" t="s">
        <v>85</v>
      </c>
      <c r="AV109" s="11" t="s">
        <v>85</v>
      </c>
      <c r="AW109" s="11" t="s">
        <v>37</v>
      </c>
      <c r="AX109" s="11" t="s">
        <v>78</v>
      </c>
      <c r="AY109" s="211" t="s">
        <v>121</v>
      </c>
    </row>
    <row r="110" spans="2:65" s="1" customFormat="1" ht="16.5" customHeight="1">
      <c r="B110" s="40"/>
      <c r="C110" s="186" t="s">
        <v>179</v>
      </c>
      <c r="D110" s="186" t="s">
        <v>124</v>
      </c>
      <c r="E110" s="187" t="s">
        <v>180</v>
      </c>
      <c r="F110" s="188" t="s">
        <v>181</v>
      </c>
      <c r="G110" s="189" t="s">
        <v>153</v>
      </c>
      <c r="H110" s="190">
        <v>47.52</v>
      </c>
      <c r="I110" s="191"/>
      <c r="J110" s="192">
        <f>ROUND(I110*H110,2)</f>
        <v>0</v>
      </c>
      <c r="K110" s="188" t="s">
        <v>128</v>
      </c>
      <c r="L110" s="60"/>
      <c r="M110" s="193" t="s">
        <v>21</v>
      </c>
      <c r="N110" s="194" t="s">
        <v>44</v>
      </c>
      <c r="O110" s="41"/>
      <c r="P110" s="195">
        <f>O110*H110</f>
        <v>0</v>
      </c>
      <c r="Q110" s="195">
        <v>0</v>
      </c>
      <c r="R110" s="195">
        <f>Q110*H110</f>
        <v>0</v>
      </c>
      <c r="S110" s="195">
        <v>0</v>
      </c>
      <c r="T110" s="196">
        <f>S110*H110</f>
        <v>0</v>
      </c>
      <c r="AR110" s="23" t="s">
        <v>129</v>
      </c>
      <c r="AT110" s="23" t="s">
        <v>124</v>
      </c>
      <c r="AU110" s="23" t="s">
        <v>85</v>
      </c>
      <c r="AY110" s="23" t="s">
        <v>121</v>
      </c>
      <c r="BE110" s="197">
        <f>IF(N110="základní",J110,0)</f>
        <v>0</v>
      </c>
      <c r="BF110" s="197">
        <f>IF(N110="snížená",J110,0)</f>
        <v>0</v>
      </c>
      <c r="BG110" s="197">
        <f>IF(N110="zákl. přenesená",J110,0)</f>
        <v>0</v>
      </c>
      <c r="BH110" s="197">
        <f>IF(N110="sníž. přenesená",J110,0)</f>
        <v>0</v>
      </c>
      <c r="BI110" s="197">
        <f>IF(N110="nulová",J110,0)</f>
        <v>0</v>
      </c>
      <c r="BJ110" s="23" t="s">
        <v>78</v>
      </c>
      <c r="BK110" s="197">
        <f>ROUND(I110*H110,2)</f>
        <v>0</v>
      </c>
      <c r="BL110" s="23" t="s">
        <v>129</v>
      </c>
      <c r="BM110" s="23" t="s">
        <v>182</v>
      </c>
    </row>
    <row r="111" spans="2:65" s="1" customFormat="1" ht="27">
      <c r="B111" s="40"/>
      <c r="C111" s="62"/>
      <c r="D111" s="198" t="s">
        <v>131</v>
      </c>
      <c r="E111" s="62"/>
      <c r="F111" s="199" t="s">
        <v>183</v>
      </c>
      <c r="G111" s="62"/>
      <c r="H111" s="62"/>
      <c r="I111" s="157"/>
      <c r="J111" s="62"/>
      <c r="K111" s="62"/>
      <c r="L111" s="60"/>
      <c r="M111" s="200"/>
      <c r="N111" s="41"/>
      <c r="O111" s="41"/>
      <c r="P111" s="41"/>
      <c r="Q111" s="41"/>
      <c r="R111" s="41"/>
      <c r="S111" s="41"/>
      <c r="T111" s="77"/>
      <c r="AT111" s="23" t="s">
        <v>131</v>
      </c>
      <c r="AU111" s="23" t="s">
        <v>85</v>
      </c>
    </row>
    <row r="112" spans="2:65" s="12" customFormat="1" ht="13.5">
      <c r="B112" s="212"/>
      <c r="C112" s="213"/>
      <c r="D112" s="198" t="s">
        <v>137</v>
      </c>
      <c r="E112" s="214" t="s">
        <v>21</v>
      </c>
      <c r="F112" s="215" t="s">
        <v>184</v>
      </c>
      <c r="G112" s="213"/>
      <c r="H112" s="214" t="s">
        <v>21</v>
      </c>
      <c r="I112" s="216"/>
      <c r="J112" s="213"/>
      <c r="K112" s="213"/>
      <c r="L112" s="217"/>
      <c r="M112" s="218"/>
      <c r="N112" s="219"/>
      <c r="O112" s="219"/>
      <c r="P112" s="219"/>
      <c r="Q112" s="219"/>
      <c r="R112" s="219"/>
      <c r="S112" s="219"/>
      <c r="T112" s="220"/>
      <c r="AT112" s="221" t="s">
        <v>137</v>
      </c>
      <c r="AU112" s="221" t="s">
        <v>85</v>
      </c>
      <c r="AV112" s="12" t="s">
        <v>78</v>
      </c>
      <c r="AW112" s="12" t="s">
        <v>37</v>
      </c>
      <c r="AX112" s="12" t="s">
        <v>73</v>
      </c>
      <c r="AY112" s="221" t="s">
        <v>121</v>
      </c>
    </row>
    <row r="113" spans="2:65" s="11" customFormat="1" ht="13.5">
      <c r="B113" s="201"/>
      <c r="C113" s="202"/>
      <c r="D113" s="198" t="s">
        <v>137</v>
      </c>
      <c r="E113" s="203" t="s">
        <v>21</v>
      </c>
      <c r="F113" s="204" t="s">
        <v>185</v>
      </c>
      <c r="G113" s="202"/>
      <c r="H113" s="205">
        <v>47.52</v>
      </c>
      <c r="I113" s="206"/>
      <c r="J113" s="202"/>
      <c r="K113" s="202"/>
      <c r="L113" s="207"/>
      <c r="M113" s="208"/>
      <c r="N113" s="209"/>
      <c r="O113" s="209"/>
      <c r="P113" s="209"/>
      <c r="Q113" s="209"/>
      <c r="R113" s="209"/>
      <c r="S113" s="209"/>
      <c r="T113" s="210"/>
      <c r="AT113" s="211" t="s">
        <v>137</v>
      </c>
      <c r="AU113" s="211" t="s">
        <v>85</v>
      </c>
      <c r="AV113" s="11" t="s">
        <v>85</v>
      </c>
      <c r="AW113" s="11" t="s">
        <v>37</v>
      </c>
      <c r="AX113" s="11" t="s">
        <v>78</v>
      </c>
      <c r="AY113" s="211" t="s">
        <v>121</v>
      </c>
    </row>
    <row r="114" spans="2:65" s="1" customFormat="1" ht="16.5" customHeight="1">
      <c r="B114" s="40"/>
      <c r="C114" s="186" t="s">
        <v>186</v>
      </c>
      <c r="D114" s="186" t="s">
        <v>124</v>
      </c>
      <c r="E114" s="187" t="s">
        <v>187</v>
      </c>
      <c r="F114" s="188" t="s">
        <v>188</v>
      </c>
      <c r="G114" s="189" t="s">
        <v>153</v>
      </c>
      <c r="H114" s="190">
        <v>47.52</v>
      </c>
      <c r="I114" s="191"/>
      <c r="J114" s="192">
        <f>ROUND(I114*H114,2)</f>
        <v>0</v>
      </c>
      <c r="K114" s="188" t="s">
        <v>128</v>
      </c>
      <c r="L114" s="60"/>
      <c r="M114" s="193" t="s">
        <v>21</v>
      </c>
      <c r="N114" s="194" t="s">
        <v>44</v>
      </c>
      <c r="O114" s="41"/>
      <c r="P114" s="195">
        <f>O114*H114</f>
        <v>0</v>
      </c>
      <c r="Q114" s="195">
        <v>0</v>
      </c>
      <c r="R114" s="195">
        <f>Q114*H114</f>
        <v>0</v>
      </c>
      <c r="S114" s="195">
        <v>0</v>
      </c>
      <c r="T114" s="196">
        <f>S114*H114</f>
        <v>0</v>
      </c>
      <c r="AR114" s="23" t="s">
        <v>129</v>
      </c>
      <c r="AT114" s="23" t="s">
        <v>124</v>
      </c>
      <c r="AU114" s="23" t="s">
        <v>85</v>
      </c>
      <c r="AY114" s="23" t="s">
        <v>121</v>
      </c>
      <c r="BE114" s="197">
        <f>IF(N114="základní",J114,0)</f>
        <v>0</v>
      </c>
      <c r="BF114" s="197">
        <f>IF(N114="snížená",J114,0)</f>
        <v>0</v>
      </c>
      <c r="BG114" s="197">
        <f>IF(N114="zákl. přenesená",J114,0)</f>
        <v>0</v>
      </c>
      <c r="BH114" s="197">
        <f>IF(N114="sníž. přenesená",J114,0)</f>
        <v>0</v>
      </c>
      <c r="BI114" s="197">
        <f>IF(N114="nulová",J114,0)</f>
        <v>0</v>
      </c>
      <c r="BJ114" s="23" t="s">
        <v>78</v>
      </c>
      <c r="BK114" s="197">
        <f>ROUND(I114*H114,2)</f>
        <v>0</v>
      </c>
      <c r="BL114" s="23" t="s">
        <v>129</v>
      </c>
      <c r="BM114" s="23" t="s">
        <v>189</v>
      </c>
    </row>
    <row r="115" spans="2:65" s="1" customFormat="1" ht="27">
      <c r="B115" s="40"/>
      <c r="C115" s="62"/>
      <c r="D115" s="198" t="s">
        <v>131</v>
      </c>
      <c r="E115" s="62"/>
      <c r="F115" s="199" t="s">
        <v>190</v>
      </c>
      <c r="G115" s="62"/>
      <c r="H115" s="62"/>
      <c r="I115" s="157"/>
      <c r="J115" s="62"/>
      <c r="K115" s="62"/>
      <c r="L115" s="60"/>
      <c r="M115" s="200"/>
      <c r="N115" s="41"/>
      <c r="O115" s="41"/>
      <c r="P115" s="41"/>
      <c r="Q115" s="41"/>
      <c r="R115" s="41"/>
      <c r="S115" s="41"/>
      <c r="T115" s="77"/>
      <c r="AT115" s="23" t="s">
        <v>131</v>
      </c>
      <c r="AU115" s="23" t="s">
        <v>85</v>
      </c>
    </row>
    <row r="116" spans="2:65" s="1" customFormat="1" ht="16.5" customHeight="1">
      <c r="B116" s="40"/>
      <c r="C116" s="186" t="s">
        <v>191</v>
      </c>
      <c r="D116" s="186" t="s">
        <v>124</v>
      </c>
      <c r="E116" s="187" t="s">
        <v>192</v>
      </c>
      <c r="F116" s="188" t="s">
        <v>193</v>
      </c>
      <c r="G116" s="189" t="s">
        <v>153</v>
      </c>
      <c r="H116" s="190">
        <v>95.04</v>
      </c>
      <c r="I116" s="191"/>
      <c r="J116" s="192">
        <f>ROUND(I116*H116,2)</f>
        <v>0</v>
      </c>
      <c r="K116" s="188" t="s">
        <v>128</v>
      </c>
      <c r="L116" s="60"/>
      <c r="M116" s="193" t="s">
        <v>21</v>
      </c>
      <c r="N116" s="194" t="s">
        <v>44</v>
      </c>
      <c r="O116" s="41"/>
      <c r="P116" s="195">
        <f>O116*H116</f>
        <v>0</v>
      </c>
      <c r="Q116" s="195">
        <v>0</v>
      </c>
      <c r="R116" s="195">
        <f>Q116*H116</f>
        <v>0</v>
      </c>
      <c r="S116" s="195">
        <v>0</v>
      </c>
      <c r="T116" s="196">
        <f>S116*H116</f>
        <v>0</v>
      </c>
      <c r="AR116" s="23" t="s">
        <v>129</v>
      </c>
      <c r="AT116" s="23" t="s">
        <v>124</v>
      </c>
      <c r="AU116" s="23" t="s">
        <v>85</v>
      </c>
      <c r="AY116" s="23" t="s">
        <v>121</v>
      </c>
      <c r="BE116" s="197">
        <f>IF(N116="základní",J116,0)</f>
        <v>0</v>
      </c>
      <c r="BF116" s="197">
        <f>IF(N116="snížená",J116,0)</f>
        <v>0</v>
      </c>
      <c r="BG116" s="197">
        <f>IF(N116="zákl. přenesená",J116,0)</f>
        <v>0</v>
      </c>
      <c r="BH116" s="197">
        <f>IF(N116="sníž. přenesená",J116,0)</f>
        <v>0</v>
      </c>
      <c r="BI116" s="197">
        <f>IF(N116="nulová",J116,0)</f>
        <v>0</v>
      </c>
      <c r="BJ116" s="23" t="s">
        <v>78</v>
      </c>
      <c r="BK116" s="197">
        <f>ROUND(I116*H116,2)</f>
        <v>0</v>
      </c>
      <c r="BL116" s="23" t="s">
        <v>129</v>
      </c>
      <c r="BM116" s="23" t="s">
        <v>194</v>
      </c>
    </row>
    <row r="117" spans="2:65" s="1" customFormat="1" ht="27">
      <c r="B117" s="40"/>
      <c r="C117" s="62"/>
      <c r="D117" s="198" t="s">
        <v>131</v>
      </c>
      <c r="E117" s="62"/>
      <c r="F117" s="199" t="s">
        <v>195</v>
      </c>
      <c r="G117" s="62"/>
      <c r="H117" s="62"/>
      <c r="I117" s="157"/>
      <c r="J117" s="62"/>
      <c r="K117" s="62"/>
      <c r="L117" s="60"/>
      <c r="M117" s="200"/>
      <c r="N117" s="41"/>
      <c r="O117" s="41"/>
      <c r="P117" s="41"/>
      <c r="Q117" s="41"/>
      <c r="R117" s="41"/>
      <c r="S117" s="41"/>
      <c r="T117" s="77"/>
      <c r="AT117" s="23" t="s">
        <v>131</v>
      </c>
      <c r="AU117" s="23" t="s">
        <v>85</v>
      </c>
    </row>
    <row r="118" spans="2:65" s="11" customFormat="1" ht="13.5">
      <c r="B118" s="201"/>
      <c r="C118" s="202"/>
      <c r="D118" s="198" t="s">
        <v>137</v>
      </c>
      <c r="E118" s="203" t="s">
        <v>21</v>
      </c>
      <c r="F118" s="204" t="s">
        <v>196</v>
      </c>
      <c r="G118" s="202"/>
      <c r="H118" s="205">
        <v>95.04</v>
      </c>
      <c r="I118" s="206"/>
      <c r="J118" s="202"/>
      <c r="K118" s="202"/>
      <c r="L118" s="207"/>
      <c r="M118" s="208"/>
      <c r="N118" s="209"/>
      <c r="O118" s="209"/>
      <c r="P118" s="209"/>
      <c r="Q118" s="209"/>
      <c r="R118" s="209"/>
      <c r="S118" s="209"/>
      <c r="T118" s="210"/>
      <c r="AT118" s="211" t="s">
        <v>137</v>
      </c>
      <c r="AU118" s="211" t="s">
        <v>85</v>
      </c>
      <c r="AV118" s="11" t="s">
        <v>85</v>
      </c>
      <c r="AW118" s="11" t="s">
        <v>37</v>
      </c>
      <c r="AX118" s="11" t="s">
        <v>78</v>
      </c>
      <c r="AY118" s="211" t="s">
        <v>121</v>
      </c>
    </row>
    <row r="119" spans="2:65" s="1" customFormat="1" ht="16.5" customHeight="1">
      <c r="B119" s="40"/>
      <c r="C119" s="186" t="s">
        <v>197</v>
      </c>
      <c r="D119" s="186" t="s">
        <v>124</v>
      </c>
      <c r="E119" s="187" t="s">
        <v>198</v>
      </c>
      <c r="F119" s="188" t="s">
        <v>199</v>
      </c>
      <c r="G119" s="189" t="s">
        <v>153</v>
      </c>
      <c r="H119" s="190">
        <v>95.04</v>
      </c>
      <c r="I119" s="191"/>
      <c r="J119" s="192">
        <f>ROUND(I119*H119,2)</f>
        <v>0</v>
      </c>
      <c r="K119" s="188" t="s">
        <v>128</v>
      </c>
      <c r="L119" s="60"/>
      <c r="M119" s="193" t="s">
        <v>21</v>
      </c>
      <c r="N119" s="194" t="s">
        <v>44</v>
      </c>
      <c r="O119" s="41"/>
      <c r="P119" s="195">
        <f>O119*H119</f>
        <v>0</v>
      </c>
      <c r="Q119" s="195">
        <v>0</v>
      </c>
      <c r="R119" s="195">
        <f>Q119*H119</f>
        <v>0</v>
      </c>
      <c r="S119" s="195">
        <v>0</v>
      </c>
      <c r="T119" s="196">
        <f>S119*H119</f>
        <v>0</v>
      </c>
      <c r="AR119" s="23" t="s">
        <v>129</v>
      </c>
      <c r="AT119" s="23" t="s">
        <v>124</v>
      </c>
      <c r="AU119" s="23" t="s">
        <v>85</v>
      </c>
      <c r="AY119" s="23" t="s">
        <v>121</v>
      </c>
      <c r="BE119" s="197">
        <f>IF(N119="základní",J119,0)</f>
        <v>0</v>
      </c>
      <c r="BF119" s="197">
        <f>IF(N119="snížená",J119,0)</f>
        <v>0</v>
      </c>
      <c r="BG119" s="197">
        <f>IF(N119="zákl. přenesená",J119,0)</f>
        <v>0</v>
      </c>
      <c r="BH119" s="197">
        <f>IF(N119="sníž. přenesená",J119,0)</f>
        <v>0</v>
      </c>
      <c r="BI119" s="197">
        <f>IF(N119="nulová",J119,0)</f>
        <v>0</v>
      </c>
      <c r="BJ119" s="23" t="s">
        <v>78</v>
      </c>
      <c r="BK119" s="197">
        <f>ROUND(I119*H119,2)</f>
        <v>0</v>
      </c>
      <c r="BL119" s="23" t="s">
        <v>129</v>
      </c>
      <c r="BM119" s="23" t="s">
        <v>200</v>
      </c>
    </row>
    <row r="120" spans="2:65" s="1" customFormat="1" ht="27">
      <c r="B120" s="40"/>
      <c r="C120" s="62"/>
      <c r="D120" s="198" t="s">
        <v>131</v>
      </c>
      <c r="E120" s="62"/>
      <c r="F120" s="199" t="s">
        <v>201</v>
      </c>
      <c r="G120" s="62"/>
      <c r="H120" s="62"/>
      <c r="I120" s="157"/>
      <c r="J120" s="62"/>
      <c r="K120" s="62"/>
      <c r="L120" s="60"/>
      <c r="M120" s="200"/>
      <c r="N120" s="41"/>
      <c r="O120" s="41"/>
      <c r="P120" s="41"/>
      <c r="Q120" s="41"/>
      <c r="R120" s="41"/>
      <c r="S120" s="41"/>
      <c r="T120" s="77"/>
      <c r="AT120" s="23" t="s">
        <v>131</v>
      </c>
      <c r="AU120" s="23" t="s">
        <v>85</v>
      </c>
    </row>
    <row r="121" spans="2:65" s="1" customFormat="1" ht="16.5" customHeight="1">
      <c r="B121" s="40"/>
      <c r="C121" s="186" t="s">
        <v>9</v>
      </c>
      <c r="D121" s="186" t="s">
        <v>124</v>
      </c>
      <c r="E121" s="187" t="s">
        <v>202</v>
      </c>
      <c r="F121" s="188" t="s">
        <v>203</v>
      </c>
      <c r="G121" s="189" t="s">
        <v>153</v>
      </c>
      <c r="H121" s="190">
        <v>15.84</v>
      </c>
      <c r="I121" s="191"/>
      <c r="J121" s="192">
        <f>ROUND(I121*H121,2)</f>
        <v>0</v>
      </c>
      <c r="K121" s="188" t="s">
        <v>128</v>
      </c>
      <c r="L121" s="60"/>
      <c r="M121" s="193" t="s">
        <v>21</v>
      </c>
      <c r="N121" s="194" t="s">
        <v>44</v>
      </c>
      <c r="O121" s="41"/>
      <c r="P121" s="195">
        <f>O121*H121</f>
        <v>0</v>
      </c>
      <c r="Q121" s="195">
        <v>3.5500000000000002E-3</v>
      </c>
      <c r="R121" s="195">
        <f>Q121*H121</f>
        <v>5.6232000000000004E-2</v>
      </c>
      <c r="S121" s="195">
        <v>0</v>
      </c>
      <c r="T121" s="196">
        <f>S121*H121</f>
        <v>0</v>
      </c>
      <c r="AR121" s="23" t="s">
        <v>129</v>
      </c>
      <c r="AT121" s="23" t="s">
        <v>124</v>
      </c>
      <c r="AU121" s="23" t="s">
        <v>85</v>
      </c>
      <c r="AY121" s="23" t="s">
        <v>121</v>
      </c>
      <c r="BE121" s="197">
        <f>IF(N121="základní",J121,0)</f>
        <v>0</v>
      </c>
      <c r="BF121" s="197">
        <f>IF(N121="snížená",J121,0)</f>
        <v>0</v>
      </c>
      <c r="BG121" s="197">
        <f>IF(N121="zákl. přenesená",J121,0)</f>
        <v>0</v>
      </c>
      <c r="BH121" s="197">
        <f>IF(N121="sníž. přenesená",J121,0)</f>
        <v>0</v>
      </c>
      <c r="BI121" s="197">
        <f>IF(N121="nulová",J121,0)</f>
        <v>0</v>
      </c>
      <c r="BJ121" s="23" t="s">
        <v>78</v>
      </c>
      <c r="BK121" s="197">
        <f>ROUND(I121*H121,2)</f>
        <v>0</v>
      </c>
      <c r="BL121" s="23" t="s">
        <v>129</v>
      </c>
      <c r="BM121" s="23" t="s">
        <v>204</v>
      </c>
    </row>
    <row r="122" spans="2:65" s="1" customFormat="1" ht="27">
      <c r="B122" s="40"/>
      <c r="C122" s="62"/>
      <c r="D122" s="198" t="s">
        <v>131</v>
      </c>
      <c r="E122" s="62"/>
      <c r="F122" s="199" t="s">
        <v>205</v>
      </c>
      <c r="G122" s="62"/>
      <c r="H122" s="62"/>
      <c r="I122" s="157"/>
      <c r="J122" s="62"/>
      <c r="K122" s="62"/>
      <c r="L122" s="60"/>
      <c r="M122" s="200"/>
      <c r="N122" s="41"/>
      <c r="O122" s="41"/>
      <c r="P122" s="41"/>
      <c r="Q122" s="41"/>
      <c r="R122" s="41"/>
      <c r="S122" s="41"/>
      <c r="T122" s="77"/>
      <c r="AT122" s="23" t="s">
        <v>131</v>
      </c>
      <c r="AU122" s="23" t="s">
        <v>85</v>
      </c>
    </row>
    <row r="123" spans="2:65" s="11" customFormat="1" ht="13.5">
      <c r="B123" s="201"/>
      <c r="C123" s="202"/>
      <c r="D123" s="198" t="s">
        <v>137</v>
      </c>
      <c r="E123" s="203" t="s">
        <v>21</v>
      </c>
      <c r="F123" s="204" t="s">
        <v>206</v>
      </c>
      <c r="G123" s="202"/>
      <c r="H123" s="205">
        <v>15.84</v>
      </c>
      <c r="I123" s="206"/>
      <c r="J123" s="202"/>
      <c r="K123" s="202"/>
      <c r="L123" s="207"/>
      <c r="M123" s="208"/>
      <c r="N123" s="209"/>
      <c r="O123" s="209"/>
      <c r="P123" s="209"/>
      <c r="Q123" s="209"/>
      <c r="R123" s="209"/>
      <c r="S123" s="209"/>
      <c r="T123" s="210"/>
      <c r="AT123" s="211" t="s">
        <v>137</v>
      </c>
      <c r="AU123" s="211" t="s">
        <v>85</v>
      </c>
      <c r="AV123" s="11" t="s">
        <v>85</v>
      </c>
      <c r="AW123" s="11" t="s">
        <v>37</v>
      </c>
      <c r="AX123" s="11" t="s">
        <v>78</v>
      </c>
      <c r="AY123" s="211" t="s">
        <v>121</v>
      </c>
    </row>
    <row r="124" spans="2:65" s="1" customFormat="1" ht="16.5" customHeight="1">
      <c r="B124" s="40"/>
      <c r="C124" s="186" t="s">
        <v>207</v>
      </c>
      <c r="D124" s="186" t="s">
        <v>124</v>
      </c>
      <c r="E124" s="187" t="s">
        <v>208</v>
      </c>
      <c r="F124" s="188" t="s">
        <v>209</v>
      </c>
      <c r="G124" s="189" t="s">
        <v>127</v>
      </c>
      <c r="H124" s="190">
        <v>1071</v>
      </c>
      <c r="I124" s="191"/>
      <c r="J124" s="192">
        <f>ROUND(I124*H124,2)</f>
        <v>0</v>
      </c>
      <c r="K124" s="188" t="s">
        <v>128</v>
      </c>
      <c r="L124" s="60"/>
      <c r="M124" s="193" t="s">
        <v>21</v>
      </c>
      <c r="N124" s="194" t="s">
        <v>44</v>
      </c>
      <c r="O124" s="41"/>
      <c r="P124" s="195">
        <f>O124*H124</f>
        <v>0</v>
      </c>
      <c r="Q124" s="195">
        <v>8.4000000000000003E-4</v>
      </c>
      <c r="R124" s="195">
        <f>Q124*H124</f>
        <v>0.89964</v>
      </c>
      <c r="S124" s="195">
        <v>0</v>
      </c>
      <c r="T124" s="196">
        <f>S124*H124</f>
        <v>0</v>
      </c>
      <c r="AR124" s="23" t="s">
        <v>129</v>
      </c>
      <c r="AT124" s="23" t="s">
        <v>124</v>
      </c>
      <c r="AU124" s="23" t="s">
        <v>85</v>
      </c>
      <c r="AY124" s="23" t="s">
        <v>121</v>
      </c>
      <c r="BE124" s="197">
        <f>IF(N124="základní",J124,0)</f>
        <v>0</v>
      </c>
      <c r="BF124" s="197">
        <f>IF(N124="snížená",J124,0)</f>
        <v>0</v>
      </c>
      <c r="BG124" s="197">
        <f>IF(N124="zákl. přenesená",J124,0)</f>
        <v>0</v>
      </c>
      <c r="BH124" s="197">
        <f>IF(N124="sníž. přenesená",J124,0)</f>
        <v>0</v>
      </c>
      <c r="BI124" s="197">
        <f>IF(N124="nulová",J124,0)</f>
        <v>0</v>
      </c>
      <c r="BJ124" s="23" t="s">
        <v>78</v>
      </c>
      <c r="BK124" s="197">
        <f>ROUND(I124*H124,2)</f>
        <v>0</v>
      </c>
      <c r="BL124" s="23" t="s">
        <v>129</v>
      </c>
      <c r="BM124" s="23" t="s">
        <v>210</v>
      </c>
    </row>
    <row r="125" spans="2:65" s="1" customFormat="1" ht="27">
      <c r="B125" s="40"/>
      <c r="C125" s="62"/>
      <c r="D125" s="198" t="s">
        <v>131</v>
      </c>
      <c r="E125" s="62"/>
      <c r="F125" s="199" t="s">
        <v>211</v>
      </c>
      <c r="G125" s="62"/>
      <c r="H125" s="62"/>
      <c r="I125" s="157"/>
      <c r="J125" s="62"/>
      <c r="K125" s="62"/>
      <c r="L125" s="60"/>
      <c r="M125" s="200"/>
      <c r="N125" s="41"/>
      <c r="O125" s="41"/>
      <c r="P125" s="41"/>
      <c r="Q125" s="41"/>
      <c r="R125" s="41"/>
      <c r="S125" s="41"/>
      <c r="T125" s="77"/>
      <c r="AT125" s="23" t="s">
        <v>131</v>
      </c>
      <c r="AU125" s="23" t="s">
        <v>85</v>
      </c>
    </row>
    <row r="126" spans="2:65" s="11" customFormat="1" ht="13.5">
      <c r="B126" s="201"/>
      <c r="C126" s="202"/>
      <c r="D126" s="198" t="s">
        <v>137</v>
      </c>
      <c r="E126" s="203" t="s">
        <v>21</v>
      </c>
      <c r="F126" s="204" t="s">
        <v>212</v>
      </c>
      <c r="G126" s="202"/>
      <c r="H126" s="205">
        <v>1071</v>
      </c>
      <c r="I126" s="206"/>
      <c r="J126" s="202"/>
      <c r="K126" s="202"/>
      <c r="L126" s="207"/>
      <c r="M126" s="208"/>
      <c r="N126" s="209"/>
      <c r="O126" s="209"/>
      <c r="P126" s="209"/>
      <c r="Q126" s="209"/>
      <c r="R126" s="209"/>
      <c r="S126" s="209"/>
      <c r="T126" s="210"/>
      <c r="AT126" s="211" t="s">
        <v>137</v>
      </c>
      <c r="AU126" s="211" t="s">
        <v>85</v>
      </c>
      <c r="AV126" s="11" t="s">
        <v>85</v>
      </c>
      <c r="AW126" s="11" t="s">
        <v>37</v>
      </c>
      <c r="AX126" s="11" t="s">
        <v>78</v>
      </c>
      <c r="AY126" s="211" t="s">
        <v>121</v>
      </c>
    </row>
    <row r="127" spans="2:65" s="1" customFormat="1" ht="16.5" customHeight="1">
      <c r="B127" s="40"/>
      <c r="C127" s="186" t="s">
        <v>213</v>
      </c>
      <c r="D127" s="186" t="s">
        <v>124</v>
      </c>
      <c r="E127" s="187" t="s">
        <v>214</v>
      </c>
      <c r="F127" s="188" t="s">
        <v>215</v>
      </c>
      <c r="G127" s="189" t="s">
        <v>127</v>
      </c>
      <c r="H127" s="190">
        <v>1071</v>
      </c>
      <c r="I127" s="191"/>
      <c r="J127" s="192">
        <f>ROUND(I127*H127,2)</f>
        <v>0</v>
      </c>
      <c r="K127" s="188" t="s">
        <v>128</v>
      </c>
      <c r="L127" s="60"/>
      <c r="M127" s="193" t="s">
        <v>21</v>
      </c>
      <c r="N127" s="194" t="s">
        <v>44</v>
      </c>
      <c r="O127" s="41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AR127" s="23" t="s">
        <v>129</v>
      </c>
      <c r="AT127" s="23" t="s">
        <v>124</v>
      </c>
      <c r="AU127" s="23" t="s">
        <v>85</v>
      </c>
      <c r="AY127" s="23" t="s">
        <v>121</v>
      </c>
      <c r="BE127" s="197">
        <f>IF(N127="základní",J127,0)</f>
        <v>0</v>
      </c>
      <c r="BF127" s="197">
        <f>IF(N127="snížená",J127,0)</f>
        <v>0</v>
      </c>
      <c r="BG127" s="197">
        <f>IF(N127="zákl. přenesená",J127,0)</f>
        <v>0</v>
      </c>
      <c r="BH127" s="197">
        <f>IF(N127="sníž. přenesená",J127,0)</f>
        <v>0</v>
      </c>
      <c r="BI127" s="197">
        <f>IF(N127="nulová",J127,0)</f>
        <v>0</v>
      </c>
      <c r="BJ127" s="23" t="s">
        <v>78</v>
      </c>
      <c r="BK127" s="197">
        <f>ROUND(I127*H127,2)</f>
        <v>0</v>
      </c>
      <c r="BL127" s="23" t="s">
        <v>129</v>
      </c>
      <c r="BM127" s="23" t="s">
        <v>216</v>
      </c>
    </row>
    <row r="128" spans="2:65" s="1" customFormat="1" ht="27">
      <c r="B128" s="40"/>
      <c r="C128" s="62"/>
      <c r="D128" s="198" t="s">
        <v>131</v>
      </c>
      <c r="E128" s="62"/>
      <c r="F128" s="199" t="s">
        <v>217</v>
      </c>
      <c r="G128" s="62"/>
      <c r="H128" s="62"/>
      <c r="I128" s="157"/>
      <c r="J128" s="62"/>
      <c r="K128" s="62"/>
      <c r="L128" s="60"/>
      <c r="M128" s="200"/>
      <c r="N128" s="41"/>
      <c r="O128" s="41"/>
      <c r="P128" s="41"/>
      <c r="Q128" s="41"/>
      <c r="R128" s="41"/>
      <c r="S128" s="41"/>
      <c r="T128" s="77"/>
      <c r="AT128" s="23" t="s">
        <v>131</v>
      </c>
      <c r="AU128" s="23" t="s">
        <v>85</v>
      </c>
    </row>
    <row r="129" spans="2:65" s="1" customFormat="1" ht="16.5" customHeight="1">
      <c r="B129" s="40"/>
      <c r="C129" s="186" t="s">
        <v>218</v>
      </c>
      <c r="D129" s="186" t="s">
        <v>124</v>
      </c>
      <c r="E129" s="187" t="s">
        <v>219</v>
      </c>
      <c r="F129" s="188" t="s">
        <v>220</v>
      </c>
      <c r="G129" s="189" t="s">
        <v>153</v>
      </c>
      <c r="H129" s="190">
        <v>801</v>
      </c>
      <c r="I129" s="191"/>
      <c r="J129" s="192">
        <f>ROUND(I129*H129,2)</f>
        <v>0</v>
      </c>
      <c r="K129" s="188" t="s">
        <v>128</v>
      </c>
      <c r="L129" s="60"/>
      <c r="M129" s="193" t="s">
        <v>21</v>
      </c>
      <c r="N129" s="194" t="s">
        <v>44</v>
      </c>
      <c r="O129" s="41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AR129" s="23" t="s">
        <v>129</v>
      </c>
      <c r="AT129" s="23" t="s">
        <v>124</v>
      </c>
      <c r="AU129" s="23" t="s">
        <v>85</v>
      </c>
      <c r="AY129" s="23" t="s">
        <v>121</v>
      </c>
      <c r="BE129" s="197">
        <f>IF(N129="základní",J129,0)</f>
        <v>0</v>
      </c>
      <c r="BF129" s="197">
        <f>IF(N129="snížená",J129,0)</f>
        <v>0</v>
      </c>
      <c r="BG129" s="197">
        <f>IF(N129="zákl. přenesená",J129,0)</f>
        <v>0</v>
      </c>
      <c r="BH129" s="197">
        <f>IF(N129="sníž. přenesená",J129,0)</f>
        <v>0</v>
      </c>
      <c r="BI129" s="197">
        <f>IF(N129="nulová",J129,0)</f>
        <v>0</v>
      </c>
      <c r="BJ129" s="23" t="s">
        <v>78</v>
      </c>
      <c r="BK129" s="197">
        <f>ROUND(I129*H129,2)</f>
        <v>0</v>
      </c>
      <c r="BL129" s="23" t="s">
        <v>129</v>
      </c>
      <c r="BM129" s="23" t="s">
        <v>221</v>
      </c>
    </row>
    <row r="130" spans="2:65" s="1" customFormat="1" ht="40.5">
      <c r="B130" s="40"/>
      <c r="C130" s="62"/>
      <c r="D130" s="198" t="s">
        <v>131</v>
      </c>
      <c r="E130" s="62"/>
      <c r="F130" s="199" t="s">
        <v>222</v>
      </c>
      <c r="G130" s="62"/>
      <c r="H130" s="62"/>
      <c r="I130" s="157"/>
      <c r="J130" s="62"/>
      <c r="K130" s="62"/>
      <c r="L130" s="60"/>
      <c r="M130" s="200"/>
      <c r="N130" s="41"/>
      <c r="O130" s="41"/>
      <c r="P130" s="41"/>
      <c r="Q130" s="41"/>
      <c r="R130" s="41"/>
      <c r="S130" s="41"/>
      <c r="T130" s="77"/>
      <c r="AT130" s="23" t="s">
        <v>131</v>
      </c>
      <c r="AU130" s="23" t="s">
        <v>85</v>
      </c>
    </row>
    <row r="131" spans="2:65" s="11" customFormat="1" ht="13.5">
      <c r="B131" s="201"/>
      <c r="C131" s="202"/>
      <c r="D131" s="198" t="s">
        <v>137</v>
      </c>
      <c r="E131" s="203" t="s">
        <v>21</v>
      </c>
      <c r="F131" s="204" t="s">
        <v>223</v>
      </c>
      <c r="G131" s="202"/>
      <c r="H131" s="205">
        <v>801</v>
      </c>
      <c r="I131" s="206"/>
      <c r="J131" s="202"/>
      <c r="K131" s="202"/>
      <c r="L131" s="207"/>
      <c r="M131" s="208"/>
      <c r="N131" s="209"/>
      <c r="O131" s="209"/>
      <c r="P131" s="209"/>
      <c r="Q131" s="209"/>
      <c r="R131" s="209"/>
      <c r="S131" s="209"/>
      <c r="T131" s="210"/>
      <c r="AT131" s="211" t="s">
        <v>137</v>
      </c>
      <c r="AU131" s="211" t="s">
        <v>85</v>
      </c>
      <c r="AV131" s="11" t="s">
        <v>85</v>
      </c>
      <c r="AW131" s="11" t="s">
        <v>37</v>
      </c>
      <c r="AX131" s="11" t="s">
        <v>78</v>
      </c>
      <c r="AY131" s="211" t="s">
        <v>121</v>
      </c>
    </row>
    <row r="132" spans="2:65" s="1" customFormat="1" ht="16.5" customHeight="1">
      <c r="B132" s="40"/>
      <c r="C132" s="186" t="s">
        <v>224</v>
      </c>
      <c r="D132" s="186" t="s">
        <v>124</v>
      </c>
      <c r="E132" s="187" t="s">
        <v>225</v>
      </c>
      <c r="F132" s="188" t="s">
        <v>226</v>
      </c>
      <c r="G132" s="189" t="s">
        <v>153</v>
      </c>
      <c r="H132" s="190">
        <v>801</v>
      </c>
      <c r="I132" s="191"/>
      <c r="J132" s="192">
        <f>ROUND(I132*H132,2)</f>
        <v>0</v>
      </c>
      <c r="K132" s="188" t="s">
        <v>128</v>
      </c>
      <c r="L132" s="60"/>
      <c r="M132" s="193" t="s">
        <v>21</v>
      </c>
      <c r="N132" s="194" t="s">
        <v>44</v>
      </c>
      <c r="O132" s="41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AR132" s="23" t="s">
        <v>129</v>
      </c>
      <c r="AT132" s="23" t="s">
        <v>124</v>
      </c>
      <c r="AU132" s="23" t="s">
        <v>85</v>
      </c>
      <c r="AY132" s="23" t="s">
        <v>121</v>
      </c>
      <c r="BE132" s="197">
        <f>IF(N132="základní",J132,0)</f>
        <v>0</v>
      </c>
      <c r="BF132" s="197">
        <f>IF(N132="snížená",J132,0)</f>
        <v>0</v>
      </c>
      <c r="BG132" s="197">
        <f>IF(N132="zákl. přenesená",J132,0)</f>
        <v>0</v>
      </c>
      <c r="BH132" s="197">
        <f>IF(N132="sníž. přenesená",J132,0)</f>
        <v>0</v>
      </c>
      <c r="BI132" s="197">
        <f>IF(N132="nulová",J132,0)</f>
        <v>0</v>
      </c>
      <c r="BJ132" s="23" t="s">
        <v>78</v>
      </c>
      <c r="BK132" s="197">
        <f>ROUND(I132*H132,2)</f>
        <v>0</v>
      </c>
      <c r="BL132" s="23" t="s">
        <v>129</v>
      </c>
      <c r="BM132" s="23" t="s">
        <v>227</v>
      </c>
    </row>
    <row r="133" spans="2:65" s="1" customFormat="1" ht="40.5">
      <c r="B133" s="40"/>
      <c r="C133" s="62"/>
      <c r="D133" s="198" t="s">
        <v>131</v>
      </c>
      <c r="E133" s="62"/>
      <c r="F133" s="199" t="s">
        <v>228</v>
      </c>
      <c r="G133" s="62"/>
      <c r="H133" s="62"/>
      <c r="I133" s="157"/>
      <c r="J133" s="62"/>
      <c r="K133" s="62"/>
      <c r="L133" s="60"/>
      <c r="M133" s="200"/>
      <c r="N133" s="41"/>
      <c r="O133" s="41"/>
      <c r="P133" s="41"/>
      <c r="Q133" s="41"/>
      <c r="R133" s="41"/>
      <c r="S133" s="41"/>
      <c r="T133" s="77"/>
      <c r="AT133" s="23" t="s">
        <v>131</v>
      </c>
      <c r="AU133" s="23" t="s">
        <v>85</v>
      </c>
    </row>
    <row r="134" spans="2:65" s="11" customFormat="1" ht="13.5">
      <c r="B134" s="201"/>
      <c r="C134" s="202"/>
      <c r="D134" s="198" t="s">
        <v>137</v>
      </c>
      <c r="E134" s="203" t="s">
        <v>21</v>
      </c>
      <c r="F134" s="204" t="s">
        <v>229</v>
      </c>
      <c r="G134" s="202"/>
      <c r="H134" s="205">
        <v>801</v>
      </c>
      <c r="I134" s="206"/>
      <c r="J134" s="202"/>
      <c r="K134" s="202"/>
      <c r="L134" s="207"/>
      <c r="M134" s="208"/>
      <c r="N134" s="209"/>
      <c r="O134" s="209"/>
      <c r="P134" s="209"/>
      <c r="Q134" s="209"/>
      <c r="R134" s="209"/>
      <c r="S134" s="209"/>
      <c r="T134" s="210"/>
      <c r="AT134" s="211" t="s">
        <v>137</v>
      </c>
      <c r="AU134" s="211" t="s">
        <v>85</v>
      </c>
      <c r="AV134" s="11" t="s">
        <v>85</v>
      </c>
      <c r="AW134" s="11" t="s">
        <v>37</v>
      </c>
      <c r="AX134" s="11" t="s">
        <v>78</v>
      </c>
      <c r="AY134" s="211" t="s">
        <v>121</v>
      </c>
    </row>
    <row r="135" spans="2:65" s="1" customFormat="1" ht="16.5" customHeight="1">
      <c r="B135" s="40"/>
      <c r="C135" s="186" t="s">
        <v>230</v>
      </c>
      <c r="D135" s="186" t="s">
        <v>124</v>
      </c>
      <c r="E135" s="187" t="s">
        <v>225</v>
      </c>
      <c r="F135" s="188" t="s">
        <v>226</v>
      </c>
      <c r="G135" s="189" t="s">
        <v>153</v>
      </c>
      <c r="H135" s="190">
        <v>229.5</v>
      </c>
      <c r="I135" s="191"/>
      <c r="J135" s="192">
        <f>ROUND(I135*H135,2)</f>
        <v>0</v>
      </c>
      <c r="K135" s="188" t="s">
        <v>128</v>
      </c>
      <c r="L135" s="60"/>
      <c r="M135" s="193" t="s">
        <v>21</v>
      </c>
      <c r="N135" s="194" t="s">
        <v>44</v>
      </c>
      <c r="O135" s="41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AR135" s="23" t="s">
        <v>129</v>
      </c>
      <c r="AT135" s="23" t="s">
        <v>124</v>
      </c>
      <c r="AU135" s="23" t="s">
        <v>85</v>
      </c>
      <c r="AY135" s="23" t="s">
        <v>121</v>
      </c>
      <c r="BE135" s="197">
        <f>IF(N135="základní",J135,0)</f>
        <v>0</v>
      </c>
      <c r="BF135" s="197">
        <f>IF(N135="snížená",J135,0)</f>
        <v>0</v>
      </c>
      <c r="BG135" s="197">
        <f>IF(N135="zákl. přenesená",J135,0)</f>
        <v>0</v>
      </c>
      <c r="BH135" s="197">
        <f>IF(N135="sníž. přenesená",J135,0)</f>
        <v>0</v>
      </c>
      <c r="BI135" s="197">
        <f>IF(N135="nulová",J135,0)</f>
        <v>0</v>
      </c>
      <c r="BJ135" s="23" t="s">
        <v>78</v>
      </c>
      <c r="BK135" s="197">
        <f>ROUND(I135*H135,2)</f>
        <v>0</v>
      </c>
      <c r="BL135" s="23" t="s">
        <v>129</v>
      </c>
      <c r="BM135" s="23" t="s">
        <v>231</v>
      </c>
    </row>
    <row r="136" spans="2:65" s="1" customFormat="1" ht="40.5">
      <c r="B136" s="40"/>
      <c r="C136" s="62"/>
      <c r="D136" s="198" t="s">
        <v>131</v>
      </c>
      <c r="E136" s="62"/>
      <c r="F136" s="199" t="s">
        <v>228</v>
      </c>
      <c r="G136" s="62"/>
      <c r="H136" s="62"/>
      <c r="I136" s="157"/>
      <c r="J136" s="62"/>
      <c r="K136" s="62"/>
      <c r="L136" s="60"/>
      <c r="M136" s="200"/>
      <c r="N136" s="41"/>
      <c r="O136" s="41"/>
      <c r="P136" s="41"/>
      <c r="Q136" s="41"/>
      <c r="R136" s="41"/>
      <c r="S136" s="41"/>
      <c r="T136" s="77"/>
      <c r="AT136" s="23" t="s">
        <v>131</v>
      </c>
      <c r="AU136" s="23" t="s">
        <v>85</v>
      </c>
    </row>
    <row r="137" spans="2:65" s="11" customFormat="1" ht="13.5">
      <c r="B137" s="201"/>
      <c r="C137" s="202"/>
      <c r="D137" s="198" t="s">
        <v>137</v>
      </c>
      <c r="E137" s="203" t="s">
        <v>21</v>
      </c>
      <c r="F137" s="204" t="s">
        <v>232</v>
      </c>
      <c r="G137" s="202"/>
      <c r="H137" s="205">
        <v>229.5</v>
      </c>
      <c r="I137" s="206"/>
      <c r="J137" s="202"/>
      <c r="K137" s="202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137</v>
      </c>
      <c r="AU137" s="211" t="s">
        <v>85</v>
      </c>
      <c r="AV137" s="11" t="s">
        <v>85</v>
      </c>
      <c r="AW137" s="11" t="s">
        <v>37</v>
      </c>
      <c r="AX137" s="11" t="s">
        <v>78</v>
      </c>
      <c r="AY137" s="211" t="s">
        <v>121</v>
      </c>
    </row>
    <row r="138" spans="2:65" s="1" customFormat="1" ht="16.5" customHeight="1">
      <c r="B138" s="40"/>
      <c r="C138" s="186" t="s">
        <v>233</v>
      </c>
      <c r="D138" s="186" t="s">
        <v>124</v>
      </c>
      <c r="E138" s="187" t="s">
        <v>234</v>
      </c>
      <c r="F138" s="188" t="s">
        <v>235</v>
      </c>
      <c r="G138" s="189" t="s">
        <v>153</v>
      </c>
      <c r="H138" s="190">
        <v>505.85</v>
      </c>
      <c r="I138" s="191"/>
      <c r="J138" s="192">
        <f>ROUND(I138*H138,2)</f>
        <v>0</v>
      </c>
      <c r="K138" s="188" t="s">
        <v>128</v>
      </c>
      <c r="L138" s="60"/>
      <c r="M138" s="193" t="s">
        <v>21</v>
      </c>
      <c r="N138" s="194" t="s">
        <v>44</v>
      </c>
      <c r="O138" s="41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AR138" s="23" t="s">
        <v>129</v>
      </c>
      <c r="AT138" s="23" t="s">
        <v>124</v>
      </c>
      <c r="AU138" s="23" t="s">
        <v>85</v>
      </c>
      <c r="AY138" s="23" t="s">
        <v>121</v>
      </c>
      <c r="BE138" s="197">
        <f>IF(N138="základní",J138,0)</f>
        <v>0</v>
      </c>
      <c r="BF138" s="197">
        <f>IF(N138="snížená",J138,0)</f>
        <v>0</v>
      </c>
      <c r="BG138" s="197">
        <f>IF(N138="zákl. přenesená",J138,0)</f>
        <v>0</v>
      </c>
      <c r="BH138" s="197">
        <f>IF(N138="sníž. přenesená",J138,0)</f>
        <v>0</v>
      </c>
      <c r="BI138" s="197">
        <f>IF(N138="nulová",J138,0)</f>
        <v>0</v>
      </c>
      <c r="BJ138" s="23" t="s">
        <v>78</v>
      </c>
      <c r="BK138" s="197">
        <f>ROUND(I138*H138,2)</f>
        <v>0</v>
      </c>
      <c r="BL138" s="23" t="s">
        <v>129</v>
      </c>
      <c r="BM138" s="23" t="s">
        <v>236</v>
      </c>
    </row>
    <row r="139" spans="2:65" s="1" customFormat="1" ht="40.5">
      <c r="B139" s="40"/>
      <c r="C139" s="62"/>
      <c r="D139" s="198" t="s">
        <v>131</v>
      </c>
      <c r="E139" s="62"/>
      <c r="F139" s="199" t="s">
        <v>237</v>
      </c>
      <c r="G139" s="62"/>
      <c r="H139" s="62"/>
      <c r="I139" s="157"/>
      <c r="J139" s="62"/>
      <c r="K139" s="62"/>
      <c r="L139" s="60"/>
      <c r="M139" s="200"/>
      <c r="N139" s="41"/>
      <c r="O139" s="41"/>
      <c r="P139" s="41"/>
      <c r="Q139" s="41"/>
      <c r="R139" s="41"/>
      <c r="S139" s="41"/>
      <c r="T139" s="77"/>
      <c r="AT139" s="23" t="s">
        <v>131</v>
      </c>
      <c r="AU139" s="23" t="s">
        <v>85</v>
      </c>
    </row>
    <row r="140" spans="2:65" s="12" customFormat="1" ht="13.5">
      <c r="B140" s="212"/>
      <c r="C140" s="213"/>
      <c r="D140" s="198" t="s">
        <v>137</v>
      </c>
      <c r="E140" s="214" t="s">
        <v>21</v>
      </c>
      <c r="F140" s="215" t="s">
        <v>238</v>
      </c>
      <c r="G140" s="213"/>
      <c r="H140" s="214" t="s">
        <v>21</v>
      </c>
      <c r="I140" s="216"/>
      <c r="J140" s="213"/>
      <c r="K140" s="213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137</v>
      </c>
      <c r="AU140" s="221" t="s">
        <v>85</v>
      </c>
      <c r="AV140" s="12" t="s">
        <v>78</v>
      </c>
      <c r="AW140" s="12" t="s">
        <v>37</v>
      </c>
      <c r="AX140" s="12" t="s">
        <v>73</v>
      </c>
      <c r="AY140" s="221" t="s">
        <v>121</v>
      </c>
    </row>
    <row r="141" spans="2:65" s="11" customFormat="1" ht="13.5">
      <c r="B141" s="201"/>
      <c r="C141" s="202"/>
      <c r="D141" s="198" t="s">
        <v>137</v>
      </c>
      <c r="E141" s="203" t="s">
        <v>21</v>
      </c>
      <c r="F141" s="204" t="s">
        <v>239</v>
      </c>
      <c r="G141" s="202"/>
      <c r="H141" s="205">
        <v>505.85</v>
      </c>
      <c r="I141" s="206"/>
      <c r="J141" s="202"/>
      <c r="K141" s="202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137</v>
      </c>
      <c r="AU141" s="211" t="s">
        <v>85</v>
      </c>
      <c r="AV141" s="11" t="s">
        <v>85</v>
      </c>
      <c r="AW141" s="11" t="s">
        <v>37</v>
      </c>
      <c r="AX141" s="11" t="s">
        <v>78</v>
      </c>
      <c r="AY141" s="211" t="s">
        <v>121</v>
      </c>
    </row>
    <row r="142" spans="2:65" s="1" customFormat="1" ht="25.5" customHeight="1">
      <c r="B142" s="40"/>
      <c r="C142" s="186" t="s">
        <v>240</v>
      </c>
      <c r="D142" s="186" t="s">
        <v>124</v>
      </c>
      <c r="E142" s="187" t="s">
        <v>241</v>
      </c>
      <c r="F142" s="188" t="s">
        <v>242</v>
      </c>
      <c r="G142" s="189" t="s">
        <v>153</v>
      </c>
      <c r="H142" s="190">
        <v>5058.5</v>
      </c>
      <c r="I142" s="191"/>
      <c r="J142" s="192">
        <f>ROUND(I142*H142,2)</f>
        <v>0</v>
      </c>
      <c r="K142" s="188" t="s">
        <v>128</v>
      </c>
      <c r="L142" s="60"/>
      <c r="M142" s="193" t="s">
        <v>21</v>
      </c>
      <c r="N142" s="194" t="s">
        <v>44</v>
      </c>
      <c r="O142" s="41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AR142" s="23" t="s">
        <v>129</v>
      </c>
      <c r="AT142" s="23" t="s">
        <v>124</v>
      </c>
      <c r="AU142" s="23" t="s">
        <v>85</v>
      </c>
      <c r="AY142" s="23" t="s">
        <v>121</v>
      </c>
      <c r="BE142" s="197">
        <f>IF(N142="základní",J142,0)</f>
        <v>0</v>
      </c>
      <c r="BF142" s="197">
        <f>IF(N142="snížená",J142,0)</f>
        <v>0</v>
      </c>
      <c r="BG142" s="197">
        <f>IF(N142="zákl. přenesená",J142,0)</f>
        <v>0</v>
      </c>
      <c r="BH142" s="197">
        <f>IF(N142="sníž. přenesená",J142,0)</f>
        <v>0</v>
      </c>
      <c r="BI142" s="197">
        <f>IF(N142="nulová",J142,0)</f>
        <v>0</v>
      </c>
      <c r="BJ142" s="23" t="s">
        <v>78</v>
      </c>
      <c r="BK142" s="197">
        <f>ROUND(I142*H142,2)</f>
        <v>0</v>
      </c>
      <c r="BL142" s="23" t="s">
        <v>129</v>
      </c>
      <c r="BM142" s="23" t="s">
        <v>243</v>
      </c>
    </row>
    <row r="143" spans="2:65" s="1" customFormat="1" ht="40.5">
      <c r="B143" s="40"/>
      <c r="C143" s="62"/>
      <c r="D143" s="198" t="s">
        <v>131</v>
      </c>
      <c r="E143" s="62"/>
      <c r="F143" s="199" t="s">
        <v>244</v>
      </c>
      <c r="G143" s="62"/>
      <c r="H143" s="62"/>
      <c r="I143" s="157"/>
      <c r="J143" s="62"/>
      <c r="K143" s="62"/>
      <c r="L143" s="60"/>
      <c r="M143" s="200"/>
      <c r="N143" s="41"/>
      <c r="O143" s="41"/>
      <c r="P143" s="41"/>
      <c r="Q143" s="41"/>
      <c r="R143" s="41"/>
      <c r="S143" s="41"/>
      <c r="T143" s="77"/>
      <c r="AT143" s="23" t="s">
        <v>131</v>
      </c>
      <c r="AU143" s="23" t="s">
        <v>85</v>
      </c>
    </row>
    <row r="144" spans="2:65" s="11" customFormat="1" ht="13.5">
      <c r="B144" s="201"/>
      <c r="C144" s="202"/>
      <c r="D144" s="198" t="s">
        <v>137</v>
      </c>
      <c r="E144" s="203" t="s">
        <v>21</v>
      </c>
      <c r="F144" s="204" t="s">
        <v>245</v>
      </c>
      <c r="G144" s="202"/>
      <c r="H144" s="205">
        <v>5058.5</v>
      </c>
      <c r="I144" s="206"/>
      <c r="J144" s="202"/>
      <c r="K144" s="202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137</v>
      </c>
      <c r="AU144" s="211" t="s">
        <v>85</v>
      </c>
      <c r="AV144" s="11" t="s">
        <v>85</v>
      </c>
      <c r="AW144" s="11" t="s">
        <v>37</v>
      </c>
      <c r="AX144" s="11" t="s">
        <v>78</v>
      </c>
      <c r="AY144" s="211" t="s">
        <v>121</v>
      </c>
    </row>
    <row r="145" spans="2:65" s="1" customFormat="1" ht="16.5" customHeight="1">
      <c r="B145" s="40"/>
      <c r="C145" s="186" t="s">
        <v>246</v>
      </c>
      <c r="D145" s="186" t="s">
        <v>124</v>
      </c>
      <c r="E145" s="187" t="s">
        <v>247</v>
      </c>
      <c r="F145" s="188" t="s">
        <v>248</v>
      </c>
      <c r="G145" s="189" t="s">
        <v>153</v>
      </c>
      <c r="H145" s="190">
        <v>229.5</v>
      </c>
      <c r="I145" s="191"/>
      <c r="J145" s="192">
        <f>ROUND(I145*H145,2)</f>
        <v>0</v>
      </c>
      <c r="K145" s="188" t="s">
        <v>128</v>
      </c>
      <c r="L145" s="60"/>
      <c r="M145" s="193" t="s">
        <v>21</v>
      </c>
      <c r="N145" s="194" t="s">
        <v>44</v>
      </c>
      <c r="O145" s="41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AR145" s="23" t="s">
        <v>129</v>
      </c>
      <c r="AT145" s="23" t="s">
        <v>124</v>
      </c>
      <c r="AU145" s="23" t="s">
        <v>85</v>
      </c>
      <c r="AY145" s="23" t="s">
        <v>121</v>
      </c>
      <c r="BE145" s="197">
        <f>IF(N145="základní",J145,0)</f>
        <v>0</v>
      </c>
      <c r="BF145" s="197">
        <f>IF(N145="snížená",J145,0)</f>
        <v>0</v>
      </c>
      <c r="BG145" s="197">
        <f>IF(N145="zákl. přenesená",J145,0)</f>
        <v>0</v>
      </c>
      <c r="BH145" s="197">
        <f>IF(N145="sníž. přenesená",J145,0)</f>
        <v>0</v>
      </c>
      <c r="BI145" s="197">
        <f>IF(N145="nulová",J145,0)</f>
        <v>0</v>
      </c>
      <c r="BJ145" s="23" t="s">
        <v>78</v>
      </c>
      <c r="BK145" s="197">
        <f>ROUND(I145*H145,2)</f>
        <v>0</v>
      </c>
      <c r="BL145" s="23" t="s">
        <v>129</v>
      </c>
      <c r="BM145" s="23" t="s">
        <v>249</v>
      </c>
    </row>
    <row r="146" spans="2:65" s="1" customFormat="1" ht="27">
      <c r="B146" s="40"/>
      <c r="C146" s="62"/>
      <c r="D146" s="198" t="s">
        <v>131</v>
      </c>
      <c r="E146" s="62"/>
      <c r="F146" s="199" t="s">
        <v>250</v>
      </c>
      <c r="G146" s="62"/>
      <c r="H146" s="62"/>
      <c r="I146" s="157"/>
      <c r="J146" s="62"/>
      <c r="K146" s="62"/>
      <c r="L146" s="60"/>
      <c r="M146" s="200"/>
      <c r="N146" s="41"/>
      <c r="O146" s="41"/>
      <c r="P146" s="41"/>
      <c r="Q146" s="41"/>
      <c r="R146" s="41"/>
      <c r="S146" s="41"/>
      <c r="T146" s="77"/>
      <c r="AT146" s="23" t="s">
        <v>131</v>
      </c>
      <c r="AU146" s="23" t="s">
        <v>85</v>
      </c>
    </row>
    <row r="147" spans="2:65" s="11" customFormat="1" ht="13.5">
      <c r="B147" s="201"/>
      <c r="C147" s="202"/>
      <c r="D147" s="198" t="s">
        <v>137</v>
      </c>
      <c r="E147" s="203" t="s">
        <v>21</v>
      </c>
      <c r="F147" s="204" t="s">
        <v>251</v>
      </c>
      <c r="G147" s="202"/>
      <c r="H147" s="205">
        <v>229.5</v>
      </c>
      <c r="I147" s="206"/>
      <c r="J147" s="202"/>
      <c r="K147" s="202"/>
      <c r="L147" s="207"/>
      <c r="M147" s="208"/>
      <c r="N147" s="209"/>
      <c r="O147" s="209"/>
      <c r="P147" s="209"/>
      <c r="Q147" s="209"/>
      <c r="R147" s="209"/>
      <c r="S147" s="209"/>
      <c r="T147" s="210"/>
      <c r="AT147" s="211" t="s">
        <v>137</v>
      </c>
      <c r="AU147" s="211" t="s">
        <v>85</v>
      </c>
      <c r="AV147" s="11" t="s">
        <v>85</v>
      </c>
      <c r="AW147" s="11" t="s">
        <v>37</v>
      </c>
      <c r="AX147" s="11" t="s">
        <v>78</v>
      </c>
      <c r="AY147" s="211" t="s">
        <v>121</v>
      </c>
    </row>
    <row r="148" spans="2:65" s="1" customFormat="1" ht="16.5" customHeight="1">
      <c r="B148" s="40"/>
      <c r="C148" s="186" t="s">
        <v>252</v>
      </c>
      <c r="D148" s="186" t="s">
        <v>124</v>
      </c>
      <c r="E148" s="187" t="s">
        <v>253</v>
      </c>
      <c r="F148" s="188" t="s">
        <v>254</v>
      </c>
      <c r="G148" s="189" t="s">
        <v>153</v>
      </c>
      <c r="H148" s="190">
        <v>801</v>
      </c>
      <c r="I148" s="191"/>
      <c r="J148" s="192">
        <f>ROUND(I148*H148,2)</f>
        <v>0</v>
      </c>
      <c r="K148" s="188" t="s">
        <v>128</v>
      </c>
      <c r="L148" s="60"/>
      <c r="M148" s="193" t="s">
        <v>21</v>
      </c>
      <c r="N148" s="194" t="s">
        <v>44</v>
      </c>
      <c r="O148" s="41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AR148" s="23" t="s">
        <v>129</v>
      </c>
      <c r="AT148" s="23" t="s">
        <v>124</v>
      </c>
      <c r="AU148" s="23" t="s">
        <v>85</v>
      </c>
      <c r="AY148" s="23" t="s">
        <v>121</v>
      </c>
      <c r="BE148" s="197">
        <f>IF(N148="základní",J148,0)</f>
        <v>0</v>
      </c>
      <c r="BF148" s="197">
        <f>IF(N148="snížená",J148,0)</f>
        <v>0</v>
      </c>
      <c r="BG148" s="197">
        <f>IF(N148="zákl. přenesená",J148,0)</f>
        <v>0</v>
      </c>
      <c r="BH148" s="197">
        <f>IF(N148="sníž. přenesená",J148,0)</f>
        <v>0</v>
      </c>
      <c r="BI148" s="197">
        <f>IF(N148="nulová",J148,0)</f>
        <v>0</v>
      </c>
      <c r="BJ148" s="23" t="s">
        <v>78</v>
      </c>
      <c r="BK148" s="197">
        <f>ROUND(I148*H148,2)</f>
        <v>0</v>
      </c>
      <c r="BL148" s="23" t="s">
        <v>129</v>
      </c>
      <c r="BM148" s="23" t="s">
        <v>255</v>
      </c>
    </row>
    <row r="149" spans="2:65" s="1" customFormat="1" ht="13.5">
      <c r="B149" s="40"/>
      <c r="C149" s="62"/>
      <c r="D149" s="198" t="s">
        <v>131</v>
      </c>
      <c r="E149" s="62"/>
      <c r="F149" s="199" t="s">
        <v>256</v>
      </c>
      <c r="G149" s="62"/>
      <c r="H149" s="62"/>
      <c r="I149" s="157"/>
      <c r="J149" s="62"/>
      <c r="K149" s="62"/>
      <c r="L149" s="60"/>
      <c r="M149" s="200"/>
      <c r="N149" s="41"/>
      <c r="O149" s="41"/>
      <c r="P149" s="41"/>
      <c r="Q149" s="41"/>
      <c r="R149" s="41"/>
      <c r="S149" s="41"/>
      <c r="T149" s="77"/>
      <c r="AT149" s="23" t="s">
        <v>131</v>
      </c>
      <c r="AU149" s="23" t="s">
        <v>85</v>
      </c>
    </row>
    <row r="150" spans="2:65" s="1" customFormat="1" ht="16.5" customHeight="1">
      <c r="B150" s="40"/>
      <c r="C150" s="186" t="s">
        <v>257</v>
      </c>
      <c r="D150" s="186" t="s">
        <v>124</v>
      </c>
      <c r="E150" s="187" t="s">
        <v>258</v>
      </c>
      <c r="F150" s="188" t="s">
        <v>259</v>
      </c>
      <c r="G150" s="189" t="s">
        <v>260</v>
      </c>
      <c r="H150" s="190">
        <v>878.58</v>
      </c>
      <c r="I150" s="191"/>
      <c r="J150" s="192">
        <f>ROUND(I150*H150,2)</f>
        <v>0</v>
      </c>
      <c r="K150" s="188" t="s">
        <v>128</v>
      </c>
      <c r="L150" s="60"/>
      <c r="M150" s="193" t="s">
        <v>21</v>
      </c>
      <c r="N150" s="194" t="s">
        <v>44</v>
      </c>
      <c r="O150" s="41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AR150" s="23" t="s">
        <v>129</v>
      </c>
      <c r="AT150" s="23" t="s">
        <v>124</v>
      </c>
      <c r="AU150" s="23" t="s">
        <v>85</v>
      </c>
      <c r="AY150" s="23" t="s">
        <v>121</v>
      </c>
      <c r="BE150" s="197">
        <f>IF(N150="základní",J150,0)</f>
        <v>0</v>
      </c>
      <c r="BF150" s="197">
        <f>IF(N150="snížená",J150,0)</f>
        <v>0</v>
      </c>
      <c r="BG150" s="197">
        <f>IF(N150="zákl. přenesená",J150,0)</f>
        <v>0</v>
      </c>
      <c r="BH150" s="197">
        <f>IF(N150="sníž. přenesená",J150,0)</f>
        <v>0</v>
      </c>
      <c r="BI150" s="197">
        <f>IF(N150="nulová",J150,0)</f>
        <v>0</v>
      </c>
      <c r="BJ150" s="23" t="s">
        <v>78</v>
      </c>
      <c r="BK150" s="197">
        <f>ROUND(I150*H150,2)</f>
        <v>0</v>
      </c>
      <c r="BL150" s="23" t="s">
        <v>129</v>
      </c>
      <c r="BM150" s="23" t="s">
        <v>261</v>
      </c>
    </row>
    <row r="151" spans="2:65" s="1" customFormat="1" ht="27">
      <c r="B151" s="40"/>
      <c r="C151" s="62"/>
      <c r="D151" s="198" t="s">
        <v>131</v>
      </c>
      <c r="E151" s="62"/>
      <c r="F151" s="199" t="s">
        <v>262</v>
      </c>
      <c r="G151" s="62"/>
      <c r="H151" s="62"/>
      <c r="I151" s="157"/>
      <c r="J151" s="62"/>
      <c r="K151" s="62"/>
      <c r="L151" s="60"/>
      <c r="M151" s="200"/>
      <c r="N151" s="41"/>
      <c r="O151" s="41"/>
      <c r="P151" s="41"/>
      <c r="Q151" s="41"/>
      <c r="R151" s="41"/>
      <c r="S151" s="41"/>
      <c r="T151" s="77"/>
      <c r="AT151" s="23" t="s">
        <v>131</v>
      </c>
      <c r="AU151" s="23" t="s">
        <v>85</v>
      </c>
    </row>
    <row r="152" spans="2:65" s="12" customFormat="1" ht="13.5">
      <c r="B152" s="212"/>
      <c r="C152" s="213"/>
      <c r="D152" s="198" t="s">
        <v>137</v>
      </c>
      <c r="E152" s="214" t="s">
        <v>21</v>
      </c>
      <c r="F152" s="215" t="s">
        <v>263</v>
      </c>
      <c r="G152" s="213"/>
      <c r="H152" s="214" t="s">
        <v>21</v>
      </c>
      <c r="I152" s="216"/>
      <c r="J152" s="213"/>
      <c r="K152" s="213"/>
      <c r="L152" s="217"/>
      <c r="M152" s="218"/>
      <c r="N152" s="219"/>
      <c r="O152" s="219"/>
      <c r="P152" s="219"/>
      <c r="Q152" s="219"/>
      <c r="R152" s="219"/>
      <c r="S152" s="219"/>
      <c r="T152" s="220"/>
      <c r="AT152" s="221" t="s">
        <v>137</v>
      </c>
      <c r="AU152" s="221" t="s">
        <v>85</v>
      </c>
      <c r="AV152" s="12" t="s">
        <v>78</v>
      </c>
      <c r="AW152" s="12" t="s">
        <v>37</v>
      </c>
      <c r="AX152" s="12" t="s">
        <v>73</v>
      </c>
      <c r="AY152" s="221" t="s">
        <v>121</v>
      </c>
    </row>
    <row r="153" spans="2:65" s="11" customFormat="1" ht="13.5">
      <c r="B153" s="201"/>
      <c r="C153" s="202"/>
      <c r="D153" s="198" t="s">
        <v>137</v>
      </c>
      <c r="E153" s="203" t="s">
        <v>21</v>
      </c>
      <c r="F153" s="204" t="s">
        <v>264</v>
      </c>
      <c r="G153" s="202"/>
      <c r="H153" s="205">
        <v>878.58</v>
      </c>
      <c r="I153" s="206"/>
      <c r="J153" s="202"/>
      <c r="K153" s="202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137</v>
      </c>
      <c r="AU153" s="211" t="s">
        <v>85</v>
      </c>
      <c r="AV153" s="11" t="s">
        <v>85</v>
      </c>
      <c r="AW153" s="11" t="s">
        <v>37</v>
      </c>
      <c r="AX153" s="11" t="s">
        <v>78</v>
      </c>
      <c r="AY153" s="211" t="s">
        <v>121</v>
      </c>
    </row>
    <row r="154" spans="2:65" s="1" customFormat="1" ht="16.5" customHeight="1">
      <c r="B154" s="40"/>
      <c r="C154" s="186" t="s">
        <v>265</v>
      </c>
      <c r="D154" s="186" t="s">
        <v>124</v>
      </c>
      <c r="E154" s="187" t="s">
        <v>266</v>
      </c>
      <c r="F154" s="188" t="s">
        <v>267</v>
      </c>
      <c r="G154" s="189" t="s">
        <v>153</v>
      </c>
      <c r="H154" s="190">
        <v>564.6</v>
      </c>
      <c r="I154" s="191"/>
      <c r="J154" s="192">
        <f>ROUND(I154*H154,2)</f>
        <v>0</v>
      </c>
      <c r="K154" s="188" t="s">
        <v>128</v>
      </c>
      <c r="L154" s="60"/>
      <c r="M154" s="193" t="s">
        <v>21</v>
      </c>
      <c r="N154" s="194" t="s">
        <v>44</v>
      </c>
      <c r="O154" s="41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AR154" s="23" t="s">
        <v>129</v>
      </c>
      <c r="AT154" s="23" t="s">
        <v>124</v>
      </c>
      <c r="AU154" s="23" t="s">
        <v>85</v>
      </c>
      <c r="AY154" s="23" t="s">
        <v>121</v>
      </c>
      <c r="BE154" s="197">
        <f>IF(N154="základní",J154,0)</f>
        <v>0</v>
      </c>
      <c r="BF154" s="197">
        <f>IF(N154="snížená",J154,0)</f>
        <v>0</v>
      </c>
      <c r="BG154" s="197">
        <f>IF(N154="zákl. přenesená",J154,0)</f>
        <v>0</v>
      </c>
      <c r="BH154" s="197">
        <f>IF(N154="sníž. přenesená",J154,0)</f>
        <v>0</v>
      </c>
      <c r="BI154" s="197">
        <f>IF(N154="nulová",J154,0)</f>
        <v>0</v>
      </c>
      <c r="BJ154" s="23" t="s">
        <v>78</v>
      </c>
      <c r="BK154" s="197">
        <f>ROUND(I154*H154,2)</f>
        <v>0</v>
      </c>
      <c r="BL154" s="23" t="s">
        <v>129</v>
      </c>
      <c r="BM154" s="23" t="s">
        <v>268</v>
      </c>
    </row>
    <row r="155" spans="2:65" s="1" customFormat="1" ht="27">
      <c r="B155" s="40"/>
      <c r="C155" s="62"/>
      <c r="D155" s="198" t="s">
        <v>131</v>
      </c>
      <c r="E155" s="62"/>
      <c r="F155" s="199" t="s">
        <v>269</v>
      </c>
      <c r="G155" s="62"/>
      <c r="H155" s="62"/>
      <c r="I155" s="157"/>
      <c r="J155" s="62"/>
      <c r="K155" s="62"/>
      <c r="L155" s="60"/>
      <c r="M155" s="200"/>
      <c r="N155" s="41"/>
      <c r="O155" s="41"/>
      <c r="P155" s="41"/>
      <c r="Q155" s="41"/>
      <c r="R155" s="41"/>
      <c r="S155" s="41"/>
      <c r="T155" s="77"/>
      <c r="AT155" s="23" t="s">
        <v>131</v>
      </c>
      <c r="AU155" s="23" t="s">
        <v>85</v>
      </c>
    </row>
    <row r="156" spans="2:65" s="11" customFormat="1" ht="13.5">
      <c r="B156" s="201"/>
      <c r="C156" s="202"/>
      <c r="D156" s="198" t="s">
        <v>137</v>
      </c>
      <c r="E156" s="203" t="s">
        <v>21</v>
      </c>
      <c r="F156" s="204" t="s">
        <v>270</v>
      </c>
      <c r="G156" s="202"/>
      <c r="H156" s="205">
        <v>459</v>
      </c>
      <c r="I156" s="206"/>
      <c r="J156" s="202"/>
      <c r="K156" s="202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137</v>
      </c>
      <c r="AU156" s="211" t="s">
        <v>85</v>
      </c>
      <c r="AV156" s="11" t="s">
        <v>85</v>
      </c>
      <c r="AW156" s="11" t="s">
        <v>37</v>
      </c>
      <c r="AX156" s="11" t="s">
        <v>73</v>
      </c>
      <c r="AY156" s="211" t="s">
        <v>121</v>
      </c>
    </row>
    <row r="157" spans="2:65" s="11" customFormat="1" ht="13.5">
      <c r="B157" s="201"/>
      <c r="C157" s="202"/>
      <c r="D157" s="198" t="s">
        <v>137</v>
      </c>
      <c r="E157" s="203" t="s">
        <v>21</v>
      </c>
      <c r="F157" s="204" t="s">
        <v>271</v>
      </c>
      <c r="G157" s="202"/>
      <c r="H157" s="205">
        <v>105.6</v>
      </c>
      <c r="I157" s="206"/>
      <c r="J157" s="202"/>
      <c r="K157" s="202"/>
      <c r="L157" s="207"/>
      <c r="M157" s="208"/>
      <c r="N157" s="209"/>
      <c r="O157" s="209"/>
      <c r="P157" s="209"/>
      <c r="Q157" s="209"/>
      <c r="R157" s="209"/>
      <c r="S157" s="209"/>
      <c r="T157" s="210"/>
      <c r="AT157" s="211" t="s">
        <v>137</v>
      </c>
      <c r="AU157" s="211" t="s">
        <v>85</v>
      </c>
      <c r="AV157" s="11" t="s">
        <v>85</v>
      </c>
      <c r="AW157" s="11" t="s">
        <v>37</v>
      </c>
      <c r="AX157" s="11" t="s">
        <v>73</v>
      </c>
      <c r="AY157" s="211" t="s">
        <v>121</v>
      </c>
    </row>
    <row r="158" spans="2:65" s="13" customFormat="1" ht="13.5">
      <c r="B158" s="222"/>
      <c r="C158" s="223"/>
      <c r="D158" s="198" t="s">
        <v>137</v>
      </c>
      <c r="E158" s="224" t="s">
        <v>21</v>
      </c>
      <c r="F158" s="225" t="s">
        <v>272</v>
      </c>
      <c r="G158" s="223"/>
      <c r="H158" s="226">
        <v>564.6</v>
      </c>
      <c r="I158" s="227"/>
      <c r="J158" s="223"/>
      <c r="K158" s="223"/>
      <c r="L158" s="228"/>
      <c r="M158" s="229"/>
      <c r="N158" s="230"/>
      <c r="O158" s="230"/>
      <c r="P158" s="230"/>
      <c r="Q158" s="230"/>
      <c r="R158" s="230"/>
      <c r="S158" s="230"/>
      <c r="T158" s="231"/>
      <c r="AT158" s="232" t="s">
        <v>137</v>
      </c>
      <c r="AU158" s="232" t="s">
        <v>85</v>
      </c>
      <c r="AV158" s="13" t="s">
        <v>129</v>
      </c>
      <c r="AW158" s="13" t="s">
        <v>37</v>
      </c>
      <c r="AX158" s="13" t="s">
        <v>78</v>
      </c>
      <c r="AY158" s="232" t="s">
        <v>121</v>
      </c>
    </row>
    <row r="159" spans="2:65" s="1" customFormat="1" ht="16.5" customHeight="1">
      <c r="B159" s="40"/>
      <c r="C159" s="186" t="s">
        <v>273</v>
      </c>
      <c r="D159" s="186" t="s">
        <v>124</v>
      </c>
      <c r="E159" s="187" t="s">
        <v>274</v>
      </c>
      <c r="F159" s="188" t="s">
        <v>275</v>
      </c>
      <c r="G159" s="189" t="s">
        <v>153</v>
      </c>
      <c r="H159" s="190">
        <v>109.65</v>
      </c>
      <c r="I159" s="191"/>
      <c r="J159" s="192">
        <f>ROUND(I159*H159,2)</f>
        <v>0</v>
      </c>
      <c r="K159" s="188" t="s">
        <v>128</v>
      </c>
      <c r="L159" s="60"/>
      <c r="M159" s="193" t="s">
        <v>21</v>
      </c>
      <c r="N159" s="194" t="s">
        <v>44</v>
      </c>
      <c r="O159" s="41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AR159" s="23" t="s">
        <v>129</v>
      </c>
      <c r="AT159" s="23" t="s">
        <v>124</v>
      </c>
      <c r="AU159" s="23" t="s">
        <v>85</v>
      </c>
      <c r="AY159" s="23" t="s">
        <v>121</v>
      </c>
      <c r="BE159" s="197">
        <f>IF(N159="základní",J159,0)</f>
        <v>0</v>
      </c>
      <c r="BF159" s="197">
        <f>IF(N159="snížená",J159,0)</f>
        <v>0</v>
      </c>
      <c r="BG159" s="197">
        <f>IF(N159="zákl. přenesená",J159,0)</f>
        <v>0</v>
      </c>
      <c r="BH159" s="197">
        <f>IF(N159="sníž. přenesená",J159,0)</f>
        <v>0</v>
      </c>
      <c r="BI159" s="197">
        <f>IF(N159="nulová",J159,0)</f>
        <v>0</v>
      </c>
      <c r="BJ159" s="23" t="s">
        <v>78</v>
      </c>
      <c r="BK159" s="197">
        <f>ROUND(I159*H159,2)</f>
        <v>0</v>
      </c>
      <c r="BL159" s="23" t="s">
        <v>129</v>
      </c>
      <c r="BM159" s="23" t="s">
        <v>276</v>
      </c>
    </row>
    <row r="160" spans="2:65" s="1" customFormat="1" ht="40.5">
      <c r="B160" s="40"/>
      <c r="C160" s="62"/>
      <c r="D160" s="198" t="s">
        <v>131</v>
      </c>
      <c r="E160" s="62"/>
      <c r="F160" s="199" t="s">
        <v>277</v>
      </c>
      <c r="G160" s="62"/>
      <c r="H160" s="62"/>
      <c r="I160" s="157"/>
      <c r="J160" s="62"/>
      <c r="K160" s="62"/>
      <c r="L160" s="60"/>
      <c r="M160" s="200"/>
      <c r="N160" s="41"/>
      <c r="O160" s="41"/>
      <c r="P160" s="41"/>
      <c r="Q160" s="41"/>
      <c r="R160" s="41"/>
      <c r="S160" s="41"/>
      <c r="T160" s="77"/>
      <c r="AT160" s="23" t="s">
        <v>131</v>
      </c>
      <c r="AU160" s="23" t="s">
        <v>85</v>
      </c>
    </row>
    <row r="161" spans="2:65" s="11" customFormat="1" ht="13.5">
      <c r="B161" s="201"/>
      <c r="C161" s="202"/>
      <c r="D161" s="198" t="s">
        <v>137</v>
      </c>
      <c r="E161" s="203" t="s">
        <v>21</v>
      </c>
      <c r="F161" s="204" t="s">
        <v>278</v>
      </c>
      <c r="G161" s="202"/>
      <c r="H161" s="205">
        <v>109.65</v>
      </c>
      <c r="I161" s="206"/>
      <c r="J161" s="202"/>
      <c r="K161" s="202"/>
      <c r="L161" s="207"/>
      <c r="M161" s="208"/>
      <c r="N161" s="209"/>
      <c r="O161" s="209"/>
      <c r="P161" s="209"/>
      <c r="Q161" s="209"/>
      <c r="R161" s="209"/>
      <c r="S161" s="209"/>
      <c r="T161" s="210"/>
      <c r="AT161" s="211" t="s">
        <v>137</v>
      </c>
      <c r="AU161" s="211" t="s">
        <v>85</v>
      </c>
      <c r="AV161" s="11" t="s">
        <v>85</v>
      </c>
      <c r="AW161" s="11" t="s">
        <v>37</v>
      </c>
      <c r="AX161" s="11" t="s">
        <v>78</v>
      </c>
      <c r="AY161" s="211" t="s">
        <v>121</v>
      </c>
    </row>
    <row r="162" spans="2:65" s="10" customFormat="1" ht="29.85" customHeight="1">
      <c r="B162" s="170"/>
      <c r="C162" s="171"/>
      <c r="D162" s="172" t="s">
        <v>72</v>
      </c>
      <c r="E162" s="184" t="s">
        <v>129</v>
      </c>
      <c r="F162" s="184" t="s">
        <v>279</v>
      </c>
      <c r="G162" s="171"/>
      <c r="H162" s="171"/>
      <c r="I162" s="174"/>
      <c r="J162" s="185">
        <f>BK162</f>
        <v>0</v>
      </c>
      <c r="K162" s="171"/>
      <c r="L162" s="176"/>
      <c r="M162" s="177"/>
      <c r="N162" s="178"/>
      <c r="O162" s="178"/>
      <c r="P162" s="179">
        <f>SUM(P163:P165)</f>
        <v>0</v>
      </c>
      <c r="Q162" s="178"/>
      <c r="R162" s="179">
        <f>SUM(R163:R165)</f>
        <v>0</v>
      </c>
      <c r="S162" s="178"/>
      <c r="T162" s="180">
        <f>SUM(T163:T165)</f>
        <v>0</v>
      </c>
      <c r="AR162" s="181" t="s">
        <v>78</v>
      </c>
      <c r="AT162" s="182" t="s">
        <v>72</v>
      </c>
      <c r="AU162" s="182" t="s">
        <v>78</v>
      </c>
      <c r="AY162" s="181" t="s">
        <v>121</v>
      </c>
      <c r="BK162" s="183">
        <f>SUM(BK163:BK165)</f>
        <v>0</v>
      </c>
    </row>
    <row r="163" spans="2:65" s="1" customFormat="1" ht="16.5" customHeight="1">
      <c r="B163" s="40"/>
      <c r="C163" s="186" t="s">
        <v>280</v>
      </c>
      <c r="D163" s="186" t="s">
        <v>124</v>
      </c>
      <c r="E163" s="187" t="s">
        <v>281</v>
      </c>
      <c r="F163" s="188" t="s">
        <v>282</v>
      </c>
      <c r="G163" s="189" t="s">
        <v>153</v>
      </c>
      <c r="H163" s="190">
        <v>30.6</v>
      </c>
      <c r="I163" s="191"/>
      <c r="J163" s="192">
        <f>ROUND(I163*H163,2)</f>
        <v>0</v>
      </c>
      <c r="K163" s="188" t="s">
        <v>128</v>
      </c>
      <c r="L163" s="60"/>
      <c r="M163" s="193" t="s">
        <v>21</v>
      </c>
      <c r="N163" s="194" t="s">
        <v>44</v>
      </c>
      <c r="O163" s="41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AR163" s="23" t="s">
        <v>129</v>
      </c>
      <c r="AT163" s="23" t="s">
        <v>124</v>
      </c>
      <c r="AU163" s="23" t="s">
        <v>85</v>
      </c>
      <c r="AY163" s="23" t="s">
        <v>121</v>
      </c>
      <c r="BE163" s="197">
        <f>IF(N163="základní",J163,0)</f>
        <v>0</v>
      </c>
      <c r="BF163" s="197">
        <f>IF(N163="snížená",J163,0)</f>
        <v>0</v>
      </c>
      <c r="BG163" s="197">
        <f>IF(N163="zákl. přenesená",J163,0)</f>
        <v>0</v>
      </c>
      <c r="BH163" s="197">
        <f>IF(N163="sníž. přenesená",J163,0)</f>
        <v>0</v>
      </c>
      <c r="BI163" s="197">
        <f>IF(N163="nulová",J163,0)</f>
        <v>0</v>
      </c>
      <c r="BJ163" s="23" t="s">
        <v>78</v>
      </c>
      <c r="BK163" s="197">
        <f>ROUND(I163*H163,2)</f>
        <v>0</v>
      </c>
      <c r="BL163" s="23" t="s">
        <v>129</v>
      </c>
      <c r="BM163" s="23" t="s">
        <v>283</v>
      </c>
    </row>
    <row r="164" spans="2:65" s="1" customFormat="1" ht="27">
      <c r="B164" s="40"/>
      <c r="C164" s="62"/>
      <c r="D164" s="198" t="s">
        <v>131</v>
      </c>
      <c r="E164" s="62"/>
      <c r="F164" s="199" t="s">
        <v>284</v>
      </c>
      <c r="G164" s="62"/>
      <c r="H164" s="62"/>
      <c r="I164" s="157"/>
      <c r="J164" s="62"/>
      <c r="K164" s="62"/>
      <c r="L164" s="60"/>
      <c r="M164" s="200"/>
      <c r="N164" s="41"/>
      <c r="O164" s="41"/>
      <c r="P164" s="41"/>
      <c r="Q164" s="41"/>
      <c r="R164" s="41"/>
      <c r="S164" s="41"/>
      <c r="T164" s="77"/>
      <c r="AT164" s="23" t="s">
        <v>131</v>
      </c>
      <c r="AU164" s="23" t="s">
        <v>85</v>
      </c>
    </row>
    <row r="165" spans="2:65" s="11" customFormat="1" ht="13.5">
      <c r="B165" s="201"/>
      <c r="C165" s="202"/>
      <c r="D165" s="198" t="s">
        <v>137</v>
      </c>
      <c r="E165" s="203" t="s">
        <v>21</v>
      </c>
      <c r="F165" s="204" t="s">
        <v>285</v>
      </c>
      <c r="G165" s="202"/>
      <c r="H165" s="205">
        <v>30.6</v>
      </c>
      <c r="I165" s="206"/>
      <c r="J165" s="202"/>
      <c r="K165" s="202"/>
      <c r="L165" s="207"/>
      <c r="M165" s="208"/>
      <c r="N165" s="209"/>
      <c r="O165" s="209"/>
      <c r="P165" s="209"/>
      <c r="Q165" s="209"/>
      <c r="R165" s="209"/>
      <c r="S165" s="209"/>
      <c r="T165" s="210"/>
      <c r="AT165" s="211" t="s">
        <v>137</v>
      </c>
      <c r="AU165" s="211" t="s">
        <v>85</v>
      </c>
      <c r="AV165" s="11" t="s">
        <v>85</v>
      </c>
      <c r="AW165" s="11" t="s">
        <v>37</v>
      </c>
      <c r="AX165" s="11" t="s">
        <v>78</v>
      </c>
      <c r="AY165" s="211" t="s">
        <v>121</v>
      </c>
    </row>
    <row r="166" spans="2:65" s="10" customFormat="1" ht="29.85" customHeight="1">
      <c r="B166" s="170"/>
      <c r="C166" s="171"/>
      <c r="D166" s="172" t="s">
        <v>72</v>
      </c>
      <c r="E166" s="184" t="s">
        <v>123</v>
      </c>
      <c r="F166" s="184" t="s">
        <v>286</v>
      </c>
      <c r="G166" s="171"/>
      <c r="H166" s="171"/>
      <c r="I166" s="174"/>
      <c r="J166" s="185">
        <f>BK166</f>
        <v>0</v>
      </c>
      <c r="K166" s="171"/>
      <c r="L166" s="176"/>
      <c r="M166" s="177"/>
      <c r="N166" s="178"/>
      <c r="O166" s="178"/>
      <c r="P166" s="179">
        <f>SUM(P167:P175)</f>
        <v>0</v>
      </c>
      <c r="Q166" s="178"/>
      <c r="R166" s="179">
        <f>SUM(R167:R175)</f>
        <v>57.855419999999995</v>
      </c>
      <c r="S166" s="178"/>
      <c r="T166" s="180">
        <f>SUM(T167:T175)</f>
        <v>0</v>
      </c>
      <c r="AR166" s="181" t="s">
        <v>78</v>
      </c>
      <c r="AT166" s="182" t="s">
        <v>72</v>
      </c>
      <c r="AU166" s="182" t="s">
        <v>78</v>
      </c>
      <c r="AY166" s="181" t="s">
        <v>121</v>
      </c>
      <c r="BK166" s="183">
        <f>SUM(BK167:BK175)</f>
        <v>0</v>
      </c>
    </row>
    <row r="167" spans="2:65" s="1" customFormat="1" ht="25.5" customHeight="1">
      <c r="B167" s="40"/>
      <c r="C167" s="186" t="s">
        <v>287</v>
      </c>
      <c r="D167" s="186" t="s">
        <v>124</v>
      </c>
      <c r="E167" s="187" t="s">
        <v>288</v>
      </c>
      <c r="F167" s="188" t="s">
        <v>289</v>
      </c>
      <c r="G167" s="189" t="s">
        <v>127</v>
      </c>
      <c r="H167" s="190">
        <v>52.8</v>
      </c>
      <c r="I167" s="191"/>
      <c r="J167" s="192">
        <f>ROUND(I167*H167,2)</f>
        <v>0</v>
      </c>
      <c r="K167" s="188" t="s">
        <v>128</v>
      </c>
      <c r="L167" s="60"/>
      <c r="M167" s="193" t="s">
        <v>21</v>
      </c>
      <c r="N167" s="194" t="s">
        <v>44</v>
      </c>
      <c r="O167" s="41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AR167" s="23" t="s">
        <v>129</v>
      </c>
      <c r="AT167" s="23" t="s">
        <v>124</v>
      </c>
      <c r="AU167" s="23" t="s">
        <v>85</v>
      </c>
      <c r="AY167" s="23" t="s">
        <v>121</v>
      </c>
      <c r="BE167" s="197">
        <f>IF(N167="základní",J167,0)</f>
        <v>0</v>
      </c>
      <c r="BF167" s="197">
        <f>IF(N167="snížená",J167,0)</f>
        <v>0</v>
      </c>
      <c r="BG167" s="197">
        <f>IF(N167="zákl. přenesená",J167,0)</f>
        <v>0</v>
      </c>
      <c r="BH167" s="197">
        <f>IF(N167="sníž. přenesená",J167,0)</f>
        <v>0</v>
      </c>
      <c r="BI167" s="197">
        <f>IF(N167="nulová",J167,0)</f>
        <v>0</v>
      </c>
      <c r="BJ167" s="23" t="s">
        <v>78</v>
      </c>
      <c r="BK167" s="197">
        <f>ROUND(I167*H167,2)</f>
        <v>0</v>
      </c>
      <c r="BL167" s="23" t="s">
        <v>129</v>
      </c>
      <c r="BM167" s="23" t="s">
        <v>290</v>
      </c>
    </row>
    <row r="168" spans="2:65" s="1" customFormat="1" ht="27">
      <c r="B168" s="40"/>
      <c r="C168" s="62"/>
      <c r="D168" s="198" t="s">
        <v>131</v>
      </c>
      <c r="E168" s="62"/>
      <c r="F168" s="199" t="s">
        <v>291</v>
      </c>
      <c r="G168" s="62"/>
      <c r="H168" s="62"/>
      <c r="I168" s="157"/>
      <c r="J168" s="62"/>
      <c r="K168" s="62"/>
      <c r="L168" s="60"/>
      <c r="M168" s="200"/>
      <c r="N168" s="41"/>
      <c r="O168" s="41"/>
      <c r="P168" s="41"/>
      <c r="Q168" s="41"/>
      <c r="R168" s="41"/>
      <c r="S168" s="41"/>
      <c r="T168" s="77"/>
      <c r="AT168" s="23" t="s">
        <v>131</v>
      </c>
      <c r="AU168" s="23" t="s">
        <v>85</v>
      </c>
    </row>
    <row r="169" spans="2:65" s="1" customFormat="1" ht="25.5" customHeight="1">
      <c r="B169" s="40"/>
      <c r="C169" s="186" t="s">
        <v>292</v>
      </c>
      <c r="D169" s="186" t="s">
        <v>124</v>
      </c>
      <c r="E169" s="187" t="s">
        <v>293</v>
      </c>
      <c r="F169" s="188" t="s">
        <v>294</v>
      </c>
      <c r="G169" s="189" t="s">
        <v>127</v>
      </c>
      <c r="H169" s="190">
        <v>306</v>
      </c>
      <c r="I169" s="191"/>
      <c r="J169" s="192">
        <f>ROUND(I169*H169,2)</f>
        <v>0</v>
      </c>
      <c r="K169" s="188" t="s">
        <v>128</v>
      </c>
      <c r="L169" s="60"/>
      <c r="M169" s="193" t="s">
        <v>21</v>
      </c>
      <c r="N169" s="194" t="s">
        <v>44</v>
      </c>
      <c r="O169" s="41"/>
      <c r="P169" s="195">
        <f>O169*H169</f>
        <v>0</v>
      </c>
      <c r="Q169" s="195">
        <v>0.18906999999999999</v>
      </c>
      <c r="R169" s="195">
        <f>Q169*H169</f>
        <v>57.855419999999995</v>
      </c>
      <c r="S169" s="195">
        <v>0</v>
      </c>
      <c r="T169" s="196">
        <f>S169*H169</f>
        <v>0</v>
      </c>
      <c r="AR169" s="23" t="s">
        <v>129</v>
      </c>
      <c r="AT169" s="23" t="s">
        <v>124</v>
      </c>
      <c r="AU169" s="23" t="s">
        <v>85</v>
      </c>
      <c r="AY169" s="23" t="s">
        <v>121</v>
      </c>
      <c r="BE169" s="197">
        <f>IF(N169="základní",J169,0)</f>
        <v>0</v>
      </c>
      <c r="BF169" s="197">
        <f>IF(N169="snížená",J169,0)</f>
        <v>0</v>
      </c>
      <c r="BG169" s="197">
        <f>IF(N169="zákl. přenesená",J169,0)</f>
        <v>0</v>
      </c>
      <c r="BH169" s="197">
        <f>IF(N169="sníž. přenesená",J169,0)</f>
        <v>0</v>
      </c>
      <c r="BI169" s="197">
        <f>IF(N169="nulová",J169,0)</f>
        <v>0</v>
      </c>
      <c r="BJ169" s="23" t="s">
        <v>78</v>
      </c>
      <c r="BK169" s="197">
        <f>ROUND(I169*H169,2)</f>
        <v>0</v>
      </c>
      <c r="BL169" s="23" t="s">
        <v>129</v>
      </c>
      <c r="BM169" s="23" t="s">
        <v>295</v>
      </c>
    </row>
    <row r="170" spans="2:65" s="1" customFormat="1" ht="27">
      <c r="B170" s="40"/>
      <c r="C170" s="62"/>
      <c r="D170" s="198" t="s">
        <v>131</v>
      </c>
      <c r="E170" s="62"/>
      <c r="F170" s="199" t="s">
        <v>296</v>
      </c>
      <c r="G170" s="62"/>
      <c r="H170" s="62"/>
      <c r="I170" s="157"/>
      <c r="J170" s="62"/>
      <c r="K170" s="62"/>
      <c r="L170" s="60"/>
      <c r="M170" s="200"/>
      <c r="N170" s="41"/>
      <c r="O170" s="41"/>
      <c r="P170" s="41"/>
      <c r="Q170" s="41"/>
      <c r="R170" s="41"/>
      <c r="S170" s="41"/>
      <c r="T170" s="77"/>
      <c r="AT170" s="23" t="s">
        <v>131</v>
      </c>
      <c r="AU170" s="23" t="s">
        <v>85</v>
      </c>
    </row>
    <row r="171" spans="2:65" s="11" customFormat="1" ht="13.5">
      <c r="B171" s="201"/>
      <c r="C171" s="202"/>
      <c r="D171" s="198" t="s">
        <v>137</v>
      </c>
      <c r="E171" s="203" t="s">
        <v>21</v>
      </c>
      <c r="F171" s="204" t="s">
        <v>297</v>
      </c>
      <c r="G171" s="202"/>
      <c r="H171" s="205">
        <v>306</v>
      </c>
      <c r="I171" s="206"/>
      <c r="J171" s="202"/>
      <c r="K171" s="202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137</v>
      </c>
      <c r="AU171" s="211" t="s">
        <v>85</v>
      </c>
      <c r="AV171" s="11" t="s">
        <v>85</v>
      </c>
      <c r="AW171" s="11" t="s">
        <v>37</v>
      </c>
      <c r="AX171" s="11" t="s">
        <v>78</v>
      </c>
      <c r="AY171" s="211" t="s">
        <v>121</v>
      </c>
    </row>
    <row r="172" spans="2:65" s="1" customFormat="1" ht="16.5" customHeight="1">
      <c r="B172" s="40"/>
      <c r="C172" s="186" t="s">
        <v>298</v>
      </c>
      <c r="D172" s="186" t="s">
        <v>124</v>
      </c>
      <c r="E172" s="187" t="s">
        <v>299</v>
      </c>
      <c r="F172" s="188" t="s">
        <v>300</v>
      </c>
      <c r="G172" s="189" t="s">
        <v>127</v>
      </c>
      <c r="H172" s="190">
        <v>132</v>
      </c>
      <c r="I172" s="191"/>
      <c r="J172" s="192">
        <f>ROUND(I172*H172,2)</f>
        <v>0</v>
      </c>
      <c r="K172" s="188" t="s">
        <v>128</v>
      </c>
      <c r="L172" s="60"/>
      <c r="M172" s="193" t="s">
        <v>21</v>
      </c>
      <c r="N172" s="194" t="s">
        <v>44</v>
      </c>
      <c r="O172" s="41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AR172" s="23" t="s">
        <v>129</v>
      </c>
      <c r="AT172" s="23" t="s">
        <v>124</v>
      </c>
      <c r="AU172" s="23" t="s">
        <v>85</v>
      </c>
      <c r="AY172" s="23" t="s">
        <v>121</v>
      </c>
      <c r="BE172" s="197">
        <f>IF(N172="základní",J172,0)</f>
        <v>0</v>
      </c>
      <c r="BF172" s="197">
        <f>IF(N172="snížená",J172,0)</f>
        <v>0</v>
      </c>
      <c r="BG172" s="197">
        <f>IF(N172="zákl. přenesená",J172,0)</f>
        <v>0</v>
      </c>
      <c r="BH172" s="197">
        <f>IF(N172="sníž. přenesená",J172,0)</f>
        <v>0</v>
      </c>
      <c r="BI172" s="197">
        <f>IF(N172="nulová",J172,0)</f>
        <v>0</v>
      </c>
      <c r="BJ172" s="23" t="s">
        <v>78</v>
      </c>
      <c r="BK172" s="197">
        <f>ROUND(I172*H172,2)</f>
        <v>0</v>
      </c>
      <c r="BL172" s="23" t="s">
        <v>129</v>
      </c>
      <c r="BM172" s="23" t="s">
        <v>301</v>
      </c>
    </row>
    <row r="173" spans="2:65" s="1" customFormat="1" ht="13.5">
      <c r="B173" s="40"/>
      <c r="C173" s="62"/>
      <c r="D173" s="198" t="s">
        <v>131</v>
      </c>
      <c r="E173" s="62"/>
      <c r="F173" s="199" t="s">
        <v>302</v>
      </c>
      <c r="G173" s="62"/>
      <c r="H173" s="62"/>
      <c r="I173" s="157"/>
      <c r="J173" s="62"/>
      <c r="K173" s="62"/>
      <c r="L173" s="60"/>
      <c r="M173" s="200"/>
      <c r="N173" s="41"/>
      <c r="O173" s="41"/>
      <c r="P173" s="41"/>
      <c r="Q173" s="41"/>
      <c r="R173" s="41"/>
      <c r="S173" s="41"/>
      <c r="T173" s="77"/>
      <c r="AT173" s="23" t="s">
        <v>131</v>
      </c>
      <c r="AU173" s="23" t="s">
        <v>85</v>
      </c>
    </row>
    <row r="174" spans="2:65" s="1" customFormat="1" ht="25.5" customHeight="1">
      <c r="B174" s="40"/>
      <c r="C174" s="186" t="s">
        <v>303</v>
      </c>
      <c r="D174" s="186" t="s">
        <v>124</v>
      </c>
      <c r="E174" s="187" t="s">
        <v>304</v>
      </c>
      <c r="F174" s="188" t="s">
        <v>305</v>
      </c>
      <c r="G174" s="189" t="s">
        <v>127</v>
      </c>
      <c r="H174" s="190">
        <v>132</v>
      </c>
      <c r="I174" s="191"/>
      <c r="J174" s="192">
        <f>ROUND(I174*H174,2)</f>
        <v>0</v>
      </c>
      <c r="K174" s="188" t="s">
        <v>128</v>
      </c>
      <c r="L174" s="60"/>
      <c r="M174" s="193" t="s">
        <v>21</v>
      </c>
      <c r="N174" s="194" t="s">
        <v>44</v>
      </c>
      <c r="O174" s="41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AR174" s="23" t="s">
        <v>129</v>
      </c>
      <c r="AT174" s="23" t="s">
        <v>124</v>
      </c>
      <c r="AU174" s="23" t="s">
        <v>85</v>
      </c>
      <c r="AY174" s="23" t="s">
        <v>121</v>
      </c>
      <c r="BE174" s="197">
        <f>IF(N174="základní",J174,0)</f>
        <v>0</v>
      </c>
      <c r="BF174" s="197">
        <f>IF(N174="snížená",J174,0)</f>
        <v>0</v>
      </c>
      <c r="BG174" s="197">
        <f>IF(N174="zákl. přenesená",J174,0)</f>
        <v>0</v>
      </c>
      <c r="BH174" s="197">
        <f>IF(N174="sníž. přenesená",J174,0)</f>
        <v>0</v>
      </c>
      <c r="BI174" s="197">
        <f>IF(N174="nulová",J174,0)</f>
        <v>0</v>
      </c>
      <c r="BJ174" s="23" t="s">
        <v>78</v>
      </c>
      <c r="BK174" s="197">
        <f>ROUND(I174*H174,2)</f>
        <v>0</v>
      </c>
      <c r="BL174" s="23" t="s">
        <v>129</v>
      </c>
      <c r="BM174" s="23" t="s">
        <v>306</v>
      </c>
    </row>
    <row r="175" spans="2:65" s="1" customFormat="1" ht="27">
      <c r="B175" s="40"/>
      <c r="C175" s="62"/>
      <c r="D175" s="198" t="s">
        <v>131</v>
      </c>
      <c r="E175" s="62"/>
      <c r="F175" s="199" t="s">
        <v>307</v>
      </c>
      <c r="G175" s="62"/>
      <c r="H175" s="62"/>
      <c r="I175" s="157"/>
      <c r="J175" s="62"/>
      <c r="K175" s="62"/>
      <c r="L175" s="60"/>
      <c r="M175" s="200"/>
      <c r="N175" s="41"/>
      <c r="O175" s="41"/>
      <c r="P175" s="41"/>
      <c r="Q175" s="41"/>
      <c r="R175" s="41"/>
      <c r="S175" s="41"/>
      <c r="T175" s="77"/>
      <c r="AT175" s="23" t="s">
        <v>131</v>
      </c>
      <c r="AU175" s="23" t="s">
        <v>85</v>
      </c>
    </row>
    <row r="176" spans="2:65" s="10" customFormat="1" ht="29.85" customHeight="1">
      <c r="B176" s="170"/>
      <c r="C176" s="171"/>
      <c r="D176" s="172" t="s">
        <v>72</v>
      </c>
      <c r="E176" s="184" t="s">
        <v>287</v>
      </c>
      <c r="F176" s="184" t="s">
        <v>308</v>
      </c>
      <c r="G176" s="171"/>
      <c r="H176" s="171"/>
      <c r="I176" s="174"/>
      <c r="J176" s="185">
        <f>BK176</f>
        <v>0</v>
      </c>
      <c r="K176" s="171"/>
      <c r="L176" s="176"/>
      <c r="M176" s="177"/>
      <c r="N176" s="178"/>
      <c r="O176" s="178"/>
      <c r="P176" s="179">
        <f>SUM(P177:P201)</f>
        <v>0</v>
      </c>
      <c r="Q176" s="178"/>
      <c r="R176" s="179">
        <f>SUM(R177:R201)</f>
        <v>842.36377999999991</v>
      </c>
      <c r="S176" s="178"/>
      <c r="T176" s="180">
        <f>SUM(T177:T201)</f>
        <v>0</v>
      </c>
      <c r="AR176" s="181" t="s">
        <v>78</v>
      </c>
      <c r="AT176" s="182" t="s">
        <v>72</v>
      </c>
      <c r="AU176" s="182" t="s">
        <v>78</v>
      </c>
      <c r="AY176" s="181" t="s">
        <v>121</v>
      </c>
      <c r="BK176" s="183">
        <f>SUM(BK177:BK201)</f>
        <v>0</v>
      </c>
    </row>
    <row r="177" spans="2:65" s="1" customFormat="1" ht="25.5" customHeight="1">
      <c r="B177" s="40"/>
      <c r="C177" s="186" t="s">
        <v>309</v>
      </c>
      <c r="D177" s="186" t="s">
        <v>124</v>
      </c>
      <c r="E177" s="187" t="s">
        <v>310</v>
      </c>
      <c r="F177" s="188" t="s">
        <v>311</v>
      </c>
      <c r="G177" s="189" t="s">
        <v>312</v>
      </c>
      <c r="H177" s="190">
        <v>255</v>
      </c>
      <c r="I177" s="191"/>
      <c r="J177" s="192">
        <f>ROUND(I177*H177,2)</f>
        <v>0</v>
      </c>
      <c r="K177" s="188" t="s">
        <v>128</v>
      </c>
      <c r="L177" s="60"/>
      <c r="M177" s="193" t="s">
        <v>21</v>
      </c>
      <c r="N177" s="194" t="s">
        <v>44</v>
      </c>
      <c r="O177" s="41"/>
      <c r="P177" s="195">
        <f>O177*H177</f>
        <v>0</v>
      </c>
      <c r="Q177" s="195">
        <v>2.0000000000000002E-5</v>
      </c>
      <c r="R177" s="195">
        <f>Q177*H177</f>
        <v>5.1000000000000004E-3</v>
      </c>
      <c r="S177" s="195">
        <v>0</v>
      </c>
      <c r="T177" s="196">
        <f>S177*H177</f>
        <v>0</v>
      </c>
      <c r="AR177" s="23" t="s">
        <v>129</v>
      </c>
      <c r="AT177" s="23" t="s">
        <v>124</v>
      </c>
      <c r="AU177" s="23" t="s">
        <v>85</v>
      </c>
      <c r="AY177" s="23" t="s">
        <v>121</v>
      </c>
      <c r="BE177" s="197">
        <f>IF(N177="základní",J177,0)</f>
        <v>0</v>
      </c>
      <c r="BF177" s="197">
        <f>IF(N177="snížená",J177,0)</f>
        <v>0</v>
      </c>
      <c r="BG177" s="197">
        <f>IF(N177="zákl. přenesená",J177,0)</f>
        <v>0</v>
      </c>
      <c r="BH177" s="197">
        <f>IF(N177="sníž. přenesená",J177,0)</f>
        <v>0</v>
      </c>
      <c r="BI177" s="197">
        <f>IF(N177="nulová",J177,0)</f>
        <v>0</v>
      </c>
      <c r="BJ177" s="23" t="s">
        <v>78</v>
      </c>
      <c r="BK177" s="197">
        <f>ROUND(I177*H177,2)</f>
        <v>0</v>
      </c>
      <c r="BL177" s="23" t="s">
        <v>129</v>
      </c>
      <c r="BM177" s="23" t="s">
        <v>313</v>
      </c>
    </row>
    <row r="178" spans="2:65" s="1" customFormat="1" ht="27">
      <c r="B178" s="40"/>
      <c r="C178" s="62"/>
      <c r="D178" s="198" t="s">
        <v>131</v>
      </c>
      <c r="E178" s="62"/>
      <c r="F178" s="199" t="s">
        <v>314</v>
      </c>
      <c r="G178" s="62"/>
      <c r="H178" s="62"/>
      <c r="I178" s="157"/>
      <c r="J178" s="62"/>
      <c r="K178" s="62"/>
      <c r="L178" s="60"/>
      <c r="M178" s="200"/>
      <c r="N178" s="41"/>
      <c r="O178" s="41"/>
      <c r="P178" s="41"/>
      <c r="Q178" s="41"/>
      <c r="R178" s="41"/>
      <c r="S178" s="41"/>
      <c r="T178" s="77"/>
      <c r="AT178" s="23" t="s">
        <v>131</v>
      </c>
      <c r="AU178" s="23" t="s">
        <v>85</v>
      </c>
    </row>
    <row r="179" spans="2:65" s="1" customFormat="1" ht="25.5" customHeight="1">
      <c r="B179" s="40"/>
      <c r="C179" s="186" t="s">
        <v>315</v>
      </c>
      <c r="D179" s="186" t="s">
        <v>124</v>
      </c>
      <c r="E179" s="187" t="s">
        <v>316</v>
      </c>
      <c r="F179" s="188" t="s">
        <v>317</v>
      </c>
      <c r="G179" s="189" t="s">
        <v>318</v>
      </c>
      <c r="H179" s="190">
        <v>8</v>
      </c>
      <c r="I179" s="191"/>
      <c r="J179" s="192">
        <f>ROUND(I179*H179,2)</f>
        <v>0</v>
      </c>
      <c r="K179" s="188" t="s">
        <v>128</v>
      </c>
      <c r="L179" s="60"/>
      <c r="M179" s="193" t="s">
        <v>21</v>
      </c>
      <c r="N179" s="194" t="s">
        <v>44</v>
      </c>
      <c r="O179" s="41"/>
      <c r="P179" s="195">
        <f>O179*H179</f>
        <v>0</v>
      </c>
      <c r="Q179" s="195">
        <v>2.1167600000000002</v>
      </c>
      <c r="R179" s="195">
        <f>Q179*H179</f>
        <v>16.934080000000002</v>
      </c>
      <c r="S179" s="195">
        <v>0</v>
      </c>
      <c r="T179" s="196">
        <f>S179*H179</f>
        <v>0</v>
      </c>
      <c r="AR179" s="23" t="s">
        <v>129</v>
      </c>
      <c r="AT179" s="23" t="s">
        <v>124</v>
      </c>
      <c r="AU179" s="23" t="s">
        <v>85</v>
      </c>
      <c r="AY179" s="23" t="s">
        <v>121</v>
      </c>
      <c r="BE179" s="197">
        <f>IF(N179="základní",J179,0)</f>
        <v>0</v>
      </c>
      <c r="BF179" s="197">
        <f>IF(N179="snížená",J179,0)</f>
        <v>0</v>
      </c>
      <c r="BG179" s="197">
        <f>IF(N179="zákl. přenesená",J179,0)</f>
        <v>0</v>
      </c>
      <c r="BH179" s="197">
        <f>IF(N179="sníž. přenesená",J179,0)</f>
        <v>0</v>
      </c>
      <c r="BI179" s="197">
        <f>IF(N179="nulová",J179,0)</f>
        <v>0</v>
      </c>
      <c r="BJ179" s="23" t="s">
        <v>78</v>
      </c>
      <c r="BK179" s="197">
        <f>ROUND(I179*H179,2)</f>
        <v>0</v>
      </c>
      <c r="BL179" s="23" t="s">
        <v>129</v>
      </c>
      <c r="BM179" s="23" t="s">
        <v>319</v>
      </c>
    </row>
    <row r="180" spans="2:65" s="1" customFormat="1" ht="27">
      <c r="B180" s="40"/>
      <c r="C180" s="62"/>
      <c r="D180" s="198" t="s">
        <v>131</v>
      </c>
      <c r="E180" s="62"/>
      <c r="F180" s="199" t="s">
        <v>320</v>
      </c>
      <c r="G180" s="62"/>
      <c r="H180" s="62"/>
      <c r="I180" s="157"/>
      <c r="J180" s="62"/>
      <c r="K180" s="62"/>
      <c r="L180" s="60"/>
      <c r="M180" s="200"/>
      <c r="N180" s="41"/>
      <c r="O180" s="41"/>
      <c r="P180" s="41"/>
      <c r="Q180" s="41"/>
      <c r="R180" s="41"/>
      <c r="S180" s="41"/>
      <c r="T180" s="77"/>
      <c r="AT180" s="23" t="s">
        <v>131</v>
      </c>
      <c r="AU180" s="23" t="s">
        <v>85</v>
      </c>
    </row>
    <row r="181" spans="2:65" s="1" customFormat="1" ht="16.5" customHeight="1">
      <c r="B181" s="40"/>
      <c r="C181" s="233" t="s">
        <v>321</v>
      </c>
      <c r="D181" s="233" t="s">
        <v>322</v>
      </c>
      <c r="E181" s="234" t="s">
        <v>323</v>
      </c>
      <c r="F181" s="235" t="s">
        <v>324</v>
      </c>
      <c r="G181" s="236" t="s">
        <v>312</v>
      </c>
      <c r="H181" s="237">
        <v>255</v>
      </c>
      <c r="I181" s="238"/>
      <c r="J181" s="239">
        <f>ROUND(I181*H181,2)</f>
        <v>0</v>
      </c>
      <c r="K181" s="235" t="s">
        <v>21</v>
      </c>
      <c r="L181" s="240"/>
      <c r="M181" s="241" t="s">
        <v>21</v>
      </c>
      <c r="N181" s="242" t="s">
        <v>44</v>
      </c>
      <c r="O181" s="41"/>
      <c r="P181" s="195">
        <f>O181*H181</f>
        <v>0</v>
      </c>
      <c r="Q181" s="195">
        <v>1.052E-2</v>
      </c>
      <c r="R181" s="195">
        <f>Q181*H181</f>
        <v>2.6825999999999999</v>
      </c>
      <c r="S181" s="195">
        <v>0</v>
      </c>
      <c r="T181" s="196">
        <f>S181*H181</f>
        <v>0</v>
      </c>
      <c r="AR181" s="23" t="s">
        <v>287</v>
      </c>
      <c r="AT181" s="23" t="s">
        <v>322</v>
      </c>
      <c r="AU181" s="23" t="s">
        <v>85</v>
      </c>
      <c r="AY181" s="23" t="s">
        <v>121</v>
      </c>
      <c r="BE181" s="197">
        <f>IF(N181="základní",J181,0)</f>
        <v>0</v>
      </c>
      <c r="BF181" s="197">
        <f>IF(N181="snížená",J181,0)</f>
        <v>0</v>
      </c>
      <c r="BG181" s="197">
        <f>IF(N181="zákl. přenesená",J181,0)</f>
        <v>0</v>
      </c>
      <c r="BH181" s="197">
        <f>IF(N181="sníž. přenesená",J181,0)</f>
        <v>0</v>
      </c>
      <c r="BI181" s="197">
        <f>IF(N181="nulová",J181,0)</f>
        <v>0</v>
      </c>
      <c r="BJ181" s="23" t="s">
        <v>78</v>
      </c>
      <c r="BK181" s="197">
        <f>ROUND(I181*H181,2)</f>
        <v>0</v>
      </c>
      <c r="BL181" s="23" t="s">
        <v>129</v>
      </c>
      <c r="BM181" s="23" t="s">
        <v>325</v>
      </c>
    </row>
    <row r="182" spans="2:65" s="1" customFormat="1" ht="13.5">
      <c r="B182" s="40"/>
      <c r="C182" s="62"/>
      <c r="D182" s="198" t="s">
        <v>131</v>
      </c>
      <c r="E182" s="62"/>
      <c r="F182" s="199" t="s">
        <v>324</v>
      </c>
      <c r="G182" s="62"/>
      <c r="H182" s="62"/>
      <c r="I182" s="157"/>
      <c r="J182" s="62"/>
      <c r="K182" s="62"/>
      <c r="L182" s="60"/>
      <c r="M182" s="200"/>
      <c r="N182" s="41"/>
      <c r="O182" s="41"/>
      <c r="P182" s="41"/>
      <c r="Q182" s="41"/>
      <c r="R182" s="41"/>
      <c r="S182" s="41"/>
      <c r="T182" s="77"/>
      <c r="AT182" s="23" t="s">
        <v>131</v>
      </c>
      <c r="AU182" s="23" t="s">
        <v>85</v>
      </c>
    </row>
    <row r="183" spans="2:65" s="1" customFormat="1" ht="16.5" customHeight="1">
      <c r="B183" s="40"/>
      <c r="C183" s="233" t="s">
        <v>326</v>
      </c>
      <c r="D183" s="233" t="s">
        <v>322</v>
      </c>
      <c r="E183" s="234" t="s">
        <v>327</v>
      </c>
      <c r="F183" s="235" t="s">
        <v>328</v>
      </c>
      <c r="G183" s="236" t="s">
        <v>318</v>
      </c>
      <c r="H183" s="237">
        <v>8</v>
      </c>
      <c r="I183" s="238"/>
      <c r="J183" s="239">
        <f>ROUND(I183*H183,2)</f>
        <v>0</v>
      </c>
      <c r="K183" s="235" t="s">
        <v>128</v>
      </c>
      <c r="L183" s="240"/>
      <c r="M183" s="241" t="s">
        <v>21</v>
      </c>
      <c r="N183" s="242" t="s">
        <v>44</v>
      </c>
      <c r="O183" s="41"/>
      <c r="P183" s="195">
        <f>O183*H183</f>
        <v>0</v>
      </c>
      <c r="Q183" s="195">
        <v>1.6</v>
      </c>
      <c r="R183" s="195">
        <f>Q183*H183</f>
        <v>12.8</v>
      </c>
      <c r="S183" s="195">
        <v>0</v>
      </c>
      <c r="T183" s="196">
        <f>S183*H183</f>
        <v>0</v>
      </c>
      <c r="AR183" s="23" t="s">
        <v>287</v>
      </c>
      <c r="AT183" s="23" t="s">
        <v>322</v>
      </c>
      <c r="AU183" s="23" t="s">
        <v>85</v>
      </c>
      <c r="AY183" s="23" t="s">
        <v>121</v>
      </c>
      <c r="BE183" s="197">
        <f>IF(N183="základní",J183,0)</f>
        <v>0</v>
      </c>
      <c r="BF183" s="197">
        <f>IF(N183="snížená",J183,0)</f>
        <v>0</v>
      </c>
      <c r="BG183" s="197">
        <f>IF(N183="zákl. přenesená",J183,0)</f>
        <v>0</v>
      </c>
      <c r="BH183" s="197">
        <f>IF(N183="sníž. přenesená",J183,0)</f>
        <v>0</v>
      </c>
      <c r="BI183" s="197">
        <f>IF(N183="nulová",J183,0)</f>
        <v>0</v>
      </c>
      <c r="BJ183" s="23" t="s">
        <v>78</v>
      </c>
      <c r="BK183" s="197">
        <f>ROUND(I183*H183,2)</f>
        <v>0</v>
      </c>
      <c r="BL183" s="23" t="s">
        <v>129</v>
      </c>
      <c r="BM183" s="23" t="s">
        <v>329</v>
      </c>
    </row>
    <row r="184" spans="2:65" s="1" customFormat="1" ht="13.5">
      <c r="B184" s="40"/>
      <c r="C184" s="62"/>
      <c r="D184" s="198" t="s">
        <v>131</v>
      </c>
      <c r="E184" s="62"/>
      <c r="F184" s="199" t="s">
        <v>330</v>
      </c>
      <c r="G184" s="62"/>
      <c r="H184" s="62"/>
      <c r="I184" s="157"/>
      <c r="J184" s="62"/>
      <c r="K184" s="62"/>
      <c r="L184" s="60"/>
      <c r="M184" s="200"/>
      <c r="N184" s="41"/>
      <c r="O184" s="41"/>
      <c r="P184" s="41"/>
      <c r="Q184" s="41"/>
      <c r="R184" s="41"/>
      <c r="S184" s="41"/>
      <c r="T184" s="77"/>
      <c r="AT184" s="23" t="s">
        <v>131</v>
      </c>
      <c r="AU184" s="23" t="s">
        <v>85</v>
      </c>
    </row>
    <row r="185" spans="2:65" s="1" customFormat="1" ht="16.5" customHeight="1">
      <c r="B185" s="40"/>
      <c r="C185" s="233" t="s">
        <v>331</v>
      </c>
      <c r="D185" s="233" t="s">
        <v>322</v>
      </c>
      <c r="E185" s="234" t="s">
        <v>332</v>
      </c>
      <c r="F185" s="235" t="s">
        <v>333</v>
      </c>
      <c r="G185" s="236" t="s">
        <v>318</v>
      </c>
      <c r="H185" s="237">
        <v>8</v>
      </c>
      <c r="I185" s="238"/>
      <c r="J185" s="239">
        <f>ROUND(I185*H185,2)</f>
        <v>0</v>
      </c>
      <c r="K185" s="235" t="s">
        <v>128</v>
      </c>
      <c r="L185" s="240"/>
      <c r="M185" s="241" t="s">
        <v>21</v>
      </c>
      <c r="N185" s="242" t="s">
        <v>44</v>
      </c>
      <c r="O185" s="41"/>
      <c r="P185" s="195">
        <f>O185*H185</f>
        <v>0</v>
      </c>
      <c r="Q185" s="195">
        <v>0.50600000000000001</v>
      </c>
      <c r="R185" s="195">
        <f>Q185*H185</f>
        <v>4.048</v>
      </c>
      <c r="S185" s="195">
        <v>0</v>
      </c>
      <c r="T185" s="196">
        <f>S185*H185</f>
        <v>0</v>
      </c>
      <c r="AR185" s="23" t="s">
        <v>287</v>
      </c>
      <c r="AT185" s="23" t="s">
        <v>322</v>
      </c>
      <c r="AU185" s="23" t="s">
        <v>85</v>
      </c>
      <c r="AY185" s="23" t="s">
        <v>121</v>
      </c>
      <c r="BE185" s="197">
        <f>IF(N185="základní",J185,0)</f>
        <v>0</v>
      </c>
      <c r="BF185" s="197">
        <f>IF(N185="snížená",J185,0)</f>
        <v>0</v>
      </c>
      <c r="BG185" s="197">
        <f>IF(N185="zákl. přenesená",J185,0)</f>
        <v>0</v>
      </c>
      <c r="BH185" s="197">
        <f>IF(N185="sníž. přenesená",J185,0)</f>
        <v>0</v>
      </c>
      <c r="BI185" s="197">
        <f>IF(N185="nulová",J185,0)</f>
        <v>0</v>
      </c>
      <c r="BJ185" s="23" t="s">
        <v>78</v>
      </c>
      <c r="BK185" s="197">
        <f>ROUND(I185*H185,2)</f>
        <v>0</v>
      </c>
      <c r="BL185" s="23" t="s">
        <v>129</v>
      </c>
      <c r="BM185" s="23" t="s">
        <v>334</v>
      </c>
    </row>
    <row r="186" spans="2:65" s="1" customFormat="1" ht="13.5">
      <c r="B186" s="40"/>
      <c r="C186" s="62"/>
      <c r="D186" s="198" t="s">
        <v>131</v>
      </c>
      <c r="E186" s="62"/>
      <c r="F186" s="199" t="s">
        <v>333</v>
      </c>
      <c r="G186" s="62"/>
      <c r="H186" s="62"/>
      <c r="I186" s="157"/>
      <c r="J186" s="62"/>
      <c r="K186" s="62"/>
      <c r="L186" s="60"/>
      <c r="M186" s="200"/>
      <c r="N186" s="41"/>
      <c r="O186" s="41"/>
      <c r="P186" s="41"/>
      <c r="Q186" s="41"/>
      <c r="R186" s="41"/>
      <c r="S186" s="41"/>
      <c r="T186" s="77"/>
      <c r="AT186" s="23" t="s">
        <v>131</v>
      </c>
      <c r="AU186" s="23" t="s">
        <v>85</v>
      </c>
    </row>
    <row r="187" spans="2:65" s="1" customFormat="1" ht="16.5" customHeight="1">
      <c r="B187" s="40"/>
      <c r="C187" s="233" t="s">
        <v>335</v>
      </c>
      <c r="D187" s="233" t="s">
        <v>322</v>
      </c>
      <c r="E187" s="234" t="s">
        <v>336</v>
      </c>
      <c r="F187" s="235" t="s">
        <v>337</v>
      </c>
      <c r="G187" s="236" t="s">
        <v>318</v>
      </c>
      <c r="H187" s="237">
        <v>8</v>
      </c>
      <c r="I187" s="238"/>
      <c r="J187" s="239">
        <f>ROUND(I187*H187,2)</f>
        <v>0</v>
      </c>
      <c r="K187" s="235" t="s">
        <v>128</v>
      </c>
      <c r="L187" s="240"/>
      <c r="M187" s="241" t="s">
        <v>21</v>
      </c>
      <c r="N187" s="242" t="s">
        <v>44</v>
      </c>
      <c r="O187" s="41"/>
      <c r="P187" s="195">
        <f>O187*H187</f>
        <v>0</v>
      </c>
      <c r="Q187" s="195">
        <v>0.58499999999999996</v>
      </c>
      <c r="R187" s="195">
        <f>Q187*H187</f>
        <v>4.68</v>
      </c>
      <c r="S187" s="195">
        <v>0</v>
      </c>
      <c r="T187" s="196">
        <f>S187*H187</f>
        <v>0</v>
      </c>
      <c r="AR187" s="23" t="s">
        <v>287</v>
      </c>
      <c r="AT187" s="23" t="s">
        <v>322</v>
      </c>
      <c r="AU187" s="23" t="s">
        <v>85</v>
      </c>
      <c r="AY187" s="23" t="s">
        <v>121</v>
      </c>
      <c r="BE187" s="197">
        <f>IF(N187="základní",J187,0)</f>
        <v>0</v>
      </c>
      <c r="BF187" s="197">
        <f>IF(N187="snížená",J187,0)</f>
        <v>0</v>
      </c>
      <c r="BG187" s="197">
        <f>IF(N187="zákl. přenesená",J187,0)</f>
        <v>0</v>
      </c>
      <c r="BH187" s="197">
        <f>IF(N187="sníž. přenesená",J187,0)</f>
        <v>0</v>
      </c>
      <c r="BI187" s="197">
        <f>IF(N187="nulová",J187,0)</f>
        <v>0</v>
      </c>
      <c r="BJ187" s="23" t="s">
        <v>78</v>
      </c>
      <c r="BK187" s="197">
        <f>ROUND(I187*H187,2)</f>
        <v>0</v>
      </c>
      <c r="BL187" s="23" t="s">
        <v>129</v>
      </c>
      <c r="BM187" s="23" t="s">
        <v>338</v>
      </c>
    </row>
    <row r="188" spans="2:65" s="1" customFormat="1" ht="13.5">
      <c r="B188" s="40"/>
      <c r="C188" s="62"/>
      <c r="D188" s="198" t="s">
        <v>131</v>
      </c>
      <c r="E188" s="62"/>
      <c r="F188" s="199" t="s">
        <v>337</v>
      </c>
      <c r="G188" s="62"/>
      <c r="H188" s="62"/>
      <c r="I188" s="157"/>
      <c r="J188" s="62"/>
      <c r="K188" s="62"/>
      <c r="L188" s="60"/>
      <c r="M188" s="200"/>
      <c r="N188" s="41"/>
      <c r="O188" s="41"/>
      <c r="P188" s="41"/>
      <c r="Q188" s="41"/>
      <c r="R188" s="41"/>
      <c r="S188" s="41"/>
      <c r="T188" s="77"/>
      <c r="AT188" s="23" t="s">
        <v>131</v>
      </c>
      <c r="AU188" s="23" t="s">
        <v>85</v>
      </c>
    </row>
    <row r="189" spans="2:65" s="1" customFormat="1" ht="16.5" customHeight="1">
      <c r="B189" s="40"/>
      <c r="C189" s="233" t="s">
        <v>339</v>
      </c>
      <c r="D189" s="233" t="s">
        <v>322</v>
      </c>
      <c r="E189" s="234" t="s">
        <v>340</v>
      </c>
      <c r="F189" s="235" t="s">
        <v>341</v>
      </c>
      <c r="G189" s="236" t="s">
        <v>318</v>
      </c>
      <c r="H189" s="237">
        <v>8</v>
      </c>
      <c r="I189" s="238"/>
      <c r="J189" s="239">
        <f>ROUND(I189*H189,2)</f>
        <v>0</v>
      </c>
      <c r="K189" s="235" t="s">
        <v>128</v>
      </c>
      <c r="L189" s="240"/>
      <c r="M189" s="241" t="s">
        <v>21</v>
      </c>
      <c r="N189" s="242" t="s">
        <v>44</v>
      </c>
      <c r="O189" s="41"/>
      <c r="P189" s="195">
        <f>O189*H189</f>
        <v>0</v>
      </c>
      <c r="Q189" s="195">
        <v>2.1000000000000001E-2</v>
      </c>
      <c r="R189" s="195">
        <f>Q189*H189</f>
        <v>0.16800000000000001</v>
      </c>
      <c r="S189" s="195">
        <v>0</v>
      </c>
      <c r="T189" s="196">
        <f>S189*H189</f>
        <v>0</v>
      </c>
      <c r="AR189" s="23" t="s">
        <v>287</v>
      </c>
      <c r="AT189" s="23" t="s">
        <v>322</v>
      </c>
      <c r="AU189" s="23" t="s">
        <v>85</v>
      </c>
      <c r="AY189" s="23" t="s">
        <v>121</v>
      </c>
      <c r="BE189" s="197">
        <f>IF(N189="základní",J189,0)</f>
        <v>0</v>
      </c>
      <c r="BF189" s="197">
        <f>IF(N189="snížená",J189,0)</f>
        <v>0</v>
      </c>
      <c r="BG189" s="197">
        <f>IF(N189="zákl. přenesená",J189,0)</f>
        <v>0</v>
      </c>
      <c r="BH189" s="197">
        <f>IF(N189="sníž. přenesená",J189,0)</f>
        <v>0</v>
      </c>
      <c r="BI189" s="197">
        <f>IF(N189="nulová",J189,0)</f>
        <v>0</v>
      </c>
      <c r="BJ189" s="23" t="s">
        <v>78</v>
      </c>
      <c r="BK189" s="197">
        <f>ROUND(I189*H189,2)</f>
        <v>0</v>
      </c>
      <c r="BL189" s="23" t="s">
        <v>129</v>
      </c>
      <c r="BM189" s="23" t="s">
        <v>342</v>
      </c>
    </row>
    <row r="190" spans="2:65" s="1" customFormat="1" ht="13.5">
      <c r="B190" s="40"/>
      <c r="C190" s="62"/>
      <c r="D190" s="198" t="s">
        <v>131</v>
      </c>
      <c r="E190" s="62"/>
      <c r="F190" s="199" t="s">
        <v>343</v>
      </c>
      <c r="G190" s="62"/>
      <c r="H190" s="62"/>
      <c r="I190" s="157"/>
      <c r="J190" s="62"/>
      <c r="K190" s="62"/>
      <c r="L190" s="60"/>
      <c r="M190" s="200"/>
      <c r="N190" s="41"/>
      <c r="O190" s="41"/>
      <c r="P190" s="41"/>
      <c r="Q190" s="41"/>
      <c r="R190" s="41"/>
      <c r="S190" s="41"/>
      <c r="T190" s="77"/>
      <c r="AT190" s="23" t="s">
        <v>131</v>
      </c>
      <c r="AU190" s="23" t="s">
        <v>85</v>
      </c>
    </row>
    <row r="191" spans="2:65" s="1" customFormat="1" ht="25.5" customHeight="1">
      <c r="B191" s="40"/>
      <c r="C191" s="233" t="s">
        <v>344</v>
      </c>
      <c r="D191" s="233" t="s">
        <v>322</v>
      </c>
      <c r="E191" s="234" t="s">
        <v>345</v>
      </c>
      <c r="F191" s="235" t="s">
        <v>346</v>
      </c>
      <c r="G191" s="236" t="s">
        <v>318</v>
      </c>
      <c r="H191" s="237">
        <v>8</v>
      </c>
      <c r="I191" s="238"/>
      <c r="J191" s="239">
        <f>ROUND(I191*H191,2)</f>
        <v>0</v>
      </c>
      <c r="K191" s="235" t="s">
        <v>128</v>
      </c>
      <c r="L191" s="240"/>
      <c r="M191" s="241" t="s">
        <v>21</v>
      </c>
      <c r="N191" s="242" t="s">
        <v>44</v>
      </c>
      <c r="O191" s="41"/>
      <c r="P191" s="195">
        <f>O191*H191</f>
        <v>0</v>
      </c>
      <c r="Q191" s="195">
        <v>0.06</v>
      </c>
      <c r="R191" s="195">
        <f>Q191*H191</f>
        <v>0.48</v>
      </c>
      <c r="S191" s="195">
        <v>0</v>
      </c>
      <c r="T191" s="196">
        <f>S191*H191</f>
        <v>0</v>
      </c>
      <c r="AR191" s="23" t="s">
        <v>287</v>
      </c>
      <c r="AT191" s="23" t="s">
        <v>322</v>
      </c>
      <c r="AU191" s="23" t="s">
        <v>85</v>
      </c>
      <c r="AY191" s="23" t="s">
        <v>121</v>
      </c>
      <c r="BE191" s="197">
        <f>IF(N191="základní",J191,0)</f>
        <v>0</v>
      </c>
      <c r="BF191" s="197">
        <f>IF(N191="snížená",J191,0)</f>
        <v>0</v>
      </c>
      <c r="BG191" s="197">
        <f>IF(N191="zákl. přenesená",J191,0)</f>
        <v>0</v>
      </c>
      <c r="BH191" s="197">
        <f>IF(N191="sníž. přenesená",J191,0)</f>
        <v>0</v>
      </c>
      <c r="BI191" s="197">
        <f>IF(N191="nulová",J191,0)</f>
        <v>0</v>
      </c>
      <c r="BJ191" s="23" t="s">
        <v>78</v>
      </c>
      <c r="BK191" s="197">
        <f>ROUND(I191*H191,2)</f>
        <v>0</v>
      </c>
      <c r="BL191" s="23" t="s">
        <v>129</v>
      </c>
      <c r="BM191" s="23" t="s">
        <v>347</v>
      </c>
    </row>
    <row r="192" spans="2:65" s="1" customFormat="1" ht="13.5">
      <c r="B192" s="40"/>
      <c r="C192" s="62"/>
      <c r="D192" s="198" t="s">
        <v>131</v>
      </c>
      <c r="E192" s="62"/>
      <c r="F192" s="199" t="s">
        <v>346</v>
      </c>
      <c r="G192" s="62"/>
      <c r="H192" s="62"/>
      <c r="I192" s="157"/>
      <c r="J192" s="62"/>
      <c r="K192" s="62"/>
      <c r="L192" s="60"/>
      <c r="M192" s="200"/>
      <c r="N192" s="41"/>
      <c r="O192" s="41"/>
      <c r="P192" s="41"/>
      <c r="Q192" s="41"/>
      <c r="R192" s="41"/>
      <c r="S192" s="41"/>
      <c r="T192" s="77"/>
      <c r="AT192" s="23" t="s">
        <v>131</v>
      </c>
      <c r="AU192" s="23" t="s">
        <v>85</v>
      </c>
    </row>
    <row r="193" spans="2:65" s="1" customFormat="1" ht="16.5" customHeight="1">
      <c r="B193" s="40"/>
      <c r="C193" s="233" t="s">
        <v>348</v>
      </c>
      <c r="D193" s="233" t="s">
        <v>322</v>
      </c>
      <c r="E193" s="234" t="s">
        <v>349</v>
      </c>
      <c r="F193" s="235" t="s">
        <v>350</v>
      </c>
      <c r="G193" s="236" t="s">
        <v>318</v>
      </c>
      <c r="H193" s="237">
        <v>8</v>
      </c>
      <c r="I193" s="238"/>
      <c r="J193" s="239">
        <f>ROUND(I193*H193,2)</f>
        <v>0</v>
      </c>
      <c r="K193" s="235" t="s">
        <v>128</v>
      </c>
      <c r="L193" s="240"/>
      <c r="M193" s="241" t="s">
        <v>21</v>
      </c>
      <c r="N193" s="242" t="s">
        <v>44</v>
      </c>
      <c r="O193" s="41"/>
      <c r="P193" s="195">
        <f>O193*H193</f>
        <v>0</v>
      </c>
      <c r="Q193" s="195">
        <v>2E-3</v>
      </c>
      <c r="R193" s="195">
        <f>Q193*H193</f>
        <v>1.6E-2</v>
      </c>
      <c r="S193" s="195">
        <v>0</v>
      </c>
      <c r="T193" s="196">
        <f>S193*H193</f>
        <v>0</v>
      </c>
      <c r="AR193" s="23" t="s">
        <v>287</v>
      </c>
      <c r="AT193" s="23" t="s">
        <v>322</v>
      </c>
      <c r="AU193" s="23" t="s">
        <v>85</v>
      </c>
      <c r="AY193" s="23" t="s">
        <v>121</v>
      </c>
      <c r="BE193" s="197">
        <f>IF(N193="základní",J193,0)</f>
        <v>0</v>
      </c>
      <c r="BF193" s="197">
        <f>IF(N193="snížená",J193,0)</f>
        <v>0</v>
      </c>
      <c r="BG193" s="197">
        <f>IF(N193="zákl. přenesená",J193,0)</f>
        <v>0</v>
      </c>
      <c r="BH193" s="197">
        <f>IF(N193="sníž. přenesená",J193,0)</f>
        <v>0</v>
      </c>
      <c r="BI193" s="197">
        <f>IF(N193="nulová",J193,0)</f>
        <v>0</v>
      </c>
      <c r="BJ193" s="23" t="s">
        <v>78</v>
      </c>
      <c r="BK193" s="197">
        <f>ROUND(I193*H193,2)</f>
        <v>0</v>
      </c>
      <c r="BL193" s="23" t="s">
        <v>129</v>
      </c>
      <c r="BM193" s="23" t="s">
        <v>351</v>
      </c>
    </row>
    <row r="194" spans="2:65" s="1" customFormat="1" ht="13.5">
      <c r="B194" s="40"/>
      <c r="C194" s="62"/>
      <c r="D194" s="198" t="s">
        <v>131</v>
      </c>
      <c r="E194" s="62"/>
      <c r="F194" s="199" t="s">
        <v>350</v>
      </c>
      <c r="G194" s="62"/>
      <c r="H194" s="62"/>
      <c r="I194" s="157"/>
      <c r="J194" s="62"/>
      <c r="K194" s="62"/>
      <c r="L194" s="60"/>
      <c r="M194" s="200"/>
      <c r="N194" s="41"/>
      <c r="O194" s="41"/>
      <c r="P194" s="41"/>
      <c r="Q194" s="41"/>
      <c r="R194" s="41"/>
      <c r="S194" s="41"/>
      <c r="T194" s="77"/>
      <c r="AT194" s="23" t="s">
        <v>131</v>
      </c>
      <c r="AU194" s="23" t="s">
        <v>85</v>
      </c>
    </row>
    <row r="195" spans="2:65" s="1" customFormat="1" ht="16.5" customHeight="1">
      <c r="B195" s="40"/>
      <c r="C195" s="233" t="s">
        <v>352</v>
      </c>
      <c r="D195" s="233" t="s">
        <v>322</v>
      </c>
      <c r="E195" s="234" t="s">
        <v>353</v>
      </c>
      <c r="F195" s="235" t="s">
        <v>354</v>
      </c>
      <c r="G195" s="236" t="s">
        <v>260</v>
      </c>
      <c r="H195" s="237">
        <v>197.37</v>
      </c>
      <c r="I195" s="238"/>
      <c r="J195" s="239">
        <f>ROUND(I195*H195,2)</f>
        <v>0</v>
      </c>
      <c r="K195" s="235" t="s">
        <v>128</v>
      </c>
      <c r="L195" s="240"/>
      <c r="M195" s="241" t="s">
        <v>21</v>
      </c>
      <c r="N195" s="242" t="s">
        <v>44</v>
      </c>
      <c r="O195" s="41"/>
      <c r="P195" s="195">
        <f>O195*H195</f>
        <v>0</v>
      </c>
      <c r="Q195" s="195">
        <v>1</v>
      </c>
      <c r="R195" s="195">
        <f>Q195*H195</f>
        <v>197.37</v>
      </c>
      <c r="S195" s="195">
        <v>0</v>
      </c>
      <c r="T195" s="196">
        <f>S195*H195</f>
        <v>0</v>
      </c>
      <c r="AR195" s="23" t="s">
        <v>287</v>
      </c>
      <c r="AT195" s="23" t="s">
        <v>322</v>
      </c>
      <c r="AU195" s="23" t="s">
        <v>85</v>
      </c>
      <c r="AY195" s="23" t="s">
        <v>121</v>
      </c>
      <c r="BE195" s="197">
        <f>IF(N195="základní",J195,0)</f>
        <v>0</v>
      </c>
      <c r="BF195" s="197">
        <f>IF(N195="snížená",J195,0)</f>
        <v>0</v>
      </c>
      <c r="BG195" s="197">
        <f>IF(N195="zákl. přenesená",J195,0)</f>
        <v>0</v>
      </c>
      <c r="BH195" s="197">
        <f>IF(N195="sníž. přenesená",J195,0)</f>
        <v>0</v>
      </c>
      <c r="BI195" s="197">
        <f>IF(N195="nulová",J195,0)</f>
        <v>0</v>
      </c>
      <c r="BJ195" s="23" t="s">
        <v>78</v>
      </c>
      <c r="BK195" s="197">
        <f>ROUND(I195*H195,2)</f>
        <v>0</v>
      </c>
      <c r="BL195" s="23" t="s">
        <v>129</v>
      </c>
      <c r="BM195" s="23" t="s">
        <v>355</v>
      </c>
    </row>
    <row r="196" spans="2:65" s="1" customFormat="1" ht="13.5">
      <c r="B196" s="40"/>
      <c r="C196" s="62"/>
      <c r="D196" s="198" t="s">
        <v>131</v>
      </c>
      <c r="E196" s="62"/>
      <c r="F196" s="199" t="s">
        <v>354</v>
      </c>
      <c r="G196" s="62"/>
      <c r="H196" s="62"/>
      <c r="I196" s="157"/>
      <c r="J196" s="62"/>
      <c r="K196" s="62"/>
      <c r="L196" s="60"/>
      <c r="M196" s="200"/>
      <c r="N196" s="41"/>
      <c r="O196" s="41"/>
      <c r="P196" s="41"/>
      <c r="Q196" s="41"/>
      <c r="R196" s="41"/>
      <c r="S196" s="41"/>
      <c r="T196" s="77"/>
      <c r="AT196" s="23" t="s">
        <v>131</v>
      </c>
      <c r="AU196" s="23" t="s">
        <v>85</v>
      </c>
    </row>
    <row r="197" spans="2:65" s="11" customFormat="1" ht="13.5">
      <c r="B197" s="201"/>
      <c r="C197" s="202"/>
      <c r="D197" s="198" t="s">
        <v>137</v>
      </c>
      <c r="E197" s="203" t="s">
        <v>21</v>
      </c>
      <c r="F197" s="204" t="s">
        <v>356</v>
      </c>
      <c r="G197" s="202"/>
      <c r="H197" s="205">
        <v>197.37</v>
      </c>
      <c r="I197" s="206"/>
      <c r="J197" s="202"/>
      <c r="K197" s="202"/>
      <c r="L197" s="207"/>
      <c r="M197" s="208"/>
      <c r="N197" s="209"/>
      <c r="O197" s="209"/>
      <c r="P197" s="209"/>
      <c r="Q197" s="209"/>
      <c r="R197" s="209"/>
      <c r="S197" s="209"/>
      <c r="T197" s="210"/>
      <c r="AT197" s="211" t="s">
        <v>137</v>
      </c>
      <c r="AU197" s="211" t="s">
        <v>85</v>
      </c>
      <c r="AV197" s="11" t="s">
        <v>85</v>
      </c>
      <c r="AW197" s="11" t="s">
        <v>37</v>
      </c>
      <c r="AX197" s="11" t="s">
        <v>78</v>
      </c>
      <c r="AY197" s="211" t="s">
        <v>121</v>
      </c>
    </row>
    <row r="198" spans="2:65" s="1" customFormat="1" ht="16.5" customHeight="1">
      <c r="B198" s="40"/>
      <c r="C198" s="233" t="s">
        <v>357</v>
      </c>
      <c r="D198" s="233" t="s">
        <v>322</v>
      </c>
      <c r="E198" s="234" t="s">
        <v>358</v>
      </c>
      <c r="F198" s="235" t="s">
        <v>359</v>
      </c>
      <c r="G198" s="236" t="s">
        <v>260</v>
      </c>
      <c r="H198" s="237">
        <v>603.17999999999995</v>
      </c>
      <c r="I198" s="238"/>
      <c r="J198" s="239">
        <f>ROUND(I198*H198,2)</f>
        <v>0</v>
      </c>
      <c r="K198" s="235" t="s">
        <v>128</v>
      </c>
      <c r="L198" s="240"/>
      <c r="M198" s="241" t="s">
        <v>21</v>
      </c>
      <c r="N198" s="242" t="s">
        <v>44</v>
      </c>
      <c r="O198" s="41"/>
      <c r="P198" s="195">
        <f>O198*H198</f>
        <v>0</v>
      </c>
      <c r="Q198" s="195">
        <v>1</v>
      </c>
      <c r="R198" s="195">
        <f>Q198*H198</f>
        <v>603.17999999999995</v>
      </c>
      <c r="S198" s="195">
        <v>0</v>
      </c>
      <c r="T198" s="196">
        <f>S198*H198</f>
        <v>0</v>
      </c>
      <c r="AR198" s="23" t="s">
        <v>287</v>
      </c>
      <c r="AT198" s="23" t="s">
        <v>322</v>
      </c>
      <c r="AU198" s="23" t="s">
        <v>85</v>
      </c>
      <c r="AY198" s="23" t="s">
        <v>121</v>
      </c>
      <c r="BE198" s="197">
        <f>IF(N198="základní",J198,0)</f>
        <v>0</v>
      </c>
      <c r="BF198" s="197">
        <f>IF(N198="snížená",J198,0)</f>
        <v>0</v>
      </c>
      <c r="BG198" s="197">
        <f>IF(N198="zákl. přenesená",J198,0)</f>
        <v>0</v>
      </c>
      <c r="BH198" s="197">
        <f>IF(N198="sníž. přenesená",J198,0)</f>
        <v>0</v>
      </c>
      <c r="BI198" s="197">
        <f>IF(N198="nulová",J198,0)</f>
        <v>0</v>
      </c>
      <c r="BJ198" s="23" t="s">
        <v>78</v>
      </c>
      <c r="BK198" s="197">
        <f>ROUND(I198*H198,2)</f>
        <v>0</v>
      </c>
      <c r="BL198" s="23" t="s">
        <v>129</v>
      </c>
      <c r="BM198" s="23" t="s">
        <v>360</v>
      </c>
    </row>
    <row r="199" spans="2:65" s="1" customFormat="1" ht="13.5">
      <c r="B199" s="40"/>
      <c r="C199" s="62"/>
      <c r="D199" s="198" t="s">
        <v>131</v>
      </c>
      <c r="E199" s="62"/>
      <c r="F199" s="199" t="s">
        <v>359</v>
      </c>
      <c r="G199" s="62"/>
      <c r="H199" s="62"/>
      <c r="I199" s="157"/>
      <c r="J199" s="62"/>
      <c r="K199" s="62"/>
      <c r="L199" s="60"/>
      <c r="M199" s="200"/>
      <c r="N199" s="41"/>
      <c r="O199" s="41"/>
      <c r="P199" s="41"/>
      <c r="Q199" s="41"/>
      <c r="R199" s="41"/>
      <c r="S199" s="41"/>
      <c r="T199" s="77"/>
      <c r="AT199" s="23" t="s">
        <v>131</v>
      </c>
      <c r="AU199" s="23" t="s">
        <v>85</v>
      </c>
    </row>
    <row r="200" spans="2:65" s="12" customFormat="1" ht="13.5">
      <c r="B200" s="212"/>
      <c r="C200" s="213"/>
      <c r="D200" s="198" t="s">
        <v>137</v>
      </c>
      <c r="E200" s="214" t="s">
        <v>21</v>
      </c>
      <c r="F200" s="215" t="s">
        <v>361</v>
      </c>
      <c r="G200" s="213"/>
      <c r="H200" s="214" t="s">
        <v>21</v>
      </c>
      <c r="I200" s="216"/>
      <c r="J200" s="213"/>
      <c r="K200" s="213"/>
      <c r="L200" s="217"/>
      <c r="M200" s="218"/>
      <c r="N200" s="219"/>
      <c r="O200" s="219"/>
      <c r="P200" s="219"/>
      <c r="Q200" s="219"/>
      <c r="R200" s="219"/>
      <c r="S200" s="219"/>
      <c r="T200" s="220"/>
      <c r="AT200" s="221" t="s">
        <v>137</v>
      </c>
      <c r="AU200" s="221" t="s">
        <v>85</v>
      </c>
      <c r="AV200" s="12" t="s">
        <v>78</v>
      </c>
      <c r="AW200" s="12" t="s">
        <v>37</v>
      </c>
      <c r="AX200" s="12" t="s">
        <v>73</v>
      </c>
      <c r="AY200" s="221" t="s">
        <v>121</v>
      </c>
    </row>
    <row r="201" spans="2:65" s="11" customFormat="1" ht="13.5">
      <c r="B201" s="201"/>
      <c r="C201" s="202"/>
      <c r="D201" s="198" t="s">
        <v>137</v>
      </c>
      <c r="E201" s="203" t="s">
        <v>21</v>
      </c>
      <c r="F201" s="204" t="s">
        <v>362</v>
      </c>
      <c r="G201" s="202"/>
      <c r="H201" s="205">
        <v>603.17999999999995</v>
      </c>
      <c r="I201" s="206"/>
      <c r="J201" s="202"/>
      <c r="K201" s="202"/>
      <c r="L201" s="207"/>
      <c r="M201" s="208"/>
      <c r="N201" s="209"/>
      <c r="O201" s="209"/>
      <c r="P201" s="209"/>
      <c r="Q201" s="209"/>
      <c r="R201" s="209"/>
      <c r="S201" s="209"/>
      <c r="T201" s="210"/>
      <c r="AT201" s="211" t="s">
        <v>137</v>
      </c>
      <c r="AU201" s="211" t="s">
        <v>85</v>
      </c>
      <c r="AV201" s="11" t="s">
        <v>85</v>
      </c>
      <c r="AW201" s="11" t="s">
        <v>37</v>
      </c>
      <c r="AX201" s="11" t="s">
        <v>78</v>
      </c>
      <c r="AY201" s="211" t="s">
        <v>121</v>
      </c>
    </row>
    <row r="202" spans="2:65" s="10" customFormat="1" ht="29.85" customHeight="1">
      <c r="B202" s="170"/>
      <c r="C202" s="171"/>
      <c r="D202" s="172" t="s">
        <v>72</v>
      </c>
      <c r="E202" s="184" t="s">
        <v>303</v>
      </c>
      <c r="F202" s="184" t="s">
        <v>363</v>
      </c>
      <c r="G202" s="171"/>
      <c r="H202" s="171"/>
      <c r="I202" s="174"/>
      <c r="J202" s="185">
        <f>BK202</f>
        <v>0</v>
      </c>
      <c r="K202" s="171"/>
      <c r="L202" s="176"/>
      <c r="M202" s="177"/>
      <c r="N202" s="178"/>
      <c r="O202" s="178"/>
      <c r="P202" s="179">
        <f>SUM(P203:P209)</f>
        <v>0</v>
      </c>
      <c r="Q202" s="178"/>
      <c r="R202" s="179">
        <f>SUM(R203:R209)</f>
        <v>3.2335799999999999</v>
      </c>
      <c r="S202" s="178"/>
      <c r="T202" s="180">
        <f>SUM(T203:T209)</f>
        <v>2.64</v>
      </c>
      <c r="AR202" s="181" t="s">
        <v>78</v>
      </c>
      <c r="AT202" s="182" t="s">
        <v>72</v>
      </c>
      <c r="AU202" s="182" t="s">
        <v>78</v>
      </c>
      <c r="AY202" s="181" t="s">
        <v>121</v>
      </c>
      <c r="BK202" s="183">
        <f>SUM(BK203:BK209)</f>
        <v>0</v>
      </c>
    </row>
    <row r="203" spans="2:65" s="1" customFormat="1" ht="16.5" customHeight="1">
      <c r="B203" s="40"/>
      <c r="C203" s="186" t="s">
        <v>78</v>
      </c>
      <c r="D203" s="186" t="s">
        <v>124</v>
      </c>
      <c r="E203" s="187" t="s">
        <v>364</v>
      </c>
      <c r="F203" s="188" t="s">
        <v>365</v>
      </c>
      <c r="G203" s="189" t="s">
        <v>312</v>
      </c>
      <c r="H203" s="190">
        <v>90</v>
      </c>
      <c r="I203" s="191"/>
      <c r="J203" s="192">
        <f>ROUND(I203*H203,2)</f>
        <v>0</v>
      </c>
      <c r="K203" s="188" t="s">
        <v>128</v>
      </c>
      <c r="L203" s="60"/>
      <c r="M203" s="193" t="s">
        <v>21</v>
      </c>
      <c r="N203" s="194" t="s">
        <v>44</v>
      </c>
      <c r="O203" s="41"/>
      <c r="P203" s="195">
        <f>O203*H203</f>
        <v>0</v>
      </c>
      <c r="Q203" s="195">
        <v>0</v>
      </c>
      <c r="R203" s="195">
        <f>Q203*H203</f>
        <v>0</v>
      </c>
      <c r="S203" s="195">
        <v>0</v>
      </c>
      <c r="T203" s="196">
        <f>S203*H203</f>
        <v>0</v>
      </c>
      <c r="AR203" s="23" t="s">
        <v>129</v>
      </c>
      <c r="AT203" s="23" t="s">
        <v>124</v>
      </c>
      <c r="AU203" s="23" t="s">
        <v>85</v>
      </c>
      <c r="AY203" s="23" t="s">
        <v>121</v>
      </c>
      <c r="BE203" s="197">
        <f>IF(N203="základní",J203,0)</f>
        <v>0</v>
      </c>
      <c r="BF203" s="197">
        <f>IF(N203="snížená",J203,0)</f>
        <v>0</v>
      </c>
      <c r="BG203" s="197">
        <f>IF(N203="zákl. přenesená",J203,0)</f>
        <v>0</v>
      </c>
      <c r="BH203" s="197">
        <f>IF(N203="sníž. přenesená",J203,0)</f>
        <v>0</v>
      </c>
      <c r="BI203" s="197">
        <f>IF(N203="nulová",J203,0)</f>
        <v>0</v>
      </c>
      <c r="BJ203" s="23" t="s">
        <v>78</v>
      </c>
      <c r="BK203" s="197">
        <f>ROUND(I203*H203,2)</f>
        <v>0</v>
      </c>
      <c r="BL203" s="23" t="s">
        <v>129</v>
      </c>
      <c r="BM203" s="23" t="s">
        <v>366</v>
      </c>
    </row>
    <row r="204" spans="2:65" s="1" customFormat="1" ht="13.5">
      <c r="B204" s="40"/>
      <c r="C204" s="62"/>
      <c r="D204" s="198" t="s">
        <v>131</v>
      </c>
      <c r="E204" s="62"/>
      <c r="F204" s="199" t="s">
        <v>367</v>
      </c>
      <c r="G204" s="62"/>
      <c r="H204" s="62"/>
      <c r="I204" s="157"/>
      <c r="J204" s="62"/>
      <c r="K204" s="62"/>
      <c r="L204" s="60"/>
      <c r="M204" s="200"/>
      <c r="N204" s="41"/>
      <c r="O204" s="41"/>
      <c r="P204" s="41"/>
      <c r="Q204" s="41"/>
      <c r="R204" s="41"/>
      <c r="S204" s="41"/>
      <c r="T204" s="77"/>
      <c r="AT204" s="23" t="s">
        <v>131</v>
      </c>
      <c r="AU204" s="23" t="s">
        <v>85</v>
      </c>
    </row>
    <row r="205" spans="2:65" s="11" customFormat="1" ht="13.5">
      <c r="B205" s="201"/>
      <c r="C205" s="202"/>
      <c r="D205" s="198" t="s">
        <v>137</v>
      </c>
      <c r="E205" s="203" t="s">
        <v>21</v>
      </c>
      <c r="F205" s="204" t="s">
        <v>368</v>
      </c>
      <c r="G205" s="202"/>
      <c r="H205" s="205">
        <v>90</v>
      </c>
      <c r="I205" s="206"/>
      <c r="J205" s="202"/>
      <c r="K205" s="202"/>
      <c r="L205" s="207"/>
      <c r="M205" s="208"/>
      <c r="N205" s="209"/>
      <c r="O205" s="209"/>
      <c r="P205" s="209"/>
      <c r="Q205" s="209"/>
      <c r="R205" s="209"/>
      <c r="S205" s="209"/>
      <c r="T205" s="210"/>
      <c r="AT205" s="211" t="s">
        <v>137</v>
      </c>
      <c r="AU205" s="211" t="s">
        <v>85</v>
      </c>
      <c r="AV205" s="11" t="s">
        <v>85</v>
      </c>
      <c r="AW205" s="11" t="s">
        <v>37</v>
      </c>
      <c r="AX205" s="11" t="s">
        <v>78</v>
      </c>
      <c r="AY205" s="211" t="s">
        <v>121</v>
      </c>
    </row>
    <row r="206" spans="2:65" s="1" customFormat="1" ht="25.5" customHeight="1">
      <c r="B206" s="40"/>
      <c r="C206" s="186" t="s">
        <v>369</v>
      </c>
      <c r="D206" s="186" t="s">
        <v>124</v>
      </c>
      <c r="E206" s="187" t="s">
        <v>370</v>
      </c>
      <c r="F206" s="188" t="s">
        <v>371</v>
      </c>
      <c r="G206" s="189" t="s">
        <v>318</v>
      </c>
      <c r="H206" s="190">
        <v>2</v>
      </c>
      <c r="I206" s="191"/>
      <c r="J206" s="192">
        <f>ROUND(I206*H206,2)</f>
        <v>0</v>
      </c>
      <c r="K206" s="188" t="s">
        <v>128</v>
      </c>
      <c r="L206" s="60"/>
      <c r="M206" s="193" t="s">
        <v>21</v>
      </c>
      <c r="N206" s="194" t="s">
        <v>44</v>
      </c>
      <c r="O206" s="41"/>
      <c r="P206" s="195">
        <f>O206*H206</f>
        <v>0</v>
      </c>
      <c r="Q206" s="195">
        <v>1.6167899999999999</v>
      </c>
      <c r="R206" s="195">
        <f>Q206*H206</f>
        <v>3.2335799999999999</v>
      </c>
      <c r="S206" s="195">
        <v>0</v>
      </c>
      <c r="T206" s="196">
        <f>S206*H206</f>
        <v>0</v>
      </c>
      <c r="AR206" s="23" t="s">
        <v>129</v>
      </c>
      <c r="AT206" s="23" t="s">
        <v>124</v>
      </c>
      <c r="AU206" s="23" t="s">
        <v>85</v>
      </c>
      <c r="AY206" s="23" t="s">
        <v>121</v>
      </c>
      <c r="BE206" s="197">
        <f>IF(N206="základní",J206,0)</f>
        <v>0</v>
      </c>
      <c r="BF206" s="197">
        <f>IF(N206="snížená",J206,0)</f>
        <v>0</v>
      </c>
      <c r="BG206" s="197">
        <f>IF(N206="zákl. přenesená",J206,0)</f>
        <v>0</v>
      </c>
      <c r="BH206" s="197">
        <f>IF(N206="sníž. přenesená",J206,0)</f>
        <v>0</v>
      </c>
      <c r="BI206" s="197">
        <f>IF(N206="nulová",J206,0)</f>
        <v>0</v>
      </c>
      <c r="BJ206" s="23" t="s">
        <v>78</v>
      </c>
      <c r="BK206" s="197">
        <f>ROUND(I206*H206,2)</f>
        <v>0</v>
      </c>
      <c r="BL206" s="23" t="s">
        <v>129</v>
      </c>
      <c r="BM206" s="23" t="s">
        <v>372</v>
      </c>
    </row>
    <row r="207" spans="2:65" s="1" customFormat="1" ht="27">
      <c r="B207" s="40"/>
      <c r="C207" s="62"/>
      <c r="D207" s="198" t="s">
        <v>131</v>
      </c>
      <c r="E207" s="62"/>
      <c r="F207" s="199" t="s">
        <v>373</v>
      </c>
      <c r="G207" s="62"/>
      <c r="H207" s="62"/>
      <c r="I207" s="157"/>
      <c r="J207" s="62"/>
      <c r="K207" s="62"/>
      <c r="L207" s="60"/>
      <c r="M207" s="200"/>
      <c r="N207" s="41"/>
      <c r="O207" s="41"/>
      <c r="P207" s="41"/>
      <c r="Q207" s="41"/>
      <c r="R207" s="41"/>
      <c r="S207" s="41"/>
      <c r="T207" s="77"/>
      <c r="AT207" s="23" t="s">
        <v>131</v>
      </c>
      <c r="AU207" s="23" t="s">
        <v>85</v>
      </c>
    </row>
    <row r="208" spans="2:65" s="1" customFormat="1" ht="16.5" customHeight="1">
      <c r="B208" s="40"/>
      <c r="C208" s="186" t="s">
        <v>374</v>
      </c>
      <c r="D208" s="186" t="s">
        <v>124</v>
      </c>
      <c r="E208" s="187" t="s">
        <v>375</v>
      </c>
      <c r="F208" s="188" t="s">
        <v>376</v>
      </c>
      <c r="G208" s="189" t="s">
        <v>127</v>
      </c>
      <c r="H208" s="190">
        <v>132</v>
      </c>
      <c r="I208" s="191"/>
      <c r="J208" s="192">
        <f>ROUND(I208*H208,2)</f>
        <v>0</v>
      </c>
      <c r="K208" s="188" t="s">
        <v>128</v>
      </c>
      <c r="L208" s="60"/>
      <c r="M208" s="193" t="s">
        <v>21</v>
      </c>
      <c r="N208" s="194" t="s">
        <v>44</v>
      </c>
      <c r="O208" s="41"/>
      <c r="P208" s="195">
        <f>O208*H208</f>
        <v>0</v>
      </c>
      <c r="Q208" s="195">
        <v>0</v>
      </c>
      <c r="R208" s="195">
        <f>Q208*H208</f>
        <v>0</v>
      </c>
      <c r="S208" s="195">
        <v>0.02</v>
      </c>
      <c r="T208" s="196">
        <f>S208*H208</f>
        <v>2.64</v>
      </c>
      <c r="AR208" s="23" t="s">
        <v>129</v>
      </c>
      <c r="AT208" s="23" t="s">
        <v>124</v>
      </c>
      <c r="AU208" s="23" t="s">
        <v>85</v>
      </c>
      <c r="AY208" s="23" t="s">
        <v>121</v>
      </c>
      <c r="BE208" s="197">
        <f>IF(N208="základní",J208,0)</f>
        <v>0</v>
      </c>
      <c r="BF208" s="197">
        <f>IF(N208="snížená",J208,0)</f>
        <v>0</v>
      </c>
      <c r="BG208" s="197">
        <f>IF(N208="zákl. přenesená",J208,0)</f>
        <v>0</v>
      </c>
      <c r="BH208" s="197">
        <f>IF(N208="sníž. přenesená",J208,0)</f>
        <v>0</v>
      </c>
      <c r="BI208" s="197">
        <f>IF(N208="nulová",J208,0)</f>
        <v>0</v>
      </c>
      <c r="BJ208" s="23" t="s">
        <v>78</v>
      </c>
      <c r="BK208" s="197">
        <f>ROUND(I208*H208,2)</f>
        <v>0</v>
      </c>
      <c r="BL208" s="23" t="s">
        <v>129</v>
      </c>
      <c r="BM208" s="23" t="s">
        <v>377</v>
      </c>
    </row>
    <row r="209" spans="2:65" s="1" customFormat="1" ht="27">
      <c r="B209" s="40"/>
      <c r="C209" s="62"/>
      <c r="D209" s="198" t="s">
        <v>131</v>
      </c>
      <c r="E209" s="62"/>
      <c r="F209" s="199" t="s">
        <v>378</v>
      </c>
      <c r="G209" s="62"/>
      <c r="H209" s="62"/>
      <c r="I209" s="157"/>
      <c r="J209" s="62"/>
      <c r="K209" s="62"/>
      <c r="L209" s="60"/>
      <c r="M209" s="200"/>
      <c r="N209" s="41"/>
      <c r="O209" s="41"/>
      <c r="P209" s="41"/>
      <c r="Q209" s="41"/>
      <c r="R209" s="41"/>
      <c r="S209" s="41"/>
      <c r="T209" s="77"/>
      <c r="AT209" s="23" t="s">
        <v>131</v>
      </c>
      <c r="AU209" s="23" t="s">
        <v>85</v>
      </c>
    </row>
    <row r="210" spans="2:65" s="10" customFormat="1" ht="29.85" customHeight="1">
      <c r="B210" s="170"/>
      <c r="C210" s="171"/>
      <c r="D210" s="172" t="s">
        <v>72</v>
      </c>
      <c r="E210" s="184" t="s">
        <v>379</v>
      </c>
      <c r="F210" s="184" t="s">
        <v>380</v>
      </c>
      <c r="G210" s="171"/>
      <c r="H210" s="171"/>
      <c r="I210" s="174"/>
      <c r="J210" s="185">
        <f>BK210</f>
        <v>0</v>
      </c>
      <c r="K210" s="171"/>
      <c r="L210" s="176"/>
      <c r="M210" s="177"/>
      <c r="N210" s="178"/>
      <c r="O210" s="178"/>
      <c r="P210" s="179">
        <f>SUM(P211:P212)</f>
        <v>0</v>
      </c>
      <c r="Q210" s="178"/>
      <c r="R210" s="179">
        <f>SUM(R211:R212)</f>
        <v>0</v>
      </c>
      <c r="S210" s="178"/>
      <c r="T210" s="180">
        <f>SUM(T211:T212)</f>
        <v>0</v>
      </c>
      <c r="AR210" s="181" t="s">
        <v>78</v>
      </c>
      <c r="AT210" s="182" t="s">
        <v>72</v>
      </c>
      <c r="AU210" s="182" t="s">
        <v>78</v>
      </c>
      <c r="AY210" s="181" t="s">
        <v>121</v>
      </c>
      <c r="BK210" s="183">
        <f>SUM(BK211:BK212)</f>
        <v>0</v>
      </c>
    </row>
    <row r="211" spans="2:65" s="1" customFormat="1" ht="16.5" customHeight="1">
      <c r="B211" s="40"/>
      <c r="C211" s="186" t="s">
        <v>381</v>
      </c>
      <c r="D211" s="186" t="s">
        <v>124</v>
      </c>
      <c r="E211" s="187" t="s">
        <v>382</v>
      </c>
      <c r="F211" s="188" t="s">
        <v>383</v>
      </c>
      <c r="G211" s="189" t="s">
        <v>260</v>
      </c>
      <c r="H211" s="190">
        <v>904.41200000000003</v>
      </c>
      <c r="I211" s="191"/>
      <c r="J211" s="192">
        <f>ROUND(I211*H211,2)</f>
        <v>0</v>
      </c>
      <c r="K211" s="188" t="s">
        <v>128</v>
      </c>
      <c r="L211" s="60"/>
      <c r="M211" s="193" t="s">
        <v>21</v>
      </c>
      <c r="N211" s="194" t="s">
        <v>44</v>
      </c>
      <c r="O211" s="41"/>
      <c r="P211" s="195">
        <f>O211*H211</f>
        <v>0</v>
      </c>
      <c r="Q211" s="195">
        <v>0</v>
      </c>
      <c r="R211" s="195">
        <f>Q211*H211</f>
        <v>0</v>
      </c>
      <c r="S211" s="195">
        <v>0</v>
      </c>
      <c r="T211" s="196">
        <f>S211*H211</f>
        <v>0</v>
      </c>
      <c r="AR211" s="23" t="s">
        <v>129</v>
      </c>
      <c r="AT211" s="23" t="s">
        <v>124</v>
      </c>
      <c r="AU211" s="23" t="s">
        <v>85</v>
      </c>
      <c r="AY211" s="23" t="s">
        <v>121</v>
      </c>
      <c r="BE211" s="197">
        <f>IF(N211="základní",J211,0)</f>
        <v>0</v>
      </c>
      <c r="BF211" s="197">
        <f>IF(N211="snížená",J211,0)</f>
        <v>0</v>
      </c>
      <c r="BG211" s="197">
        <f>IF(N211="zákl. přenesená",J211,0)</f>
        <v>0</v>
      </c>
      <c r="BH211" s="197">
        <f>IF(N211="sníž. přenesená",J211,0)</f>
        <v>0</v>
      </c>
      <c r="BI211" s="197">
        <f>IF(N211="nulová",J211,0)</f>
        <v>0</v>
      </c>
      <c r="BJ211" s="23" t="s">
        <v>78</v>
      </c>
      <c r="BK211" s="197">
        <f>ROUND(I211*H211,2)</f>
        <v>0</v>
      </c>
      <c r="BL211" s="23" t="s">
        <v>129</v>
      </c>
      <c r="BM211" s="23" t="s">
        <v>384</v>
      </c>
    </row>
    <row r="212" spans="2:65" s="1" customFormat="1" ht="27">
      <c r="B212" s="40"/>
      <c r="C212" s="62"/>
      <c r="D212" s="198" t="s">
        <v>131</v>
      </c>
      <c r="E212" s="62"/>
      <c r="F212" s="199" t="s">
        <v>385</v>
      </c>
      <c r="G212" s="62"/>
      <c r="H212" s="62"/>
      <c r="I212" s="157"/>
      <c r="J212" s="62"/>
      <c r="K212" s="62"/>
      <c r="L212" s="60"/>
      <c r="M212" s="200"/>
      <c r="N212" s="41"/>
      <c r="O212" s="41"/>
      <c r="P212" s="41"/>
      <c r="Q212" s="41"/>
      <c r="R212" s="41"/>
      <c r="S212" s="41"/>
      <c r="T212" s="77"/>
      <c r="AT212" s="23" t="s">
        <v>131</v>
      </c>
      <c r="AU212" s="23" t="s">
        <v>85</v>
      </c>
    </row>
    <row r="213" spans="2:65" s="10" customFormat="1" ht="37.35" customHeight="1">
      <c r="B213" s="170"/>
      <c r="C213" s="171"/>
      <c r="D213" s="172" t="s">
        <v>72</v>
      </c>
      <c r="E213" s="173" t="s">
        <v>386</v>
      </c>
      <c r="F213" s="173" t="s">
        <v>387</v>
      </c>
      <c r="G213" s="171"/>
      <c r="H213" s="171"/>
      <c r="I213" s="174"/>
      <c r="J213" s="175">
        <f>BK213</f>
        <v>0</v>
      </c>
      <c r="K213" s="171"/>
      <c r="L213" s="176"/>
      <c r="M213" s="177"/>
      <c r="N213" s="178"/>
      <c r="O213" s="178"/>
      <c r="P213" s="179">
        <f>P214</f>
        <v>0</v>
      </c>
      <c r="Q213" s="178"/>
      <c r="R213" s="179">
        <f>R214</f>
        <v>0</v>
      </c>
      <c r="S213" s="178"/>
      <c r="T213" s="180">
        <f>T214</f>
        <v>0</v>
      </c>
      <c r="AR213" s="181" t="s">
        <v>129</v>
      </c>
      <c r="AT213" s="182" t="s">
        <v>72</v>
      </c>
      <c r="AU213" s="182" t="s">
        <v>73</v>
      </c>
      <c r="AY213" s="181" t="s">
        <v>121</v>
      </c>
      <c r="BK213" s="183">
        <f>BK214</f>
        <v>0</v>
      </c>
    </row>
    <row r="214" spans="2:65" s="10" customFormat="1" ht="19.899999999999999" customHeight="1">
      <c r="B214" s="170"/>
      <c r="C214" s="171"/>
      <c r="D214" s="172" t="s">
        <v>72</v>
      </c>
      <c r="E214" s="184" t="s">
        <v>388</v>
      </c>
      <c r="F214" s="184" t="s">
        <v>389</v>
      </c>
      <c r="G214" s="171"/>
      <c r="H214" s="171"/>
      <c r="I214" s="174"/>
      <c r="J214" s="185">
        <f>BK214</f>
        <v>0</v>
      </c>
      <c r="K214" s="171"/>
      <c r="L214" s="176"/>
      <c r="M214" s="177"/>
      <c r="N214" s="178"/>
      <c r="O214" s="178"/>
      <c r="P214" s="179">
        <f>SUM(P215:P220)</f>
        <v>0</v>
      </c>
      <c r="Q214" s="178"/>
      <c r="R214" s="179">
        <f>SUM(R215:R220)</f>
        <v>0</v>
      </c>
      <c r="S214" s="178"/>
      <c r="T214" s="180">
        <f>SUM(T215:T220)</f>
        <v>0</v>
      </c>
      <c r="AR214" s="181" t="s">
        <v>129</v>
      </c>
      <c r="AT214" s="182" t="s">
        <v>72</v>
      </c>
      <c r="AU214" s="182" t="s">
        <v>78</v>
      </c>
      <c r="AY214" s="181" t="s">
        <v>121</v>
      </c>
      <c r="BK214" s="183">
        <f>SUM(BK215:BK220)</f>
        <v>0</v>
      </c>
    </row>
    <row r="215" spans="2:65" s="1" customFormat="1" ht="16.5" customHeight="1">
      <c r="B215" s="40"/>
      <c r="C215" s="186" t="s">
        <v>390</v>
      </c>
      <c r="D215" s="186" t="s">
        <v>124</v>
      </c>
      <c r="E215" s="187" t="s">
        <v>391</v>
      </c>
      <c r="F215" s="188" t="s">
        <v>392</v>
      </c>
      <c r="G215" s="189" t="s">
        <v>260</v>
      </c>
      <c r="H215" s="190">
        <v>11.616</v>
      </c>
      <c r="I215" s="191"/>
      <c r="J215" s="192">
        <f>ROUND(I215*H215,2)</f>
        <v>0</v>
      </c>
      <c r="K215" s="188" t="s">
        <v>21</v>
      </c>
      <c r="L215" s="60"/>
      <c r="M215" s="193" t="s">
        <v>21</v>
      </c>
      <c r="N215" s="194" t="s">
        <v>44</v>
      </c>
      <c r="O215" s="41"/>
      <c r="P215" s="195">
        <f>O215*H215</f>
        <v>0</v>
      </c>
      <c r="Q215" s="195">
        <v>0</v>
      </c>
      <c r="R215" s="195">
        <f>Q215*H215</f>
        <v>0</v>
      </c>
      <c r="S215" s="195">
        <v>0</v>
      </c>
      <c r="T215" s="196">
        <f>S215*H215</f>
        <v>0</v>
      </c>
      <c r="AR215" s="23" t="s">
        <v>393</v>
      </c>
      <c r="AT215" s="23" t="s">
        <v>124</v>
      </c>
      <c r="AU215" s="23" t="s">
        <v>85</v>
      </c>
      <c r="AY215" s="23" t="s">
        <v>121</v>
      </c>
      <c r="BE215" s="197">
        <f>IF(N215="základní",J215,0)</f>
        <v>0</v>
      </c>
      <c r="BF215" s="197">
        <f>IF(N215="snížená",J215,0)</f>
        <v>0</v>
      </c>
      <c r="BG215" s="197">
        <f>IF(N215="zákl. přenesená",J215,0)</f>
        <v>0</v>
      </c>
      <c r="BH215" s="197">
        <f>IF(N215="sníž. přenesená",J215,0)</f>
        <v>0</v>
      </c>
      <c r="BI215" s="197">
        <f>IF(N215="nulová",J215,0)</f>
        <v>0</v>
      </c>
      <c r="BJ215" s="23" t="s">
        <v>78</v>
      </c>
      <c r="BK215" s="197">
        <f>ROUND(I215*H215,2)</f>
        <v>0</v>
      </c>
      <c r="BL215" s="23" t="s">
        <v>393</v>
      </c>
      <c r="BM215" s="23" t="s">
        <v>394</v>
      </c>
    </row>
    <row r="216" spans="2:65" s="1" customFormat="1" ht="13.5">
      <c r="B216" s="40"/>
      <c r="C216" s="62"/>
      <c r="D216" s="198" t="s">
        <v>131</v>
      </c>
      <c r="E216" s="62"/>
      <c r="F216" s="199" t="s">
        <v>392</v>
      </c>
      <c r="G216" s="62"/>
      <c r="H216" s="62"/>
      <c r="I216" s="157"/>
      <c r="J216" s="62"/>
      <c r="K216" s="62"/>
      <c r="L216" s="60"/>
      <c r="M216" s="200"/>
      <c r="N216" s="41"/>
      <c r="O216" s="41"/>
      <c r="P216" s="41"/>
      <c r="Q216" s="41"/>
      <c r="R216" s="41"/>
      <c r="S216" s="41"/>
      <c r="T216" s="77"/>
      <c r="AT216" s="23" t="s">
        <v>131</v>
      </c>
      <c r="AU216" s="23" t="s">
        <v>85</v>
      </c>
    </row>
    <row r="217" spans="2:65" s="11" customFormat="1" ht="13.5">
      <c r="B217" s="201"/>
      <c r="C217" s="202"/>
      <c r="D217" s="198" t="s">
        <v>137</v>
      </c>
      <c r="E217" s="203" t="s">
        <v>21</v>
      </c>
      <c r="F217" s="204" t="s">
        <v>395</v>
      </c>
      <c r="G217" s="202"/>
      <c r="H217" s="205">
        <v>11.616</v>
      </c>
      <c r="I217" s="206"/>
      <c r="J217" s="202"/>
      <c r="K217" s="202"/>
      <c r="L217" s="207"/>
      <c r="M217" s="208"/>
      <c r="N217" s="209"/>
      <c r="O217" s="209"/>
      <c r="P217" s="209"/>
      <c r="Q217" s="209"/>
      <c r="R217" s="209"/>
      <c r="S217" s="209"/>
      <c r="T217" s="210"/>
      <c r="AT217" s="211" t="s">
        <v>137</v>
      </c>
      <c r="AU217" s="211" t="s">
        <v>85</v>
      </c>
      <c r="AV217" s="11" t="s">
        <v>85</v>
      </c>
      <c r="AW217" s="11" t="s">
        <v>37</v>
      </c>
      <c r="AX217" s="11" t="s">
        <v>78</v>
      </c>
      <c r="AY217" s="211" t="s">
        <v>121</v>
      </c>
    </row>
    <row r="218" spans="2:65" s="1" customFormat="1" ht="16.5" customHeight="1">
      <c r="B218" s="40"/>
      <c r="C218" s="186" t="s">
        <v>396</v>
      </c>
      <c r="D218" s="186" t="s">
        <v>124</v>
      </c>
      <c r="E218" s="187" t="s">
        <v>391</v>
      </c>
      <c r="F218" s="188" t="s">
        <v>392</v>
      </c>
      <c r="G218" s="189" t="s">
        <v>260</v>
      </c>
      <c r="H218" s="190">
        <v>8.7119999999999997</v>
      </c>
      <c r="I218" s="191"/>
      <c r="J218" s="192">
        <f>ROUND(I218*H218,2)</f>
        <v>0</v>
      </c>
      <c r="K218" s="188" t="s">
        <v>21</v>
      </c>
      <c r="L218" s="60"/>
      <c r="M218" s="193" t="s">
        <v>21</v>
      </c>
      <c r="N218" s="194" t="s">
        <v>44</v>
      </c>
      <c r="O218" s="41"/>
      <c r="P218" s="195">
        <f>O218*H218</f>
        <v>0</v>
      </c>
      <c r="Q218" s="195">
        <v>0</v>
      </c>
      <c r="R218" s="195">
        <f>Q218*H218</f>
        <v>0</v>
      </c>
      <c r="S218" s="195">
        <v>0</v>
      </c>
      <c r="T218" s="196">
        <f>S218*H218</f>
        <v>0</v>
      </c>
      <c r="AR218" s="23" t="s">
        <v>393</v>
      </c>
      <c r="AT218" s="23" t="s">
        <v>124</v>
      </c>
      <c r="AU218" s="23" t="s">
        <v>85</v>
      </c>
      <c r="AY218" s="23" t="s">
        <v>121</v>
      </c>
      <c r="BE218" s="197">
        <f>IF(N218="základní",J218,0)</f>
        <v>0</v>
      </c>
      <c r="BF218" s="197">
        <f>IF(N218="snížená",J218,0)</f>
        <v>0</v>
      </c>
      <c r="BG218" s="197">
        <f>IF(N218="zákl. přenesená",J218,0)</f>
        <v>0</v>
      </c>
      <c r="BH218" s="197">
        <f>IF(N218="sníž. přenesená",J218,0)</f>
        <v>0</v>
      </c>
      <c r="BI218" s="197">
        <f>IF(N218="nulová",J218,0)</f>
        <v>0</v>
      </c>
      <c r="BJ218" s="23" t="s">
        <v>78</v>
      </c>
      <c r="BK218" s="197">
        <f>ROUND(I218*H218,2)</f>
        <v>0</v>
      </c>
      <c r="BL218" s="23" t="s">
        <v>393</v>
      </c>
      <c r="BM218" s="23" t="s">
        <v>397</v>
      </c>
    </row>
    <row r="219" spans="2:65" s="1" customFormat="1" ht="13.5">
      <c r="B219" s="40"/>
      <c r="C219" s="62"/>
      <c r="D219" s="198" t="s">
        <v>131</v>
      </c>
      <c r="E219" s="62"/>
      <c r="F219" s="199" t="s">
        <v>392</v>
      </c>
      <c r="G219" s="62"/>
      <c r="H219" s="62"/>
      <c r="I219" s="157"/>
      <c r="J219" s="62"/>
      <c r="K219" s="62"/>
      <c r="L219" s="60"/>
      <c r="M219" s="200"/>
      <c r="N219" s="41"/>
      <c r="O219" s="41"/>
      <c r="P219" s="41"/>
      <c r="Q219" s="41"/>
      <c r="R219" s="41"/>
      <c r="S219" s="41"/>
      <c r="T219" s="77"/>
      <c r="AT219" s="23" t="s">
        <v>131</v>
      </c>
      <c r="AU219" s="23" t="s">
        <v>85</v>
      </c>
    </row>
    <row r="220" spans="2:65" s="11" customFormat="1" ht="13.5">
      <c r="B220" s="201"/>
      <c r="C220" s="202"/>
      <c r="D220" s="198" t="s">
        <v>137</v>
      </c>
      <c r="E220" s="203" t="s">
        <v>21</v>
      </c>
      <c r="F220" s="204" t="s">
        <v>398</v>
      </c>
      <c r="G220" s="202"/>
      <c r="H220" s="205">
        <v>8.7119999999999997</v>
      </c>
      <c r="I220" s="206"/>
      <c r="J220" s="202"/>
      <c r="K220" s="202"/>
      <c r="L220" s="207"/>
      <c r="M220" s="208"/>
      <c r="N220" s="209"/>
      <c r="O220" s="209"/>
      <c r="P220" s="209"/>
      <c r="Q220" s="209"/>
      <c r="R220" s="209"/>
      <c r="S220" s="209"/>
      <c r="T220" s="210"/>
      <c r="AT220" s="211" t="s">
        <v>137</v>
      </c>
      <c r="AU220" s="211" t="s">
        <v>85</v>
      </c>
      <c r="AV220" s="11" t="s">
        <v>85</v>
      </c>
      <c r="AW220" s="11" t="s">
        <v>37</v>
      </c>
      <c r="AX220" s="11" t="s">
        <v>78</v>
      </c>
      <c r="AY220" s="211" t="s">
        <v>121</v>
      </c>
    </row>
    <row r="221" spans="2:65" s="10" customFormat="1" ht="37.35" customHeight="1">
      <c r="B221" s="170"/>
      <c r="C221" s="171"/>
      <c r="D221" s="172" t="s">
        <v>72</v>
      </c>
      <c r="E221" s="173" t="s">
        <v>399</v>
      </c>
      <c r="F221" s="173" t="s">
        <v>400</v>
      </c>
      <c r="G221" s="171"/>
      <c r="H221" s="171"/>
      <c r="I221" s="174"/>
      <c r="J221" s="175">
        <f>BK221</f>
        <v>0</v>
      </c>
      <c r="K221" s="171"/>
      <c r="L221" s="176"/>
      <c r="M221" s="177"/>
      <c r="N221" s="178"/>
      <c r="O221" s="178"/>
      <c r="P221" s="179">
        <f>P222+P225+P232</f>
        <v>0</v>
      </c>
      <c r="Q221" s="178"/>
      <c r="R221" s="179">
        <f>R222+R225+R232</f>
        <v>0</v>
      </c>
      <c r="S221" s="178"/>
      <c r="T221" s="180">
        <f>T222+T225+T232</f>
        <v>0</v>
      </c>
      <c r="AR221" s="181" t="s">
        <v>123</v>
      </c>
      <c r="AT221" s="182" t="s">
        <v>72</v>
      </c>
      <c r="AU221" s="182" t="s">
        <v>73</v>
      </c>
      <c r="AY221" s="181" t="s">
        <v>121</v>
      </c>
      <c r="BK221" s="183">
        <f>BK222+BK225+BK232</f>
        <v>0</v>
      </c>
    </row>
    <row r="222" spans="2:65" s="10" customFormat="1" ht="19.899999999999999" customHeight="1">
      <c r="B222" s="170"/>
      <c r="C222" s="171"/>
      <c r="D222" s="172" t="s">
        <v>72</v>
      </c>
      <c r="E222" s="184" t="s">
        <v>401</v>
      </c>
      <c r="F222" s="184" t="s">
        <v>402</v>
      </c>
      <c r="G222" s="171"/>
      <c r="H222" s="171"/>
      <c r="I222" s="174"/>
      <c r="J222" s="185">
        <f>BK222</f>
        <v>0</v>
      </c>
      <c r="K222" s="171"/>
      <c r="L222" s="176"/>
      <c r="M222" s="177"/>
      <c r="N222" s="178"/>
      <c r="O222" s="178"/>
      <c r="P222" s="179">
        <f>SUM(P223:P224)</f>
        <v>0</v>
      </c>
      <c r="Q222" s="178"/>
      <c r="R222" s="179">
        <f>SUM(R223:R224)</f>
        <v>0</v>
      </c>
      <c r="S222" s="178"/>
      <c r="T222" s="180">
        <f>SUM(T223:T224)</f>
        <v>0</v>
      </c>
      <c r="AR222" s="181" t="s">
        <v>123</v>
      </c>
      <c r="AT222" s="182" t="s">
        <v>72</v>
      </c>
      <c r="AU222" s="182" t="s">
        <v>78</v>
      </c>
      <c r="AY222" s="181" t="s">
        <v>121</v>
      </c>
      <c r="BK222" s="183">
        <f>SUM(BK223:BK224)</f>
        <v>0</v>
      </c>
    </row>
    <row r="223" spans="2:65" s="1" customFormat="1" ht="16.5" customHeight="1">
      <c r="B223" s="40"/>
      <c r="C223" s="186" t="s">
        <v>403</v>
      </c>
      <c r="D223" s="186" t="s">
        <v>124</v>
      </c>
      <c r="E223" s="187" t="s">
        <v>404</v>
      </c>
      <c r="F223" s="188" t="s">
        <v>405</v>
      </c>
      <c r="G223" s="189" t="s">
        <v>406</v>
      </c>
      <c r="H223" s="190">
        <v>1</v>
      </c>
      <c r="I223" s="191"/>
      <c r="J223" s="192">
        <f>ROUND(I223*H223,2)</f>
        <v>0</v>
      </c>
      <c r="K223" s="188" t="s">
        <v>128</v>
      </c>
      <c r="L223" s="60"/>
      <c r="M223" s="193" t="s">
        <v>21</v>
      </c>
      <c r="N223" s="194" t="s">
        <v>44</v>
      </c>
      <c r="O223" s="41"/>
      <c r="P223" s="195">
        <f>O223*H223</f>
        <v>0</v>
      </c>
      <c r="Q223" s="195">
        <v>0</v>
      </c>
      <c r="R223" s="195">
        <f>Q223*H223</f>
        <v>0</v>
      </c>
      <c r="S223" s="195">
        <v>0</v>
      </c>
      <c r="T223" s="196">
        <f>S223*H223</f>
        <v>0</v>
      </c>
      <c r="AR223" s="23" t="s">
        <v>407</v>
      </c>
      <c r="AT223" s="23" t="s">
        <v>124</v>
      </c>
      <c r="AU223" s="23" t="s">
        <v>85</v>
      </c>
      <c r="AY223" s="23" t="s">
        <v>121</v>
      </c>
      <c r="BE223" s="197">
        <f>IF(N223="základní",J223,0)</f>
        <v>0</v>
      </c>
      <c r="BF223" s="197">
        <f>IF(N223="snížená",J223,0)</f>
        <v>0</v>
      </c>
      <c r="BG223" s="197">
        <f>IF(N223="zákl. přenesená",J223,0)</f>
        <v>0</v>
      </c>
      <c r="BH223" s="197">
        <f>IF(N223="sníž. přenesená",J223,0)</f>
        <v>0</v>
      </c>
      <c r="BI223" s="197">
        <f>IF(N223="nulová",J223,0)</f>
        <v>0</v>
      </c>
      <c r="BJ223" s="23" t="s">
        <v>78</v>
      </c>
      <c r="BK223" s="197">
        <f>ROUND(I223*H223,2)</f>
        <v>0</v>
      </c>
      <c r="BL223" s="23" t="s">
        <v>407</v>
      </c>
      <c r="BM223" s="23" t="s">
        <v>408</v>
      </c>
    </row>
    <row r="224" spans="2:65" s="1" customFormat="1" ht="13.5">
      <c r="B224" s="40"/>
      <c r="C224" s="62"/>
      <c r="D224" s="198" t="s">
        <v>131</v>
      </c>
      <c r="E224" s="62"/>
      <c r="F224" s="199" t="s">
        <v>409</v>
      </c>
      <c r="G224" s="62"/>
      <c r="H224" s="62"/>
      <c r="I224" s="157"/>
      <c r="J224" s="62"/>
      <c r="K224" s="62"/>
      <c r="L224" s="60"/>
      <c r="M224" s="200"/>
      <c r="N224" s="41"/>
      <c r="O224" s="41"/>
      <c r="P224" s="41"/>
      <c r="Q224" s="41"/>
      <c r="R224" s="41"/>
      <c r="S224" s="41"/>
      <c r="T224" s="77"/>
      <c r="AT224" s="23" t="s">
        <v>131</v>
      </c>
      <c r="AU224" s="23" t="s">
        <v>85</v>
      </c>
    </row>
    <row r="225" spans="2:65" s="10" customFormat="1" ht="29.85" customHeight="1">
      <c r="B225" s="170"/>
      <c r="C225" s="171"/>
      <c r="D225" s="172" t="s">
        <v>72</v>
      </c>
      <c r="E225" s="184" t="s">
        <v>410</v>
      </c>
      <c r="F225" s="184" t="s">
        <v>411</v>
      </c>
      <c r="G225" s="171"/>
      <c r="H225" s="171"/>
      <c r="I225" s="174"/>
      <c r="J225" s="185">
        <f>BK225</f>
        <v>0</v>
      </c>
      <c r="K225" s="171"/>
      <c r="L225" s="176"/>
      <c r="M225" s="177"/>
      <c r="N225" s="178"/>
      <c r="O225" s="178"/>
      <c r="P225" s="179">
        <f>SUM(P226:P231)</f>
        <v>0</v>
      </c>
      <c r="Q225" s="178"/>
      <c r="R225" s="179">
        <f>SUM(R226:R231)</f>
        <v>0</v>
      </c>
      <c r="S225" s="178"/>
      <c r="T225" s="180">
        <f>SUM(T226:T231)</f>
        <v>0</v>
      </c>
      <c r="AR225" s="181" t="s">
        <v>123</v>
      </c>
      <c r="AT225" s="182" t="s">
        <v>72</v>
      </c>
      <c r="AU225" s="182" t="s">
        <v>78</v>
      </c>
      <c r="AY225" s="181" t="s">
        <v>121</v>
      </c>
      <c r="BK225" s="183">
        <f>SUM(BK226:BK231)</f>
        <v>0</v>
      </c>
    </row>
    <row r="226" spans="2:65" s="1" customFormat="1" ht="16.5" customHeight="1">
      <c r="B226" s="40"/>
      <c r="C226" s="186" t="s">
        <v>412</v>
      </c>
      <c r="D226" s="186" t="s">
        <v>124</v>
      </c>
      <c r="E226" s="187" t="s">
        <v>413</v>
      </c>
      <c r="F226" s="188" t="s">
        <v>411</v>
      </c>
      <c r="G226" s="189" t="s">
        <v>406</v>
      </c>
      <c r="H226" s="190">
        <v>1</v>
      </c>
      <c r="I226" s="191"/>
      <c r="J226" s="192">
        <f>ROUND(I226*H226,2)</f>
        <v>0</v>
      </c>
      <c r="K226" s="188" t="s">
        <v>128</v>
      </c>
      <c r="L226" s="60"/>
      <c r="M226" s="193" t="s">
        <v>21</v>
      </c>
      <c r="N226" s="194" t="s">
        <v>44</v>
      </c>
      <c r="O226" s="41"/>
      <c r="P226" s="195">
        <f>O226*H226</f>
        <v>0</v>
      </c>
      <c r="Q226" s="195">
        <v>0</v>
      </c>
      <c r="R226" s="195">
        <f>Q226*H226</f>
        <v>0</v>
      </c>
      <c r="S226" s="195">
        <v>0</v>
      </c>
      <c r="T226" s="196">
        <f>S226*H226</f>
        <v>0</v>
      </c>
      <c r="AR226" s="23" t="s">
        <v>407</v>
      </c>
      <c r="AT226" s="23" t="s">
        <v>124</v>
      </c>
      <c r="AU226" s="23" t="s">
        <v>85</v>
      </c>
      <c r="AY226" s="23" t="s">
        <v>121</v>
      </c>
      <c r="BE226" s="197">
        <f>IF(N226="základní",J226,0)</f>
        <v>0</v>
      </c>
      <c r="BF226" s="197">
        <f>IF(N226="snížená",J226,0)</f>
        <v>0</v>
      </c>
      <c r="BG226" s="197">
        <f>IF(N226="zákl. přenesená",J226,0)</f>
        <v>0</v>
      </c>
      <c r="BH226" s="197">
        <f>IF(N226="sníž. přenesená",J226,0)</f>
        <v>0</v>
      </c>
      <c r="BI226" s="197">
        <f>IF(N226="nulová",J226,0)</f>
        <v>0</v>
      </c>
      <c r="BJ226" s="23" t="s">
        <v>78</v>
      </c>
      <c r="BK226" s="197">
        <f>ROUND(I226*H226,2)</f>
        <v>0</v>
      </c>
      <c r="BL226" s="23" t="s">
        <v>407</v>
      </c>
      <c r="BM226" s="23" t="s">
        <v>414</v>
      </c>
    </row>
    <row r="227" spans="2:65" s="1" customFormat="1" ht="13.5">
      <c r="B227" s="40"/>
      <c r="C227" s="62"/>
      <c r="D227" s="198" t="s">
        <v>131</v>
      </c>
      <c r="E227" s="62"/>
      <c r="F227" s="199" t="s">
        <v>415</v>
      </c>
      <c r="G227" s="62"/>
      <c r="H227" s="62"/>
      <c r="I227" s="157"/>
      <c r="J227" s="62"/>
      <c r="K227" s="62"/>
      <c r="L227" s="60"/>
      <c r="M227" s="200"/>
      <c r="N227" s="41"/>
      <c r="O227" s="41"/>
      <c r="P227" s="41"/>
      <c r="Q227" s="41"/>
      <c r="R227" s="41"/>
      <c r="S227" s="41"/>
      <c r="T227" s="77"/>
      <c r="AT227" s="23" t="s">
        <v>131</v>
      </c>
      <c r="AU227" s="23" t="s">
        <v>85</v>
      </c>
    </row>
    <row r="228" spans="2:65" s="1" customFormat="1" ht="16.5" customHeight="1">
      <c r="B228" s="40"/>
      <c r="C228" s="186" t="s">
        <v>416</v>
      </c>
      <c r="D228" s="186" t="s">
        <v>124</v>
      </c>
      <c r="E228" s="187" t="s">
        <v>417</v>
      </c>
      <c r="F228" s="188" t="s">
        <v>418</v>
      </c>
      <c r="G228" s="189" t="s">
        <v>406</v>
      </c>
      <c r="H228" s="190">
        <v>1</v>
      </c>
      <c r="I228" s="191"/>
      <c r="J228" s="192">
        <f>ROUND(I228*H228,2)</f>
        <v>0</v>
      </c>
      <c r="K228" s="188" t="s">
        <v>128</v>
      </c>
      <c r="L228" s="60"/>
      <c r="M228" s="193" t="s">
        <v>21</v>
      </c>
      <c r="N228" s="194" t="s">
        <v>44</v>
      </c>
      <c r="O228" s="41"/>
      <c r="P228" s="195">
        <f>O228*H228</f>
        <v>0</v>
      </c>
      <c r="Q228" s="195">
        <v>0</v>
      </c>
      <c r="R228" s="195">
        <f>Q228*H228</f>
        <v>0</v>
      </c>
      <c r="S228" s="195">
        <v>0</v>
      </c>
      <c r="T228" s="196">
        <f>S228*H228</f>
        <v>0</v>
      </c>
      <c r="AR228" s="23" t="s">
        <v>407</v>
      </c>
      <c r="AT228" s="23" t="s">
        <v>124</v>
      </c>
      <c r="AU228" s="23" t="s">
        <v>85</v>
      </c>
      <c r="AY228" s="23" t="s">
        <v>121</v>
      </c>
      <c r="BE228" s="197">
        <f>IF(N228="základní",J228,0)</f>
        <v>0</v>
      </c>
      <c r="BF228" s="197">
        <f>IF(N228="snížená",J228,0)</f>
        <v>0</v>
      </c>
      <c r="BG228" s="197">
        <f>IF(N228="zákl. přenesená",J228,0)</f>
        <v>0</v>
      </c>
      <c r="BH228" s="197">
        <f>IF(N228="sníž. přenesená",J228,0)</f>
        <v>0</v>
      </c>
      <c r="BI228" s="197">
        <f>IF(N228="nulová",J228,0)</f>
        <v>0</v>
      </c>
      <c r="BJ228" s="23" t="s">
        <v>78</v>
      </c>
      <c r="BK228" s="197">
        <f>ROUND(I228*H228,2)</f>
        <v>0</v>
      </c>
      <c r="BL228" s="23" t="s">
        <v>407</v>
      </c>
      <c r="BM228" s="23" t="s">
        <v>419</v>
      </c>
    </row>
    <row r="229" spans="2:65" s="1" customFormat="1" ht="13.5">
      <c r="B229" s="40"/>
      <c r="C229" s="62"/>
      <c r="D229" s="198" t="s">
        <v>131</v>
      </c>
      <c r="E229" s="62"/>
      <c r="F229" s="199" t="s">
        <v>418</v>
      </c>
      <c r="G229" s="62"/>
      <c r="H229" s="62"/>
      <c r="I229" s="157"/>
      <c r="J229" s="62"/>
      <c r="K229" s="62"/>
      <c r="L229" s="60"/>
      <c r="M229" s="200"/>
      <c r="N229" s="41"/>
      <c r="O229" s="41"/>
      <c r="P229" s="41"/>
      <c r="Q229" s="41"/>
      <c r="R229" s="41"/>
      <c r="S229" s="41"/>
      <c r="T229" s="77"/>
      <c r="AT229" s="23" t="s">
        <v>131</v>
      </c>
      <c r="AU229" s="23" t="s">
        <v>85</v>
      </c>
    </row>
    <row r="230" spans="2:65" s="1" customFormat="1" ht="16.5" customHeight="1">
      <c r="B230" s="40"/>
      <c r="C230" s="186" t="s">
        <v>420</v>
      </c>
      <c r="D230" s="186" t="s">
        <v>124</v>
      </c>
      <c r="E230" s="187" t="s">
        <v>421</v>
      </c>
      <c r="F230" s="188" t="s">
        <v>422</v>
      </c>
      <c r="G230" s="189" t="s">
        <v>406</v>
      </c>
      <c r="H230" s="190">
        <v>1</v>
      </c>
      <c r="I230" s="191"/>
      <c r="J230" s="192">
        <f>ROUND(I230*H230,2)</f>
        <v>0</v>
      </c>
      <c r="K230" s="188" t="s">
        <v>128</v>
      </c>
      <c r="L230" s="60"/>
      <c r="M230" s="193" t="s">
        <v>21</v>
      </c>
      <c r="N230" s="194" t="s">
        <v>44</v>
      </c>
      <c r="O230" s="41"/>
      <c r="P230" s="195">
        <f>O230*H230</f>
        <v>0</v>
      </c>
      <c r="Q230" s="195">
        <v>0</v>
      </c>
      <c r="R230" s="195">
        <f>Q230*H230</f>
        <v>0</v>
      </c>
      <c r="S230" s="195">
        <v>0</v>
      </c>
      <c r="T230" s="196">
        <f>S230*H230</f>
        <v>0</v>
      </c>
      <c r="AR230" s="23" t="s">
        <v>407</v>
      </c>
      <c r="AT230" s="23" t="s">
        <v>124</v>
      </c>
      <c r="AU230" s="23" t="s">
        <v>85</v>
      </c>
      <c r="AY230" s="23" t="s">
        <v>121</v>
      </c>
      <c r="BE230" s="197">
        <f>IF(N230="základní",J230,0)</f>
        <v>0</v>
      </c>
      <c r="BF230" s="197">
        <f>IF(N230="snížená",J230,0)</f>
        <v>0</v>
      </c>
      <c r="BG230" s="197">
        <f>IF(N230="zákl. přenesená",J230,0)</f>
        <v>0</v>
      </c>
      <c r="BH230" s="197">
        <f>IF(N230="sníž. přenesená",J230,0)</f>
        <v>0</v>
      </c>
      <c r="BI230" s="197">
        <f>IF(N230="nulová",J230,0)</f>
        <v>0</v>
      </c>
      <c r="BJ230" s="23" t="s">
        <v>78</v>
      </c>
      <c r="BK230" s="197">
        <f>ROUND(I230*H230,2)</f>
        <v>0</v>
      </c>
      <c r="BL230" s="23" t="s">
        <v>407</v>
      </c>
      <c r="BM230" s="23" t="s">
        <v>423</v>
      </c>
    </row>
    <row r="231" spans="2:65" s="1" customFormat="1" ht="13.5">
      <c r="B231" s="40"/>
      <c r="C231" s="62"/>
      <c r="D231" s="198" t="s">
        <v>131</v>
      </c>
      <c r="E231" s="62"/>
      <c r="F231" s="199" t="s">
        <v>422</v>
      </c>
      <c r="G231" s="62"/>
      <c r="H231" s="62"/>
      <c r="I231" s="157"/>
      <c r="J231" s="62"/>
      <c r="K231" s="62"/>
      <c r="L231" s="60"/>
      <c r="M231" s="200"/>
      <c r="N231" s="41"/>
      <c r="O231" s="41"/>
      <c r="P231" s="41"/>
      <c r="Q231" s="41"/>
      <c r="R231" s="41"/>
      <c r="S231" s="41"/>
      <c r="T231" s="77"/>
      <c r="AT231" s="23" t="s">
        <v>131</v>
      </c>
      <c r="AU231" s="23" t="s">
        <v>85</v>
      </c>
    </row>
    <row r="232" spans="2:65" s="10" customFormat="1" ht="29.85" customHeight="1">
      <c r="B232" s="170"/>
      <c r="C232" s="171"/>
      <c r="D232" s="172" t="s">
        <v>72</v>
      </c>
      <c r="E232" s="184" t="s">
        <v>424</v>
      </c>
      <c r="F232" s="184" t="s">
        <v>425</v>
      </c>
      <c r="G232" s="171"/>
      <c r="H232" s="171"/>
      <c r="I232" s="174"/>
      <c r="J232" s="185">
        <f>BK232</f>
        <v>0</v>
      </c>
      <c r="K232" s="171"/>
      <c r="L232" s="176"/>
      <c r="M232" s="177"/>
      <c r="N232" s="178"/>
      <c r="O232" s="178"/>
      <c r="P232" s="179">
        <f>SUM(P233:P234)</f>
        <v>0</v>
      </c>
      <c r="Q232" s="178"/>
      <c r="R232" s="179">
        <f>SUM(R233:R234)</f>
        <v>0</v>
      </c>
      <c r="S232" s="178"/>
      <c r="T232" s="180">
        <f>SUM(T233:T234)</f>
        <v>0</v>
      </c>
      <c r="AR232" s="181" t="s">
        <v>123</v>
      </c>
      <c r="AT232" s="182" t="s">
        <v>72</v>
      </c>
      <c r="AU232" s="182" t="s">
        <v>78</v>
      </c>
      <c r="AY232" s="181" t="s">
        <v>121</v>
      </c>
      <c r="BK232" s="183">
        <f>SUM(BK233:BK234)</f>
        <v>0</v>
      </c>
    </row>
    <row r="233" spans="2:65" s="1" customFormat="1" ht="25.5" customHeight="1">
      <c r="B233" s="40"/>
      <c r="C233" s="186" t="s">
        <v>426</v>
      </c>
      <c r="D233" s="186" t="s">
        <v>124</v>
      </c>
      <c r="E233" s="187" t="s">
        <v>427</v>
      </c>
      <c r="F233" s="188" t="s">
        <v>428</v>
      </c>
      <c r="G233" s="189" t="s">
        <v>406</v>
      </c>
      <c r="H233" s="190">
        <v>1</v>
      </c>
      <c r="I233" s="191"/>
      <c r="J233" s="192">
        <f>ROUND(I233*H233,2)</f>
        <v>0</v>
      </c>
      <c r="K233" s="188" t="s">
        <v>128</v>
      </c>
      <c r="L233" s="60"/>
      <c r="M233" s="193" t="s">
        <v>21</v>
      </c>
      <c r="N233" s="194" t="s">
        <v>44</v>
      </c>
      <c r="O233" s="41"/>
      <c r="P233" s="195">
        <f>O233*H233</f>
        <v>0</v>
      </c>
      <c r="Q233" s="195">
        <v>0</v>
      </c>
      <c r="R233" s="195">
        <f>Q233*H233</f>
        <v>0</v>
      </c>
      <c r="S233" s="195">
        <v>0</v>
      </c>
      <c r="T233" s="196">
        <f>S233*H233</f>
        <v>0</v>
      </c>
      <c r="AR233" s="23" t="s">
        <v>407</v>
      </c>
      <c r="AT233" s="23" t="s">
        <v>124</v>
      </c>
      <c r="AU233" s="23" t="s">
        <v>85</v>
      </c>
      <c r="AY233" s="23" t="s">
        <v>121</v>
      </c>
      <c r="BE233" s="197">
        <f>IF(N233="základní",J233,0)</f>
        <v>0</v>
      </c>
      <c r="BF233" s="197">
        <f>IF(N233="snížená",J233,0)</f>
        <v>0</v>
      </c>
      <c r="BG233" s="197">
        <f>IF(N233="zákl. přenesená",J233,0)</f>
        <v>0</v>
      </c>
      <c r="BH233" s="197">
        <f>IF(N233="sníž. přenesená",J233,0)</f>
        <v>0</v>
      </c>
      <c r="BI233" s="197">
        <f>IF(N233="nulová",J233,0)</f>
        <v>0</v>
      </c>
      <c r="BJ233" s="23" t="s">
        <v>78</v>
      </c>
      <c r="BK233" s="197">
        <f>ROUND(I233*H233,2)</f>
        <v>0</v>
      </c>
      <c r="BL233" s="23" t="s">
        <v>407</v>
      </c>
      <c r="BM233" s="23" t="s">
        <v>429</v>
      </c>
    </row>
    <row r="234" spans="2:65" s="1" customFormat="1" ht="13.5">
      <c r="B234" s="40"/>
      <c r="C234" s="62"/>
      <c r="D234" s="198" t="s">
        <v>131</v>
      </c>
      <c r="E234" s="62"/>
      <c r="F234" s="199" t="s">
        <v>430</v>
      </c>
      <c r="G234" s="62"/>
      <c r="H234" s="62"/>
      <c r="I234" s="157"/>
      <c r="J234" s="62"/>
      <c r="K234" s="62"/>
      <c r="L234" s="60"/>
      <c r="M234" s="243"/>
      <c r="N234" s="244"/>
      <c r="O234" s="244"/>
      <c r="P234" s="244"/>
      <c r="Q234" s="244"/>
      <c r="R234" s="244"/>
      <c r="S234" s="244"/>
      <c r="T234" s="245"/>
      <c r="AT234" s="23" t="s">
        <v>131</v>
      </c>
      <c r="AU234" s="23" t="s">
        <v>85</v>
      </c>
    </row>
    <row r="235" spans="2:65" s="1" customFormat="1" ht="6.95" customHeight="1">
      <c r="B235" s="55"/>
      <c r="C235" s="56"/>
      <c r="D235" s="56"/>
      <c r="E235" s="56"/>
      <c r="F235" s="56"/>
      <c r="G235" s="56"/>
      <c r="H235" s="56"/>
      <c r="I235" s="133"/>
      <c r="J235" s="56"/>
      <c r="K235" s="56"/>
      <c r="L235" s="60"/>
    </row>
  </sheetData>
  <sheetProtection algorithmName="SHA-512" hashValue="9yeXt2JJFIRnxXt9mHi8l9WjjoBuMOkQhvFn6e0FZP1mzlrOgsjl57fdEffE0B3ROxrXU5pjQ/S1PIgbz6gmcQ==" saltValue="KwGaQ6LO1wdkRBdMeJS4oGNcbYUaCdgGvc/JE7hQ/xMZfYNMeSQm6d02qYOuToYzKp//TJ23dTuhMHTfQC9/Cg==" spinCount="100000" sheet="1" objects="1" scenarios="1" formatColumns="0" formatRows="0" autoFilter="0"/>
  <autoFilter ref="C82:K234"/>
  <mergeCells count="7">
    <mergeCell ref="G1:H1"/>
    <mergeCell ref="L2:V2"/>
    <mergeCell ref="E7:H7"/>
    <mergeCell ref="E22:H22"/>
    <mergeCell ref="E43:H43"/>
    <mergeCell ref="J47:J48"/>
    <mergeCell ref="E75:H75"/>
  </mergeCells>
  <hyperlinks>
    <hyperlink ref="F1:G1" location="C2" display="1) Krycí list soupisu"/>
    <hyperlink ref="G1:H1" location="C50" display="2) Rekapitulace"/>
    <hyperlink ref="J1" location="C82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3.5"/>
  <cols>
    <col min="1" max="1" width="8.33203125" style="246" customWidth="1"/>
    <col min="2" max="2" width="1.6640625" style="246" customWidth="1"/>
    <col min="3" max="4" width="5" style="246" customWidth="1"/>
    <col min="5" max="5" width="11.6640625" style="246" customWidth="1"/>
    <col min="6" max="6" width="9.1640625" style="246" customWidth="1"/>
    <col min="7" max="7" width="5" style="246" customWidth="1"/>
    <col min="8" max="8" width="77.83203125" style="246" customWidth="1"/>
    <col min="9" max="10" width="20" style="246" customWidth="1"/>
    <col min="11" max="11" width="1.6640625" style="246" customWidth="1"/>
  </cols>
  <sheetData>
    <row r="1" spans="2:11" ht="37.5" customHeight="1"/>
    <row r="2" spans="2:11" ht="7.5" customHeight="1">
      <c r="B2" s="247"/>
      <c r="C2" s="248"/>
      <c r="D2" s="248"/>
      <c r="E2" s="248"/>
      <c r="F2" s="248"/>
      <c r="G2" s="248"/>
      <c r="H2" s="248"/>
      <c r="I2" s="248"/>
      <c r="J2" s="248"/>
      <c r="K2" s="249"/>
    </row>
    <row r="3" spans="2:11" s="14" customFormat="1" ht="45" customHeight="1">
      <c r="B3" s="250"/>
      <c r="C3" s="370" t="s">
        <v>431</v>
      </c>
      <c r="D3" s="370"/>
      <c r="E3" s="370"/>
      <c r="F3" s="370"/>
      <c r="G3" s="370"/>
      <c r="H3" s="370"/>
      <c r="I3" s="370"/>
      <c r="J3" s="370"/>
      <c r="K3" s="251"/>
    </row>
    <row r="4" spans="2:11" ht="25.5" customHeight="1">
      <c r="B4" s="252"/>
      <c r="C4" s="374" t="s">
        <v>432</v>
      </c>
      <c r="D4" s="374"/>
      <c r="E4" s="374"/>
      <c r="F4" s="374"/>
      <c r="G4" s="374"/>
      <c r="H4" s="374"/>
      <c r="I4" s="374"/>
      <c r="J4" s="374"/>
      <c r="K4" s="253"/>
    </row>
    <row r="5" spans="2:11" ht="5.25" customHeight="1">
      <c r="B5" s="252"/>
      <c r="C5" s="254"/>
      <c r="D5" s="254"/>
      <c r="E5" s="254"/>
      <c r="F5" s="254"/>
      <c r="G5" s="254"/>
      <c r="H5" s="254"/>
      <c r="I5" s="254"/>
      <c r="J5" s="254"/>
      <c r="K5" s="253"/>
    </row>
    <row r="6" spans="2:11" ht="15" customHeight="1">
      <c r="B6" s="252"/>
      <c r="C6" s="372" t="s">
        <v>433</v>
      </c>
      <c r="D6" s="372"/>
      <c r="E6" s="372"/>
      <c r="F6" s="372"/>
      <c r="G6" s="372"/>
      <c r="H6" s="372"/>
      <c r="I6" s="372"/>
      <c r="J6" s="372"/>
      <c r="K6" s="253"/>
    </row>
    <row r="7" spans="2:11" ht="15" customHeight="1">
      <c r="B7" s="256"/>
      <c r="C7" s="372" t="s">
        <v>434</v>
      </c>
      <c r="D7" s="372"/>
      <c r="E7" s="372"/>
      <c r="F7" s="372"/>
      <c r="G7" s="372"/>
      <c r="H7" s="372"/>
      <c r="I7" s="372"/>
      <c r="J7" s="372"/>
      <c r="K7" s="253"/>
    </row>
    <row r="8" spans="2:11" ht="12.75" customHeight="1">
      <c r="B8" s="256"/>
      <c r="C8" s="255"/>
      <c r="D8" s="255"/>
      <c r="E8" s="255"/>
      <c r="F8" s="255"/>
      <c r="G8" s="255"/>
      <c r="H8" s="255"/>
      <c r="I8" s="255"/>
      <c r="J8" s="255"/>
      <c r="K8" s="253"/>
    </row>
    <row r="9" spans="2:11" ht="15" customHeight="1">
      <c r="B9" s="256"/>
      <c r="C9" s="372" t="s">
        <v>435</v>
      </c>
      <c r="D9" s="372"/>
      <c r="E9" s="372"/>
      <c r="F9" s="372"/>
      <c r="G9" s="372"/>
      <c r="H9" s="372"/>
      <c r="I9" s="372"/>
      <c r="J9" s="372"/>
      <c r="K9" s="253"/>
    </row>
    <row r="10" spans="2:11" ht="15" customHeight="1">
      <c r="B10" s="256"/>
      <c r="C10" s="255"/>
      <c r="D10" s="372" t="s">
        <v>436</v>
      </c>
      <c r="E10" s="372"/>
      <c r="F10" s="372"/>
      <c r="G10" s="372"/>
      <c r="H10" s="372"/>
      <c r="I10" s="372"/>
      <c r="J10" s="372"/>
      <c r="K10" s="253"/>
    </row>
    <row r="11" spans="2:11" ht="15" customHeight="1">
      <c r="B11" s="256"/>
      <c r="C11" s="257"/>
      <c r="D11" s="372" t="s">
        <v>437</v>
      </c>
      <c r="E11" s="372"/>
      <c r="F11" s="372"/>
      <c r="G11" s="372"/>
      <c r="H11" s="372"/>
      <c r="I11" s="372"/>
      <c r="J11" s="372"/>
      <c r="K11" s="253"/>
    </row>
    <row r="12" spans="2:11" ht="12.75" customHeight="1">
      <c r="B12" s="256"/>
      <c r="C12" s="257"/>
      <c r="D12" s="257"/>
      <c r="E12" s="257"/>
      <c r="F12" s="257"/>
      <c r="G12" s="257"/>
      <c r="H12" s="257"/>
      <c r="I12" s="257"/>
      <c r="J12" s="257"/>
      <c r="K12" s="253"/>
    </row>
    <row r="13" spans="2:11" ht="15" customHeight="1">
      <c r="B13" s="256"/>
      <c r="C13" s="257"/>
      <c r="D13" s="372" t="s">
        <v>438</v>
      </c>
      <c r="E13" s="372"/>
      <c r="F13" s="372"/>
      <c r="G13" s="372"/>
      <c r="H13" s="372"/>
      <c r="I13" s="372"/>
      <c r="J13" s="372"/>
      <c r="K13" s="253"/>
    </row>
    <row r="14" spans="2:11" ht="15" customHeight="1">
      <c r="B14" s="256"/>
      <c r="C14" s="257"/>
      <c r="D14" s="372" t="s">
        <v>439</v>
      </c>
      <c r="E14" s="372"/>
      <c r="F14" s="372"/>
      <c r="G14" s="372"/>
      <c r="H14" s="372"/>
      <c r="I14" s="372"/>
      <c r="J14" s="372"/>
      <c r="K14" s="253"/>
    </row>
    <row r="15" spans="2:11" ht="15" customHeight="1">
      <c r="B15" s="256"/>
      <c r="C15" s="257"/>
      <c r="D15" s="372" t="s">
        <v>440</v>
      </c>
      <c r="E15" s="372"/>
      <c r="F15" s="372"/>
      <c r="G15" s="372"/>
      <c r="H15" s="372"/>
      <c r="I15" s="372"/>
      <c r="J15" s="372"/>
      <c r="K15" s="253"/>
    </row>
    <row r="16" spans="2:11" ht="15" customHeight="1">
      <c r="B16" s="256"/>
      <c r="C16" s="257"/>
      <c r="D16" s="257"/>
      <c r="E16" s="258" t="s">
        <v>77</v>
      </c>
      <c r="F16" s="372" t="s">
        <v>441</v>
      </c>
      <c r="G16" s="372"/>
      <c r="H16" s="372"/>
      <c r="I16" s="372"/>
      <c r="J16" s="372"/>
      <c r="K16" s="253"/>
    </row>
    <row r="17" spans="2:11" ht="15" customHeight="1">
      <c r="B17" s="256"/>
      <c r="C17" s="257"/>
      <c r="D17" s="257"/>
      <c r="E17" s="258" t="s">
        <v>442</v>
      </c>
      <c r="F17" s="372" t="s">
        <v>443</v>
      </c>
      <c r="G17" s="372"/>
      <c r="H17" s="372"/>
      <c r="I17" s="372"/>
      <c r="J17" s="372"/>
      <c r="K17" s="253"/>
    </row>
    <row r="18" spans="2:11" ht="15" customHeight="1">
      <c r="B18" s="256"/>
      <c r="C18" s="257"/>
      <c r="D18" s="257"/>
      <c r="E18" s="258" t="s">
        <v>444</v>
      </c>
      <c r="F18" s="372" t="s">
        <v>445</v>
      </c>
      <c r="G18" s="372"/>
      <c r="H18" s="372"/>
      <c r="I18" s="372"/>
      <c r="J18" s="372"/>
      <c r="K18" s="253"/>
    </row>
    <row r="19" spans="2:11" ht="15" customHeight="1">
      <c r="B19" s="256"/>
      <c r="C19" s="257"/>
      <c r="D19" s="257"/>
      <c r="E19" s="258" t="s">
        <v>446</v>
      </c>
      <c r="F19" s="372" t="s">
        <v>447</v>
      </c>
      <c r="G19" s="372"/>
      <c r="H19" s="372"/>
      <c r="I19" s="372"/>
      <c r="J19" s="372"/>
      <c r="K19" s="253"/>
    </row>
    <row r="20" spans="2:11" ht="15" customHeight="1">
      <c r="B20" s="256"/>
      <c r="C20" s="257"/>
      <c r="D20" s="257"/>
      <c r="E20" s="258" t="s">
        <v>448</v>
      </c>
      <c r="F20" s="372" t="s">
        <v>449</v>
      </c>
      <c r="G20" s="372"/>
      <c r="H20" s="372"/>
      <c r="I20" s="372"/>
      <c r="J20" s="372"/>
      <c r="K20" s="253"/>
    </row>
    <row r="21" spans="2:11" ht="15" customHeight="1">
      <c r="B21" s="256"/>
      <c r="C21" s="257"/>
      <c r="D21" s="257"/>
      <c r="E21" s="258" t="s">
        <v>450</v>
      </c>
      <c r="F21" s="372" t="s">
        <v>451</v>
      </c>
      <c r="G21" s="372"/>
      <c r="H21" s="372"/>
      <c r="I21" s="372"/>
      <c r="J21" s="372"/>
      <c r="K21" s="253"/>
    </row>
    <row r="22" spans="2:11" ht="12.75" customHeight="1">
      <c r="B22" s="256"/>
      <c r="C22" s="257"/>
      <c r="D22" s="257"/>
      <c r="E22" s="257"/>
      <c r="F22" s="257"/>
      <c r="G22" s="257"/>
      <c r="H22" s="257"/>
      <c r="I22" s="257"/>
      <c r="J22" s="257"/>
      <c r="K22" s="253"/>
    </row>
    <row r="23" spans="2:11" ht="15" customHeight="1">
      <c r="B23" s="256"/>
      <c r="C23" s="372" t="s">
        <v>452</v>
      </c>
      <c r="D23" s="372"/>
      <c r="E23" s="372"/>
      <c r="F23" s="372"/>
      <c r="G23" s="372"/>
      <c r="H23" s="372"/>
      <c r="I23" s="372"/>
      <c r="J23" s="372"/>
      <c r="K23" s="253"/>
    </row>
    <row r="24" spans="2:11" ht="15" customHeight="1">
      <c r="B24" s="256"/>
      <c r="C24" s="372" t="s">
        <v>453</v>
      </c>
      <c r="D24" s="372"/>
      <c r="E24" s="372"/>
      <c r="F24" s="372"/>
      <c r="G24" s="372"/>
      <c r="H24" s="372"/>
      <c r="I24" s="372"/>
      <c r="J24" s="372"/>
      <c r="K24" s="253"/>
    </row>
    <row r="25" spans="2:11" ht="15" customHeight="1">
      <c r="B25" s="256"/>
      <c r="C25" s="255"/>
      <c r="D25" s="372" t="s">
        <v>454</v>
      </c>
      <c r="E25" s="372"/>
      <c r="F25" s="372"/>
      <c r="G25" s="372"/>
      <c r="H25" s="372"/>
      <c r="I25" s="372"/>
      <c r="J25" s="372"/>
      <c r="K25" s="253"/>
    </row>
    <row r="26" spans="2:11" ht="15" customHeight="1">
      <c r="B26" s="256"/>
      <c r="C26" s="257"/>
      <c r="D26" s="372" t="s">
        <v>455</v>
      </c>
      <c r="E26" s="372"/>
      <c r="F26" s="372"/>
      <c r="G26" s="372"/>
      <c r="H26" s="372"/>
      <c r="I26" s="372"/>
      <c r="J26" s="372"/>
      <c r="K26" s="253"/>
    </row>
    <row r="27" spans="2:11" ht="12.75" customHeight="1">
      <c r="B27" s="256"/>
      <c r="C27" s="257"/>
      <c r="D27" s="257"/>
      <c r="E27" s="257"/>
      <c r="F27" s="257"/>
      <c r="G27" s="257"/>
      <c r="H27" s="257"/>
      <c r="I27" s="257"/>
      <c r="J27" s="257"/>
      <c r="K27" s="253"/>
    </row>
    <row r="28" spans="2:11" ht="15" customHeight="1">
      <c r="B28" s="256"/>
      <c r="C28" s="257"/>
      <c r="D28" s="372" t="s">
        <v>456</v>
      </c>
      <c r="E28" s="372"/>
      <c r="F28" s="372"/>
      <c r="G28" s="372"/>
      <c r="H28" s="372"/>
      <c r="I28" s="372"/>
      <c r="J28" s="372"/>
      <c r="K28" s="253"/>
    </row>
    <row r="29" spans="2:11" ht="15" customHeight="1">
      <c r="B29" s="256"/>
      <c r="C29" s="257"/>
      <c r="D29" s="372" t="s">
        <v>457</v>
      </c>
      <c r="E29" s="372"/>
      <c r="F29" s="372"/>
      <c r="G29" s="372"/>
      <c r="H29" s="372"/>
      <c r="I29" s="372"/>
      <c r="J29" s="372"/>
      <c r="K29" s="253"/>
    </row>
    <row r="30" spans="2:11" ht="12.75" customHeight="1">
      <c r="B30" s="256"/>
      <c r="C30" s="257"/>
      <c r="D30" s="257"/>
      <c r="E30" s="257"/>
      <c r="F30" s="257"/>
      <c r="G30" s="257"/>
      <c r="H30" s="257"/>
      <c r="I30" s="257"/>
      <c r="J30" s="257"/>
      <c r="K30" s="253"/>
    </row>
    <row r="31" spans="2:11" ht="15" customHeight="1">
      <c r="B31" s="256"/>
      <c r="C31" s="257"/>
      <c r="D31" s="372" t="s">
        <v>458</v>
      </c>
      <c r="E31" s="372"/>
      <c r="F31" s="372"/>
      <c r="G31" s="372"/>
      <c r="H31" s="372"/>
      <c r="I31" s="372"/>
      <c r="J31" s="372"/>
      <c r="K31" s="253"/>
    </row>
    <row r="32" spans="2:11" ht="15" customHeight="1">
      <c r="B32" s="256"/>
      <c r="C32" s="257"/>
      <c r="D32" s="372" t="s">
        <v>459</v>
      </c>
      <c r="E32" s="372"/>
      <c r="F32" s="372"/>
      <c r="G32" s="372"/>
      <c r="H32" s="372"/>
      <c r="I32" s="372"/>
      <c r="J32" s="372"/>
      <c r="K32" s="253"/>
    </row>
    <row r="33" spans="2:11" ht="15" customHeight="1">
      <c r="B33" s="256"/>
      <c r="C33" s="257"/>
      <c r="D33" s="372" t="s">
        <v>460</v>
      </c>
      <c r="E33" s="372"/>
      <c r="F33" s="372"/>
      <c r="G33" s="372"/>
      <c r="H33" s="372"/>
      <c r="I33" s="372"/>
      <c r="J33" s="372"/>
      <c r="K33" s="253"/>
    </row>
    <row r="34" spans="2:11" ht="15" customHeight="1">
      <c r="B34" s="256"/>
      <c r="C34" s="257"/>
      <c r="D34" s="255"/>
      <c r="E34" s="259" t="s">
        <v>106</v>
      </c>
      <c r="F34" s="255"/>
      <c r="G34" s="372" t="s">
        <v>461</v>
      </c>
      <c r="H34" s="372"/>
      <c r="I34" s="372"/>
      <c r="J34" s="372"/>
      <c r="K34" s="253"/>
    </row>
    <row r="35" spans="2:11" ht="30.75" customHeight="1">
      <c r="B35" s="256"/>
      <c r="C35" s="257"/>
      <c r="D35" s="255"/>
      <c r="E35" s="259" t="s">
        <v>462</v>
      </c>
      <c r="F35" s="255"/>
      <c r="G35" s="372" t="s">
        <v>463</v>
      </c>
      <c r="H35" s="372"/>
      <c r="I35" s="372"/>
      <c r="J35" s="372"/>
      <c r="K35" s="253"/>
    </row>
    <row r="36" spans="2:11" ht="15" customHeight="1">
      <c r="B36" s="256"/>
      <c r="C36" s="257"/>
      <c r="D36" s="255"/>
      <c r="E36" s="259" t="s">
        <v>54</v>
      </c>
      <c r="F36" s="255"/>
      <c r="G36" s="372" t="s">
        <v>464</v>
      </c>
      <c r="H36" s="372"/>
      <c r="I36" s="372"/>
      <c r="J36" s="372"/>
      <c r="K36" s="253"/>
    </row>
    <row r="37" spans="2:11" ht="15" customHeight="1">
      <c r="B37" s="256"/>
      <c r="C37" s="257"/>
      <c r="D37" s="255"/>
      <c r="E37" s="259" t="s">
        <v>107</v>
      </c>
      <c r="F37" s="255"/>
      <c r="G37" s="372" t="s">
        <v>465</v>
      </c>
      <c r="H37" s="372"/>
      <c r="I37" s="372"/>
      <c r="J37" s="372"/>
      <c r="K37" s="253"/>
    </row>
    <row r="38" spans="2:11" ht="15" customHeight="1">
      <c r="B38" s="256"/>
      <c r="C38" s="257"/>
      <c r="D38" s="255"/>
      <c r="E38" s="259" t="s">
        <v>108</v>
      </c>
      <c r="F38" s="255"/>
      <c r="G38" s="372" t="s">
        <v>466</v>
      </c>
      <c r="H38" s="372"/>
      <c r="I38" s="372"/>
      <c r="J38" s="372"/>
      <c r="K38" s="253"/>
    </row>
    <row r="39" spans="2:11" ht="15" customHeight="1">
      <c r="B39" s="256"/>
      <c r="C39" s="257"/>
      <c r="D39" s="255"/>
      <c r="E39" s="259" t="s">
        <v>109</v>
      </c>
      <c r="F39" s="255"/>
      <c r="G39" s="372" t="s">
        <v>467</v>
      </c>
      <c r="H39" s="372"/>
      <c r="I39" s="372"/>
      <c r="J39" s="372"/>
      <c r="K39" s="253"/>
    </row>
    <row r="40" spans="2:11" ht="15" customHeight="1">
      <c r="B40" s="256"/>
      <c r="C40" s="257"/>
      <c r="D40" s="255"/>
      <c r="E40" s="259" t="s">
        <v>468</v>
      </c>
      <c r="F40" s="255"/>
      <c r="G40" s="372" t="s">
        <v>469</v>
      </c>
      <c r="H40" s="372"/>
      <c r="I40" s="372"/>
      <c r="J40" s="372"/>
      <c r="K40" s="253"/>
    </row>
    <row r="41" spans="2:11" ht="15" customHeight="1">
      <c r="B41" s="256"/>
      <c r="C41" s="257"/>
      <c r="D41" s="255"/>
      <c r="E41" s="259"/>
      <c r="F41" s="255"/>
      <c r="G41" s="372" t="s">
        <v>470</v>
      </c>
      <c r="H41" s="372"/>
      <c r="I41" s="372"/>
      <c r="J41" s="372"/>
      <c r="K41" s="253"/>
    </row>
    <row r="42" spans="2:11" ht="15" customHeight="1">
      <c r="B42" s="256"/>
      <c r="C42" s="257"/>
      <c r="D42" s="255"/>
      <c r="E42" s="259" t="s">
        <v>471</v>
      </c>
      <c r="F42" s="255"/>
      <c r="G42" s="372" t="s">
        <v>472</v>
      </c>
      <c r="H42" s="372"/>
      <c r="I42" s="372"/>
      <c r="J42" s="372"/>
      <c r="K42" s="253"/>
    </row>
    <row r="43" spans="2:11" ht="15" customHeight="1">
      <c r="B43" s="256"/>
      <c r="C43" s="257"/>
      <c r="D43" s="255"/>
      <c r="E43" s="259" t="s">
        <v>111</v>
      </c>
      <c r="F43" s="255"/>
      <c r="G43" s="372" t="s">
        <v>473</v>
      </c>
      <c r="H43" s="372"/>
      <c r="I43" s="372"/>
      <c r="J43" s="372"/>
      <c r="K43" s="253"/>
    </row>
    <row r="44" spans="2:11" ht="12.75" customHeight="1">
      <c r="B44" s="256"/>
      <c r="C44" s="257"/>
      <c r="D44" s="255"/>
      <c r="E44" s="255"/>
      <c r="F44" s="255"/>
      <c r="G44" s="255"/>
      <c r="H44" s="255"/>
      <c r="I44" s="255"/>
      <c r="J44" s="255"/>
      <c r="K44" s="253"/>
    </row>
    <row r="45" spans="2:11" ht="15" customHeight="1">
      <c r="B45" s="256"/>
      <c r="C45" s="257"/>
      <c r="D45" s="372" t="s">
        <v>474</v>
      </c>
      <c r="E45" s="372"/>
      <c r="F45" s="372"/>
      <c r="G45" s="372"/>
      <c r="H45" s="372"/>
      <c r="I45" s="372"/>
      <c r="J45" s="372"/>
      <c r="K45" s="253"/>
    </row>
    <row r="46" spans="2:11" ht="15" customHeight="1">
      <c r="B46" s="256"/>
      <c r="C46" s="257"/>
      <c r="D46" s="257"/>
      <c r="E46" s="372" t="s">
        <v>475</v>
      </c>
      <c r="F46" s="372"/>
      <c r="G46" s="372"/>
      <c r="H46" s="372"/>
      <c r="I46" s="372"/>
      <c r="J46" s="372"/>
      <c r="K46" s="253"/>
    </row>
    <row r="47" spans="2:11" ht="15" customHeight="1">
      <c r="B47" s="256"/>
      <c r="C47" s="257"/>
      <c r="D47" s="257"/>
      <c r="E47" s="372" t="s">
        <v>476</v>
      </c>
      <c r="F47" s="372"/>
      <c r="G47" s="372"/>
      <c r="H47" s="372"/>
      <c r="I47" s="372"/>
      <c r="J47" s="372"/>
      <c r="K47" s="253"/>
    </row>
    <row r="48" spans="2:11" ht="15" customHeight="1">
      <c r="B48" s="256"/>
      <c r="C48" s="257"/>
      <c r="D48" s="257"/>
      <c r="E48" s="372" t="s">
        <v>477</v>
      </c>
      <c r="F48" s="372"/>
      <c r="G48" s="372"/>
      <c r="H48" s="372"/>
      <c r="I48" s="372"/>
      <c r="J48" s="372"/>
      <c r="K48" s="253"/>
    </row>
    <row r="49" spans="2:11" ht="15" customHeight="1">
      <c r="B49" s="256"/>
      <c r="C49" s="257"/>
      <c r="D49" s="372" t="s">
        <v>478</v>
      </c>
      <c r="E49" s="372"/>
      <c r="F49" s="372"/>
      <c r="G49" s="372"/>
      <c r="H49" s="372"/>
      <c r="I49" s="372"/>
      <c r="J49" s="372"/>
      <c r="K49" s="253"/>
    </row>
    <row r="50" spans="2:11" ht="25.5" customHeight="1">
      <c r="B50" s="252"/>
      <c r="C50" s="374" t="s">
        <v>479</v>
      </c>
      <c r="D50" s="374"/>
      <c r="E50" s="374"/>
      <c r="F50" s="374"/>
      <c r="G50" s="374"/>
      <c r="H50" s="374"/>
      <c r="I50" s="374"/>
      <c r="J50" s="374"/>
      <c r="K50" s="253"/>
    </row>
    <row r="51" spans="2:11" ht="5.25" customHeight="1">
      <c r="B51" s="252"/>
      <c r="C51" s="254"/>
      <c r="D51" s="254"/>
      <c r="E51" s="254"/>
      <c r="F51" s="254"/>
      <c r="G51" s="254"/>
      <c r="H51" s="254"/>
      <c r="I51" s="254"/>
      <c r="J51" s="254"/>
      <c r="K51" s="253"/>
    </row>
    <row r="52" spans="2:11" ht="15" customHeight="1">
      <c r="B52" s="252"/>
      <c r="C52" s="372" t="s">
        <v>480</v>
      </c>
      <c r="D52" s="372"/>
      <c r="E52" s="372"/>
      <c r="F52" s="372"/>
      <c r="G52" s="372"/>
      <c r="H52" s="372"/>
      <c r="I52" s="372"/>
      <c r="J52" s="372"/>
      <c r="K52" s="253"/>
    </row>
    <row r="53" spans="2:11" ht="15" customHeight="1">
      <c r="B53" s="252"/>
      <c r="C53" s="372" t="s">
        <v>481</v>
      </c>
      <c r="D53" s="372"/>
      <c r="E53" s="372"/>
      <c r="F53" s="372"/>
      <c r="G53" s="372"/>
      <c r="H53" s="372"/>
      <c r="I53" s="372"/>
      <c r="J53" s="372"/>
      <c r="K53" s="253"/>
    </row>
    <row r="54" spans="2:11" ht="12.75" customHeight="1">
      <c r="B54" s="252"/>
      <c r="C54" s="255"/>
      <c r="D54" s="255"/>
      <c r="E54" s="255"/>
      <c r="F54" s="255"/>
      <c r="G54" s="255"/>
      <c r="H54" s="255"/>
      <c r="I54" s="255"/>
      <c r="J54" s="255"/>
      <c r="K54" s="253"/>
    </row>
    <row r="55" spans="2:11" ht="15" customHeight="1">
      <c r="B55" s="252"/>
      <c r="C55" s="372" t="s">
        <v>482</v>
      </c>
      <c r="D55" s="372"/>
      <c r="E55" s="372"/>
      <c r="F55" s="372"/>
      <c r="G55" s="372"/>
      <c r="H55" s="372"/>
      <c r="I55" s="372"/>
      <c r="J55" s="372"/>
      <c r="K55" s="253"/>
    </row>
    <row r="56" spans="2:11" ht="15" customHeight="1">
      <c r="B56" s="252"/>
      <c r="C56" s="257"/>
      <c r="D56" s="372" t="s">
        <v>483</v>
      </c>
      <c r="E56" s="372"/>
      <c r="F56" s="372"/>
      <c r="G56" s="372"/>
      <c r="H56" s="372"/>
      <c r="I56" s="372"/>
      <c r="J56" s="372"/>
      <c r="K56" s="253"/>
    </row>
    <row r="57" spans="2:11" ht="15" customHeight="1">
      <c r="B57" s="252"/>
      <c r="C57" s="257"/>
      <c r="D57" s="372" t="s">
        <v>484</v>
      </c>
      <c r="E57" s="372"/>
      <c r="F57" s="372"/>
      <c r="G57" s="372"/>
      <c r="H57" s="372"/>
      <c r="I57" s="372"/>
      <c r="J57" s="372"/>
      <c r="K57" s="253"/>
    </row>
    <row r="58" spans="2:11" ht="15" customHeight="1">
      <c r="B58" s="252"/>
      <c r="C58" s="257"/>
      <c r="D58" s="372" t="s">
        <v>485</v>
      </c>
      <c r="E58" s="372"/>
      <c r="F58" s="372"/>
      <c r="G58" s="372"/>
      <c r="H58" s="372"/>
      <c r="I58" s="372"/>
      <c r="J58" s="372"/>
      <c r="K58" s="253"/>
    </row>
    <row r="59" spans="2:11" ht="15" customHeight="1">
      <c r="B59" s="252"/>
      <c r="C59" s="257"/>
      <c r="D59" s="372" t="s">
        <v>486</v>
      </c>
      <c r="E59" s="372"/>
      <c r="F59" s="372"/>
      <c r="G59" s="372"/>
      <c r="H59" s="372"/>
      <c r="I59" s="372"/>
      <c r="J59" s="372"/>
      <c r="K59" s="253"/>
    </row>
    <row r="60" spans="2:11" ht="15" customHeight="1">
      <c r="B60" s="252"/>
      <c r="C60" s="257"/>
      <c r="D60" s="373" t="s">
        <v>487</v>
      </c>
      <c r="E60" s="373"/>
      <c r="F60" s="373"/>
      <c r="G60" s="373"/>
      <c r="H60" s="373"/>
      <c r="I60" s="373"/>
      <c r="J60" s="373"/>
      <c r="K60" s="253"/>
    </row>
    <row r="61" spans="2:11" ht="15" customHeight="1">
      <c r="B61" s="252"/>
      <c r="C61" s="257"/>
      <c r="D61" s="372" t="s">
        <v>488</v>
      </c>
      <c r="E61" s="372"/>
      <c r="F61" s="372"/>
      <c r="G61" s="372"/>
      <c r="H61" s="372"/>
      <c r="I61" s="372"/>
      <c r="J61" s="372"/>
      <c r="K61" s="253"/>
    </row>
    <row r="62" spans="2:11" ht="12.75" customHeight="1">
      <c r="B62" s="252"/>
      <c r="C62" s="257"/>
      <c r="D62" s="257"/>
      <c r="E62" s="260"/>
      <c r="F62" s="257"/>
      <c r="G62" s="257"/>
      <c r="H62" s="257"/>
      <c r="I62" s="257"/>
      <c r="J62" s="257"/>
      <c r="K62" s="253"/>
    </row>
    <row r="63" spans="2:11" ht="15" customHeight="1">
      <c r="B63" s="252"/>
      <c r="C63" s="257"/>
      <c r="D63" s="372" t="s">
        <v>489</v>
      </c>
      <c r="E63" s="372"/>
      <c r="F63" s="372"/>
      <c r="G63" s="372"/>
      <c r="H63" s="372"/>
      <c r="I63" s="372"/>
      <c r="J63" s="372"/>
      <c r="K63" s="253"/>
    </row>
    <row r="64" spans="2:11" ht="15" customHeight="1">
      <c r="B64" s="252"/>
      <c r="C64" s="257"/>
      <c r="D64" s="373" t="s">
        <v>490</v>
      </c>
      <c r="E64" s="373"/>
      <c r="F64" s="373"/>
      <c r="G64" s="373"/>
      <c r="H64" s="373"/>
      <c r="I64" s="373"/>
      <c r="J64" s="373"/>
      <c r="K64" s="253"/>
    </row>
    <row r="65" spans="2:11" ht="15" customHeight="1">
      <c r="B65" s="252"/>
      <c r="C65" s="257"/>
      <c r="D65" s="372" t="s">
        <v>491</v>
      </c>
      <c r="E65" s="372"/>
      <c r="F65" s="372"/>
      <c r="G65" s="372"/>
      <c r="H65" s="372"/>
      <c r="I65" s="372"/>
      <c r="J65" s="372"/>
      <c r="K65" s="253"/>
    </row>
    <row r="66" spans="2:11" ht="15" customHeight="1">
      <c r="B66" s="252"/>
      <c r="C66" s="257"/>
      <c r="D66" s="372" t="s">
        <v>492</v>
      </c>
      <c r="E66" s="372"/>
      <c r="F66" s="372"/>
      <c r="G66" s="372"/>
      <c r="H66" s="372"/>
      <c r="I66" s="372"/>
      <c r="J66" s="372"/>
      <c r="K66" s="253"/>
    </row>
    <row r="67" spans="2:11" ht="15" customHeight="1">
      <c r="B67" s="252"/>
      <c r="C67" s="257"/>
      <c r="D67" s="372" t="s">
        <v>493</v>
      </c>
      <c r="E67" s="372"/>
      <c r="F67" s="372"/>
      <c r="G67" s="372"/>
      <c r="H67" s="372"/>
      <c r="I67" s="372"/>
      <c r="J67" s="372"/>
      <c r="K67" s="253"/>
    </row>
    <row r="68" spans="2:11" ht="15" customHeight="1">
      <c r="B68" s="252"/>
      <c r="C68" s="257"/>
      <c r="D68" s="372" t="s">
        <v>494</v>
      </c>
      <c r="E68" s="372"/>
      <c r="F68" s="372"/>
      <c r="G68" s="372"/>
      <c r="H68" s="372"/>
      <c r="I68" s="372"/>
      <c r="J68" s="372"/>
      <c r="K68" s="253"/>
    </row>
    <row r="69" spans="2:11" ht="12.75" customHeight="1">
      <c r="B69" s="261"/>
      <c r="C69" s="262"/>
      <c r="D69" s="262"/>
      <c r="E69" s="262"/>
      <c r="F69" s="262"/>
      <c r="G69" s="262"/>
      <c r="H69" s="262"/>
      <c r="I69" s="262"/>
      <c r="J69" s="262"/>
      <c r="K69" s="263"/>
    </row>
    <row r="70" spans="2:11" ht="18.75" customHeight="1">
      <c r="B70" s="264"/>
      <c r="C70" s="264"/>
      <c r="D70" s="264"/>
      <c r="E70" s="264"/>
      <c r="F70" s="264"/>
      <c r="G70" s="264"/>
      <c r="H70" s="264"/>
      <c r="I70" s="264"/>
      <c r="J70" s="264"/>
      <c r="K70" s="265"/>
    </row>
    <row r="71" spans="2:11" ht="18.75" customHeight="1">
      <c r="B71" s="265"/>
      <c r="C71" s="265"/>
      <c r="D71" s="265"/>
      <c r="E71" s="265"/>
      <c r="F71" s="265"/>
      <c r="G71" s="265"/>
      <c r="H71" s="265"/>
      <c r="I71" s="265"/>
      <c r="J71" s="265"/>
      <c r="K71" s="265"/>
    </row>
    <row r="72" spans="2:11" ht="7.5" customHeight="1">
      <c r="B72" s="266"/>
      <c r="C72" s="267"/>
      <c r="D72" s="267"/>
      <c r="E72" s="267"/>
      <c r="F72" s="267"/>
      <c r="G72" s="267"/>
      <c r="H72" s="267"/>
      <c r="I72" s="267"/>
      <c r="J72" s="267"/>
      <c r="K72" s="268"/>
    </row>
    <row r="73" spans="2:11" ht="45" customHeight="1">
      <c r="B73" s="269"/>
      <c r="C73" s="371" t="s">
        <v>84</v>
      </c>
      <c r="D73" s="371"/>
      <c r="E73" s="371"/>
      <c r="F73" s="371"/>
      <c r="G73" s="371"/>
      <c r="H73" s="371"/>
      <c r="I73" s="371"/>
      <c r="J73" s="371"/>
      <c r="K73" s="270"/>
    </row>
    <row r="74" spans="2:11" ht="17.25" customHeight="1">
      <c r="B74" s="269"/>
      <c r="C74" s="271" t="s">
        <v>495</v>
      </c>
      <c r="D74" s="271"/>
      <c r="E74" s="271"/>
      <c r="F74" s="271" t="s">
        <v>496</v>
      </c>
      <c r="G74" s="272"/>
      <c r="H74" s="271" t="s">
        <v>107</v>
      </c>
      <c r="I74" s="271" t="s">
        <v>58</v>
      </c>
      <c r="J74" s="271" t="s">
        <v>497</v>
      </c>
      <c r="K74" s="270"/>
    </row>
    <row r="75" spans="2:11" ht="17.25" customHeight="1">
      <c r="B75" s="269"/>
      <c r="C75" s="273" t="s">
        <v>498</v>
      </c>
      <c r="D75" s="273"/>
      <c r="E75" s="273"/>
      <c r="F75" s="274" t="s">
        <v>499</v>
      </c>
      <c r="G75" s="275"/>
      <c r="H75" s="273"/>
      <c r="I75" s="273"/>
      <c r="J75" s="273" t="s">
        <v>500</v>
      </c>
      <c r="K75" s="270"/>
    </row>
    <row r="76" spans="2:11" ht="5.25" customHeight="1">
      <c r="B76" s="269"/>
      <c r="C76" s="276"/>
      <c r="D76" s="276"/>
      <c r="E76" s="276"/>
      <c r="F76" s="276"/>
      <c r="G76" s="277"/>
      <c r="H76" s="276"/>
      <c r="I76" s="276"/>
      <c r="J76" s="276"/>
      <c r="K76" s="270"/>
    </row>
    <row r="77" spans="2:11" ht="15" customHeight="1">
      <c r="B77" s="269"/>
      <c r="C77" s="259" t="s">
        <v>54</v>
      </c>
      <c r="D77" s="276"/>
      <c r="E77" s="276"/>
      <c r="F77" s="278" t="s">
        <v>501</v>
      </c>
      <c r="G77" s="277"/>
      <c r="H77" s="259" t="s">
        <v>502</v>
      </c>
      <c r="I77" s="259" t="s">
        <v>503</v>
      </c>
      <c r="J77" s="259">
        <v>20</v>
      </c>
      <c r="K77" s="270"/>
    </row>
    <row r="78" spans="2:11" ht="15" customHeight="1">
      <c r="B78" s="269"/>
      <c r="C78" s="259" t="s">
        <v>504</v>
      </c>
      <c r="D78" s="259"/>
      <c r="E78" s="259"/>
      <c r="F78" s="278" t="s">
        <v>501</v>
      </c>
      <c r="G78" s="277"/>
      <c r="H78" s="259" t="s">
        <v>505</v>
      </c>
      <c r="I78" s="259" t="s">
        <v>503</v>
      </c>
      <c r="J78" s="259">
        <v>120</v>
      </c>
      <c r="K78" s="270"/>
    </row>
    <row r="79" spans="2:11" ht="15" customHeight="1">
      <c r="B79" s="279"/>
      <c r="C79" s="259" t="s">
        <v>506</v>
      </c>
      <c r="D79" s="259"/>
      <c r="E79" s="259"/>
      <c r="F79" s="278" t="s">
        <v>507</v>
      </c>
      <c r="G79" s="277"/>
      <c r="H79" s="259" t="s">
        <v>508</v>
      </c>
      <c r="I79" s="259" t="s">
        <v>503</v>
      </c>
      <c r="J79" s="259">
        <v>50</v>
      </c>
      <c r="K79" s="270"/>
    </row>
    <row r="80" spans="2:11" ht="15" customHeight="1">
      <c r="B80" s="279"/>
      <c r="C80" s="259" t="s">
        <v>509</v>
      </c>
      <c r="D80" s="259"/>
      <c r="E80" s="259"/>
      <c r="F80" s="278" t="s">
        <v>501</v>
      </c>
      <c r="G80" s="277"/>
      <c r="H80" s="259" t="s">
        <v>510</v>
      </c>
      <c r="I80" s="259" t="s">
        <v>511</v>
      </c>
      <c r="J80" s="259"/>
      <c r="K80" s="270"/>
    </row>
    <row r="81" spans="2:11" ht="15" customHeight="1">
      <c r="B81" s="279"/>
      <c r="C81" s="280" t="s">
        <v>512</v>
      </c>
      <c r="D81" s="280"/>
      <c r="E81" s="280"/>
      <c r="F81" s="281" t="s">
        <v>507</v>
      </c>
      <c r="G81" s="280"/>
      <c r="H81" s="280" t="s">
        <v>513</v>
      </c>
      <c r="I81" s="280" t="s">
        <v>503</v>
      </c>
      <c r="J81" s="280">
        <v>15</v>
      </c>
      <c r="K81" s="270"/>
    </row>
    <row r="82" spans="2:11" ht="15" customHeight="1">
      <c r="B82" s="279"/>
      <c r="C82" s="280" t="s">
        <v>514</v>
      </c>
      <c r="D82" s="280"/>
      <c r="E82" s="280"/>
      <c r="F82" s="281" t="s">
        <v>507</v>
      </c>
      <c r="G82" s="280"/>
      <c r="H82" s="280" t="s">
        <v>515</v>
      </c>
      <c r="I82" s="280" t="s">
        <v>503</v>
      </c>
      <c r="J82" s="280">
        <v>15</v>
      </c>
      <c r="K82" s="270"/>
    </row>
    <row r="83" spans="2:11" ht="15" customHeight="1">
      <c r="B83" s="279"/>
      <c r="C83" s="280" t="s">
        <v>516</v>
      </c>
      <c r="D83" s="280"/>
      <c r="E83" s="280"/>
      <c r="F83" s="281" t="s">
        <v>507</v>
      </c>
      <c r="G83" s="280"/>
      <c r="H83" s="280" t="s">
        <v>517</v>
      </c>
      <c r="I83" s="280" t="s">
        <v>503</v>
      </c>
      <c r="J83" s="280">
        <v>20</v>
      </c>
      <c r="K83" s="270"/>
    </row>
    <row r="84" spans="2:11" ht="15" customHeight="1">
      <c r="B84" s="279"/>
      <c r="C84" s="280" t="s">
        <v>518</v>
      </c>
      <c r="D84" s="280"/>
      <c r="E84" s="280"/>
      <c r="F84" s="281" t="s">
        <v>507</v>
      </c>
      <c r="G84" s="280"/>
      <c r="H84" s="280" t="s">
        <v>519</v>
      </c>
      <c r="I84" s="280" t="s">
        <v>503</v>
      </c>
      <c r="J84" s="280">
        <v>20</v>
      </c>
      <c r="K84" s="270"/>
    </row>
    <row r="85" spans="2:11" ht="15" customHeight="1">
      <c r="B85" s="279"/>
      <c r="C85" s="259" t="s">
        <v>520</v>
      </c>
      <c r="D85" s="259"/>
      <c r="E85" s="259"/>
      <c r="F85" s="278" t="s">
        <v>507</v>
      </c>
      <c r="G85" s="277"/>
      <c r="H85" s="259" t="s">
        <v>521</v>
      </c>
      <c r="I85" s="259" t="s">
        <v>503</v>
      </c>
      <c r="J85" s="259">
        <v>50</v>
      </c>
      <c r="K85" s="270"/>
    </row>
    <row r="86" spans="2:11" ht="15" customHeight="1">
      <c r="B86" s="279"/>
      <c r="C86" s="259" t="s">
        <v>522</v>
      </c>
      <c r="D86" s="259"/>
      <c r="E86" s="259"/>
      <c r="F86" s="278" t="s">
        <v>507</v>
      </c>
      <c r="G86" s="277"/>
      <c r="H86" s="259" t="s">
        <v>523</v>
      </c>
      <c r="I86" s="259" t="s">
        <v>503</v>
      </c>
      <c r="J86" s="259">
        <v>20</v>
      </c>
      <c r="K86" s="270"/>
    </row>
    <row r="87" spans="2:11" ht="15" customHeight="1">
      <c r="B87" s="279"/>
      <c r="C87" s="259" t="s">
        <v>524</v>
      </c>
      <c r="D87" s="259"/>
      <c r="E87" s="259"/>
      <c r="F87" s="278" t="s">
        <v>507</v>
      </c>
      <c r="G87" s="277"/>
      <c r="H87" s="259" t="s">
        <v>525</v>
      </c>
      <c r="I87" s="259" t="s">
        <v>503</v>
      </c>
      <c r="J87" s="259">
        <v>20</v>
      </c>
      <c r="K87" s="270"/>
    </row>
    <row r="88" spans="2:11" ht="15" customHeight="1">
      <c r="B88" s="279"/>
      <c r="C88" s="259" t="s">
        <v>526</v>
      </c>
      <c r="D88" s="259"/>
      <c r="E88" s="259"/>
      <c r="F88" s="278" t="s">
        <v>507</v>
      </c>
      <c r="G88" s="277"/>
      <c r="H88" s="259" t="s">
        <v>527</v>
      </c>
      <c r="I88" s="259" t="s">
        <v>503</v>
      </c>
      <c r="J88" s="259">
        <v>50</v>
      </c>
      <c r="K88" s="270"/>
    </row>
    <row r="89" spans="2:11" ht="15" customHeight="1">
      <c r="B89" s="279"/>
      <c r="C89" s="259" t="s">
        <v>528</v>
      </c>
      <c r="D89" s="259"/>
      <c r="E89" s="259"/>
      <c r="F89" s="278" t="s">
        <v>507</v>
      </c>
      <c r="G89" s="277"/>
      <c r="H89" s="259" t="s">
        <v>528</v>
      </c>
      <c r="I89" s="259" t="s">
        <v>503</v>
      </c>
      <c r="J89" s="259">
        <v>50</v>
      </c>
      <c r="K89" s="270"/>
    </row>
    <row r="90" spans="2:11" ht="15" customHeight="1">
      <c r="B90" s="279"/>
      <c r="C90" s="259" t="s">
        <v>112</v>
      </c>
      <c r="D90" s="259"/>
      <c r="E90" s="259"/>
      <c r="F90" s="278" t="s">
        <v>507</v>
      </c>
      <c r="G90" s="277"/>
      <c r="H90" s="259" t="s">
        <v>529</v>
      </c>
      <c r="I90" s="259" t="s">
        <v>503</v>
      </c>
      <c r="J90" s="259">
        <v>255</v>
      </c>
      <c r="K90" s="270"/>
    </row>
    <row r="91" spans="2:11" ht="15" customHeight="1">
      <c r="B91" s="279"/>
      <c r="C91" s="259" t="s">
        <v>530</v>
      </c>
      <c r="D91" s="259"/>
      <c r="E91" s="259"/>
      <c r="F91" s="278" t="s">
        <v>501</v>
      </c>
      <c r="G91" s="277"/>
      <c r="H91" s="259" t="s">
        <v>531</v>
      </c>
      <c r="I91" s="259" t="s">
        <v>532</v>
      </c>
      <c r="J91" s="259"/>
      <c r="K91" s="270"/>
    </row>
    <row r="92" spans="2:11" ht="15" customHeight="1">
      <c r="B92" s="279"/>
      <c r="C92" s="259" t="s">
        <v>533</v>
      </c>
      <c r="D92" s="259"/>
      <c r="E92" s="259"/>
      <c r="F92" s="278" t="s">
        <v>501</v>
      </c>
      <c r="G92" s="277"/>
      <c r="H92" s="259" t="s">
        <v>534</v>
      </c>
      <c r="I92" s="259" t="s">
        <v>535</v>
      </c>
      <c r="J92" s="259"/>
      <c r="K92" s="270"/>
    </row>
    <row r="93" spans="2:11" ht="15" customHeight="1">
      <c r="B93" s="279"/>
      <c r="C93" s="259" t="s">
        <v>536</v>
      </c>
      <c r="D93" s="259"/>
      <c r="E93" s="259"/>
      <c r="F93" s="278" t="s">
        <v>501</v>
      </c>
      <c r="G93" s="277"/>
      <c r="H93" s="259" t="s">
        <v>536</v>
      </c>
      <c r="I93" s="259" t="s">
        <v>535</v>
      </c>
      <c r="J93" s="259"/>
      <c r="K93" s="270"/>
    </row>
    <row r="94" spans="2:11" ht="15" customHeight="1">
      <c r="B94" s="279"/>
      <c r="C94" s="259" t="s">
        <v>39</v>
      </c>
      <c r="D94" s="259"/>
      <c r="E94" s="259"/>
      <c r="F94" s="278" t="s">
        <v>501</v>
      </c>
      <c r="G94" s="277"/>
      <c r="H94" s="259" t="s">
        <v>537</v>
      </c>
      <c r="I94" s="259" t="s">
        <v>535</v>
      </c>
      <c r="J94" s="259"/>
      <c r="K94" s="270"/>
    </row>
    <row r="95" spans="2:11" ht="15" customHeight="1">
      <c r="B95" s="279"/>
      <c r="C95" s="259" t="s">
        <v>49</v>
      </c>
      <c r="D95" s="259"/>
      <c r="E95" s="259"/>
      <c r="F95" s="278" t="s">
        <v>501</v>
      </c>
      <c r="G95" s="277"/>
      <c r="H95" s="259" t="s">
        <v>538</v>
      </c>
      <c r="I95" s="259" t="s">
        <v>535</v>
      </c>
      <c r="J95" s="259"/>
      <c r="K95" s="270"/>
    </row>
    <row r="96" spans="2:11" ht="15" customHeight="1">
      <c r="B96" s="282"/>
      <c r="C96" s="283"/>
      <c r="D96" s="283"/>
      <c r="E96" s="283"/>
      <c r="F96" s="283"/>
      <c r="G96" s="283"/>
      <c r="H96" s="283"/>
      <c r="I96" s="283"/>
      <c r="J96" s="283"/>
      <c r="K96" s="284"/>
    </row>
    <row r="97" spans="2:11" ht="18.75" customHeight="1">
      <c r="B97" s="285"/>
      <c r="C97" s="286"/>
      <c r="D97" s="286"/>
      <c r="E97" s="286"/>
      <c r="F97" s="286"/>
      <c r="G97" s="286"/>
      <c r="H97" s="286"/>
      <c r="I97" s="286"/>
      <c r="J97" s="286"/>
      <c r="K97" s="285"/>
    </row>
    <row r="98" spans="2:11" ht="18.75" customHeight="1">
      <c r="B98" s="265"/>
      <c r="C98" s="265"/>
      <c r="D98" s="265"/>
      <c r="E98" s="265"/>
      <c r="F98" s="265"/>
      <c r="G98" s="265"/>
      <c r="H98" s="265"/>
      <c r="I98" s="265"/>
      <c r="J98" s="265"/>
      <c r="K98" s="265"/>
    </row>
    <row r="99" spans="2:11" ht="7.5" customHeight="1">
      <c r="B99" s="266"/>
      <c r="C99" s="267"/>
      <c r="D99" s="267"/>
      <c r="E99" s="267"/>
      <c r="F99" s="267"/>
      <c r="G99" s="267"/>
      <c r="H99" s="267"/>
      <c r="I99" s="267"/>
      <c r="J99" s="267"/>
      <c r="K99" s="268"/>
    </row>
    <row r="100" spans="2:11" ht="45" customHeight="1">
      <c r="B100" s="269"/>
      <c r="C100" s="371" t="s">
        <v>539</v>
      </c>
      <c r="D100" s="371"/>
      <c r="E100" s="371"/>
      <c r="F100" s="371"/>
      <c r="G100" s="371"/>
      <c r="H100" s="371"/>
      <c r="I100" s="371"/>
      <c r="J100" s="371"/>
      <c r="K100" s="270"/>
    </row>
    <row r="101" spans="2:11" ht="17.25" customHeight="1">
      <c r="B101" s="269"/>
      <c r="C101" s="271" t="s">
        <v>495</v>
      </c>
      <c r="D101" s="271"/>
      <c r="E101" s="271"/>
      <c r="F101" s="271" t="s">
        <v>496</v>
      </c>
      <c r="G101" s="272"/>
      <c r="H101" s="271" t="s">
        <v>107</v>
      </c>
      <c r="I101" s="271" t="s">
        <v>58</v>
      </c>
      <c r="J101" s="271" t="s">
        <v>497</v>
      </c>
      <c r="K101" s="270"/>
    </row>
    <row r="102" spans="2:11" ht="17.25" customHeight="1">
      <c r="B102" s="269"/>
      <c r="C102" s="273" t="s">
        <v>498</v>
      </c>
      <c r="D102" s="273"/>
      <c r="E102" s="273"/>
      <c r="F102" s="274" t="s">
        <v>499</v>
      </c>
      <c r="G102" s="275"/>
      <c r="H102" s="273"/>
      <c r="I102" s="273"/>
      <c r="J102" s="273" t="s">
        <v>500</v>
      </c>
      <c r="K102" s="270"/>
    </row>
    <row r="103" spans="2:11" ht="5.25" customHeight="1">
      <c r="B103" s="269"/>
      <c r="C103" s="271"/>
      <c r="D103" s="271"/>
      <c r="E103" s="271"/>
      <c r="F103" s="271"/>
      <c r="G103" s="287"/>
      <c r="H103" s="271"/>
      <c r="I103" s="271"/>
      <c r="J103" s="271"/>
      <c r="K103" s="270"/>
    </row>
    <row r="104" spans="2:11" ht="15" customHeight="1">
      <c r="B104" s="269"/>
      <c r="C104" s="259" t="s">
        <v>54</v>
      </c>
      <c r="D104" s="276"/>
      <c r="E104" s="276"/>
      <c r="F104" s="278" t="s">
        <v>501</v>
      </c>
      <c r="G104" s="287"/>
      <c r="H104" s="259" t="s">
        <v>540</v>
      </c>
      <c r="I104" s="259" t="s">
        <v>503</v>
      </c>
      <c r="J104" s="259">
        <v>20</v>
      </c>
      <c r="K104" s="270"/>
    </row>
    <row r="105" spans="2:11" ht="15" customHeight="1">
      <c r="B105" s="269"/>
      <c r="C105" s="259" t="s">
        <v>504</v>
      </c>
      <c r="D105" s="259"/>
      <c r="E105" s="259"/>
      <c r="F105" s="278" t="s">
        <v>501</v>
      </c>
      <c r="G105" s="259"/>
      <c r="H105" s="259" t="s">
        <v>540</v>
      </c>
      <c r="I105" s="259" t="s">
        <v>503</v>
      </c>
      <c r="J105" s="259">
        <v>120</v>
      </c>
      <c r="K105" s="270"/>
    </row>
    <row r="106" spans="2:11" ht="15" customHeight="1">
      <c r="B106" s="279"/>
      <c r="C106" s="259" t="s">
        <v>506</v>
      </c>
      <c r="D106" s="259"/>
      <c r="E106" s="259"/>
      <c r="F106" s="278" t="s">
        <v>507</v>
      </c>
      <c r="G106" s="259"/>
      <c r="H106" s="259" t="s">
        <v>540</v>
      </c>
      <c r="I106" s="259" t="s">
        <v>503</v>
      </c>
      <c r="J106" s="259">
        <v>50</v>
      </c>
      <c r="K106" s="270"/>
    </row>
    <row r="107" spans="2:11" ht="15" customHeight="1">
      <c r="B107" s="279"/>
      <c r="C107" s="259" t="s">
        <v>509</v>
      </c>
      <c r="D107" s="259"/>
      <c r="E107" s="259"/>
      <c r="F107" s="278" t="s">
        <v>501</v>
      </c>
      <c r="G107" s="259"/>
      <c r="H107" s="259" t="s">
        <v>540</v>
      </c>
      <c r="I107" s="259" t="s">
        <v>511</v>
      </c>
      <c r="J107" s="259"/>
      <c r="K107" s="270"/>
    </row>
    <row r="108" spans="2:11" ht="15" customHeight="1">
      <c r="B108" s="279"/>
      <c r="C108" s="259" t="s">
        <v>520</v>
      </c>
      <c r="D108" s="259"/>
      <c r="E108" s="259"/>
      <c r="F108" s="278" t="s">
        <v>507</v>
      </c>
      <c r="G108" s="259"/>
      <c r="H108" s="259" t="s">
        <v>540</v>
      </c>
      <c r="I108" s="259" t="s">
        <v>503</v>
      </c>
      <c r="J108" s="259">
        <v>50</v>
      </c>
      <c r="K108" s="270"/>
    </row>
    <row r="109" spans="2:11" ht="15" customHeight="1">
      <c r="B109" s="279"/>
      <c r="C109" s="259" t="s">
        <v>528</v>
      </c>
      <c r="D109" s="259"/>
      <c r="E109" s="259"/>
      <c r="F109" s="278" t="s">
        <v>507</v>
      </c>
      <c r="G109" s="259"/>
      <c r="H109" s="259" t="s">
        <v>540</v>
      </c>
      <c r="I109" s="259" t="s">
        <v>503</v>
      </c>
      <c r="J109" s="259">
        <v>50</v>
      </c>
      <c r="K109" s="270"/>
    </row>
    <row r="110" spans="2:11" ht="15" customHeight="1">
      <c r="B110" s="279"/>
      <c r="C110" s="259" t="s">
        <v>526</v>
      </c>
      <c r="D110" s="259"/>
      <c r="E110" s="259"/>
      <c r="F110" s="278" t="s">
        <v>507</v>
      </c>
      <c r="G110" s="259"/>
      <c r="H110" s="259" t="s">
        <v>540</v>
      </c>
      <c r="I110" s="259" t="s">
        <v>503</v>
      </c>
      <c r="J110" s="259">
        <v>50</v>
      </c>
      <c r="K110" s="270"/>
    </row>
    <row r="111" spans="2:11" ht="15" customHeight="1">
      <c r="B111" s="279"/>
      <c r="C111" s="259" t="s">
        <v>54</v>
      </c>
      <c r="D111" s="259"/>
      <c r="E111" s="259"/>
      <c r="F111" s="278" t="s">
        <v>501</v>
      </c>
      <c r="G111" s="259"/>
      <c r="H111" s="259" t="s">
        <v>541</v>
      </c>
      <c r="I111" s="259" t="s">
        <v>503</v>
      </c>
      <c r="J111" s="259">
        <v>20</v>
      </c>
      <c r="K111" s="270"/>
    </row>
    <row r="112" spans="2:11" ht="15" customHeight="1">
      <c r="B112" s="279"/>
      <c r="C112" s="259" t="s">
        <v>542</v>
      </c>
      <c r="D112" s="259"/>
      <c r="E112" s="259"/>
      <c r="F112" s="278" t="s">
        <v>501</v>
      </c>
      <c r="G112" s="259"/>
      <c r="H112" s="259" t="s">
        <v>543</v>
      </c>
      <c r="I112" s="259" t="s">
        <v>503</v>
      </c>
      <c r="J112" s="259">
        <v>120</v>
      </c>
      <c r="K112" s="270"/>
    </row>
    <row r="113" spans="2:11" ht="15" customHeight="1">
      <c r="B113" s="279"/>
      <c r="C113" s="259" t="s">
        <v>39</v>
      </c>
      <c r="D113" s="259"/>
      <c r="E113" s="259"/>
      <c r="F113" s="278" t="s">
        <v>501</v>
      </c>
      <c r="G113" s="259"/>
      <c r="H113" s="259" t="s">
        <v>544</v>
      </c>
      <c r="I113" s="259" t="s">
        <v>535</v>
      </c>
      <c r="J113" s="259"/>
      <c r="K113" s="270"/>
    </row>
    <row r="114" spans="2:11" ht="15" customHeight="1">
      <c r="B114" s="279"/>
      <c r="C114" s="259" t="s">
        <v>49</v>
      </c>
      <c r="D114" s="259"/>
      <c r="E114" s="259"/>
      <c r="F114" s="278" t="s">
        <v>501</v>
      </c>
      <c r="G114" s="259"/>
      <c r="H114" s="259" t="s">
        <v>545</v>
      </c>
      <c r="I114" s="259" t="s">
        <v>535</v>
      </c>
      <c r="J114" s="259"/>
      <c r="K114" s="270"/>
    </row>
    <row r="115" spans="2:11" ht="15" customHeight="1">
      <c r="B115" s="279"/>
      <c r="C115" s="259" t="s">
        <v>58</v>
      </c>
      <c r="D115" s="259"/>
      <c r="E115" s="259"/>
      <c r="F115" s="278" t="s">
        <v>501</v>
      </c>
      <c r="G115" s="259"/>
      <c r="H115" s="259" t="s">
        <v>546</v>
      </c>
      <c r="I115" s="259" t="s">
        <v>547</v>
      </c>
      <c r="J115" s="259"/>
      <c r="K115" s="270"/>
    </row>
    <row r="116" spans="2:11" ht="15" customHeight="1">
      <c r="B116" s="282"/>
      <c r="C116" s="288"/>
      <c r="D116" s="288"/>
      <c r="E116" s="288"/>
      <c r="F116" s="288"/>
      <c r="G116" s="288"/>
      <c r="H116" s="288"/>
      <c r="I116" s="288"/>
      <c r="J116" s="288"/>
      <c r="K116" s="284"/>
    </row>
    <row r="117" spans="2:11" ht="18.75" customHeight="1">
      <c r="B117" s="289"/>
      <c r="C117" s="255"/>
      <c r="D117" s="255"/>
      <c r="E117" s="255"/>
      <c r="F117" s="290"/>
      <c r="G117" s="255"/>
      <c r="H117" s="255"/>
      <c r="I117" s="255"/>
      <c r="J117" s="255"/>
      <c r="K117" s="289"/>
    </row>
    <row r="118" spans="2:11" ht="18.75" customHeight="1">
      <c r="B118" s="265"/>
      <c r="C118" s="265"/>
      <c r="D118" s="265"/>
      <c r="E118" s="265"/>
      <c r="F118" s="265"/>
      <c r="G118" s="265"/>
      <c r="H118" s="265"/>
      <c r="I118" s="265"/>
      <c r="J118" s="265"/>
      <c r="K118" s="265"/>
    </row>
    <row r="119" spans="2:11" ht="7.5" customHeight="1">
      <c r="B119" s="291"/>
      <c r="C119" s="292"/>
      <c r="D119" s="292"/>
      <c r="E119" s="292"/>
      <c r="F119" s="292"/>
      <c r="G119" s="292"/>
      <c r="H119" s="292"/>
      <c r="I119" s="292"/>
      <c r="J119" s="292"/>
      <c r="K119" s="293"/>
    </row>
    <row r="120" spans="2:11" ht="45" customHeight="1">
      <c r="B120" s="294"/>
      <c r="C120" s="370" t="s">
        <v>548</v>
      </c>
      <c r="D120" s="370"/>
      <c r="E120" s="370"/>
      <c r="F120" s="370"/>
      <c r="G120" s="370"/>
      <c r="H120" s="370"/>
      <c r="I120" s="370"/>
      <c r="J120" s="370"/>
      <c r="K120" s="295"/>
    </row>
    <row r="121" spans="2:11" ht="17.25" customHeight="1">
      <c r="B121" s="296"/>
      <c r="C121" s="271" t="s">
        <v>495</v>
      </c>
      <c r="D121" s="271"/>
      <c r="E121" s="271"/>
      <c r="F121" s="271" t="s">
        <v>496</v>
      </c>
      <c r="G121" s="272"/>
      <c r="H121" s="271" t="s">
        <v>107</v>
      </c>
      <c r="I121" s="271" t="s">
        <v>58</v>
      </c>
      <c r="J121" s="271" t="s">
        <v>497</v>
      </c>
      <c r="K121" s="297"/>
    </row>
    <row r="122" spans="2:11" ht="17.25" customHeight="1">
      <c r="B122" s="296"/>
      <c r="C122" s="273" t="s">
        <v>498</v>
      </c>
      <c r="D122" s="273"/>
      <c r="E122" s="273"/>
      <c r="F122" s="274" t="s">
        <v>499</v>
      </c>
      <c r="G122" s="275"/>
      <c r="H122" s="273"/>
      <c r="I122" s="273"/>
      <c r="J122" s="273" t="s">
        <v>500</v>
      </c>
      <c r="K122" s="297"/>
    </row>
    <row r="123" spans="2:11" ht="5.25" customHeight="1">
      <c r="B123" s="298"/>
      <c r="C123" s="276"/>
      <c r="D123" s="276"/>
      <c r="E123" s="276"/>
      <c r="F123" s="276"/>
      <c r="G123" s="259"/>
      <c r="H123" s="276"/>
      <c r="I123" s="276"/>
      <c r="J123" s="276"/>
      <c r="K123" s="299"/>
    </row>
    <row r="124" spans="2:11" ht="15" customHeight="1">
      <c r="B124" s="298"/>
      <c r="C124" s="259" t="s">
        <v>504</v>
      </c>
      <c r="D124" s="276"/>
      <c r="E124" s="276"/>
      <c r="F124" s="278" t="s">
        <v>501</v>
      </c>
      <c r="G124" s="259"/>
      <c r="H124" s="259" t="s">
        <v>540</v>
      </c>
      <c r="I124" s="259" t="s">
        <v>503</v>
      </c>
      <c r="J124" s="259">
        <v>120</v>
      </c>
      <c r="K124" s="300"/>
    </row>
    <row r="125" spans="2:11" ht="15" customHeight="1">
      <c r="B125" s="298"/>
      <c r="C125" s="259" t="s">
        <v>549</v>
      </c>
      <c r="D125" s="259"/>
      <c r="E125" s="259"/>
      <c r="F125" s="278" t="s">
        <v>501</v>
      </c>
      <c r="G125" s="259"/>
      <c r="H125" s="259" t="s">
        <v>550</v>
      </c>
      <c r="I125" s="259" t="s">
        <v>503</v>
      </c>
      <c r="J125" s="259" t="s">
        <v>551</v>
      </c>
      <c r="K125" s="300"/>
    </row>
    <row r="126" spans="2:11" ht="15" customHeight="1">
      <c r="B126" s="298"/>
      <c r="C126" s="259" t="s">
        <v>450</v>
      </c>
      <c r="D126" s="259"/>
      <c r="E126" s="259"/>
      <c r="F126" s="278" t="s">
        <v>501</v>
      </c>
      <c r="G126" s="259"/>
      <c r="H126" s="259" t="s">
        <v>552</v>
      </c>
      <c r="I126" s="259" t="s">
        <v>503</v>
      </c>
      <c r="J126" s="259" t="s">
        <v>551</v>
      </c>
      <c r="K126" s="300"/>
    </row>
    <row r="127" spans="2:11" ht="15" customHeight="1">
      <c r="B127" s="298"/>
      <c r="C127" s="259" t="s">
        <v>512</v>
      </c>
      <c r="D127" s="259"/>
      <c r="E127" s="259"/>
      <c r="F127" s="278" t="s">
        <v>507</v>
      </c>
      <c r="G127" s="259"/>
      <c r="H127" s="259" t="s">
        <v>513</v>
      </c>
      <c r="I127" s="259" t="s">
        <v>503</v>
      </c>
      <c r="J127" s="259">
        <v>15</v>
      </c>
      <c r="K127" s="300"/>
    </row>
    <row r="128" spans="2:11" ht="15" customHeight="1">
      <c r="B128" s="298"/>
      <c r="C128" s="280" t="s">
        <v>514</v>
      </c>
      <c r="D128" s="280"/>
      <c r="E128" s="280"/>
      <c r="F128" s="281" t="s">
        <v>507</v>
      </c>
      <c r="G128" s="280"/>
      <c r="H128" s="280" t="s">
        <v>515</v>
      </c>
      <c r="I128" s="280" t="s">
        <v>503</v>
      </c>
      <c r="J128" s="280">
        <v>15</v>
      </c>
      <c r="K128" s="300"/>
    </row>
    <row r="129" spans="2:11" ht="15" customHeight="1">
      <c r="B129" s="298"/>
      <c r="C129" s="280" t="s">
        <v>516</v>
      </c>
      <c r="D129" s="280"/>
      <c r="E129" s="280"/>
      <c r="F129" s="281" t="s">
        <v>507</v>
      </c>
      <c r="G129" s="280"/>
      <c r="H129" s="280" t="s">
        <v>517</v>
      </c>
      <c r="I129" s="280" t="s">
        <v>503</v>
      </c>
      <c r="J129" s="280">
        <v>20</v>
      </c>
      <c r="K129" s="300"/>
    </row>
    <row r="130" spans="2:11" ht="15" customHeight="1">
      <c r="B130" s="298"/>
      <c r="C130" s="280" t="s">
        <v>518</v>
      </c>
      <c r="D130" s="280"/>
      <c r="E130" s="280"/>
      <c r="F130" s="281" t="s">
        <v>507</v>
      </c>
      <c r="G130" s="280"/>
      <c r="H130" s="280" t="s">
        <v>519</v>
      </c>
      <c r="I130" s="280" t="s">
        <v>503</v>
      </c>
      <c r="J130" s="280">
        <v>20</v>
      </c>
      <c r="K130" s="300"/>
    </row>
    <row r="131" spans="2:11" ht="15" customHeight="1">
      <c r="B131" s="298"/>
      <c r="C131" s="259" t="s">
        <v>506</v>
      </c>
      <c r="D131" s="259"/>
      <c r="E131" s="259"/>
      <c r="F131" s="278" t="s">
        <v>507</v>
      </c>
      <c r="G131" s="259"/>
      <c r="H131" s="259" t="s">
        <v>540</v>
      </c>
      <c r="I131" s="259" t="s">
        <v>503</v>
      </c>
      <c r="J131" s="259">
        <v>50</v>
      </c>
      <c r="K131" s="300"/>
    </row>
    <row r="132" spans="2:11" ht="15" customHeight="1">
      <c r="B132" s="298"/>
      <c r="C132" s="259" t="s">
        <v>520</v>
      </c>
      <c r="D132" s="259"/>
      <c r="E132" s="259"/>
      <c r="F132" s="278" t="s">
        <v>507</v>
      </c>
      <c r="G132" s="259"/>
      <c r="H132" s="259" t="s">
        <v>540</v>
      </c>
      <c r="I132" s="259" t="s">
        <v>503</v>
      </c>
      <c r="J132" s="259">
        <v>50</v>
      </c>
      <c r="K132" s="300"/>
    </row>
    <row r="133" spans="2:11" ht="15" customHeight="1">
      <c r="B133" s="298"/>
      <c r="C133" s="259" t="s">
        <v>526</v>
      </c>
      <c r="D133" s="259"/>
      <c r="E133" s="259"/>
      <c r="F133" s="278" t="s">
        <v>507</v>
      </c>
      <c r="G133" s="259"/>
      <c r="H133" s="259" t="s">
        <v>540</v>
      </c>
      <c r="I133" s="259" t="s">
        <v>503</v>
      </c>
      <c r="J133" s="259">
        <v>50</v>
      </c>
      <c r="K133" s="300"/>
    </row>
    <row r="134" spans="2:11" ht="15" customHeight="1">
      <c r="B134" s="298"/>
      <c r="C134" s="259" t="s">
        <v>528</v>
      </c>
      <c r="D134" s="259"/>
      <c r="E134" s="259"/>
      <c r="F134" s="278" t="s">
        <v>507</v>
      </c>
      <c r="G134" s="259"/>
      <c r="H134" s="259" t="s">
        <v>540</v>
      </c>
      <c r="I134" s="259" t="s">
        <v>503</v>
      </c>
      <c r="J134" s="259">
        <v>50</v>
      </c>
      <c r="K134" s="300"/>
    </row>
    <row r="135" spans="2:11" ht="15" customHeight="1">
      <c r="B135" s="298"/>
      <c r="C135" s="259" t="s">
        <v>112</v>
      </c>
      <c r="D135" s="259"/>
      <c r="E135" s="259"/>
      <c r="F135" s="278" t="s">
        <v>507</v>
      </c>
      <c r="G135" s="259"/>
      <c r="H135" s="259" t="s">
        <v>553</v>
      </c>
      <c r="I135" s="259" t="s">
        <v>503</v>
      </c>
      <c r="J135" s="259">
        <v>255</v>
      </c>
      <c r="K135" s="300"/>
    </row>
    <row r="136" spans="2:11" ht="15" customHeight="1">
      <c r="B136" s="298"/>
      <c r="C136" s="259" t="s">
        <v>530</v>
      </c>
      <c r="D136" s="259"/>
      <c r="E136" s="259"/>
      <c r="F136" s="278" t="s">
        <v>501</v>
      </c>
      <c r="G136" s="259"/>
      <c r="H136" s="259" t="s">
        <v>554</v>
      </c>
      <c r="I136" s="259" t="s">
        <v>532</v>
      </c>
      <c r="J136" s="259"/>
      <c r="K136" s="300"/>
    </row>
    <row r="137" spans="2:11" ht="15" customHeight="1">
      <c r="B137" s="298"/>
      <c r="C137" s="259" t="s">
        <v>533</v>
      </c>
      <c r="D137" s="259"/>
      <c r="E137" s="259"/>
      <c r="F137" s="278" t="s">
        <v>501</v>
      </c>
      <c r="G137" s="259"/>
      <c r="H137" s="259" t="s">
        <v>555</v>
      </c>
      <c r="I137" s="259" t="s">
        <v>535</v>
      </c>
      <c r="J137" s="259"/>
      <c r="K137" s="300"/>
    </row>
    <row r="138" spans="2:11" ht="15" customHeight="1">
      <c r="B138" s="298"/>
      <c r="C138" s="259" t="s">
        <v>536</v>
      </c>
      <c r="D138" s="259"/>
      <c r="E138" s="259"/>
      <c r="F138" s="278" t="s">
        <v>501</v>
      </c>
      <c r="G138" s="259"/>
      <c r="H138" s="259" t="s">
        <v>536</v>
      </c>
      <c r="I138" s="259" t="s">
        <v>535</v>
      </c>
      <c r="J138" s="259"/>
      <c r="K138" s="300"/>
    </row>
    <row r="139" spans="2:11" ht="15" customHeight="1">
      <c r="B139" s="298"/>
      <c r="C139" s="259" t="s">
        <v>39</v>
      </c>
      <c r="D139" s="259"/>
      <c r="E139" s="259"/>
      <c r="F139" s="278" t="s">
        <v>501</v>
      </c>
      <c r="G139" s="259"/>
      <c r="H139" s="259" t="s">
        <v>556</v>
      </c>
      <c r="I139" s="259" t="s">
        <v>535</v>
      </c>
      <c r="J139" s="259"/>
      <c r="K139" s="300"/>
    </row>
    <row r="140" spans="2:11" ht="15" customHeight="1">
      <c r="B140" s="298"/>
      <c r="C140" s="259" t="s">
        <v>557</v>
      </c>
      <c r="D140" s="259"/>
      <c r="E140" s="259"/>
      <c r="F140" s="278" t="s">
        <v>501</v>
      </c>
      <c r="G140" s="259"/>
      <c r="H140" s="259" t="s">
        <v>558</v>
      </c>
      <c r="I140" s="259" t="s">
        <v>535</v>
      </c>
      <c r="J140" s="259"/>
      <c r="K140" s="300"/>
    </row>
    <row r="141" spans="2:11" ht="15" customHeight="1">
      <c r="B141" s="301"/>
      <c r="C141" s="302"/>
      <c r="D141" s="302"/>
      <c r="E141" s="302"/>
      <c r="F141" s="302"/>
      <c r="G141" s="302"/>
      <c r="H141" s="302"/>
      <c r="I141" s="302"/>
      <c r="J141" s="302"/>
      <c r="K141" s="303"/>
    </row>
    <row r="142" spans="2:11" ht="18.75" customHeight="1">
      <c r="B142" s="255"/>
      <c r="C142" s="255"/>
      <c r="D142" s="255"/>
      <c r="E142" s="255"/>
      <c r="F142" s="290"/>
      <c r="G142" s="255"/>
      <c r="H142" s="255"/>
      <c r="I142" s="255"/>
      <c r="J142" s="255"/>
      <c r="K142" s="255"/>
    </row>
    <row r="143" spans="2:11" ht="18.75" customHeight="1">
      <c r="B143" s="265"/>
      <c r="C143" s="265"/>
      <c r="D143" s="265"/>
      <c r="E143" s="265"/>
      <c r="F143" s="265"/>
      <c r="G143" s="265"/>
      <c r="H143" s="265"/>
      <c r="I143" s="265"/>
      <c r="J143" s="265"/>
      <c r="K143" s="265"/>
    </row>
    <row r="144" spans="2:11" ht="7.5" customHeight="1">
      <c r="B144" s="266"/>
      <c r="C144" s="267"/>
      <c r="D144" s="267"/>
      <c r="E144" s="267"/>
      <c r="F144" s="267"/>
      <c r="G144" s="267"/>
      <c r="H144" s="267"/>
      <c r="I144" s="267"/>
      <c r="J144" s="267"/>
      <c r="K144" s="268"/>
    </row>
    <row r="145" spans="2:11" ht="45" customHeight="1">
      <c r="B145" s="269"/>
      <c r="C145" s="371" t="s">
        <v>559</v>
      </c>
      <c r="D145" s="371"/>
      <c r="E145" s="371"/>
      <c r="F145" s="371"/>
      <c r="G145" s="371"/>
      <c r="H145" s="371"/>
      <c r="I145" s="371"/>
      <c r="J145" s="371"/>
      <c r="K145" s="270"/>
    </row>
    <row r="146" spans="2:11" ht="17.25" customHeight="1">
      <c r="B146" s="269"/>
      <c r="C146" s="271" t="s">
        <v>495</v>
      </c>
      <c r="D146" s="271"/>
      <c r="E146" s="271"/>
      <c r="F146" s="271" t="s">
        <v>496</v>
      </c>
      <c r="G146" s="272"/>
      <c r="H146" s="271" t="s">
        <v>107</v>
      </c>
      <c r="I146" s="271" t="s">
        <v>58</v>
      </c>
      <c r="J146" s="271" t="s">
        <v>497</v>
      </c>
      <c r="K146" s="270"/>
    </row>
    <row r="147" spans="2:11" ht="17.25" customHeight="1">
      <c r="B147" s="269"/>
      <c r="C147" s="273" t="s">
        <v>498</v>
      </c>
      <c r="D147" s="273"/>
      <c r="E147" s="273"/>
      <c r="F147" s="274" t="s">
        <v>499</v>
      </c>
      <c r="G147" s="275"/>
      <c r="H147" s="273"/>
      <c r="I147" s="273"/>
      <c r="J147" s="273" t="s">
        <v>500</v>
      </c>
      <c r="K147" s="270"/>
    </row>
    <row r="148" spans="2:11" ht="5.25" customHeight="1">
      <c r="B148" s="279"/>
      <c r="C148" s="276"/>
      <c r="D148" s="276"/>
      <c r="E148" s="276"/>
      <c r="F148" s="276"/>
      <c r="G148" s="277"/>
      <c r="H148" s="276"/>
      <c r="I148" s="276"/>
      <c r="J148" s="276"/>
      <c r="K148" s="300"/>
    </row>
    <row r="149" spans="2:11" ht="15" customHeight="1">
      <c r="B149" s="279"/>
      <c r="C149" s="304" t="s">
        <v>504</v>
      </c>
      <c r="D149" s="259"/>
      <c r="E149" s="259"/>
      <c r="F149" s="305" t="s">
        <v>501</v>
      </c>
      <c r="G149" s="259"/>
      <c r="H149" s="304" t="s">
        <v>540</v>
      </c>
      <c r="I149" s="304" t="s">
        <v>503</v>
      </c>
      <c r="J149" s="304">
        <v>120</v>
      </c>
      <c r="K149" s="300"/>
    </row>
    <row r="150" spans="2:11" ht="15" customHeight="1">
      <c r="B150" s="279"/>
      <c r="C150" s="304" t="s">
        <v>549</v>
      </c>
      <c r="D150" s="259"/>
      <c r="E150" s="259"/>
      <c r="F150" s="305" t="s">
        <v>501</v>
      </c>
      <c r="G150" s="259"/>
      <c r="H150" s="304" t="s">
        <v>560</v>
      </c>
      <c r="I150" s="304" t="s">
        <v>503</v>
      </c>
      <c r="J150" s="304" t="s">
        <v>551</v>
      </c>
      <c r="K150" s="300"/>
    </row>
    <row r="151" spans="2:11" ht="15" customHeight="1">
      <c r="B151" s="279"/>
      <c r="C151" s="304" t="s">
        <v>450</v>
      </c>
      <c r="D151" s="259"/>
      <c r="E151" s="259"/>
      <c r="F151" s="305" t="s">
        <v>501</v>
      </c>
      <c r="G151" s="259"/>
      <c r="H151" s="304" t="s">
        <v>561</v>
      </c>
      <c r="I151" s="304" t="s">
        <v>503</v>
      </c>
      <c r="J151" s="304" t="s">
        <v>551</v>
      </c>
      <c r="K151" s="300"/>
    </row>
    <row r="152" spans="2:11" ht="15" customHeight="1">
      <c r="B152" s="279"/>
      <c r="C152" s="304" t="s">
        <v>506</v>
      </c>
      <c r="D152" s="259"/>
      <c r="E152" s="259"/>
      <c r="F152" s="305" t="s">
        <v>507</v>
      </c>
      <c r="G152" s="259"/>
      <c r="H152" s="304" t="s">
        <v>540</v>
      </c>
      <c r="I152" s="304" t="s">
        <v>503</v>
      </c>
      <c r="J152" s="304">
        <v>50</v>
      </c>
      <c r="K152" s="300"/>
    </row>
    <row r="153" spans="2:11" ht="15" customHeight="1">
      <c r="B153" s="279"/>
      <c r="C153" s="304" t="s">
        <v>509</v>
      </c>
      <c r="D153" s="259"/>
      <c r="E153" s="259"/>
      <c r="F153" s="305" t="s">
        <v>501</v>
      </c>
      <c r="G153" s="259"/>
      <c r="H153" s="304" t="s">
        <v>540</v>
      </c>
      <c r="I153" s="304" t="s">
        <v>511</v>
      </c>
      <c r="J153" s="304"/>
      <c r="K153" s="300"/>
    </row>
    <row r="154" spans="2:11" ht="15" customHeight="1">
      <c r="B154" s="279"/>
      <c r="C154" s="304" t="s">
        <v>520</v>
      </c>
      <c r="D154" s="259"/>
      <c r="E154" s="259"/>
      <c r="F154" s="305" t="s">
        <v>507</v>
      </c>
      <c r="G154" s="259"/>
      <c r="H154" s="304" t="s">
        <v>540</v>
      </c>
      <c r="I154" s="304" t="s">
        <v>503</v>
      </c>
      <c r="J154" s="304">
        <v>50</v>
      </c>
      <c r="K154" s="300"/>
    </row>
    <row r="155" spans="2:11" ht="15" customHeight="1">
      <c r="B155" s="279"/>
      <c r="C155" s="304" t="s">
        <v>528</v>
      </c>
      <c r="D155" s="259"/>
      <c r="E155" s="259"/>
      <c r="F155" s="305" t="s">
        <v>507</v>
      </c>
      <c r="G155" s="259"/>
      <c r="H155" s="304" t="s">
        <v>540</v>
      </c>
      <c r="I155" s="304" t="s">
        <v>503</v>
      </c>
      <c r="J155" s="304">
        <v>50</v>
      </c>
      <c r="K155" s="300"/>
    </row>
    <row r="156" spans="2:11" ht="15" customHeight="1">
      <c r="B156" s="279"/>
      <c r="C156" s="304" t="s">
        <v>526</v>
      </c>
      <c r="D156" s="259"/>
      <c r="E156" s="259"/>
      <c r="F156" s="305" t="s">
        <v>507</v>
      </c>
      <c r="G156" s="259"/>
      <c r="H156" s="304" t="s">
        <v>540</v>
      </c>
      <c r="I156" s="304" t="s">
        <v>503</v>
      </c>
      <c r="J156" s="304">
        <v>50</v>
      </c>
      <c r="K156" s="300"/>
    </row>
    <row r="157" spans="2:11" ht="15" customHeight="1">
      <c r="B157" s="279"/>
      <c r="C157" s="304" t="s">
        <v>88</v>
      </c>
      <c r="D157" s="259"/>
      <c r="E157" s="259"/>
      <c r="F157" s="305" t="s">
        <v>501</v>
      </c>
      <c r="G157" s="259"/>
      <c r="H157" s="304" t="s">
        <v>562</v>
      </c>
      <c r="I157" s="304" t="s">
        <v>503</v>
      </c>
      <c r="J157" s="304" t="s">
        <v>563</v>
      </c>
      <c r="K157" s="300"/>
    </row>
    <row r="158" spans="2:11" ht="15" customHeight="1">
      <c r="B158" s="279"/>
      <c r="C158" s="304" t="s">
        <v>564</v>
      </c>
      <c r="D158" s="259"/>
      <c r="E158" s="259"/>
      <c r="F158" s="305" t="s">
        <v>501</v>
      </c>
      <c r="G158" s="259"/>
      <c r="H158" s="304" t="s">
        <v>565</v>
      </c>
      <c r="I158" s="304" t="s">
        <v>535</v>
      </c>
      <c r="J158" s="304"/>
      <c r="K158" s="300"/>
    </row>
    <row r="159" spans="2:11" ht="15" customHeight="1">
      <c r="B159" s="306"/>
      <c r="C159" s="288"/>
      <c r="D159" s="288"/>
      <c r="E159" s="288"/>
      <c r="F159" s="288"/>
      <c r="G159" s="288"/>
      <c r="H159" s="288"/>
      <c r="I159" s="288"/>
      <c r="J159" s="288"/>
      <c r="K159" s="307"/>
    </row>
    <row r="160" spans="2:11" ht="18.75" customHeight="1">
      <c r="B160" s="255"/>
      <c r="C160" s="259"/>
      <c r="D160" s="259"/>
      <c r="E160" s="259"/>
      <c r="F160" s="278"/>
      <c r="G160" s="259"/>
      <c r="H160" s="259"/>
      <c r="I160" s="259"/>
      <c r="J160" s="259"/>
      <c r="K160" s="255"/>
    </row>
    <row r="161" spans="2:11" ht="18.75" customHeight="1">
      <c r="B161" s="265"/>
      <c r="C161" s="265"/>
      <c r="D161" s="265"/>
      <c r="E161" s="265"/>
      <c r="F161" s="265"/>
      <c r="G161" s="265"/>
      <c r="H161" s="265"/>
      <c r="I161" s="265"/>
      <c r="J161" s="265"/>
      <c r="K161" s="265"/>
    </row>
    <row r="162" spans="2:11" ht="7.5" customHeight="1">
      <c r="B162" s="247"/>
      <c r="C162" s="248"/>
      <c r="D162" s="248"/>
      <c r="E162" s="248"/>
      <c r="F162" s="248"/>
      <c r="G162" s="248"/>
      <c r="H162" s="248"/>
      <c r="I162" s="248"/>
      <c r="J162" s="248"/>
      <c r="K162" s="249"/>
    </row>
    <row r="163" spans="2:11" ht="45" customHeight="1">
      <c r="B163" s="250"/>
      <c r="C163" s="370" t="s">
        <v>566</v>
      </c>
      <c r="D163" s="370"/>
      <c r="E163" s="370"/>
      <c r="F163" s="370"/>
      <c r="G163" s="370"/>
      <c r="H163" s="370"/>
      <c r="I163" s="370"/>
      <c r="J163" s="370"/>
      <c r="K163" s="251"/>
    </row>
    <row r="164" spans="2:11" ht="17.25" customHeight="1">
      <c r="B164" s="250"/>
      <c r="C164" s="271" t="s">
        <v>495</v>
      </c>
      <c r="D164" s="271"/>
      <c r="E164" s="271"/>
      <c r="F164" s="271" t="s">
        <v>496</v>
      </c>
      <c r="G164" s="308"/>
      <c r="H164" s="309" t="s">
        <v>107</v>
      </c>
      <c r="I164" s="309" t="s">
        <v>58</v>
      </c>
      <c r="J164" s="271" t="s">
        <v>497</v>
      </c>
      <c r="K164" s="251"/>
    </row>
    <row r="165" spans="2:11" ht="17.25" customHeight="1">
      <c r="B165" s="252"/>
      <c r="C165" s="273" t="s">
        <v>498</v>
      </c>
      <c r="D165" s="273"/>
      <c r="E165" s="273"/>
      <c r="F165" s="274" t="s">
        <v>499</v>
      </c>
      <c r="G165" s="310"/>
      <c r="H165" s="311"/>
      <c r="I165" s="311"/>
      <c r="J165" s="273" t="s">
        <v>500</v>
      </c>
      <c r="K165" s="253"/>
    </row>
    <row r="166" spans="2:11" ht="5.25" customHeight="1">
      <c r="B166" s="279"/>
      <c r="C166" s="276"/>
      <c r="D166" s="276"/>
      <c r="E166" s="276"/>
      <c r="F166" s="276"/>
      <c r="G166" s="277"/>
      <c r="H166" s="276"/>
      <c r="I166" s="276"/>
      <c r="J166" s="276"/>
      <c r="K166" s="300"/>
    </row>
    <row r="167" spans="2:11" ht="15" customHeight="1">
      <c r="B167" s="279"/>
      <c r="C167" s="259" t="s">
        <v>504</v>
      </c>
      <c r="D167" s="259"/>
      <c r="E167" s="259"/>
      <c r="F167" s="278" t="s">
        <v>501</v>
      </c>
      <c r="G167" s="259"/>
      <c r="H167" s="259" t="s">
        <v>540</v>
      </c>
      <c r="I167" s="259" t="s">
        <v>503</v>
      </c>
      <c r="J167" s="259">
        <v>120</v>
      </c>
      <c r="K167" s="300"/>
    </row>
    <row r="168" spans="2:11" ht="15" customHeight="1">
      <c r="B168" s="279"/>
      <c r="C168" s="259" t="s">
        <v>549</v>
      </c>
      <c r="D168" s="259"/>
      <c r="E168" s="259"/>
      <c r="F168" s="278" t="s">
        <v>501</v>
      </c>
      <c r="G168" s="259"/>
      <c r="H168" s="259" t="s">
        <v>550</v>
      </c>
      <c r="I168" s="259" t="s">
        <v>503</v>
      </c>
      <c r="J168" s="259" t="s">
        <v>551</v>
      </c>
      <c r="K168" s="300"/>
    </row>
    <row r="169" spans="2:11" ht="15" customHeight="1">
      <c r="B169" s="279"/>
      <c r="C169" s="259" t="s">
        <v>450</v>
      </c>
      <c r="D169" s="259"/>
      <c r="E169" s="259"/>
      <c r="F169" s="278" t="s">
        <v>501</v>
      </c>
      <c r="G169" s="259"/>
      <c r="H169" s="259" t="s">
        <v>567</v>
      </c>
      <c r="I169" s="259" t="s">
        <v>503</v>
      </c>
      <c r="J169" s="259" t="s">
        <v>551</v>
      </c>
      <c r="K169" s="300"/>
    </row>
    <row r="170" spans="2:11" ht="15" customHeight="1">
      <c r="B170" s="279"/>
      <c r="C170" s="259" t="s">
        <v>506</v>
      </c>
      <c r="D170" s="259"/>
      <c r="E170" s="259"/>
      <c r="F170" s="278" t="s">
        <v>507</v>
      </c>
      <c r="G170" s="259"/>
      <c r="H170" s="259" t="s">
        <v>567</v>
      </c>
      <c r="I170" s="259" t="s">
        <v>503</v>
      </c>
      <c r="J170" s="259">
        <v>50</v>
      </c>
      <c r="K170" s="300"/>
    </row>
    <row r="171" spans="2:11" ht="15" customHeight="1">
      <c r="B171" s="279"/>
      <c r="C171" s="259" t="s">
        <v>509</v>
      </c>
      <c r="D171" s="259"/>
      <c r="E171" s="259"/>
      <c r="F171" s="278" t="s">
        <v>501</v>
      </c>
      <c r="G171" s="259"/>
      <c r="H171" s="259" t="s">
        <v>567</v>
      </c>
      <c r="I171" s="259" t="s">
        <v>511</v>
      </c>
      <c r="J171" s="259"/>
      <c r="K171" s="300"/>
    </row>
    <row r="172" spans="2:11" ht="15" customHeight="1">
      <c r="B172" s="279"/>
      <c r="C172" s="259" t="s">
        <v>520</v>
      </c>
      <c r="D172" s="259"/>
      <c r="E172" s="259"/>
      <c r="F172" s="278" t="s">
        <v>507</v>
      </c>
      <c r="G172" s="259"/>
      <c r="H172" s="259" t="s">
        <v>567</v>
      </c>
      <c r="I172" s="259" t="s">
        <v>503</v>
      </c>
      <c r="J172" s="259">
        <v>50</v>
      </c>
      <c r="K172" s="300"/>
    </row>
    <row r="173" spans="2:11" ht="15" customHeight="1">
      <c r="B173" s="279"/>
      <c r="C173" s="259" t="s">
        <v>528</v>
      </c>
      <c r="D173" s="259"/>
      <c r="E173" s="259"/>
      <c r="F173" s="278" t="s">
        <v>507</v>
      </c>
      <c r="G173" s="259"/>
      <c r="H173" s="259" t="s">
        <v>567</v>
      </c>
      <c r="I173" s="259" t="s">
        <v>503</v>
      </c>
      <c r="J173" s="259">
        <v>50</v>
      </c>
      <c r="K173" s="300"/>
    </row>
    <row r="174" spans="2:11" ht="15" customHeight="1">
      <c r="B174" s="279"/>
      <c r="C174" s="259" t="s">
        <v>526</v>
      </c>
      <c r="D174" s="259"/>
      <c r="E174" s="259"/>
      <c r="F174" s="278" t="s">
        <v>507</v>
      </c>
      <c r="G174" s="259"/>
      <c r="H174" s="259" t="s">
        <v>567</v>
      </c>
      <c r="I174" s="259" t="s">
        <v>503</v>
      </c>
      <c r="J174" s="259">
        <v>50</v>
      </c>
      <c r="K174" s="300"/>
    </row>
    <row r="175" spans="2:11" ht="15" customHeight="1">
      <c r="B175" s="279"/>
      <c r="C175" s="259" t="s">
        <v>106</v>
      </c>
      <c r="D175" s="259"/>
      <c r="E175" s="259"/>
      <c r="F175" s="278" t="s">
        <v>501</v>
      </c>
      <c r="G175" s="259"/>
      <c r="H175" s="259" t="s">
        <v>568</v>
      </c>
      <c r="I175" s="259" t="s">
        <v>569</v>
      </c>
      <c r="J175" s="259"/>
      <c r="K175" s="300"/>
    </row>
    <row r="176" spans="2:11" ht="15" customHeight="1">
      <c r="B176" s="279"/>
      <c r="C176" s="259" t="s">
        <v>58</v>
      </c>
      <c r="D176" s="259"/>
      <c r="E176" s="259"/>
      <c r="F176" s="278" t="s">
        <v>501</v>
      </c>
      <c r="G176" s="259"/>
      <c r="H176" s="259" t="s">
        <v>570</v>
      </c>
      <c r="I176" s="259" t="s">
        <v>571</v>
      </c>
      <c r="J176" s="259">
        <v>1</v>
      </c>
      <c r="K176" s="300"/>
    </row>
    <row r="177" spans="2:11" ht="15" customHeight="1">
      <c r="B177" s="279"/>
      <c r="C177" s="259" t="s">
        <v>54</v>
      </c>
      <c r="D177" s="259"/>
      <c r="E177" s="259"/>
      <c r="F177" s="278" t="s">
        <v>501</v>
      </c>
      <c r="G177" s="259"/>
      <c r="H177" s="259" t="s">
        <v>572</v>
      </c>
      <c r="I177" s="259" t="s">
        <v>503</v>
      </c>
      <c r="J177" s="259">
        <v>20</v>
      </c>
      <c r="K177" s="300"/>
    </row>
    <row r="178" spans="2:11" ht="15" customHeight="1">
      <c r="B178" s="279"/>
      <c r="C178" s="259" t="s">
        <v>107</v>
      </c>
      <c r="D178" s="259"/>
      <c r="E178" s="259"/>
      <c r="F178" s="278" t="s">
        <v>501</v>
      </c>
      <c r="G178" s="259"/>
      <c r="H178" s="259" t="s">
        <v>573</v>
      </c>
      <c r="I178" s="259" t="s">
        <v>503</v>
      </c>
      <c r="J178" s="259">
        <v>255</v>
      </c>
      <c r="K178" s="300"/>
    </row>
    <row r="179" spans="2:11" ht="15" customHeight="1">
      <c r="B179" s="279"/>
      <c r="C179" s="259" t="s">
        <v>108</v>
      </c>
      <c r="D179" s="259"/>
      <c r="E179" s="259"/>
      <c r="F179" s="278" t="s">
        <v>501</v>
      </c>
      <c r="G179" s="259"/>
      <c r="H179" s="259" t="s">
        <v>466</v>
      </c>
      <c r="I179" s="259" t="s">
        <v>503</v>
      </c>
      <c r="J179" s="259">
        <v>10</v>
      </c>
      <c r="K179" s="300"/>
    </row>
    <row r="180" spans="2:11" ht="15" customHeight="1">
      <c r="B180" s="279"/>
      <c r="C180" s="259" t="s">
        <v>109</v>
      </c>
      <c r="D180" s="259"/>
      <c r="E180" s="259"/>
      <c r="F180" s="278" t="s">
        <v>501</v>
      </c>
      <c r="G180" s="259"/>
      <c r="H180" s="259" t="s">
        <v>574</v>
      </c>
      <c r="I180" s="259" t="s">
        <v>535</v>
      </c>
      <c r="J180" s="259"/>
      <c r="K180" s="300"/>
    </row>
    <row r="181" spans="2:11" ht="15" customHeight="1">
      <c r="B181" s="279"/>
      <c r="C181" s="259" t="s">
        <v>575</v>
      </c>
      <c r="D181" s="259"/>
      <c r="E181" s="259"/>
      <c r="F181" s="278" t="s">
        <v>501</v>
      </c>
      <c r="G181" s="259"/>
      <c r="H181" s="259" t="s">
        <v>576</v>
      </c>
      <c r="I181" s="259" t="s">
        <v>535</v>
      </c>
      <c r="J181" s="259"/>
      <c r="K181" s="300"/>
    </row>
    <row r="182" spans="2:11" ht="15" customHeight="1">
      <c r="B182" s="279"/>
      <c r="C182" s="259" t="s">
        <v>564</v>
      </c>
      <c r="D182" s="259"/>
      <c r="E182" s="259"/>
      <c r="F182" s="278" t="s">
        <v>501</v>
      </c>
      <c r="G182" s="259"/>
      <c r="H182" s="259" t="s">
        <v>577</v>
      </c>
      <c r="I182" s="259" t="s">
        <v>535</v>
      </c>
      <c r="J182" s="259"/>
      <c r="K182" s="300"/>
    </row>
    <row r="183" spans="2:11" ht="15" customHeight="1">
      <c r="B183" s="279"/>
      <c r="C183" s="259" t="s">
        <v>111</v>
      </c>
      <c r="D183" s="259"/>
      <c r="E183" s="259"/>
      <c r="F183" s="278" t="s">
        <v>507</v>
      </c>
      <c r="G183" s="259"/>
      <c r="H183" s="259" t="s">
        <v>578</v>
      </c>
      <c r="I183" s="259" t="s">
        <v>503</v>
      </c>
      <c r="J183" s="259">
        <v>50</v>
      </c>
      <c r="K183" s="300"/>
    </row>
    <row r="184" spans="2:11" ht="15" customHeight="1">
      <c r="B184" s="279"/>
      <c r="C184" s="259" t="s">
        <v>579</v>
      </c>
      <c r="D184" s="259"/>
      <c r="E184" s="259"/>
      <c r="F184" s="278" t="s">
        <v>507</v>
      </c>
      <c r="G184" s="259"/>
      <c r="H184" s="259" t="s">
        <v>580</v>
      </c>
      <c r="I184" s="259" t="s">
        <v>581</v>
      </c>
      <c r="J184" s="259"/>
      <c r="K184" s="300"/>
    </row>
    <row r="185" spans="2:11" ht="15" customHeight="1">
      <c r="B185" s="279"/>
      <c r="C185" s="259" t="s">
        <v>582</v>
      </c>
      <c r="D185" s="259"/>
      <c r="E185" s="259"/>
      <c r="F185" s="278" t="s">
        <v>507</v>
      </c>
      <c r="G185" s="259"/>
      <c r="H185" s="259" t="s">
        <v>583</v>
      </c>
      <c r="I185" s="259" t="s">
        <v>581</v>
      </c>
      <c r="J185" s="259"/>
      <c r="K185" s="300"/>
    </row>
    <row r="186" spans="2:11" ht="15" customHeight="1">
      <c r="B186" s="279"/>
      <c r="C186" s="259" t="s">
        <v>584</v>
      </c>
      <c r="D186" s="259"/>
      <c r="E186" s="259"/>
      <c r="F186" s="278" t="s">
        <v>507</v>
      </c>
      <c r="G186" s="259"/>
      <c r="H186" s="259" t="s">
        <v>585</v>
      </c>
      <c r="I186" s="259" t="s">
        <v>581</v>
      </c>
      <c r="J186" s="259"/>
      <c r="K186" s="300"/>
    </row>
    <row r="187" spans="2:11" ht="15" customHeight="1">
      <c r="B187" s="279"/>
      <c r="C187" s="312" t="s">
        <v>586</v>
      </c>
      <c r="D187" s="259"/>
      <c r="E187" s="259"/>
      <c r="F187" s="278" t="s">
        <v>507</v>
      </c>
      <c r="G187" s="259"/>
      <c r="H187" s="259" t="s">
        <v>587</v>
      </c>
      <c r="I187" s="259" t="s">
        <v>588</v>
      </c>
      <c r="J187" s="313" t="s">
        <v>589</v>
      </c>
      <c r="K187" s="300"/>
    </row>
    <row r="188" spans="2:11" ht="15" customHeight="1">
      <c r="B188" s="279"/>
      <c r="C188" s="264" t="s">
        <v>43</v>
      </c>
      <c r="D188" s="259"/>
      <c r="E188" s="259"/>
      <c r="F188" s="278" t="s">
        <v>501</v>
      </c>
      <c r="G188" s="259"/>
      <c r="H188" s="255" t="s">
        <v>590</v>
      </c>
      <c r="I188" s="259" t="s">
        <v>591</v>
      </c>
      <c r="J188" s="259"/>
      <c r="K188" s="300"/>
    </row>
    <row r="189" spans="2:11" ht="15" customHeight="1">
      <c r="B189" s="279"/>
      <c r="C189" s="264" t="s">
        <v>592</v>
      </c>
      <c r="D189" s="259"/>
      <c r="E189" s="259"/>
      <c r="F189" s="278" t="s">
        <v>501</v>
      </c>
      <c r="G189" s="259"/>
      <c r="H189" s="259" t="s">
        <v>593</v>
      </c>
      <c r="I189" s="259" t="s">
        <v>535</v>
      </c>
      <c r="J189" s="259"/>
      <c r="K189" s="300"/>
    </row>
    <row r="190" spans="2:11" ht="15" customHeight="1">
      <c r="B190" s="279"/>
      <c r="C190" s="264" t="s">
        <v>594</v>
      </c>
      <c r="D190" s="259"/>
      <c r="E190" s="259"/>
      <c r="F190" s="278" t="s">
        <v>501</v>
      </c>
      <c r="G190" s="259"/>
      <c r="H190" s="259" t="s">
        <v>595</v>
      </c>
      <c r="I190" s="259" t="s">
        <v>535</v>
      </c>
      <c r="J190" s="259"/>
      <c r="K190" s="300"/>
    </row>
    <row r="191" spans="2:11" ht="15" customHeight="1">
      <c r="B191" s="279"/>
      <c r="C191" s="264" t="s">
        <v>596</v>
      </c>
      <c r="D191" s="259"/>
      <c r="E191" s="259"/>
      <c r="F191" s="278" t="s">
        <v>507</v>
      </c>
      <c r="G191" s="259"/>
      <c r="H191" s="259" t="s">
        <v>597</v>
      </c>
      <c r="I191" s="259" t="s">
        <v>535</v>
      </c>
      <c r="J191" s="259"/>
      <c r="K191" s="300"/>
    </row>
    <row r="192" spans="2:11" ht="15" customHeight="1">
      <c r="B192" s="306"/>
      <c r="C192" s="314"/>
      <c r="D192" s="288"/>
      <c r="E192" s="288"/>
      <c r="F192" s="288"/>
      <c r="G192" s="288"/>
      <c r="H192" s="288"/>
      <c r="I192" s="288"/>
      <c r="J192" s="288"/>
      <c r="K192" s="307"/>
    </row>
    <row r="193" spans="2:11" ht="18.75" customHeight="1">
      <c r="B193" s="255"/>
      <c r="C193" s="259"/>
      <c r="D193" s="259"/>
      <c r="E193" s="259"/>
      <c r="F193" s="278"/>
      <c r="G193" s="259"/>
      <c r="H193" s="259"/>
      <c r="I193" s="259"/>
      <c r="J193" s="259"/>
      <c r="K193" s="255"/>
    </row>
    <row r="194" spans="2:11" ht="18.75" customHeight="1">
      <c r="B194" s="255"/>
      <c r="C194" s="259"/>
      <c r="D194" s="259"/>
      <c r="E194" s="259"/>
      <c r="F194" s="278"/>
      <c r="G194" s="259"/>
      <c r="H194" s="259"/>
      <c r="I194" s="259"/>
      <c r="J194" s="259"/>
      <c r="K194" s="255"/>
    </row>
    <row r="195" spans="2:11" ht="18.75" customHeight="1">
      <c r="B195" s="265"/>
      <c r="C195" s="265"/>
      <c r="D195" s="265"/>
      <c r="E195" s="265"/>
      <c r="F195" s="265"/>
      <c r="G195" s="265"/>
      <c r="H195" s="265"/>
      <c r="I195" s="265"/>
      <c r="J195" s="265"/>
      <c r="K195" s="265"/>
    </row>
    <row r="196" spans="2:11" ht="409.6">
      <c r="B196" s="247"/>
      <c r="C196" s="248"/>
      <c r="D196" s="248"/>
      <c r="E196" s="248"/>
      <c r="F196" s="248"/>
      <c r="G196" s="248"/>
      <c r="H196" s="248"/>
      <c r="I196" s="248"/>
      <c r="J196" s="248"/>
      <c r="K196" s="249"/>
    </row>
    <row r="197" spans="2:11" ht="21">
      <c r="B197" s="250"/>
      <c r="C197" s="370" t="s">
        <v>598</v>
      </c>
      <c r="D197" s="370"/>
      <c r="E197" s="370"/>
      <c r="F197" s="370"/>
      <c r="G197" s="370"/>
      <c r="H197" s="370"/>
      <c r="I197" s="370"/>
      <c r="J197" s="370"/>
      <c r="K197" s="251"/>
    </row>
    <row r="198" spans="2:11" ht="25.5" customHeight="1">
      <c r="B198" s="250"/>
      <c r="C198" s="315" t="s">
        <v>599</v>
      </c>
      <c r="D198" s="315"/>
      <c r="E198" s="315"/>
      <c r="F198" s="315" t="s">
        <v>600</v>
      </c>
      <c r="G198" s="316"/>
      <c r="H198" s="369" t="s">
        <v>601</v>
      </c>
      <c r="I198" s="369"/>
      <c r="J198" s="369"/>
      <c r="K198" s="251"/>
    </row>
    <row r="199" spans="2:11" ht="5.25" customHeight="1">
      <c r="B199" s="279"/>
      <c r="C199" s="276"/>
      <c r="D199" s="276"/>
      <c r="E199" s="276"/>
      <c r="F199" s="276"/>
      <c r="G199" s="259"/>
      <c r="H199" s="276"/>
      <c r="I199" s="276"/>
      <c r="J199" s="276"/>
      <c r="K199" s="300"/>
    </row>
    <row r="200" spans="2:11" ht="15" customHeight="1">
      <c r="B200" s="279"/>
      <c r="C200" s="259" t="s">
        <v>591</v>
      </c>
      <c r="D200" s="259"/>
      <c r="E200" s="259"/>
      <c r="F200" s="278" t="s">
        <v>44</v>
      </c>
      <c r="G200" s="259"/>
      <c r="H200" s="368" t="s">
        <v>602</v>
      </c>
      <c r="I200" s="368"/>
      <c r="J200" s="368"/>
      <c r="K200" s="300"/>
    </row>
    <row r="201" spans="2:11" ht="15" customHeight="1">
      <c r="B201" s="279"/>
      <c r="C201" s="285"/>
      <c r="D201" s="259"/>
      <c r="E201" s="259"/>
      <c r="F201" s="278" t="s">
        <v>45</v>
      </c>
      <c r="G201" s="259"/>
      <c r="H201" s="368" t="s">
        <v>603</v>
      </c>
      <c r="I201" s="368"/>
      <c r="J201" s="368"/>
      <c r="K201" s="300"/>
    </row>
    <row r="202" spans="2:11" ht="15" customHeight="1">
      <c r="B202" s="279"/>
      <c r="C202" s="285"/>
      <c r="D202" s="259"/>
      <c r="E202" s="259"/>
      <c r="F202" s="278" t="s">
        <v>48</v>
      </c>
      <c r="G202" s="259"/>
      <c r="H202" s="368" t="s">
        <v>604</v>
      </c>
      <c r="I202" s="368"/>
      <c r="J202" s="368"/>
      <c r="K202" s="300"/>
    </row>
    <row r="203" spans="2:11" ht="15" customHeight="1">
      <c r="B203" s="279"/>
      <c r="C203" s="259"/>
      <c r="D203" s="259"/>
      <c r="E203" s="259"/>
      <c r="F203" s="278" t="s">
        <v>46</v>
      </c>
      <c r="G203" s="259"/>
      <c r="H203" s="368" t="s">
        <v>605</v>
      </c>
      <c r="I203" s="368"/>
      <c r="J203" s="368"/>
      <c r="K203" s="300"/>
    </row>
    <row r="204" spans="2:11" ht="15" customHeight="1">
      <c r="B204" s="279"/>
      <c r="C204" s="259"/>
      <c r="D204" s="259"/>
      <c r="E204" s="259"/>
      <c r="F204" s="278" t="s">
        <v>47</v>
      </c>
      <c r="G204" s="259"/>
      <c r="H204" s="368" t="s">
        <v>606</v>
      </c>
      <c r="I204" s="368"/>
      <c r="J204" s="368"/>
      <c r="K204" s="300"/>
    </row>
    <row r="205" spans="2:11" ht="15" customHeight="1">
      <c r="B205" s="279"/>
      <c r="C205" s="259"/>
      <c r="D205" s="259"/>
      <c r="E205" s="259"/>
      <c r="F205" s="278"/>
      <c r="G205" s="259"/>
      <c r="H205" s="259"/>
      <c r="I205" s="259"/>
      <c r="J205" s="259"/>
      <c r="K205" s="300"/>
    </row>
    <row r="206" spans="2:11" ht="15" customHeight="1">
      <c r="B206" s="279"/>
      <c r="C206" s="259" t="s">
        <v>547</v>
      </c>
      <c r="D206" s="259"/>
      <c r="E206" s="259"/>
      <c r="F206" s="278" t="s">
        <v>77</v>
      </c>
      <c r="G206" s="259"/>
      <c r="H206" s="368" t="s">
        <v>607</v>
      </c>
      <c r="I206" s="368"/>
      <c r="J206" s="368"/>
      <c r="K206" s="300"/>
    </row>
    <row r="207" spans="2:11" ht="15" customHeight="1">
      <c r="B207" s="279"/>
      <c r="C207" s="285"/>
      <c r="D207" s="259"/>
      <c r="E207" s="259"/>
      <c r="F207" s="278" t="s">
        <v>444</v>
      </c>
      <c r="G207" s="259"/>
      <c r="H207" s="368" t="s">
        <v>445</v>
      </c>
      <c r="I207" s="368"/>
      <c r="J207" s="368"/>
      <c r="K207" s="300"/>
    </row>
    <row r="208" spans="2:11" ht="15" customHeight="1">
      <c r="B208" s="279"/>
      <c r="C208" s="259"/>
      <c r="D208" s="259"/>
      <c r="E208" s="259"/>
      <c r="F208" s="278" t="s">
        <v>442</v>
      </c>
      <c r="G208" s="259"/>
      <c r="H208" s="368" t="s">
        <v>608</v>
      </c>
      <c r="I208" s="368"/>
      <c r="J208" s="368"/>
      <c r="K208" s="300"/>
    </row>
    <row r="209" spans="2:11" ht="15" customHeight="1">
      <c r="B209" s="317"/>
      <c r="C209" s="285"/>
      <c r="D209" s="285"/>
      <c r="E209" s="285"/>
      <c r="F209" s="278" t="s">
        <v>446</v>
      </c>
      <c r="G209" s="264"/>
      <c r="H209" s="367" t="s">
        <v>447</v>
      </c>
      <c r="I209" s="367"/>
      <c r="J209" s="367"/>
      <c r="K209" s="318"/>
    </row>
    <row r="210" spans="2:11" ht="15" customHeight="1">
      <c r="B210" s="317"/>
      <c r="C210" s="285"/>
      <c r="D210" s="285"/>
      <c r="E210" s="285"/>
      <c r="F210" s="278" t="s">
        <v>448</v>
      </c>
      <c r="G210" s="264"/>
      <c r="H210" s="367" t="s">
        <v>609</v>
      </c>
      <c r="I210" s="367"/>
      <c r="J210" s="367"/>
      <c r="K210" s="318"/>
    </row>
    <row r="211" spans="2:11" ht="15" customHeight="1">
      <c r="B211" s="317"/>
      <c r="C211" s="285"/>
      <c r="D211" s="285"/>
      <c r="E211" s="285"/>
      <c r="F211" s="319"/>
      <c r="G211" s="264"/>
      <c r="H211" s="320"/>
      <c r="I211" s="320"/>
      <c r="J211" s="320"/>
      <c r="K211" s="318"/>
    </row>
    <row r="212" spans="2:11" ht="15" customHeight="1">
      <c r="B212" s="317"/>
      <c r="C212" s="259" t="s">
        <v>571</v>
      </c>
      <c r="D212" s="285"/>
      <c r="E212" s="285"/>
      <c r="F212" s="278">
        <v>1</v>
      </c>
      <c r="G212" s="264"/>
      <c r="H212" s="367" t="s">
        <v>610</v>
      </c>
      <c r="I212" s="367"/>
      <c r="J212" s="367"/>
      <c r="K212" s="318"/>
    </row>
    <row r="213" spans="2:11" ht="15" customHeight="1">
      <c r="B213" s="317"/>
      <c r="C213" s="285"/>
      <c r="D213" s="285"/>
      <c r="E213" s="285"/>
      <c r="F213" s="278">
        <v>2</v>
      </c>
      <c r="G213" s="264"/>
      <c r="H213" s="367" t="s">
        <v>611</v>
      </c>
      <c r="I213" s="367"/>
      <c r="J213" s="367"/>
      <c r="K213" s="318"/>
    </row>
    <row r="214" spans="2:11" ht="15" customHeight="1">
      <c r="B214" s="317"/>
      <c r="C214" s="285"/>
      <c r="D214" s="285"/>
      <c r="E214" s="285"/>
      <c r="F214" s="278">
        <v>3</v>
      </c>
      <c r="G214" s="264"/>
      <c r="H214" s="367" t="s">
        <v>612</v>
      </c>
      <c r="I214" s="367"/>
      <c r="J214" s="367"/>
      <c r="K214" s="318"/>
    </row>
    <row r="215" spans="2:11" ht="15" customHeight="1">
      <c r="B215" s="317"/>
      <c r="C215" s="285"/>
      <c r="D215" s="285"/>
      <c r="E215" s="285"/>
      <c r="F215" s="278">
        <v>4</v>
      </c>
      <c r="G215" s="264"/>
      <c r="H215" s="367" t="s">
        <v>613</v>
      </c>
      <c r="I215" s="367"/>
      <c r="J215" s="367"/>
      <c r="K215" s="318"/>
    </row>
    <row r="216" spans="2:11" ht="12.75" customHeight="1">
      <c r="B216" s="321"/>
      <c r="C216" s="322"/>
      <c r="D216" s="322"/>
      <c r="E216" s="322"/>
      <c r="F216" s="322"/>
      <c r="G216" s="322"/>
      <c r="H216" s="322"/>
      <c r="I216" s="322"/>
      <c r="J216" s="322"/>
      <c r="K216" s="323"/>
    </row>
  </sheetData>
  <sheetProtection formatCells="0" formatColumns="0" formatRows="0" insertColumns="0" insertRows="0" insertHyperlinks="0" deleteColumns="0" deleteRows="0" sort="0" autoFilter="0" pivotTables="0"/>
  <mergeCells count="77">
    <mergeCell ref="F17:J17"/>
    <mergeCell ref="C3:J3"/>
    <mergeCell ref="C9:J9"/>
    <mergeCell ref="D11:J11"/>
    <mergeCell ref="D14:J14"/>
    <mergeCell ref="D15:J15"/>
    <mergeCell ref="F16:J16"/>
    <mergeCell ref="D10:J10"/>
    <mergeCell ref="D13:J13"/>
    <mergeCell ref="C4:J4"/>
    <mergeCell ref="C6:J6"/>
    <mergeCell ref="C7:J7"/>
    <mergeCell ref="C23:J23"/>
    <mergeCell ref="D25:J25"/>
    <mergeCell ref="C24:J24"/>
    <mergeCell ref="F18:J18"/>
    <mergeCell ref="F21:J21"/>
    <mergeCell ref="F19:J19"/>
    <mergeCell ref="F20:J20"/>
    <mergeCell ref="D31:J31"/>
    <mergeCell ref="D32:J32"/>
    <mergeCell ref="D29:J29"/>
    <mergeCell ref="D28:J28"/>
    <mergeCell ref="D26:J26"/>
    <mergeCell ref="G43:J43"/>
    <mergeCell ref="G42:J42"/>
    <mergeCell ref="D33:J33"/>
    <mergeCell ref="G38:J38"/>
    <mergeCell ref="G39:J39"/>
    <mergeCell ref="G40:J40"/>
    <mergeCell ref="G41:J41"/>
    <mergeCell ref="G34:J34"/>
    <mergeCell ref="G35:J35"/>
    <mergeCell ref="G36:J36"/>
    <mergeCell ref="G37:J37"/>
    <mergeCell ref="D57:J57"/>
    <mergeCell ref="D56:J56"/>
    <mergeCell ref="D45:J45"/>
    <mergeCell ref="C50:J50"/>
    <mergeCell ref="C52:J52"/>
    <mergeCell ref="C53:J53"/>
    <mergeCell ref="C55:J55"/>
    <mergeCell ref="D49:J49"/>
    <mergeCell ref="E48:J48"/>
    <mergeCell ref="E47:J47"/>
    <mergeCell ref="E46:J46"/>
    <mergeCell ref="D59:J59"/>
    <mergeCell ref="D60:J60"/>
    <mergeCell ref="D63:J63"/>
    <mergeCell ref="D61:J61"/>
    <mergeCell ref="D58:J58"/>
    <mergeCell ref="D68:J68"/>
    <mergeCell ref="D66:J66"/>
    <mergeCell ref="D65:J65"/>
    <mergeCell ref="D67:J67"/>
    <mergeCell ref="D64:J64"/>
    <mergeCell ref="C163:J163"/>
    <mergeCell ref="C120:J120"/>
    <mergeCell ref="C145:J145"/>
    <mergeCell ref="C100:J100"/>
    <mergeCell ref="C73:J73"/>
    <mergeCell ref="H198:J198"/>
    <mergeCell ref="C197:J197"/>
    <mergeCell ref="H206:J206"/>
    <mergeCell ref="H204:J204"/>
    <mergeCell ref="H202:J202"/>
    <mergeCell ref="H200:J200"/>
    <mergeCell ref="H215:J215"/>
    <mergeCell ref="H208:J208"/>
    <mergeCell ref="H203:J203"/>
    <mergeCell ref="H201:J201"/>
    <mergeCell ref="H212:J212"/>
    <mergeCell ref="H214:J214"/>
    <mergeCell ref="H213:J213"/>
    <mergeCell ref="H210:J210"/>
    <mergeCell ref="H209:J209"/>
    <mergeCell ref="H207:J207"/>
  </mergeCells>
  <pageMargins left="0.59027779999999996" right="0.59027779999999996" top="0.59027779999999996" bottom="0.5902777999999999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2018 - Prodloužení kanali...</vt:lpstr>
      <vt:lpstr>Pokyny pro vyplnění</vt:lpstr>
      <vt:lpstr>'2018 - Prodloužení kanali...'!Názvy_tisku</vt:lpstr>
      <vt:lpstr>'Rekapitulace stavby'!Názvy_tisku</vt:lpstr>
      <vt:lpstr>'2018 - Prodloužení kanali...'!Oblast_tisku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Kerstin Kyjovská</dc:creator>
  <cp:lastModifiedBy>Kerstin Kyjovská</cp:lastModifiedBy>
  <dcterms:created xsi:type="dcterms:W3CDTF">2018-09-19T06:27:00Z</dcterms:created>
  <dcterms:modified xsi:type="dcterms:W3CDTF">2018-09-19T06:27:37Z</dcterms:modified>
</cp:coreProperties>
</file>