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480" windowWidth="38055" windowHeight="20115"/>
  </bookViews>
  <sheets>
    <sheet name="Rekapitulace stavby" sheetId="1" r:id="rId1"/>
    <sheet name="82 - STAVBA CHODNÍKU PODÉ..." sheetId="2" r:id="rId2"/>
    <sheet name="Pokyny pro vyplnění" sheetId="3" r:id="rId3"/>
  </sheets>
  <definedNames>
    <definedName name="_xlnm._FilterDatabase" localSheetId="1" hidden="1">'82 - STAVBA CHODNÍKU PODÉ...'!$C$76:$K$211</definedName>
    <definedName name="_xlnm.Print_Titles" localSheetId="1">'82 - STAVBA CHODNÍKU PODÉ...'!$76:$76</definedName>
    <definedName name="_xlnm.Print_Titles" localSheetId="0">'Rekapitulace stavby'!$49:$49</definedName>
    <definedName name="_xlnm.Print_Area" localSheetId="1">'82 - STAVBA CHODNÍKU PODÉ...'!$C$4:$J$34,'82 - STAVBA CHODNÍKU PODÉ...'!$C$40:$J$60,'82 - STAVBA CHODNÍKU PODÉ...'!$C$66:$K$211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24519"/>
</workbook>
</file>

<file path=xl/calcChain.xml><?xml version="1.0" encoding="utf-8"?>
<calcChain xmlns="http://schemas.openxmlformats.org/spreadsheetml/2006/main">
  <c r="AY52" i="1"/>
  <c r="AX52"/>
  <c r="BI211" i="2"/>
  <c r="BH211"/>
  <c r="BG211"/>
  <c r="BF211"/>
  <c r="T211"/>
  <c r="R211"/>
  <c r="P211"/>
  <c r="BK211"/>
  <c r="J211"/>
  <c r="BE211" s="1"/>
  <c r="BI210"/>
  <c r="BH210"/>
  <c r="BG210"/>
  <c r="BF210"/>
  <c r="T210"/>
  <c r="T209" s="1"/>
  <c r="R210"/>
  <c r="R209" s="1"/>
  <c r="P210"/>
  <c r="P209" s="1"/>
  <c r="BK210"/>
  <c r="BK209" s="1"/>
  <c r="J209" s="1"/>
  <c r="J59" s="1"/>
  <c r="J210"/>
  <c r="BE210" s="1"/>
  <c r="BI208"/>
  <c r="BH208"/>
  <c r="BG208"/>
  <c r="BF208"/>
  <c r="BE208"/>
  <c r="T208"/>
  <c r="T207" s="1"/>
  <c r="R208"/>
  <c r="R207" s="1"/>
  <c r="R206" s="1"/>
  <c r="P208"/>
  <c r="P207" s="1"/>
  <c r="P206" s="1"/>
  <c r="BK208"/>
  <c r="BK207" s="1"/>
  <c r="J208"/>
  <c r="BI205"/>
  <c r="BH205"/>
  <c r="BG205"/>
  <c r="BF205"/>
  <c r="BE205"/>
  <c r="T205"/>
  <c r="T204" s="1"/>
  <c r="R205"/>
  <c r="R204" s="1"/>
  <c r="P205"/>
  <c r="P204" s="1"/>
  <c r="BK205"/>
  <c r="BK204" s="1"/>
  <c r="J204" s="1"/>
  <c r="J56" s="1"/>
  <c r="J205"/>
  <c r="BI202"/>
  <c r="BH202"/>
  <c r="BG202"/>
  <c r="BF202"/>
  <c r="T202"/>
  <c r="R202"/>
  <c r="P202"/>
  <c r="BK202"/>
  <c r="J202"/>
  <c r="BE202" s="1"/>
  <c r="BI201"/>
  <c r="BH201"/>
  <c r="BG201"/>
  <c r="BF201"/>
  <c r="BE201"/>
  <c r="T201"/>
  <c r="R201"/>
  <c r="P201"/>
  <c r="BK201"/>
  <c r="J201"/>
  <c r="BI200"/>
  <c r="BH200"/>
  <c r="BG200"/>
  <c r="BF200"/>
  <c r="T200"/>
  <c r="R200"/>
  <c r="P200"/>
  <c r="BK200"/>
  <c r="J200"/>
  <c r="BE200" s="1"/>
  <c r="BI199"/>
  <c r="BH199"/>
  <c r="BG199"/>
  <c r="BF199"/>
  <c r="BE199"/>
  <c r="T199"/>
  <c r="R199"/>
  <c r="P199"/>
  <c r="BK199"/>
  <c r="J199"/>
  <c r="BI198"/>
  <c r="BH198"/>
  <c r="BG198"/>
  <c r="BF198"/>
  <c r="BE198"/>
  <c r="T198"/>
  <c r="R198"/>
  <c r="P198"/>
  <c r="BK198"/>
  <c r="J198"/>
  <c r="BI197"/>
  <c r="BH197"/>
  <c r="BG197"/>
  <c r="BF197"/>
  <c r="BE197"/>
  <c r="T197"/>
  <c r="R197"/>
  <c r="P197"/>
  <c r="BK197"/>
  <c r="J197"/>
  <c r="BI196"/>
  <c r="BH196"/>
  <c r="BG196"/>
  <c r="BF196"/>
  <c r="BE196"/>
  <c r="T196"/>
  <c r="R196"/>
  <c r="P196"/>
  <c r="BK196"/>
  <c r="J196"/>
  <c r="BI195"/>
  <c r="BH195"/>
  <c r="BG195"/>
  <c r="BF195"/>
  <c r="BE195"/>
  <c r="T195"/>
  <c r="R195"/>
  <c r="P195"/>
  <c r="BK195"/>
  <c r="J195"/>
  <c r="BI194"/>
  <c r="BH194"/>
  <c r="BG194"/>
  <c r="BF194"/>
  <c r="BE194"/>
  <c r="T194"/>
  <c r="R194"/>
  <c r="P194"/>
  <c r="BK194"/>
  <c r="J194"/>
  <c r="BI193"/>
  <c r="BH193"/>
  <c r="BG193"/>
  <c r="BF193"/>
  <c r="BE193"/>
  <c r="T193"/>
  <c r="R193"/>
  <c r="P193"/>
  <c r="BK193"/>
  <c r="J193"/>
  <c r="BI192"/>
  <c r="BH192"/>
  <c r="BG192"/>
  <c r="BF192"/>
  <c r="BE192"/>
  <c r="T192"/>
  <c r="R192"/>
  <c r="P192"/>
  <c r="BK192"/>
  <c r="J192"/>
  <c r="BI191"/>
  <c r="BH191"/>
  <c r="BG191"/>
  <c r="BF191"/>
  <c r="BE191"/>
  <c r="T191"/>
  <c r="R191"/>
  <c r="P191"/>
  <c r="BK191"/>
  <c r="J191"/>
  <c r="BI190"/>
  <c r="BH190"/>
  <c r="BG190"/>
  <c r="BF190"/>
  <c r="BE190"/>
  <c r="T190"/>
  <c r="R190"/>
  <c r="P190"/>
  <c r="BK190"/>
  <c r="J190"/>
  <c r="BI188"/>
  <c r="BH188"/>
  <c r="BG188"/>
  <c r="BF188"/>
  <c r="BE188"/>
  <c r="T188"/>
  <c r="R188"/>
  <c r="P188"/>
  <c r="BK188"/>
  <c r="J188"/>
  <c r="BI186"/>
  <c r="BH186"/>
  <c r="BG186"/>
  <c r="BF186"/>
  <c r="BE186"/>
  <c r="T186"/>
  <c r="R186"/>
  <c r="P186"/>
  <c r="BK186"/>
  <c r="J186"/>
  <c r="BI184"/>
  <c r="BH184"/>
  <c r="BG184"/>
  <c r="BF184"/>
  <c r="BE184"/>
  <c r="T184"/>
  <c r="R184"/>
  <c r="P184"/>
  <c r="BK184"/>
  <c r="J184"/>
  <c r="BI182"/>
  <c r="BH182"/>
  <c r="BG182"/>
  <c r="BF182"/>
  <c r="BE182"/>
  <c r="T182"/>
  <c r="R182"/>
  <c r="P182"/>
  <c r="BK182"/>
  <c r="J182"/>
  <c r="BI180"/>
  <c r="BH180"/>
  <c r="BG180"/>
  <c r="BF180"/>
  <c r="BE180"/>
  <c r="T180"/>
  <c r="R180"/>
  <c r="P180"/>
  <c r="BK180"/>
  <c r="J180"/>
  <c r="BI178"/>
  <c r="BH178"/>
  <c r="BG178"/>
  <c r="BF178"/>
  <c r="BE178"/>
  <c r="T178"/>
  <c r="R178"/>
  <c r="P178"/>
  <c r="BK178"/>
  <c r="J178"/>
  <c r="BI176"/>
  <c r="BH176"/>
  <c r="BG176"/>
  <c r="BF176"/>
  <c r="BE176"/>
  <c r="T176"/>
  <c r="R176"/>
  <c r="P176"/>
  <c r="BK176"/>
  <c r="J176"/>
  <c r="BI175"/>
  <c r="BH175"/>
  <c r="BG175"/>
  <c r="BF175"/>
  <c r="BE175"/>
  <c r="T175"/>
  <c r="R175"/>
  <c r="P175"/>
  <c r="BK175"/>
  <c r="J175"/>
  <c r="BI173"/>
  <c r="BH173"/>
  <c r="BG173"/>
  <c r="BF173"/>
  <c r="BE173"/>
  <c r="T173"/>
  <c r="R173"/>
  <c r="P173"/>
  <c r="BK173"/>
  <c r="J173"/>
  <c r="BI171"/>
  <c r="BH171"/>
  <c r="BG171"/>
  <c r="BF171"/>
  <c r="BE171"/>
  <c r="T171"/>
  <c r="R171"/>
  <c r="P171"/>
  <c r="BK171"/>
  <c r="J171"/>
  <c r="BI168"/>
  <c r="BH168"/>
  <c r="BG168"/>
  <c r="BF168"/>
  <c r="BE168"/>
  <c r="T168"/>
  <c r="R168"/>
  <c r="P168"/>
  <c r="BK168"/>
  <c r="J168"/>
  <c r="BI166"/>
  <c r="BH166"/>
  <c r="BG166"/>
  <c r="BF166"/>
  <c r="BE166"/>
  <c r="T166"/>
  <c r="R166"/>
  <c r="P166"/>
  <c r="BK166"/>
  <c r="J166"/>
  <c r="BI164"/>
  <c r="BH164"/>
  <c r="BG164"/>
  <c r="BF164"/>
  <c r="BE164"/>
  <c r="T164"/>
  <c r="R164"/>
  <c r="P164"/>
  <c r="BK164"/>
  <c r="J164"/>
  <c r="BI162"/>
  <c r="BH162"/>
  <c r="BG162"/>
  <c r="BF162"/>
  <c r="BE162"/>
  <c r="T162"/>
  <c r="R162"/>
  <c r="P162"/>
  <c r="BK162"/>
  <c r="J162"/>
  <c r="BI160"/>
  <c r="BH160"/>
  <c r="BG160"/>
  <c r="BF160"/>
  <c r="BE160"/>
  <c r="T160"/>
  <c r="R160"/>
  <c r="P160"/>
  <c r="BK160"/>
  <c r="J160"/>
  <c r="BI159"/>
  <c r="BH159"/>
  <c r="BG159"/>
  <c r="BF159"/>
  <c r="BE159"/>
  <c r="T159"/>
  <c r="R159"/>
  <c r="P159"/>
  <c r="BK159"/>
  <c r="J159"/>
  <c r="BI156"/>
  <c r="BH156"/>
  <c r="BG156"/>
  <c r="BF156"/>
  <c r="BE156"/>
  <c r="T156"/>
  <c r="R156"/>
  <c r="P156"/>
  <c r="BK156"/>
  <c r="J156"/>
  <c r="BI154"/>
  <c r="BH154"/>
  <c r="BG154"/>
  <c r="BF154"/>
  <c r="BE154"/>
  <c r="T154"/>
  <c r="R154"/>
  <c r="P154"/>
  <c r="BK154"/>
  <c r="J154"/>
  <c r="BI152"/>
  <c r="BH152"/>
  <c r="BG152"/>
  <c r="BF152"/>
  <c r="BE152"/>
  <c r="T152"/>
  <c r="R152"/>
  <c r="P152"/>
  <c r="BK152"/>
  <c r="J152"/>
  <c r="BI150"/>
  <c r="BH150"/>
  <c r="BG150"/>
  <c r="BF150"/>
  <c r="BE150"/>
  <c r="T150"/>
  <c r="R150"/>
  <c r="P150"/>
  <c r="BK150"/>
  <c r="J150"/>
  <c r="BI149"/>
  <c r="BH149"/>
  <c r="BG149"/>
  <c r="BF149"/>
  <c r="BE149"/>
  <c r="T149"/>
  <c r="R149"/>
  <c r="P149"/>
  <c r="BK149"/>
  <c r="J149"/>
  <c r="BI147"/>
  <c r="BH147"/>
  <c r="BG147"/>
  <c r="BF147"/>
  <c r="BE147"/>
  <c r="T147"/>
  <c r="R147"/>
  <c r="P147"/>
  <c r="BK147"/>
  <c r="J147"/>
  <c r="BI145"/>
  <c r="BH145"/>
  <c r="BG145"/>
  <c r="BF145"/>
  <c r="BE145"/>
  <c r="T145"/>
  <c r="R145"/>
  <c r="P145"/>
  <c r="BK145"/>
  <c r="J145"/>
  <c r="BI143"/>
  <c r="BH143"/>
  <c r="BG143"/>
  <c r="BF143"/>
  <c r="BE143"/>
  <c r="T143"/>
  <c r="R143"/>
  <c r="P143"/>
  <c r="BK143"/>
  <c r="J143"/>
  <c r="BI142"/>
  <c r="BH142"/>
  <c r="BG142"/>
  <c r="BF142"/>
  <c r="BE142"/>
  <c r="T142"/>
  <c r="R142"/>
  <c r="P142"/>
  <c r="BK142"/>
  <c r="J142"/>
  <c r="BI139"/>
  <c r="BH139"/>
  <c r="BG139"/>
  <c r="BF139"/>
  <c r="BE139"/>
  <c r="T139"/>
  <c r="R139"/>
  <c r="P139"/>
  <c r="BK139"/>
  <c r="J139"/>
  <c r="BI137"/>
  <c r="BH137"/>
  <c r="BG137"/>
  <c r="BF137"/>
  <c r="BE137"/>
  <c r="T137"/>
  <c r="R137"/>
  <c r="P137"/>
  <c r="BK137"/>
  <c r="J137"/>
  <c r="BI135"/>
  <c r="BH135"/>
  <c r="BG135"/>
  <c r="BF135"/>
  <c r="BE135"/>
  <c r="T135"/>
  <c r="T134" s="1"/>
  <c r="R135"/>
  <c r="R134" s="1"/>
  <c r="P135"/>
  <c r="P134" s="1"/>
  <c r="BK135"/>
  <c r="BK134" s="1"/>
  <c r="J134" s="1"/>
  <c r="J55" s="1"/>
  <c r="J135"/>
  <c r="BI129"/>
  <c r="BH129"/>
  <c r="BG129"/>
  <c r="BF129"/>
  <c r="T129"/>
  <c r="R129"/>
  <c r="P129"/>
  <c r="BK129"/>
  <c r="J129"/>
  <c r="BE129" s="1"/>
  <c r="BI126"/>
  <c r="BH126"/>
  <c r="BG126"/>
  <c r="BF126"/>
  <c r="T126"/>
  <c r="R126"/>
  <c r="P126"/>
  <c r="BK126"/>
  <c r="J126"/>
  <c r="BE126" s="1"/>
  <c r="BI124"/>
  <c r="BH124"/>
  <c r="BG124"/>
  <c r="BF124"/>
  <c r="T124"/>
  <c r="R124"/>
  <c r="P124"/>
  <c r="BK124"/>
  <c r="J124"/>
  <c r="BE124" s="1"/>
  <c r="BI120"/>
  <c r="BH120"/>
  <c r="BG120"/>
  <c r="BF120"/>
  <c r="T120"/>
  <c r="R120"/>
  <c r="P120"/>
  <c r="BK120"/>
  <c r="J120"/>
  <c r="BE120" s="1"/>
  <c r="BI116"/>
  <c r="BH116"/>
  <c r="BG116"/>
  <c r="BF116"/>
  <c r="T116"/>
  <c r="R116"/>
  <c r="P116"/>
  <c r="BK116"/>
  <c r="J116"/>
  <c r="BE116" s="1"/>
  <c r="BI114"/>
  <c r="BH114"/>
  <c r="BG114"/>
  <c r="BF114"/>
  <c r="T114"/>
  <c r="R114"/>
  <c r="P114"/>
  <c r="BK114"/>
  <c r="J114"/>
  <c r="BE114" s="1"/>
  <c r="BI110"/>
  <c r="BH110"/>
  <c r="BG110"/>
  <c r="BF110"/>
  <c r="T110"/>
  <c r="R110"/>
  <c r="P110"/>
  <c r="BK110"/>
  <c r="J110"/>
  <c r="BE110" s="1"/>
  <c r="BI106"/>
  <c r="BH106"/>
  <c r="BG106"/>
  <c r="BF106"/>
  <c r="T106"/>
  <c r="R106"/>
  <c r="P106"/>
  <c r="BK106"/>
  <c r="J106"/>
  <c r="BE106" s="1"/>
  <c r="BI104"/>
  <c r="BH104"/>
  <c r="BG104"/>
  <c r="BF104"/>
  <c r="T104"/>
  <c r="R104"/>
  <c r="P104"/>
  <c r="BK104"/>
  <c r="J104"/>
  <c r="BE104" s="1"/>
  <c r="BI102"/>
  <c r="BH102"/>
  <c r="BG102"/>
  <c r="BF102"/>
  <c r="T102"/>
  <c r="R102"/>
  <c r="P102"/>
  <c r="BK102"/>
  <c r="J102"/>
  <c r="BE102" s="1"/>
  <c r="BI100"/>
  <c r="BH100"/>
  <c r="BG100"/>
  <c r="BF100"/>
  <c r="T100"/>
  <c r="R100"/>
  <c r="P100"/>
  <c r="BK100"/>
  <c r="J100"/>
  <c r="BE100" s="1"/>
  <c r="BI98"/>
  <c r="BH98"/>
  <c r="BG98"/>
  <c r="BF98"/>
  <c r="T98"/>
  <c r="R98"/>
  <c r="P98"/>
  <c r="BK98"/>
  <c r="J98"/>
  <c r="BE98" s="1"/>
  <c r="BI96"/>
  <c r="BH96"/>
  <c r="BG96"/>
  <c r="BF96"/>
  <c r="T96"/>
  <c r="R96"/>
  <c r="P96"/>
  <c r="BK96"/>
  <c r="J96"/>
  <c r="BE96" s="1"/>
  <c r="BI94"/>
  <c r="BH94"/>
  <c r="BG94"/>
  <c r="BF94"/>
  <c r="T94"/>
  <c r="R94"/>
  <c r="P94"/>
  <c r="BK94"/>
  <c r="J94"/>
  <c r="BE94" s="1"/>
  <c r="BI92"/>
  <c r="BH92"/>
  <c r="BG92"/>
  <c r="BF92"/>
  <c r="T92"/>
  <c r="R92"/>
  <c r="P92"/>
  <c r="BK92"/>
  <c r="J92"/>
  <c r="BE92" s="1"/>
  <c r="BI90"/>
  <c r="BH90"/>
  <c r="BG90"/>
  <c r="BF90"/>
  <c r="T90"/>
  <c r="R90"/>
  <c r="P90"/>
  <c r="BK90"/>
  <c r="J90"/>
  <c r="BE90" s="1"/>
  <c r="BI88"/>
  <c r="BH88"/>
  <c r="BG88"/>
  <c r="BF88"/>
  <c r="T88"/>
  <c r="R88"/>
  <c r="P88"/>
  <c r="BK88"/>
  <c r="J88"/>
  <c r="BE88" s="1"/>
  <c r="BI86"/>
  <c r="BH86"/>
  <c r="BG86"/>
  <c r="BF86"/>
  <c r="T86"/>
  <c r="R86"/>
  <c r="P86"/>
  <c r="BK86"/>
  <c r="J86"/>
  <c r="BE86" s="1"/>
  <c r="BI84"/>
  <c r="BH84"/>
  <c r="BG84"/>
  <c r="BF84"/>
  <c r="BE84"/>
  <c r="T84"/>
  <c r="R84"/>
  <c r="P84"/>
  <c r="BK84"/>
  <c r="J84"/>
  <c r="BI82"/>
  <c r="BH82"/>
  <c r="BG82"/>
  <c r="BF82"/>
  <c r="T82"/>
  <c r="R82"/>
  <c r="P82"/>
  <c r="BK82"/>
  <c r="J82"/>
  <c r="BE82" s="1"/>
  <c r="BI81"/>
  <c r="BH81"/>
  <c r="BG81"/>
  <c r="BF81"/>
  <c r="BE81"/>
  <c r="T81"/>
  <c r="R81"/>
  <c r="P81"/>
  <c r="BK81"/>
  <c r="J81"/>
  <c r="BI80"/>
  <c r="F32" s="1"/>
  <c r="BD52" i="1" s="1"/>
  <c r="BD51" s="1"/>
  <c r="W30" s="1"/>
  <c r="BH80" i="2"/>
  <c r="F31" s="1"/>
  <c r="BC52" i="1" s="1"/>
  <c r="BC51" s="1"/>
  <c r="BG80" i="2"/>
  <c r="F30" s="1"/>
  <c r="BB52" i="1" s="1"/>
  <c r="BB51" s="1"/>
  <c r="BF80" i="2"/>
  <c r="F29" s="1"/>
  <c r="BA52" i="1" s="1"/>
  <c r="BA51" s="1"/>
  <c r="T80" i="2"/>
  <c r="T79" s="1"/>
  <c r="T78" s="1"/>
  <c r="R80"/>
  <c r="R79" s="1"/>
  <c r="R78" s="1"/>
  <c r="R77" s="1"/>
  <c r="P80"/>
  <c r="P79" s="1"/>
  <c r="P78" s="1"/>
  <c r="P77" s="1"/>
  <c r="AU52" i="1" s="1"/>
  <c r="AU51" s="1"/>
  <c r="BK80" i="2"/>
  <c r="BK79" s="1"/>
  <c r="J80"/>
  <c r="BE80" s="1"/>
  <c r="J73"/>
  <c r="F73"/>
  <c r="F71"/>
  <c r="E69"/>
  <c r="J47"/>
  <c r="F47"/>
  <c r="J45"/>
  <c r="F45"/>
  <c r="E43"/>
  <c r="J16"/>
  <c r="E16"/>
  <c r="F48" s="1"/>
  <c r="J15"/>
  <c r="J10"/>
  <c r="J71" s="1"/>
  <c r="AS51" i="1"/>
  <c r="L47"/>
  <c r="AM46"/>
  <c r="L46"/>
  <c r="AM44"/>
  <c r="L44"/>
  <c r="L42"/>
  <c r="L41"/>
  <c r="BK78" i="2" l="1"/>
  <c r="J79"/>
  <c r="J54" s="1"/>
  <c r="W29" i="1"/>
  <c r="AY51"/>
  <c r="BK206" i="2"/>
  <c r="J206" s="1"/>
  <c r="J57" s="1"/>
  <c r="J207"/>
  <c r="J58" s="1"/>
  <c r="W28" i="1"/>
  <c r="AX51"/>
  <c r="T206" i="2"/>
  <c r="T77" s="1"/>
  <c r="AW51" i="1"/>
  <c r="AK27" s="1"/>
  <c r="W27"/>
  <c r="F28" i="2"/>
  <c r="AZ52" i="1" s="1"/>
  <c r="AZ51" s="1"/>
  <c r="J28" i="2"/>
  <c r="AV52" i="1" s="1"/>
  <c r="AT52" s="1"/>
  <c r="J29" i="2"/>
  <c r="AW52" i="1" s="1"/>
  <c r="F74" i="2"/>
  <c r="AV51" i="1" l="1"/>
  <c r="W26"/>
  <c r="BK77" i="2"/>
  <c r="J77" s="1"/>
  <c r="J78"/>
  <c r="J53" s="1"/>
  <c r="AK26" i="1" l="1"/>
  <c r="AT51"/>
  <c r="J52" i="2"/>
  <c r="J25"/>
  <c r="AG52" i="1" l="1"/>
  <c r="J34" i="2"/>
  <c r="AG51" i="1" l="1"/>
  <c r="AN52"/>
  <c r="AK23" l="1"/>
  <c r="AK32" s="1"/>
  <c r="AN51"/>
</calcChain>
</file>

<file path=xl/sharedStrings.xml><?xml version="1.0" encoding="utf-8"?>
<sst xmlns="http://schemas.openxmlformats.org/spreadsheetml/2006/main" count="2299" uniqueCount="622">
  <si>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</si>
  <si>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</si>
  <si>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</si>
  <si>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</si>
  <si>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</si>
  <si>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</si>
  <si>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</si>
  <si>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{0fd0d5dc-1108-4994-b73e-20ed6b4976ce}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</si>
  <si>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</si>
  <si>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</si>
  <si>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</si>
  <si>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</si>
  <si>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</si>
  <si>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</si>
  <si>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</si>
  <si>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</si>
  <si>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</si>
  <si>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</si>
  <si>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</si>
  <si>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STAVBA CHODNÍKU PODÉL MK V OBCI POLIČNÁ</t>
  </si>
  <si>
    <t>KSO:</t>
  </si>
  <si>
    <t/>
  </si>
  <si>
    <t>CC-CZ:</t>
  </si>
  <si>
    <t>Místo:</t>
  </si>
  <si>
    <t>Poličná</t>
  </si>
  <si>
    <t>Datum:</t>
  </si>
  <si>
    <t>5. 9. 2017</t>
  </si>
  <si>
    <t>Zadavatel:</t>
  </si>
  <si>
    <t>IČ:</t>
  </si>
  <si>
    <t>Obec Poličná</t>
  </si>
  <si>
    <t>DIČ:</t>
  </si>
  <si>
    <t>Uchazeč:</t>
  </si>
  <si>
    <t>Vyplň údaj</t>
  </si>
  <si>
    <t>Projektant:</t>
  </si>
  <si>
    <t>Ing. Dybal Jaromír, Staveník Petr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</si>
  <si>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</si>
  <si>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</si>
  <si>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</si>
  <si>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</si>
  <si>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</si>
  <si>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</si>
  <si>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</si>
  <si>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</si>
  <si>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</si>
  <si>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</si>
  <si>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</si>
  <si>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</si>
  <si>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</si>
  <si>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</si>
  <si>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</si>
  <si>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</si>
  <si>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</si>
  <si>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</si>
  <si>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</si>
  <si>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</si>
  <si>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</si>
  <si>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</si>
  <si>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</si>
  <si>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</si>
  <si>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</si>
  <si>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</si>
  <si>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</si>
  <si>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</si>
  <si>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</si>
  <si>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</si>
  <si>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</si>
  <si>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</si>
  <si>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</si>
  <si>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</si>
  <si>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</si>
  <si>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</si>
  <si>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</si>
  <si>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</si>
  <si>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</si>
  <si>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</si>
  <si>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</si>
  <si>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</si>
  <si>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</si>
  <si>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</si>
  <si>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</si>
  <si>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</si>
  <si>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</si>
  <si>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</si>
  <si>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</si>
  <si>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</si>
  <si>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</si>
  <si>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</si>
  <si>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</si>
  <si>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</si>
  <si>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</si>
  <si>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HSV</t>
  </si>
  <si>
    <t xml:space="preserve">    A - ZEMNÍ PRÁCE, DEMOLICE</t>
  </si>
  <si>
    <t xml:space="preserve">    B - CHODNÍK</t>
  </si>
  <si>
    <t xml:space="preserve">    C - STAVENIŠTNÍ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</si>
  <si>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</si>
  <si>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</si>
  <si>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</si>
  <si>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</si>
  <si>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</si>
  <si>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</si>
  <si>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</si>
  <si>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</si>
  <si>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</si>
  <si>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</si>
  <si>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</si>
  <si>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</si>
  <si>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</si>
  <si>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</si>
  <si>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</si>
  <si>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</si>
  <si>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</si>
  <si>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</si>
  <si>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ROZPOCET</t>
  </si>
  <si>
    <t>A</t>
  </si>
  <si>
    <t>ZEMNÍ PRÁCE, DEMOLICE</t>
  </si>
  <si>
    <t>K</t>
  </si>
  <si>
    <t>919735111</t>
  </si>
  <si>
    <t>Řezání stávajícího živičného krytu nebo podkladu hloubky do 50 mm</t>
  </si>
  <si>
    <t>m</t>
  </si>
  <si>
    <t>CS ÚRS 2015 01</t>
  </si>
  <si>
    <t>4</t>
  </si>
  <si>
    <t>-962504620</t>
  </si>
  <si>
    <t>919735112</t>
  </si>
  <si>
    <t>Řezání stávajícího živičného krytu nebo podkladu hloubky přes 50 do 100 mm</t>
  </si>
  <si>
    <t>-2061234850</t>
  </si>
  <si>
    <t>3</t>
  </si>
  <si>
    <t>113154113</t>
  </si>
  <si>
    <t>Frézování živičného podkladu nebo krytu s naložením na dopravní prostředek plochy do 500 m2 bez překážek v trase pruhu šířky do 0,5 m, tloušťky vrstvy 50 mm</t>
  </si>
  <si>
    <t>m2</t>
  </si>
  <si>
    <t>-212847193</t>
  </si>
  <si>
    <t>VV</t>
  </si>
  <si>
    <t>141,5*0,5</t>
  </si>
  <si>
    <t>113107142</t>
  </si>
  <si>
    <t>Odstranění podkladů nebo krytů s přemístěním hmot na skládku na vzdálenost do 3 m nebo s naložením na dopravní prostředek v ploše jednotlivě do 50 m2 živičných, o tl. vrstvy přes 50 do 100 mm</t>
  </si>
  <si>
    <t>CS ÚRS 2017 01</t>
  </si>
  <si>
    <t>184841835</t>
  </si>
  <si>
    <t>141,5*0,4</t>
  </si>
  <si>
    <t>5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</si>
  <si>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</si>
  <si>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</si>
  <si>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-1786297668</t>
  </si>
  <si>
    <t>141,5*0,3</t>
  </si>
  <si>
    <t>6</t>
  </si>
  <si>
    <t>121101103</t>
  </si>
  <si>
    <t>Sejmutí ornice nebo lesní půdy s vodorovným přemístěním na hromady v místě upotřebení nebo na dočasné či trvalé skládky se složením, na vzdálenost přes 100 do 250 m</t>
  </si>
  <si>
    <t>m3</t>
  </si>
  <si>
    <t>1050576068</t>
  </si>
  <si>
    <t>234,3*0,15</t>
  </si>
  <si>
    <t>7</t>
  </si>
  <si>
    <t>132201101</t>
  </si>
  <si>
    <t>Hloubení zapažených i nezapažených rýh šířky do 600 mm s urovnáním dna do předepsaného profilu a spádu v hornině tř. 3 do 100 m3</t>
  </si>
  <si>
    <t>-724860060</t>
  </si>
  <si>
    <t>0,15*141,5</t>
  </si>
  <si>
    <t>8</t>
  </si>
  <si>
    <t>132201109</t>
  </si>
  <si>
    <t>Hloubení zapažených i nezapažených rýh šířky do 600 mm s urovnáním dna do předepsaného profilu a spádu v hornině tř. 3 Příplatek k cenám za lepivost horniny tř. 3</t>
  </si>
  <si>
    <t>1384887998</t>
  </si>
  <si>
    <t>9</t>
  </si>
  <si>
    <t>122201101</t>
  </si>
  <si>
    <t>Odkopávky a prokopávky nezapažené s přehozením výkopku na vzdálenost do 3 m nebo s naložením na dopravní prostředek v hornině tř. 3 do 100 m3</t>
  </si>
  <si>
    <t>651334501</t>
  </si>
  <si>
    <t>234,3*0,08</t>
  </si>
  <si>
    <t>10</t>
  </si>
  <si>
    <t>122201109</t>
  </si>
  <si>
    <t>Odkopávky a prokopávky nezapažené s přehozením výkopku na vzdálenost do 3 m nebo s naložením na dopravní prostředek v hornině tř. 3 Příplatek k cenám za lepivost horniny tř. 3</t>
  </si>
  <si>
    <t>-1256498543</t>
  </si>
  <si>
    <t>11</t>
  </si>
  <si>
    <t>131201201</t>
  </si>
  <si>
    <t>Hloubení zapažených jam a zářezů s urovnáním dna do předepsaného profilu a spádu v hornině tř. 3 do 100 m3</t>
  </si>
  <si>
    <t>1021993491</t>
  </si>
  <si>
    <t>1,8*1,8*3*3</t>
  </si>
  <si>
    <t>12</t>
  </si>
  <si>
    <t>131201209</t>
  </si>
  <si>
    <t>Hloubení zapažených jam a zářezů s urovnáním dna do předepsaného profilu a spádu Příplatek k cenám za lepivost horniny tř. 3</t>
  </si>
  <si>
    <t>-1401315419</t>
  </si>
  <si>
    <t>13</t>
  </si>
  <si>
    <t>151101201</t>
  </si>
  <si>
    <t>Zřízení pažení stěn výkopu bez rozepření nebo vzepření příložné, hloubky do 4 m</t>
  </si>
  <si>
    <t>1763168060</t>
  </si>
  <si>
    <t>3*1,8*4*3</t>
  </si>
  <si>
    <t>14</t>
  </si>
  <si>
    <t>151101211</t>
  </si>
  <si>
    <t>Odstranění pažení stěn výkopu s uložením pažin na vzdálenost do 3 m od okraje výkopu příložné, hloubky do 4 m</t>
  </si>
  <si>
    <t>1042780223</t>
  </si>
  <si>
    <t>167101101</t>
  </si>
  <si>
    <t>Nakládání, skládání a překládání neulehlého výkopku nebo sypaniny nakládání, množství do 100 m3, z hornin tř. 1 až 4</t>
  </si>
  <si>
    <t>1792891508</t>
  </si>
  <si>
    <t>16</t>
  </si>
  <si>
    <t>162301102</t>
  </si>
  <si>
    <t>Vodorovné přemístění výkopku nebo sypaniny po suchu na obvyklém dopravním prostředku, bez naložení výkopku, avšak se složením bez rozhrnutí z horniny tř. 1 až 4 na vzdálenost přes 500 do 1 000 m</t>
  </si>
  <si>
    <t>652312869</t>
  </si>
  <si>
    <t>17</t>
  </si>
  <si>
    <t>162701109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</si>
  <si>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</si>
  <si>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-2135082144</t>
  </si>
  <si>
    <t>16*(69,129-19,26)</t>
  </si>
  <si>
    <t>18</t>
  </si>
  <si>
    <t>997211611</t>
  </si>
  <si>
    <t>Nakládání suti na dopravní prostředky pro vodorovnou dopravu</t>
  </si>
  <si>
    <t>t</t>
  </si>
  <si>
    <t>-1527423786</t>
  </si>
  <si>
    <t>141,5*0,5*0,05*2,47</t>
  </si>
  <si>
    <t>141,5*0,4*0,1*2,47</t>
  </si>
  <si>
    <t>141,5*0,3*0,2*2</t>
  </si>
  <si>
    <t>19</t>
  </si>
  <si>
    <t>997221551</t>
  </si>
  <si>
    <t>Vodorovná doprava suti ze sypkých materiálů do 1 km</t>
  </si>
  <si>
    <t>261519379</t>
  </si>
  <si>
    <t>20</t>
  </si>
  <si>
    <t>997221559</t>
  </si>
  <si>
    <t>Příplatek ZKD 1 km u vodorovné dopravy suti ze sypkých materiálů</t>
  </si>
  <si>
    <t>-896574303</t>
  </si>
  <si>
    <t>16*39,698</t>
  </si>
  <si>
    <t>997221845</t>
  </si>
  <si>
    <t>Poplatek za uložení stavebního odpadu na skládce (skládkovné) z asfaltových povrchů</t>
  </si>
  <si>
    <t>-199309431</t>
  </si>
  <si>
    <t>22</t>
  </si>
  <si>
    <t>171201211</t>
  </si>
  <si>
    <t>Uložení sypaniny poplatek za uložení sypaniny na skládce ( skládkovné )</t>
  </si>
  <si>
    <t>555418911</t>
  </si>
  <si>
    <t>0,15*141,5*1,8</t>
  </si>
  <si>
    <t>(29,16-19,26)*1,8</t>
  </si>
  <si>
    <t>234,3*0,08*1,8</t>
  </si>
  <si>
    <t>B</t>
  </si>
  <si>
    <t>CHODNÍK</t>
  </si>
  <si>
    <t>23</t>
  </si>
  <si>
    <t>181102302</t>
  </si>
  <si>
    <t>Úprava pláně na stavbách dálnic v zářezech mimo skalních se zhutněním</t>
  </si>
  <si>
    <t>649418010</t>
  </si>
  <si>
    <t>234,3*1,05</t>
  </si>
  <si>
    <t>24</t>
  </si>
  <si>
    <t>564211111</t>
  </si>
  <si>
    <t>Podklad nebo podsyp ze štěrkopísku ŠP s rozprostřením, vlhčením a zhutněním, po zhutnění tl. 50 mm</t>
  </si>
  <si>
    <t>-841914454</t>
  </si>
  <si>
    <t>(143,08+144,2)*0,35</t>
  </si>
  <si>
    <t>25</t>
  </si>
  <si>
    <t>916131213</t>
  </si>
  <si>
    <t>Osazení silničního obrubníku betonového se zřízením lože, s vyplněním a zatřením spár cementovou maltou stojatého s boční opěrou z betonu prostého tř. C 12/15, do lože z betonu prostého téže značky</t>
  </si>
  <si>
    <t>-649001537</t>
  </si>
  <si>
    <t>40,4+19,4+9,2+29,7+11,4</t>
  </si>
  <si>
    <t>1,5+4+6+5,48+4,5+1,5+10</t>
  </si>
  <si>
    <t>26</t>
  </si>
  <si>
    <t>916231213</t>
  </si>
  <si>
    <t>Osazení chodníkového obrubníku betonového se zřízením lože, s vyplněním a zatřením spár cementovou maltou stojatého s boční opěrou z betonu prostého tř. C 12/15, do lože z betonu prostého téže značky</t>
  </si>
  <si>
    <t>664761180</t>
  </si>
  <si>
    <t>27</t>
  </si>
  <si>
    <t>M</t>
  </si>
  <si>
    <t>592174100</t>
  </si>
  <si>
    <t>obrubníky betonové a železobetonové chodníkové ABO   100/10/25 II   100 x 10 x 25</t>
  </si>
  <si>
    <t>kus</t>
  </si>
  <si>
    <t>1730385691</t>
  </si>
  <si>
    <t>144,2*1,05</t>
  </si>
  <si>
    <t>28</t>
  </si>
  <si>
    <t>592174650</t>
  </si>
  <si>
    <t>obrubníky betonové a železobetonové obrubník silniční Standard   100 x 15 x 25</t>
  </si>
  <si>
    <t>1270923627</t>
  </si>
  <si>
    <t>(40,4+19,4+9,2+29,7+11,4)*1,05</t>
  </si>
  <si>
    <t>29</t>
  </si>
  <si>
    <t>592175100</t>
  </si>
  <si>
    <t>obrubníky betonové a železobetonové obrubník silniční nájezdový 100 x 15 x 15</t>
  </si>
  <si>
    <t>-432277189</t>
  </si>
  <si>
    <t>(1,5+4+6+5,48+4,5+1,5)*1,05</t>
  </si>
  <si>
    <t>30</t>
  </si>
  <si>
    <t>592175110</t>
  </si>
  <si>
    <t>obrubníky betonové a železobetonové obrubník silniční přechodový levý, pravý    100 x 15 x 15/25</t>
  </si>
  <si>
    <t>-194791501</t>
  </si>
  <si>
    <t>31</t>
  </si>
  <si>
    <t>564861111</t>
  </si>
  <si>
    <t>Podklad ze štěrkodrti ŠD s rozprostřením a zhutněním, po zhutnění tl. 200 mm</t>
  </si>
  <si>
    <t>959062572</t>
  </si>
  <si>
    <t>20,4+150</t>
  </si>
  <si>
    <t>32</t>
  </si>
  <si>
    <t>592453080</t>
  </si>
  <si>
    <t>dlaždice betonové dlažba zámková (ČSN EN 1338) dlažba vibrolisovaná BEST standardní povrch (uzavřený hladký povrch) provedení: přírodní tvarově jednoduchá dlažba KLASIKO              20 x 10 x 6</t>
  </si>
  <si>
    <t>-1884275143</t>
  </si>
  <si>
    <t>(62+15+29,6+60,5)*1,05</t>
  </si>
  <si>
    <t>33</t>
  </si>
  <si>
    <t>592452670</t>
  </si>
  <si>
    <t>dlaždice betonové dlažba zámková (ČSN EN 1338) dlažba vibrolisovaná BEST standardní povrch (uzavřený hladký povrch) provedení: červená,hnědá,okrová,antracit tvarově jednoduchá dlažba KLASIKO pro nevidomé 20 x 10 x 6</t>
  </si>
  <si>
    <t>316758315</t>
  </si>
  <si>
    <t>(0,84+0,6)*1,05</t>
  </si>
  <si>
    <t>34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</si>
  <si>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</si>
  <si>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</si>
  <si>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-1617365055</t>
  </si>
  <si>
    <t>62+15+29,6+60,5</t>
  </si>
  <si>
    <t>0,84+0,6</t>
  </si>
  <si>
    <t>35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</si>
  <si>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</si>
  <si>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dvou barev za dlažbu z prvků</t>
  </si>
  <si>
    <t>-1496497405</t>
  </si>
  <si>
    <t>36</t>
  </si>
  <si>
    <t>564831111</t>
  </si>
  <si>
    <t>Podklad ze štěrkodrti ŠD s rozprostřením a zhutněním, po zhutnění tl. 100 mm</t>
  </si>
  <si>
    <t>1131954044</t>
  </si>
  <si>
    <t>5,6+8,4+7,7+6,4</t>
  </si>
  <si>
    <t>37</t>
  </si>
  <si>
    <t>567122111</t>
  </si>
  <si>
    <t>Podklad z kameniva zpevněného cementem bez dilatačních spár, s rozprostřením a zhutněním KSC I, po zhutnění tl. 120 mm</t>
  </si>
  <si>
    <t>520590906</t>
  </si>
  <si>
    <t>38</t>
  </si>
  <si>
    <t>592453110</t>
  </si>
  <si>
    <t>dlaždice betonové dlažba zámková (ČSN EN 1338) dlažba vibrolisovaná BEST standardní povrch (uzavřený hladký povrch) provedení: přírodní tvarově jednoduchá dlažba KLASIKO              20 x 10 x 8</t>
  </si>
  <si>
    <t>-1752603064</t>
  </si>
  <si>
    <t>(4+6+5,5+4,6)*1,05</t>
  </si>
  <si>
    <t>39</t>
  </si>
  <si>
    <t>592452670a</t>
  </si>
  <si>
    <t>-512071186</t>
  </si>
  <si>
    <t>(2,3+2,7+2,9+2,1)*1,05</t>
  </si>
  <si>
    <t>40</t>
  </si>
  <si>
    <t>596211211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</si>
  <si>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50 do 100 m2</t>
  </si>
  <si>
    <t>1884576806</t>
  </si>
  <si>
    <t>4+6+5,5+4,6</t>
  </si>
  <si>
    <t>2,3+2,7+2,9+2,1</t>
  </si>
  <si>
    <t>41</t>
  </si>
  <si>
    <t>596211214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</si>
  <si>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Příplatek k cenám dvou barev za dlažbu z prvků</t>
  </si>
  <si>
    <t>-1411638280</t>
  </si>
  <si>
    <t>42</t>
  </si>
  <si>
    <t>174101101</t>
  </si>
  <si>
    <t>Zásyp sypaninou z jakékoliv horniny s uložením výkopku ve vrstvách se zhutněním jam, šachet, rýh nebo kolem objektů v těchto vykopávkách</t>
  </si>
  <si>
    <t>761038046</t>
  </si>
  <si>
    <t>(141,5*0,1)+19,26</t>
  </si>
  <si>
    <t>43</t>
  </si>
  <si>
    <t>212792211a</t>
  </si>
  <si>
    <t>Odvodnění mostní opěry z plastových trub drenážní potrubí flexibilní DN 100</t>
  </si>
  <si>
    <t>-705882609</t>
  </si>
  <si>
    <t>44</t>
  </si>
  <si>
    <t>211531111a</t>
  </si>
  <si>
    <t>Výplň kamenivem do rýh odvodňovacích žeber nebo trativodů bez zhutnění, s úpravou povrchu výplně kamenivem hrubým drceným frakce 16 až 63 mm</t>
  </si>
  <si>
    <t>-692728379</t>
  </si>
  <si>
    <t>(0,15*141,5) + (0,8*1,2*3)</t>
  </si>
  <si>
    <t>45</t>
  </si>
  <si>
    <t>-417759551</t>
  </si>
  <si>
    <t>46</t>
  </si>
  <si>
    <t>567122114</t>
  </si>
  <si>
    <t>Podklad z kameniva zpevněného cementem bez dilatačních spár, s rozprostřením a zhutněním KSC I, po zhutnění tl. 150 mm</t>
  </si>
  <si>
    <t>580618224</t>
  </si>
  <si>
    <t>47</t>
  </si>
  <si>
    <t>573211111</t>
  </si>
  <si>
    <t>Postřik živičný spojovací bez posypu kamenivem z asfaltu silničního, v množství od 0,50 do 0,70 kg/m2</t>
  </si>
  <si>
    <t>-1617312156</t>
  </si>
  <si>
    <t>48</t>
  </si>
  <si>
    <t>565175111</t>
  </si>
  <si>
    <t>Asfaltový beton vrstva podkladní ACP 16 (obalované kamenivo střednězrnné - OKS) s rozprostřením a zhutněním v pruhu šířky do 3 m, po zhutnění tl. 100 mm</t>
  </si>
  <si>
    <t>-1322432403</t>
  </si>
  <si>
    <t>141,5*0,35</t>
  </si>
  <si>
    <t>49</t>
  </si>
  <si>
    <t>577144111</t>
  </si>
  <si>
    <t>Asfaltový beton vrstva obrusná ACO 11 (ABS) s rozprostřením a se zhutněním z nemodifikovaného asfaltu v pruhu šířky do 3 m tř. I, po zhutnění tl. 50 mm</t>
  </si>
  <si>
    <t>-164153515</t>
  </si>
  <si>
    <t>50</t>
  </si>
  <si>
    <t>599141111</t>
  </si>
  <si>
    <t>Vyplnění spár mezi silničními dílci jakékoliv tloušťky živičnou zálivkou</t>
  </si>
  <si>
    <t>1054940239</t>
  </si>
  <si>
    <t>141,5+0,5+0,5+141,5</t>
  </si>
  <si>
    <t>51</t>
  </si>
  <si>
    <t>8959411R02</t>
  </si>
  <si>
    <t>Mont+dod uličních prefa vpustí</t>
  </si>
  <si>
    <t>-1842908674</t>
  </si>
  <si>
    <t>52</t>
  </si>
  <si>
    <t>899203111</t>
  </si>
  <si>
    <t>Osazení mříží litinových včetně rámů a košů na bahno hmotnosti nad 100 do 150 kg</t>
  </si>
  <si>
    <t>2124276753</t>
  </si>
  <si>
    <t>53</t>
  </si>
  <si>
    <t>592238780</t>
  </si>
  <si>
    <t>mříž vtoková pro uliční vpusti 500/500 mm</t>
  </si>
  <si>
    <t>135968328</t>
  </si>
  <si>
    <t>54</t>
  </si>
  <si>
    <t>592238760</t>
  </si>
  <si>
    <t>rám zabetonovaný pro uliční vpusti 500/500 mm</t>
  </si>
  <si>
    <t>-892009559</t>
  </si>
  <si>
    <t>55</t>
  </si>
  <si>
    <t>592238740</t>
  </si>
  <si>
    <t>koš vysoký pro uliční vpusti, žárově zinkovaný plech,pro rám 500/300</t>
  </si>
  <si>
    <t>-1011238731</t>
  </si>
  <si>
    <t>56</t>
  </si>
  <si>
    <t>592243070</t>
  </si>
  <si>
    <t>skruž betonová šachtová 100x100x12 cm</t>
  </si>
  <si>
    <t>-596761770</t>
  </si>
  <si>
    <t>57</t>
  </si>
  <si>
    <t>592243120</t>
  </si>
  <si>
    <t>konus šachetní betonový kapsové plastové stupadlo 100x62,5x58 cm</t>
  </si>
  <si>
    <t>95599592</t>
  </si>
  <si>
    <t>58</t>
  </si>
  <si>
    <t>592243200</t>
  </si>
  <si>
    <t>prstenec šachetní betonový vyrovnávací 62,5x12x6 cm</t>
  </si>
  <si>
    <t>-1799553599</t>
  </si>
  <si>
    <t>59</t>
  </si>
  <si>
    <t>R01</t>
  </si>
  <si>
    <t>Litinový poklop bez odvětrání + rám</t>
  </si>
  <si>
    <t>187690285</t>
  </si>
  <si>
    <t>60</t>
  </si>
  <si>
    <t>R02</t>
  </si>
  <si>
    <t>Montáž vsakovacích jímek z bet. skruží</t>
  </si>
  <si>
    <t>kpl</t>
  </si>
  <si>
    <t>-273229329</t>
  </si>
  <si>
    <t>61</t>
  </si>
  <si>
    <t>286113120</t>
  </si>
  <si>
    <t>trubky z polyvinylchloridu kanalizace domovní a uliční KG - Systém (PVC) WAVIN-OSMA trubky KGEM s hrdlem SN 4 KGEM-160x1000</t>
  </si>
  <si>
    <t>1415495018</t>
  </si>
  <si>
    <t>62</t>
  </si>
  <si>
    <t>R03</t>
  </si>
  <si>
    <t>Napojení plastového potrubí na stávající kanalizaci (betonové trouby)</t>
  </si>
  <si>
    <t>-1750549717</t>
  </si>
  <si>
    <t>63</t>
  </si>
  <si>
    <t>175101101</t>
  </si>
  <si>
    <t>Obsypání potrubí sypaninou z vhodných hornin tř. 1 až 4 nebo materiálem připraveným podél výkopu ve vzdálenosti do 3 m od jeho kraje, pro jakoukoliv hloubku výkopu a míru zhutnění bez prohození sypaniny</t>
  </si>
  <si>
    <t>CS ÚRS 2013 02</t>
  </si>
  <si>
    <t>1018578749</t>
  </si>
  <si>
    <t>0,5*0,4*5</t>
  </si>
  <si>
    <t>C</t>
  </si>
  <si>
    <t>STAVENIŠTNÍ PŘESUN HMOT</t>
  </si>
  <si>
    <t>64</t>
  </si>
  <si>
    <t>998225111</t>
  </si>
  <si>
    <t>Přesun hmot pro komunikace s krytem z kameniva, monolitickým betonovým nebo živičným dopravní vzdálenost do 200 m jakékoliv délky objektu</t>
  </si>
  <si>
    <t>CS ÚRS 2016 01</t>
  </si>
  <si>
    <t>-1173572546</t>
  </si>
  <si>
    <t>VRN</t>
  </si>
  <si>
    <t>Vedlejší rozpočtové náklady</t>
  </si>
  <si>
    <t>VRN1</t>
  </si>
  <si>
    <t>Průzkumné, geodetické a projektové práce</t>
  </si>
  <si>
    <t>65</t>
  </si>
  <si>
    <t>012303000</t>
  </si>
  <si>
    <t>Průzkumné, geodetické a projektové práce geodetické práce po výstavbě</t>
  </si>
  <si>
    <t>Kč</t>
  </si>
  <si>
    <t>CS ÚRS 2014 02</t>
  </si>
  <si>
    <t>1024</t>
  </si>
  <si>
    <t>225535767</t>
  </si>
  <si>
    <t>VRN3</t>
  </si>
  <si>
    <t>Zařízení staveniště</t>
  </si>
  <si>
    <t>66</t>
  </si>
  <si>
    <t>030001000</t>
  </si>
  <si>
    <t>Základní rozdělení průvodních činností a nákladů zařízení staveniště</t>
  </si>
  <si>
    <t>386322500</t>
  </si>
  <si>
    <t>67</t>
  </si>
  <si>
    <t>034403000</t>
  </si>
  <si>
    <t>Zařízení staveniště zabezpečení staveniště dopravní značení na staveništi</t>
  </si>
  <si>
    <t>-72829294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</si>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</sst>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2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7" fillId="0" borderId="23" xfId="0" applyNumberFormat="1" applyFont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166" fontId="27" fillId="0" borderId="24" xfId="0" applyNumberFormat="1" applyFont="1" applyBorder="1" applyAlignment="1" applyProtection="1">
      <alignment vertical="center"/>
    </xf>
    <xf numFmtId="4" fontId="27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0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4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4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5" fillId="0" borderId="29" xfId="0" applyFont="1" applyBorder="1" applyAlignment="1" applyProtection="1">
      <alignment vertical="center" wrapText="1"/>
      <protection locked="0"/>
    </xf>
    <xf numFmtId="0" fontId="35" fillId="0" borderId="30" xfId="0" applyFont="1" applyBorder="1" applyAlignment="1" applyProtection="1">
      <alignment vertical="center" wrapText="1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0" fontId="35" fillId="0" borderId="32" xfId="0" applyFont="1" applyBorder="1" applyAlignment="1" applyProtection="1">
      <alignment horizontal="center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5" fillId="0" borderId="32" xfId="0" applyFont="1" applyBorder="1" applyAlignment="1" applyProtection="1">
      <alignment vertical="center" wrapText="1"/>
      <protection locked="0"/>
    </xf>
    <xf numFmtId="0" fontId="35" fillId="0" borderId="33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49" fontId="38" fillId="0" borderId="1" xfId="0" applyNumberFormat="1" applyFont="1" applyBorder="1" applyAlignment="1" applyProtection="1">
      <alignment vertical="center" wrapText="1"/>
      <protection locked="0"/>
    </xf>
    <xf numFmtId="0" fontId="35" fillId="0" borderId="35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35" fillId="0" borderId="36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top"/>
      <protection locked="0"/>
    </xf>
    <xf numFmtId="0" fontId="35" fillId="0" borderId="0" xfId="0" applyFont="1" applyAlignment="1" applyProtection="1">
      <alignment vertical="top"/>
      <protection locked="0"/>
    </xf>
    <xf numFmtId="0" fontId="35" fillId="0" borderId="29" xfId="0" applyFont="1" applyBorder="1" applyAlignment="1" applyProtection="1">
      <alignment horizontal="left" vertical="center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35" fillId="0" borderId="31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2" borderId="1" xfId="0" applyFont="1" applyFill="1" applyBorder="1" applyAlignment="1" applyProtection="1">
      <alignment horizontal="left" vertical="center"/>
      <protection locked="0"/>
    </xf>
    <xf numFmtId="0" fontId="38" fillId="2" borderId="1" xfId="0" applyFont="1" applyFill="1" applyBorder="1" applyAlignment="1" applyProtection="1">
      <alignment horizontal="center" vertical="center"/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5" fillId="0" borderId="36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35" fillId="0" borderId="31" xfId="0" applyFont="1" applyBorder="1" applyAlignment="1" applyProtection="1">
      <alignment horizontal="left" vertical="center" wrapText="1"/>
      <protection locked="0"/>
    </xf>
    <xf numFmtId="0" fontId="35" fillId="0" borderId="32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vertical="center" wrapText="1"/>
      <protection locked="0"/>
    </xf>
    <xf numFmtId="0" fontId="38" fillId="0" borderId="36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37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40" fillId="0" borderId="34" xfId="0" applyFont="1" applyBorder="1" applyAlignment="1" applyProtection="1">
      <protection locked="0"/>
    </xf>
    <xf numFmtId="0" fontId="35" fillId="0" borderId="32" xfId="0" applyFont="1" applyBorder="1" applyAlignment="1" applyProtection="1">
      <alignment vertical="top"/>
      <protection locked="0"/>
    </xf>
    <xf numFmtId="0" fontId="35" fillId="0" borderId="33" xfId="0" applyFont="1" applyBorder="1" applyAlignment="1" applyProtection="1">
      <alignment vertical="top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top"/>
      <protection locked="0"/>
    </xf>
    <xf numFmtId="0" fontId="35" fillId="0" borderId="35" xfId="0" applyFont="1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vertical="top"/>
      <protection locked="0"/>
    </xf>
    <xf numFmtId="0" fontId="35" fillId="0" borderId="36" xfId="0" applyFont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8" fillId="3" borderId="0" xfId="1" applyFont="1" applyFill="1" applyAlignment="1">
      <alignment vertical="center"/>
    </xf>
    <xf numFmtId="0" fontId="38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49" fontId="38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7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spans="1:74" ht="36.950000000000003" customHeight="1"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S2" s="21" t="s">
        <v>8</v>
      </c>
      <c r="BT2" s="21" t="s">
        <v>9</v>
      </c>
    </row>
    <row r="3" spans="1:74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spans="1:74" ht="36.950000000000003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spans="1:74" ht="14.45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07" t="s">
        <v>16</v>
      </c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26"/>
      <c r="AQ5" s="28"/>
      <c r="BE5" s="305" t="s">
        <v>17</v>
      </c>
      <c r="BS5" s="21" t="s">
        <v>8</v>
      </c>
    </row>
    <row r="6" spans="1:74" ht="36.950000000000003" customHeight="1">
      <c r="B6" s="25"/>
      <c r="C6" s="26"/>
      <c r="D6" s="33" t="s">
        <v>18</v>
      </c>
      <c r="E6" s="26"/>
      <c r="F6" s="26"/>
      <c r="G6" s="26"/>
      <c r="H6" s="26"/>
      <c r="I6" s="26"/>
      <c r="J6" s="26"/>
      <c r="K6" s="309" t="s">
        <v>19</v>
      </c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26"/>
      <c r="AQ6" s="28"/>
      <c r="BE6" s="306"/>
      <c r="BS6" s="21" t="s">
        <v>8</v>
      </c>
    </row>
    <row r="7" spans="1:74" ht="14.45" customHeight="1">
      <c r="B7" s="25"/>
      <c r="C7" s="26"/>
      <c r="D7" s="34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4" t="s">
        <v>22</v>
      </c>
      <c r="AL7" s="26"/>
      <c r="AM7" s="26"/>
      <c r="AN7" s="32" t="s">
        <v>21</v>
      </c>
      <c r="AO7" s="26"/>
      <c r="AP7" s="26"/>
      <c r="AQ7" s="28"/>
      <c r="BE7" s="306"/>
      <c r="BS7" s="21" t="s">
        <v>8</v>
      </c>
    </row>
    <row r="8" spans="1:74" ht="14.45" customHeight="1">
      <c r="B8" s="25"/>
      <c r="C8" s="26"/>
      <c r="D8" s="34" t="s">
        <v>23</v>
      </c>
      <c r="E8" s="26"/>
      <c r="F8" s="26"/>
      <c r="G8" s="26"/>
      <c r="H8" s="26"/>
      <c r="I8" s="26"/>
      <c r="J8" s="26"/>
      <c r="K8" s="32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4" t="s">
        <v>25</v>
      </c>
      <c r="AL8" s="26"/>
      <c r="AM8" s="26"/>
      <c r="AN8" s="35" t="s">
        <v>26</v>
      </c>
      <c r="AO8" s="26"/>
      <c r="AP8" s="26"/>
      <c r="AQ8" s="28"/>
      <c r="BE8" s="306"/>
      <c r="BS8" s="21" t="s">
        <v>8</v>
      </c>
    </row>
    <row r="9" spans="1:74" ht="14.4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06"/>
      <c r="BS9" s="21" t="s">
        <v>8</v>
      </c>
    </row>
    <row r="10" spans="1:74" ht="14.45" customHeight="1">
      <c r="B10" s="25"/>
      <c r="C10" s="26"/>
      <c r="D10" s="34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4" t="s">
        <v>28</v>
      </c>
      <c r="AL10" s="26"/>
      <c r="AM10" s="26"/>
      <c r="AN10" s="32" t="s">
        <v>21</v>
      </c>
      <c r="AO10" s="26"/>
      <c r="AP10" s="26"/>
      <c r="AQ10" s="28"/>
      <c r="BE10" s="306"/>
      <c r="BS10" s="21" t="s">
        <v>8</v>
      </c>
    </row>
    <row r="11" spans="1:74" ht="18.399999999999999" customHeight="1">
      <c r="B11" s="25"/>
      <c r="C11" s="26"/>
      <c r="D11" s="26"/>
      <c r="E11" s="32" t="s">
        <v>29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4" t="s">
        <v>30</v>
      </c>
      <c r="AL11" s="26"/>
      <c r="AM11" s="26"/>
      <c r="AN11" s="32" t="s">
        <v>21</v>
      </c>
      <c r="AO11" s="26"/>
      <c r="AP11" s="26"/>
      <c r="AQ11" s="28"/>
      <c r="BE11" s="306"/>
      <c r="BS11" s="21" t="s">
        <v>8</v>
      </c>
    </row>
    <row r="12" spans="1:74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06"/>
      <c r="BS12" s="21" t="s">
        <v>8</v>
      </c>
    </row>
    <row r="13" spans="1:74" ht="14.45" customHeight="1">
      <c r="B13" s="25"/>
      <c r="C13" s="26"/>
      <c r="D13" s="34" t="s">
        <v>31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4" t="s">
        <v>28</v>
      </c>
      <c r="AL13" s="26"/>
      <c r="AM13" s="26"/>
      <c r="AN13" s="36" t="s">
        <v>32</v>
      </c>
      <c r="AO13" s="26"/>
      <c r="AP13" s="26"/>
      <c r="AQ13" s="28"/>
      <c r="BE13" s="306"/>
      <c r="BS13" s="21" t="s">
        <v>8</v>
      </c>
    </row>
    <row r="14" spans="1:74">
      <c r="B14" s="25"/>
      <c r="C14" s="26"/>
      <c r="D14" s="26"/>
      <c r="E14" s="310" t="s">
        <v>32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4" t="s">
        <v>30</v>
      </c>
      <c r="AL14" s="26"/>
      <c r="AM14" s="26"/>
      <c r="AN14" s="36" t="s">
        <v>32</v>
      </c>
      <c r="AO14" s="26"/>
      <c r="AP14" s="26"/>
      <c r="AQ14" s="28"/>
      <c r="BE14" s="306"/>
      <c r="BS14" s="21" t="s">
        <v>8</v>
      </c>
    </row>
    <row r="15" spans="1:74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06"/>
      <c r="BS15" s="21" t="s">
        <v>6</v>
      </c>
    </row>
    <row r="16" spans="1:74" ht="14.45" customHeight="1">
      <c r="B16" s="25"/>
      <c r="C16" s="26"/>
      <c r="D16" s="34" t="s">
        <v>33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4" t="s">
        <v>28</v>
      </c>
      <c r="AL16" s="26"/>
      <c r="AM16" s="26"/>
      <c r="AN16" s="32" t="s">
        <v>21</v>
      </c>
      <c r="AO16" s="26"/>
      <c r="AP16" s="26"/>
      <c r="AQ16" s="28"/>
      <c r="BE16" s="306"/>
      <c r="BS16" s="21" t="s">
        <v>6</v>
      </c>
    </row>
    <row r="17" spans="2:71" ht="18.399999999999999" customHeight="1">
      <c r="B17" s="25"/>
      <c r="C17" s="26"/>
      <c r="D17" s="26"/>
      <c r="E17" s="32" t="s">
        <v>34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4" t="s">
        <v>30</v>
      </c>
      <c r="AL17" s="26"/>
      <c r="AM17" s="26"/>
      <c r="AN17" s="32" t="s">
        <v>21</v>
      </c>
      <c r="AO17" s="26"/>
      <c r="AP17" s="26"/>
      <c r="AQ17" s="28"/>
      <c r="BE17" s="306"/>
      <c r="BS17" s="21" t="s">
        <v>35</v>
      </c>
    </row>
    <row r="18" spans="2:7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06"/>
      <c r="BS18" s="21" t="s">
        <v>8</v>
      </c>
    </row>
    <row r="19" spans="2:71" ht="14.45" customHeight="1">
      <c r="B19" s="25"/>
      <c r="C19" s="26"/>
      <c r="D19" s="34" t="s">
        <v>36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06"/>
      <c r="BS19" s="21" t="s">
        <v>8</v>
      </c>
    </row>
    <row r="20" spans="2:71" ht="22.5" customHeight="1">
      <c r="B20" s="25"/>
      <c r="C20" s="26"/>
      <c r="D20" s="26"/>
      <c r="E20" s="312" t="s">
        <v>21</v>
      </c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26"/>
      <c r="AP20" s="26"/>
      <c r="AQ20" s="28"/>
      <c r="BE20" s="306"/>
      <c r="BS20" s="21" t="s">
        <v>6</v>
      </c>
    </row>
    <row r="21" spans="2:7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06"/>
    </row>
    <row r="22" spans="2:71" ht="6.95" customHeight="1">
      <c r="B22" s="25"/>
      <c r="C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6"/>
      <c r="AQ22" s="28"/>
      <c r="BE22" s="306"/>
    </row>
    <row r="23" spans="2:71" s="1" customFormat="1" ht="25.9" customHeight="1">
      <c r="B23" s="38"/>
      <c r="C23" s="39"/>
      <c r="D23" s="40" t="s">
        <v>37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13">
        <f>ROUND(AG51,2)</f>
        <v>0</v>
      </c>
      <c r="AL23" s="314"/>
      <c r="AM23" s="314"/>
      <c r="AN23" s="314"/>
      <c r="AO23" s="314"/>
      <c r="AP23" s="39"/>
      <c r="AQ23" s="42"/>
      <c r="BE23" s="306"/>
    </row>
    <row r="24" spans="2:71" s="1" customFormat="1" ht="6.95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2"/>
      <c r="BE24" s="306"/>
    </row>
    <row r="25" spans="2:71" s="1" customFormat="1" ht="13.5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15" t="s">
        <v>38</v>
      </c>
      <c r="M25" s="315"/>
      <c r="N25" s="315"/>
      <c r="O25" s="315"/>
      <c r="P25" s="39"/>
      <c r="Q25" s="39"/>
      <c r="R25" s="39"/>
      <c r="S25" s="39"/>
      <c r="T25" s="39"/>
      <c r="U25" s="39"/>
      <c r="V25" s="39"/>
      <c r="W25" s="315" t="s">
        <v>39</v>
      </c>
      <c r="X25" s="315"/>
      <c r="Y25" s="315"/>
      <c r="Z25" s="315"/>
      <c r="AA25" s="315"/>
      <c r="AB25" s="315"/>
      <c r="AC25" s="315"/>
      <c r="AD25" s="315"/>
      <c r="AE25" s="315"/>
      <c r="AF25" s="39"/>
      <c r="AG25" s="39"/>
      <c r="AH25" s="39"/>
      <c r="AI25" s="39"/>
      <c r="AJ25" s="39"/>
      <c r="AK25" s="315" t="s">
        <v>40</v>
      </c>
      <c r="AL25" s="315"/>
      <c r="AM25" s="315"/>
      <c r="AN25" s="315"/>
      <c r="AO25" s="315"/>
      <c r="AP25" s="39"/>
      <c r="AQ25" s="42"/>
      <c r="BE25" s="306"/>
    </row>
    <row r="26" spans="2:71" s="2" customFormat="1" ht="14.45" customHeight="1">
      <c r="B26" s="44"/>
      <c r="C26" s="45"/>
      <c r="D26" s="46" t="s">
        <v>41</v>
      </c>
      <c r="E26" s="45"/>
      <c r="F26" s="46" t="s">
        <v>42</v>
      </c>
      <c r="G26" s="45"/>
      <c r="H26" s="45"/>
      <c r="I26" s="45"/>
      <c r="J26" s="45"/>
      <c r="K26" s="45"/>
      <c r="L26" s="316">
        <v>0.21</v>
      </c>
      <c r="M26" s="317"/>
      <c r="N26" s="317"/>
      <c r="O26" s="317"/>
      <c r="P26" s="45"/>
      <c r="Q26" s="45"/>
      <c r="R26" s="45"/>
      <c r="S26" s="45"/>
      <c r="T26" s="45"/>
      <c r="U26" s="45"/>
      <c r="V26" s="45"/>
      <c r="W26" s="318">
        <f>ROUND(AZ51,2)</f>
        <v>0</v>
      </c>
      <c r="X26" s="317"/>
      <c r="Y26" s="317"/>
      <c r="Z26" s="317"/>
      <c r="AA26" s="317"/>
      <c r="AB26" s="317"/>
      <c r="AC26" s="317"/>
      <c r="AD26" s="317"/>
      <c r="AE26" s="317"/>
      <c r="AF26" s="45"/>
      <c r="AG26" s="45"/>
      <c r="AH26" s="45"/>
      <c r="AI26" s="45"/>
      <c r="AJ26" s="45"/>
      <c r="AK26" s="318">
        <f>ROUND(AV51,2)</f>
        <v>0</v>
      </c>
      <c r="AL26" s="317"/>
      <c r="AM26" s="317"/>
      <c r="AN26" s="317"/>
      <c r="AO26" s="317"/>
      <c r="AP26" s="45"/>
      <c r="AQ26" s="47"/>
      <c r="BE26" s="306"/>
    </row>
    <row r="27" spans="2:71" s="2" customFormat="1" ht="14.45" customHeight="1">
      <c r="B27" s="44"/>
      <c r="C27" s="45"/>
      <c r="D27" s="45"/>
      <c r="E27" s="45"/>
      <c r="F27" s="46" t="s">
        <v>43</v>
      </c>
      <c r="G27" s="45"/>
      <c r="H27" s="45"/>
      <c r="I27" s="45"/>
      <c r="J27" s="45"/>
      <c r="K27" s="45"/>
      <c r="L27" s="316">
        <v>0.15</v>
      </c>
      <c r="M27" s="317"/>
      <c r="N27" s="317"/>
      <c r="O27" s="317"/>
      <c r="P27" s="45"/>
      <c r="Q27" s="45"/>
      <c r="R27" s="45"/>
      <c r="S27" s="45"/>
      <c r="T27" s="45"/>
      <c r="U27" s="45"/>
      <c r="V27" s="45"/>
      <c r="W27" s="318">
        <f>ROUND(BA51,2)</f>
        <v>0</v>
      </c>
      <c r="X27" s="317"/>
      <c r="Y27" s="317"/>
      <c r="Z27" s="317"/>
      <c r="AA27" s="317"/>
      <c r="AB27" s="317"/>
      <c r="AC27" s="317"/>
      <c r="AD27" s="317"/>
      <c r="AE27" s="317"/>
      <c r="AF27" s="45"/>
      <c r="AG27" s="45"/>
      <c r="AH27" s="45"/>
      <c r="AI27" s="45"/>
      <c r="AJ27" s="45"/>
      <c r="AK27" s="318">
        <f>ROUND(AW51,2)</f>
        <v>0</v>
      </c>
      <c r="AL27" s="317"/>
      <c r="AM27" s="317"/>
      <c r="AN27" s="317"/>
      <c r="AO27" s="317"/>
      <c r="AP27" s="45"/>
      <c r="AQ27" s="47"/>
      <c r="BE27" s="306"/>
    </row>
    <row r="28" spans="2:71" s="2" customFormat="1" ht="14.45" hidden="1" customHeight="1">
      <c r="B28" s="44"/>
      <c r="C28" s="45"/>
      <c r="D28" s="45"/>
      <c r="E28" s="45"/>
      <c r="F28" s="46" t="s">
        <v>44</v>
      </c>
      <c r="G28" s="45"/>
      <c r="H28" s="45"/>
      <c r="I28" s="45"/>
      <c r="J28" s="45"/>
      <c r="K28" s="45"/>
      <c r="L28" s="316">
        <v>0.21</v>
      </c>
      <c r="M28" s="317"/>
      <c r="N28" s="317"/>
      <c r="O28" s="317"/>
      <c r="P28" s="45"/>
      <c r="Q28" s="45"/>
      <c r="R28" s="45"/>
      <c r="S28" s="45"/>
      <c r="T28" s="45"/>
      <c r="U28" s="45"/>
      <c r="V28" s="45"/>
      <c r="W28" s="318">
        <f>ROUND(BB51,2)</f>
        <v>0</v>
      </c>
      <c r="X28" s="317"/>
      <c r="Y28" s="317"/>
      <c r="Z28" s="317"/>
      <c r="AA28" s="317"/>
      <c r="AB28" s="317"/>
      <c r="AC28" s="317"/>
      <c r="AD28" s="317"/>
      <c r="AE28" s="317"/>
      <c r="AF28" s="45"/>
      <c r="AG28" s="45"/>
      <c r="AH28" s="45"/>
      <c r="AI28" s="45"/>
      <c r="AJ28" s="45"/>
      <c r="AK28" s="318">
        <v>0</v>
      </c>
      <c r="AL28" s="317"/>
      <c r="AM28" s="317"/>
      <c r="AN28" s="317"/>
      <c r="AO28" s="317"/>
      <c r="AP28" s="45"/>
      <c r="AQ28" s="47"/>
      <c r="BE28" s="306"/>
    </row>
    <row r="29" spans="2:71" s="2" customFormat="1" ht="14.45" hidden="1" customHeight="1">
      <c r="B29" s="44"/>
      <c r="C29" s="45"/>
      <c r="D29" s="45"/>
      <c r="E29" s="45"/>
      <c r="F29" s="46" t="s">
        <v>45</v>
      </c>
      <c r="G29" s="45"/>
      <c r="H29" s="45"/>
      <c r="I29" s="45"/>
      <c r="J29" s="45"/>
      <c r="K29" s="45"/>
      <c r="L29" s="316">
        <v>0.15</v>
      </c>
      <c r="M29" s="317"/>
      <c r="N29" s="317"/>
      <c r="O29" s="317"/>
      <c r="P29" s="45"/>
      <c r="Q29" s="45"/>
      <c r="R29" s="45"/>
      <c r="S29" s="45"/>
      <c r="T29" s="45"/>
      <c r="U29" s="45"/>
      <c r="V29" s="45"/>
      <c r="W29" s="318">
        <f>ROUND(BC51,2)</f>
        <v>0</v>
      </c>
      <c r="X29" s="317"/>
      <c r="Y29" s="317"/>
      <c r="Z29" s="317"/>
      <c r="AA29" s="317"/>
      <c r="AB29" s="317"/>
      <c r="AC29" s="317"/>
      <c r="AD29" s="317"/>
      <c r="AE29" s="317"/>
      <c r="AF29" s="45"/>
      <c r="AG29" s="45"/>
      <c r="AH29" s="45"/>
      <c r="AI29" s="45"/>
      <c r="AJ29" s="45"/>
      <c r="AK29" s="318">
        <v>0</v>
      </c>
      <c r="AL29" s="317"/>
      <c r="AM29" s="317"/>
      <c r="AN29" s="317"/>
      <c r="AO29" s="317"/>
      <c r="AP29" s="45"/>
      <c r="AQ29" s="47"/>
      <c r="BE29" s="306"/>
    </row>
    <row r="30" spans="2:71" s="2" customFormat="1" ht="14.45" hidden="1" customHeight="1">
      <c r="B30" s="44"/>
      <c r="C30" s="45"/>
      <c r="D30" s="45"/>
      <c r="E30" s="45"/>
      <c r="F30" s="46" t="s">
        <v>46</v>
      </c>
      <c r="G30" s="45"/>
      <c r="H30" s="45"/>
      <c r="I30" s="45"/>
      <c r="J30" s="45"/>
      <c r="K30" s="45"/>
      <c r="L30" s="316">
        <v>0</v>
      </c>
      <c r="M30" s="317"/>
      <c r="N30" s="317"/>
      <c r="O30" s="317"/>
      <c r="P30" s="45"/>
      <c r="Q30" s="45"/>
      <c r="R30" s="45"/>
      <c r="S30" s="45"/>
      <c r="T30" s="45"/>
      <c r="U30" s="45"/>
      <c r="V30" s="45"/>
      <c r="W30" s="318">
        <f>ROUND(BD51,2)</f>
        <v>0</v>
      </c>
      <c r="X30" s="317"/>
      <c r="Y30" s="317"/>
      <c r="Z30" s="317"/>
      <c r="AA30" s="317"/>
      <c r="AB30" s="317"/>
      <c r="AC30" s="317"/>
      <c r="AD30" s="317"/>
      <c r="AE30" s="317"/>
      <c r="AF30" s="45"/>
      <c r="AG30" s="45"/>
      <c r="AH30" s="45"/>
      <c r="AI30" s="45"/>
      <c r="AJ30" s="45"/>
      <c r="AK30" s="318">
        <v>0</v>
      </c>
      <c r="AL30" s="317"/>
      <c r="AM30" s="317"/>
      <c r="AN30" s="317"/>
      <c r="AO30" s="317"/>
      <c r="AP30" s="45"/>
      <c r="AQ30" s="47"/>
      <c r="BE30" s="306"/>
    </row>
    <row r="31" spans="2:71" s="1" customFormat="1" ht="6.95" customHeight="1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42"/>
      <c r="BE31" s="306"/>
    </row>
    <row r="32" spans="2:71" s="1" customFormat="1" ht="25.9" customHeight="1">
      <c r="B32" s="38"/>
      <c r="C32" s="48"/>
      <c r="D32" s="49" t="s">
        <v>47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 t="s">
        <v>48</v>
      </c>
      <c r="U32" s="50"/>
      <c r="V32" s="50"/>
      <c r="W32" s="50"/>
      <c r="X32" s="319" t="s">
        <v>49</v>
      </c>
      <c r="Y32" s="320"/>
      <c r="Z32" s="320"/>
      <c r="AA32" s="320"/>
      <c r="AB32" s="320"/>
      <c r="AC32" s="50"/>
      <c r="AD32" s="50"/>
      <c r="AE32" s="50"/>
      <c r="AF32" s="50"/>
      <c r="AG32" s="50"/>
      <c r="AH32" s="50"/>
      <c r="AI32" s="50"/>
      <c r="AJ32" s="50"/>
      <c r="AK32" s="321">
        <f>SUM(AK23:AK30)</f>
        <v>0</v>
      </c>
      <c r="AL32" s="320"/>
      <c r="AM32" s="320"/>
      <c r="AN32" s="320"/>
      <c r="AO32" s="322"/>
      <c r="AP32" s="48"/>
      <c r="AQ32" s="52"/>
      <c r="BE32" s="306"/>
    </row>
    <row r="33" spans="2:56" s="1" customFormat="1" ht="6.95" customHeight="1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42"/>
    </row>
    <row r="34" spans="2:56" s="1" customFormat="1" ht="6.95" customHeigh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8" spans="2:56" s="1" customFormat="1" ht="6.95" customHeight="1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8"/>
    </row>
    <row r="39" spans="2:56" s="1" customFormat="1" ht="36.950000000000003" customHeight="1">
      <c r="B39" s="38"/>
      <c r="C39" s="59" t="s">
        <v>50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58"/>
    </row>
    <row r="40" spans="2:56" s="1" customFormat="1" ht="6.95" customHeight="1">
      <c r="B40" s="38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58"/>
    </row>
    <row r="41" spans="2:56" s="3" customFormat="1" ht="14.45" customHeight="1">
      <c r="B41" s="61"/>
      <c r="C41" s="62" t="s">
        <v>15</v>
      </c>
      <c r="D41" s="63"/>
      <c r="E41" s="63"/>
      <c r="F41" s="63"/>
      <c r="G41" s="63"/>
      <c r="H41" s="63"/>
      <c r="I41" s="63"/>
      <c r="J41" s="63"/>
      <c r="K41" s="63"/>
      <c r="L41" s="63" t="str">
        <f>K5</f>
        <v>82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4"/>
    </row>
    <row r="42" spans="2:56" s="4" customFormat="1" ht="36.950000000000003" customHeight="1">
      <c r="B42" s="65"/>
      <c r="C42" s="66" t="s">
        <v>18</v>
      </c>
      <c r="D42" s="67"/>
      <c r="E42" s="67"/>
      <c r="F42" s="67"/>
      <c r="G42" s="67"/>
      <c r="H42" s="67"/>
      <c r="I42" s="67"/>
      <c r="J42" s="67"/>
      <c r="K42" s="67"/>
      <c r="L42" s="323" t="str">
        <f>K6</f>
        <v>STAVBA CHODNÍKU PODÉL MK V OBCI POLIČNÁ</v>
      </c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67"/>
      <c r="AQ42" s="67"/>
      <c r="AR42" s="68"/>
    </row>
    <row r="43" spans="2:56" s="1" customFormat="1" ht="6.95" customHeight="1">
      <c r="B43" s="38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58"/>
    </row>
    <row r="44" spans="2:56" s="1" customFormat="1">
      <c r="B44" s="38"/>
      <c r="C44" s="62" t="s">
        <v>23</v>
      </c>
      <c r="D44" s="60"/>
      <c r="E44" s="60"/>
      <c r="F44" s="60"/>
      <c r="G44" s="60"/>
      <c r="H44" s="60"/>
      <c r="I44" s="60"/>
      <c r="J44" s="60"/>
      <c r="K44" s="60"/>
      <c r="L44" s="69" t="str">
        <f>IF(K8="","",K8)</f>
        <v>Poličná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2" t="s">
        <v>25</v>
      </c>
      <c r="AJ44" s="60"/>
      <c r="AK44" s="60"/>
      <c r="AL44" s="60"/>
      <c r="AM44" s="325" t="str">
        <f>IF(AN8= "","",AN8)</f>
        <v>5. 9. 2017</v>
      </c>
      <c r="AN44" s="325"/>
      <c r="AO44" s="60"/>
      <c r="AP44" s="60"/>
      <c r="AQ44" s="60"/>
      <c r="AR44" s="58"/>
    </row>
    <row r="45" spans="2:56" s="1" customFormat="1" ht="6.95" customHeight="1">
      <c r="B45" s="38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58"/>
    </row>
    <row r="46" spans="2:56" s="1" customFormat="1">
      <c r="B46" s="38"/>
      <c r="C46" s="62" t="s">
        <v>27</v>
      </c>
      <c r="D46" s="60"/>
      <c r="E46" s="60"/>
      <c r="F46" s="60"/>
      <c r="G46" s="60"/>
      <c r="H46" s="60"/>
      <c r="I46" s="60"/>
      <c r="J46" s="60"/>
      <c r="K46" s="60"/>
      <c r="L46" s="63" t="str">
        <f>IF(E11= "","",E11)</f>
        <v>Obec Poličná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2" t="s">
        <v>33</v>
      </c>
      <c r="AJ46" s="60"/>
      <c r="AK46" s="60"/>
      <c r="AL46" s="60"/>
      <c r="AM46" s="326" t="str">
        <f>IF(E17="","",E17)</f>
        <v>Ing. Dybal Jaromír, Staveník Petr</v>
      </c>
      <c r="AN46" s="326"/>
      <c r="AO46" s="326"/>
      <c r="AP46" s="326"/>
      <c r="AQ46" s="60"/>
      <c r="AR46" s="58"/>
      <c r="AS46" s="327" t="s">
        <v>51</v>
      </c>
      <c r="AT46" s="328"/>
      <c r="AU46" s="71"/>
      <c r="AV46" s="71"/>
      <c r="AW46" s="71"/>
      <c r="AX46" s="71"/>
      <c r="AY46" s="71"/>
      <c r="AZ46" s="71"/>
      <c r="BA46" s="71"/>
      <c r="BB46" s="71"/>
      <c r="BC46" s="71"/>
      <c r="BD46" s="72"/>
    </row>
    <row r="47" spans="2:56" s="1" customFormat="1">
      <c r="B47" s="38"/>
      <c r="C47" s="62" t="s">
        <v>31</v>
      </c>
      <c r="D47" s="60"/>
      <c r="E47" s="60"/>
      <c r="F47" s="60"/>
      <c r="G47" s="60"/>
      <c r="H47" s="60"/>
      <c r="I47" s="60"/>
      <c r="J47" s="60"/>
      <c r="K47" s="60"/>
      <c r="L47" s="63" t="str">
        <f>IF(E14= "Vyplň údaj","",E14)</f>
        <v/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58"/>
      <c r="AS47" s="329"/>
      <c r="AT47" s="330"/>
      <c r="AU47" s="73"/>
      <c r="AV47" s="73"/>
      <c r="AW47" s="73"/>
      <c r="AX47" s="73"/>
      <c r="AY47" s="73"/>
      <c r="AZ47" s="73"/>
      <c r="BA47" s="73"/>
      <c r="BB47" s="73"/>
      <c r="BC47" s="73"/>
      <c r="BD47" s="74"/>
    </row>
    <row r="48" spans="2:56" s="1" customFormat="1" ht="10.9" customHeight="1">
      <c r="B48" s="38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58"/>
      <c r="AS48" s="331"/>
      <c r="AT48" s="332"/>
      <c r="AU48" s="39"/>
      <c r="AV48" s="39"/>
      <c r="AW48" s="39"/>
      <c r="AX48" s="39"/>
      <c r="AY48" s="39"/>
      <c r="AZ48" s="39"/>
      <c r="BA48" s="39"/>
      <c r="BB48" s="39"/>
      <c r="BC48" s="39"/>
      <c r="BD48" s="75"/>
    </row>
    <row r="49" spans="1:90" s="1" customFormat="1" ht="29.25" customHeight="1">
      <c r="B49" s="38"/>
      <c r="C49" s="333" t="s">
        <v>52</v>
      </c>
      <c r="D49" s="334"/>
      <c r="E49" s="334"/>
      <c r="F49" s="334"/>
      <c r="G49" s="334"/>
      <c r="H49" s="76"/>
      <c r="I49" s="335" t="s">
        <v>53</v>
      </c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6" t="s">
        <v>54</v>
      </c>
      <c r="AH49" s="334"/>
      <c r="AI49" s="334"/>
      <c r="AJ49" s="334"/>
      <c r="AK49" s="334"/>
      <c r="AL49" s="334"/>
      <c r="AM49" s="334"/>
      <c r="AN49" s="335" t="s">
        <v>55</v>
      </c>
      <c r="AO49" s="334"/>
      <c r="AP49" s="334"/>
      <c r="AQ49" s="77" t="s">
        <v>56</v>
      </c>
      <c r="AR49" s="58"/>
      <c r="AS49" s="78" t="s">
        <v>57</v>
      </c>
      <c r="AT49" s="79" t="s">
        <v>58</v>
      </c>
      <c r="AU49" s="79" t="s">
        <v>59</v>
      </c>
      <c r="AV49" s="79" t="s">
        <v>60</v>
      </c>
      <c r="AW49" s="79" t="s">
        <v>61</v>
      </c>
      <c r="AX49" s="79" t="s">
        <v>62</v>
      </c>
      <c r="AY49" s="79" t="s">
        <v>63</v>
      </c>
      <c r="AZ49" s="79" t="s">
        <v>64</v>
      </c>
      <c r="BA49" s="79" t="s">
        <v>65</v>
      </c>
      <c r="BB49" s="79" t="s">
        <v>66</v>
      </c>
      <c r="BC49" s="79" t="s">
        <v>67</v>
      </c>
      <c r="BD49" s="80" t="s">
        <v>68</v>
      </c>
    </row>
    <row r="50" spans="1:90" s="1" customFormat="1" ht="10.9" customHeight="1">
      <c r="B50" s="38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58"/>
      <c r="AS50" s="81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3"/>
    </row>
    <row r="51" spans="1:90" s="4" customFormat="1" ht="32.450000000000003" customHeight="1">
      <c r="B51" s="65"/>
      <c r="C51" s="84" t="s">
        <v>69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340">
        <f>ROUND(AG52,2)</f>
        <v>0</v>
      </c>
      <c r="AH51" s="340"/>
      <c r="AI51" s="340"/>
      <c r="AJ51" s="340"/>
      <c r="AK51" s="340"/>
      <c r="AL51" s="340"/>
      <c r="AM51" s="340"/>
      <c r="AN51" s="341">
        <f>SUM(AG51,AT51)</f>
        <v>0</v>
      </c>
      <c r="AO51" s="341"/>
      <c r="AP51" s="341"/>
      <c r="AQ51" s="86" t="s">
        <v>21</v>
      </c>
      <c r="AR51" s="68"/>
      <c r="AS51" s="87">
        <f>ROUND(AS52,2)</f>
        <v>0</v>
      </c>
      <c r="AT51" s="88">
        <f>ROUND(SUM(AV51:AW51),2)</f>
        <v>0</v>
      </c>
      <c r="AU51" s="89">
        <f>ROUND(AU52,5)</f>
        <v>0</v>
      </c>
      <c r="AV51" s="88">
        <f>ROUND(AZ51*L26,2)</f>
        <v>0</v>
      </c>
      <c r="AW51" s="88">
        <f>ROUND(BA51*L27,2)</f>
        <v>0</v>
      </c>
      <c r="AX51" s="88">
        <f>ROUND(BB51*L26,2)</f>
        <v>0</v>
      </c>
      <c r="AY51" s="88">
        <f>ROUND(BC51*L27,2)</f>
        <v>0</v>
      </c>
      <c r="AZ51" s="88">
        <f>ROUND(AZ52,2)</f>
        <v>0</v>
      </c>
      <c r="BA51" s="88">
        <f>ROUND(BA52,2)</f>
        <v>0</v>
      </c>
      <c r="BB51" s="88">
        <f>ROUND(BB52,2)</f>
        <v>0</v>
      </c>
      <c r="BC51" s="88">
        <f>ROUND(BC52,2)</f>
        <v>0</v>
      </c>
      <c r="BD51" s="90">
        <f>ROUND(BD52,2)</f>
        <v>0</v>
      </c>
      <c r="BS51" s="91" t="s">
        <v>70</v>
      </c>
      <c r="BT51" s="91" t="s">
        <v>71</v>
      </c>
      <c r="BV51" s="91" t="s">
        <v>72</v>
      </c>
      <c r="BW51" s="91" t="s">
        <v>7</v>
      </c>
      <c r="BX51" s="91" t="s">
        <v>73</v>
      </c>
      <c r="CL51" s="91" t="s">
        <v>21</v>
      </c>
    </row>
    <row r="52" spans="1:90" s="5" customFormat="1" ht="37.5" customHeight="1">
      <c r="A52" s="92" t="s">
        <v>74</v>
      </c>
      <c r="B52" s="93"/>
      <c r="C52" s="94"/>
      <c r="D52" s="339" t="s">
        <v>16</v>
      </c>
      <c r="E52" s="339"/>
      <c r="F52" s="339"/>
      <c r="G52" s="339"/>
      <c r="H52" s="339"/>
      <c r="I52" s="95"/>
      <c r="J52" s="339" t="s">
        <v>19</v>
      </c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7">
        <f>'82 - STAVBA CHODNÍKU PODÉ...'!J25</f>
        <v>0</v>
      </c>
      <c r="AH52" s="338"/>
      <c r="AI52" s="338"/>
      <c r="AJ52" s="338"/>
      <c r="AK52" s="338"/>
      <c r="AL52" s="338"/>
      <c r="AM52" s="338"/>
      <c r="AN52" s="337">
        <f>SUM(AG52,AT52)</f>
        <v>0</v>
      </c>
      <c r="AO52" s="338"/>
      <c r="AP52" s="338"/>
      <c r="AQ52" s="96" t="s">
        <v>75</v>
      </c>
      <c r="AR52" s="97"/>
      <c r="AS52" s="98">
        <v>0</v>
      </c>
      <c r="AT52" s="99">
        <f>ROUND(SUM(AV52:AW52),2)</f>
        <v>0</v>
      </c>
      <c r="AU52" s="100">
        <f>'82 - STAVBA CHODNÍKU PODÉ...'!P77</f>
        <v>0</v>
      </c>
      <c r="AV52" s="99">
        <f>'82 - STAVBA CHODNÍKU PODÉ...'!J28</f>
        <v>0</v>
      </c>
      <c r="AW52" s="99">
        <f>'82 - STAVBA CHODNÍKU PODÉ...'!J29</f>
        <v>0</v>
      </c>
      <c r="AX52" s="99">
        <f>'82 - STAVBA CHODNÍKU PODÉ...'!J30</f>
        <v>0</v>
      </c>
      <c r="AY52" s="99">
        <f>'82 - STAVBA CHODNÍKU PODÉ...'!J31</f>
        <v>0</v>
      </c>
      <c r="AZ52" s="99">
        <f>'82 - STAVBA CHODNÍKU PODÉ...'!F28</f>
        <v>0</v>
      </c>
      <c r="BA52" s="99">
        <f>'82 - STAVBA CHODNÍKU PODÉ...'!F29</f>
        <v>0</v>
      </c>
      <c r="BB52" s="99">
        <f>'82 - STAVBA CHODNÍKU PODÉ...'!F30</f>
        <v>0</v>
      </c>
      <c r="BC52" s="99">
        <f>'82 - STAVBA CHODNÍKU PODÉ...'!F31</f>
        <v>0</v>
      </c>
      <c r="BD52" s="101">
        <f>'82 - STAVBA CHODNÍKU PODÉ...'!F32</f>
        <v>0</v>
      </c>
      <c r="BT52" s="102" t="s">
        <v>76</v>
      </c>
      <c r="BU52" s="102" t="s">
        <v>77</v>
      </c>
      <c r="BV52" s="102" t="s">
        <v>72</v>
      </c>
      <c r="BW52" s="102" t="s">
        <v>7</v>
      </c>
      <c r="BX52" s="102" t="s">
        <v>73</v>
      </c>
      <c r="CL52" s="102" t="s">
        <v>21</v>
      </c>
    </row>
    <row r="53" spans="1:90" s="1" customFormat="1" ht="30" customHeight="1">
      <c r="B53" s="38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58"/>
    </row>
    <row r="54" spans="1:90" s="1" customFormat="1" ht="6.95" customHeight="1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</sheetData>
  <sheetProtection password="CC35" sheet="1" objects="1" scenarios="1" formatCells="0" formatColumns="0" formatRows="0" sort="0" autoFilter="0"/>
  <mergeCells count="41"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82 - STAVBA CHODNÍKU PODÉ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12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8"/>
      <c r="B1" s="104"/>
      <c r="C1" s="104"/>
      <c r="D1" s="105" t="s">
        <v>1</v>
      </c>
      <c r="E1" s="104"/>
      <c r="F1" s="106" t="s">
        <v>78</v>
      </c>
      <c r="G1" s="346" t="s">
        <v>79</v>
      </c>
      <c r="H1" s="346"/>
      <c r="I1" s="107"/>
      <c r="J1" s="106" t="s">
        <v>80</v>
      </c>
      <c r="K1" s="105" t="s">
        <v>81</v>
      </c>
      <c r="L1" s="106" t="s">
        <v>82</v>
      </c>
      <c r="M1" s="106"/>
      <c r="N1" s="106"/>
      <c r="O1" s="106"/>
      <c r="P1" s="106"/>
      <c r="Q1" s="106"/>
      <c r="R1" s="106"/>
      <c r="S1" s="106"/>
      <c r="T1" s="106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50000000000003" customHeight="1"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AT2" s="21" t="s">
        <v>7</v>
      </c>
    </row>
    <row r="3" spans="1:70" ht="6.95" customHeight="1">
      <c r="B3" s="22"/>
      <c r="C3" s="23"/>
      <c r="D3" s="23"/>
      <c r="E3" s="23"/>
      <c r="F3" s="23"/>
      <c r="G3" s="23"/>
      <c r="H3" s="23"/>
      <c r="I3" s="108"/>
      <c r="J3" s="23"/>
      <c r="K3" s="24"/>
      <c r="AT3" s="21" t="s">
        <v>83</v>
      </c>
    </row>
    <row r="4" spans="1:70" ht="36.950000000000003" customHeight="1">
      <c r="B4" s="25"/>
      <c r="C4" s="26"/>
      <c r="D4" s="27" t="s">
        <v>84</v>
      </c>
      <c r="E4" s="26"/>
      <c r="F4" s="26"/>
      <c r="G4" s="26"/>
      <c r="H4" s="26"/>
      <c r="I4" s="109"/>
      <c r="J4" s="26"/>
      <c r="K4" s="28"/>
      <c r="M4" s="29" t="s">
        <v>12</v>
      </c>
      <c r="AT4" s="21" t="s">
        <v>6</v>
      </c>
    </row>
    <row r="5" spans="1:70" ht="6.95" customHeight="1">
      <c r="B5" s="25"/>
      <c r="C5" s="26"/>
      <c r="D5" s="26"/>
      <c r="E5" s="26"/>
      <c r="F5" s="26"/>
      <c r="G5" s="26"/>
      <c r="H5" s="26"/>
      <c r="I5" s="109"/>
      <c r="J5" s="26"/>
      <c r="K5" s="28"/>
    </row>
    <row r="6" spans="1:70" s="1" customFormat="1">
      <c r="B6" s="38"/>
      <c r="C6" s="39"/>
      <c r="D6" s="34" t="s">
        <v>18</v>
      </c>
      <c r="E6" s="39"/>
      <c r="F6" s="39"/>
      <c r="G6" s="39"/>
      <c r="H6" s="39"/>
      <c r="I6" s="110"/>
      <c r="J6" s="39"/>
      <c r="K6" s="42"/>
    </row>
    <row r="7" spans="1:70" s="1" customFormat="1" ht="36.950000000000003" customHeight="1">
      <c r="B7" s="38"/>
      <c r="C7" s="39"/>
      <c r="D7" s="39"/>
      <c r="E7" s="343" t="s">
        <v>19</v>
      </c>
      <c r="F7" s="344"/>
      <c r="G7" s="344"/>
      <c r="H7" s="344"/>
      <c r="I7" s="110"/>
      <c r="J7" s="39"/>
      <c r="K7" s="42"/>
    </row>
    <row r="8" spans="1:70" s="1" customFormat="1" ht="13.5">
      <c r="B8" s="38"/>
      <c r="C8" s="39"/>
      <c r="D8" s="39"/>
      <c r="E8" s="39"/>
      <c r="F8" s="39"/>
      <c r="G8" s="39"/>
      <c r="H8" s="39"/>
      <c r="I8" s="110"/>
      <c r="J8" s="39"/>
      <c r="K8" s="42"/>
    </row>
    <row r="9" spans="1:70" s="1" customFormat="1" ht="14.4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111" t="s">
        <v>22</v>
      </c>
      <c r="J9" s="32" t="s">
        <v>21</v>
      </c>
      <c r="K9" s="42"/>
    </row>
    <row r="10" spans="1:70" s="1" customFormat="1" ht="14.45" customHeight="1">
      <c r="B10" s="38"/>
      <c r="C10" s="39"/>
      <c r="D10" s="34" t="s">
        <v>23</v>
      </c>
      <c r="E10" s="39"/>
      <c r="F10" s="32" t="s">
        <v>24</v>
      </c>
      <c r="G10" s="39"/>
      <c r="H10" s="39"/>
      <c r="I10" s="111" t="s">
        <v>25</v>
      </c>
      <c r="J10" s="112" t="str">
        <f>'Rekapitulace stavby'!AN8</f>
        <v>5. 9. 2017</v>
      </c>
      <c r="K10" s="42"/>
    </row>
    <row r="11" spans="1:70" s="1" customFormat="1" ht="10.9" customHeight="1">
      <c r="B11" s="38"/>
      <c r="C11" s="39"/>
      <c r="D11" s="39"/>
      <c r="E11" s="39"/>
      <c r="F11" s="39"/>
      <c r="G11" s="39"/>
      <c r="H11" s="39"/>
      <c r="I11" s="110"/>
      <c r="J11" s="39"/>
      <c r="K11" s="42"/>
    </row>
    <row r="12" spans="1:70" s="1" customFormat="1" ht="14.45" customHeight="1">
      <c r="B12" s="38"/>
      <c r="C12" s="39"/>
      <c r="D12" s="34" t="s">
        <v>27</v>
      </c>
      <c r="E12" s="39"/>
      <c r="F12" s="39"/>
      <c r="G12" s="39"/>
      <c r="H12" s="39"/>
      <c r="I12" s="111" t="s">
        <v>28</v>
      </c>
      <c r="J12" s="32" t="s">
        <v>21</v>
      </c>
      <c r="K12" s="42"/>
    </row>
    <row r="13" spans="1:70" s="1" customFormat="1" ht="18" customHeight="1">
      <c r="B13" s="38"/>
      <c r="C13" s="39"/>
      <c r="D13" s="39"/>
      <c r="E13" s="32" t="s">
        <v>29</v>
      </c>
      <c r="F13" s="39"/>
      <c r="G13" s="39"/>
      <c r="H13" s="39"/>
      <c r="I13" s="111" t="s">
        <v>30</v>
      </c>
      <c r="J13" s="32" t="s">
        <v>21</v>
      </c>
      <c r="K13" s="42"/>
    </row>
    <row r="14" spans="1:70" s="1" customFormat="1" ht="6.95" customHeight="1">
      <c r="B14" s="38"/>
      <c r="C14" s="39"/>
      <c r="D14" s="39"/>
      <c r="E14" s="39"/>
      <c r="F14" s="39"/>
      <c r="G14" s="39"/>
      <c r="H14" s="39"/>
      <c r="I14" s="110"/>
      <c r="J14" s="39"/>
      <c r="K14" s="42"/>
    </row>
    <row r="15" spans="1:70" s="1" customFormat="1" ht="14.45" customHeight="1">
      <c r="B15" s="38"/>
      <c r="C15" s="39"/>
      <c r="D15" s="34" t="s">
        <v>31</v>
      </c>
      <c r="E15" s="39"/>
      <c r="F15" s="39"/>
      <c r="G15" s="39"/>
      <c r="H15" s="39"/>
      <c r="I15" s="111" t="s">
        <v>28</v>
      </c>
      <c r="J15" s="32" t="str">
        <f>IF('Rekapitulace stavby'!AN13="Vyplň údaj","",IF('Rekapitulace stavby'!AN13="","",'Rekapitulace stavby'!AN13))</f>
        <v/>
      </c>
      <c r="K15" s="42"/>
    </row>
    <row r="16" spans="1:70" s="1" customFormat="1" ht="18" customHeight="1">
      <c r="B16" s="38"/>
      <c r="C16" s="39"/>
      <c r="D16" s="39"/>
      <c r="E16" s="32" t="str">
        <f>IF('Rekapitulace stavby'!E14="Vyplň údaj","",IF('Rekapitulace stavby'!E14="","",'Rekapitulace stavby'!E14))</f>
        <v/>
      </c>
      <c r="F16" s="39"/>
      <c r="G16" s="39"/>
      <c r="H16" s="39"/>
      <c r="I16" s="111" t="s">
        <v>30</v>
      </c>
      <c r="J16" s="32" t="str">
        <f>IF('Rekapitulace stavby'!AN14="Vyplň údaj","",IF('Rekapitulace stavby'!AN14="","",'Rekapitulace stavby'!AN14))</f>
        <v/>
      </c>
      <c r="K16" s="42"/>
    </row>
    <row r="17" spans="2:11" s="1" customFormat="1" ht="6.95" customHeight="1">
      <c r="B17" s="38"/>
      <c r="C17" s="39"/>
      <c r="D17" s="39"/>
      <c r="E17" s="39"/>
      <c r="F17" s="39"/>
      <c r="G17" s="39"/>
      <c r="H17" s="39"/>
      <c r="I17" s="110"/>
      <c r="J17" s="39"/>
      <c r="K17" s="42"/>
    </row>
    <row r="18" spans="2:11" s="1" customFormat="1" ht="14.45" customHeight="1">
      <c r="B18" s="38"/>
      <c r="C18" s="39"/>
      <c r="D18" s="34" t="s">
        <v>33</v>
      </c>
      <c r="E18" s="39"/>
      <c r="F18" s="39"/>
      <c r="G18" s="39"/>
      <c r="H18" s="39"/>
      <c r="I18" s="111" t="s">
        <v>28</v>
      </c>
      <c r="J18" s="32" t="s">
        <v>21</v>
      </c>
      <c r="K18" s="42"/>
    </row>
    <row r="19" spans="2:11" s="1" customFormat="1" ht="18" customHeight="1">
      <c r="B19" s="38"/>
      <c r="C19" s="39"/>
      <c r="D19" s="39"/>
      <c r="E19" s="32" t="s">
        <v>34</v>
      </c>
      <c r="F19" s="39"/>
      <c r="G19" s="39"/>
      <c r="H19" s="39"/>
      <c r="I19" s="111" t="s">
        <v>30</v>
      </c>
      <c r="J19" s="32" t="s">
        <v>21</v>
      </c>
      <c r="K19" s="42"/>
    </row>
    <row r="20" spans="2:11" s="1" customFormat="1" ht="6.95" customHeight="1">
      <c r="B20" s="38"/>
      <c r="C20" s="39"/>
      <c r="D20" s="39"/>
      <c r="E20" s="39"/>
      <c r="F20" s="39"/>
      <c r="G20" s="39"/>
      <c r="H20" s="39"/>
      <c r="I20" s="110"/>
      <c r="J20" s="39"/>
      <c r="K20" s="42"/>
    </row>
    <row r="21" spans="2:11" s="1" customFormat="1" ht="14.45" customHeight="1">
      <c r="B21" s="38"/>
      <c r="C21" s="39"/>
      <c r="D21" s="34" t="s">
        <v>36</v>
      </c>
      <c r="E21" s="39"/>
      <c r="F21" s="39"/>
      <c r="G21" s="39"/>
      <c r="H21" s="39"/>
      <c r="I21" s="110"/>
      <c r="J21" s="39"/>
      <c r="K21" s="42"/>
    </row>
    <row r="22" spans="2:11" s="6" customFormat="1" ht="22.5" customHeight="1">
      <c r="B22" s="113"/>
      <c r="C22" s="114"/>
      <c r="D22" s="114"/>
      <c r="E22" s="312" t="s">
        <v>21</v>
      </c>
      <c r="F22" s="312"/>
      <c r="G22" s="312"/>
      <c r="H22" s="312"/>
      <c r="I22" s="115"/>
      <c r="J22" s="114"/>
      <c r="K22" s="116"/>
    </row>
    <row r="23" spans="2:11" s="1" customFormat="1" ht="6.95" customHeight="1">
      <c r="B23" s="38"/>
      <c r="C23" s="39"/>
      <c r="D23" s="39"/>
      <c r="E23" s="39"/>
      <c r="F23" s="39"/>
      <c r="G23" s="39"/>
      <c r="H23" s="39"/>
      <c r="I23" s="110"/>
      <c r="J23" s="39"/>
      <c r="K23" s="42"/>
    </row>
    <row r="24" spans="2:11" s="1" customFormat="1" ht="6.95" customHeight="1">
      <c r="B24" s="38"/>
      <c r="C24" s="39"/>
      <c r="D24" s="82"/>
      <c r="E24" s="82"/>
      <c r="F24" s="82"/>
      <c r="G24" s="82"/>
      <c r="H24" s="82"/>
      <c r="I24" s="117"/>
      <c r="J24" s="82"/>
      <c r="K24" s="118"/>
    </row>
    <row r="25" spans="2:11" s="1" customFormat="1" ht="25.35" customHeight="1">
      <c r="B25" s="38"/>
      <c r="C25" s="39"/>
      <c r="D25" s="119" t="s">
        <v>37</v>
      </c>
      <c r="E25" s="39"/>
      <c r="F25" s="39"/>
      <c r="G25" s="39"/>
      <c r="H25" s="39"/>
      <c r="I25" s="110"/>
      <c r="J25" s="120">
        <f>ROUND(J77,2)</f>
        <v>0</v>
      </c>
      <c r="K25" s="42"/>
    </row>
    <row r="26" spans="2:11" s="1" customFormat="1" ht="6.95" customHeight="1">
      <c r="B26" s="38"/>
      <c r="C26" s="39"/>
      <c r="D26" s="82"/>
      <c r="E26" s="82"/>
      <c r="F26" s="82"/>
      <c r="G26" s="82"/>
      <c r="H26" s="82"/>
      <c r="I26" s="117"/>
      <c r="J26" s="82"/>
      <c r="K26" s="118"/>
    </row>
    <row r="27" spans="2:11" s="1" customFormat="1" ht="14.45" customHeight="1">
      <c r="B27" s="38"/>
      <c r="C27" s="39"/>
      <c r="D27" s="39"/>
      <c r="E27" s="39"/>
      <c r="F27" s="43" t="s">
        <v>39</v>
      </c>
      <c r="G27" s="39"/>
      <c r="H27" s="39"/>
      <c r="I27" s="121" t="s">
        <v>38</v>
      </c>
      <c r="J27" s="43" t="s">
        <v>40</v>
      </c>
      <c r="K27" s="42"/>
    </row>
    <row r="28" spans="2:11" s="1" customFormat="1" ht="14.45" customHeight="1">
      <c r="B28" s="38"/>
      <c r="C28" s="39"/>
      <c r="D28" s="46" t="s">
        <v>41</v>
      </c>
      <c r="E28" s="46" t="s">
        <v>42</v>
      </c>
      <c r="F28" s="122">
        <f>ROUND(SUM(BE77:BE211), 2)</f>
        <v>0</v>
      </c>
      <c r="G28" s="39"/>
      <c r="H28" s="39"/>
      <c r="I28" s="123">
        <v>0.21</v>
      </c>
      <c r="J28" s="122">
        <f>ROUND(ROUND((SUM(BE77:BE211)), 2)*I28, 2)</f>
        <v>0</v>
      </c>
      <c r="K28" s="42"/>
    </row>
    <row r="29" spans="2:11" s="1" customFormat="1" ht="14.45" customHeight="1">
      <c r="B29" s="38"/>
      <c r="C29" s="39"/>
      <c r="D29" s="39"/>
      <c r="E29" s="46" t="s">
        <v>43</v>
      </c>
      <c r="F29" s="122">
        <f>ROUND(SUM(BF77:BF211), 2)</f>
        <v>0</v>
      </c>
      <c r="G29" s="39"/>
      <c r="H29" s="39"/>
      <c r="I29" s="123">
        <v>0.15</v>
      </c>
      <c r="J29" s="122">
        <f>ROUND(ROUND((SUM(BF77:BF211)), 2)*I29, 2)</f>
        <v>0</v>
      </c>
      <c r="K29" s="42"/>
    </row>
    <row r="30" spans="2:11" s="1" customFormat="1" ht="14.45" hidden="1" customHeight="1">
      <c r="B30" s="38"/>
      <c r="C30" s="39"/>
      <c r="D30" s="39"/>
      <c r="E30" s="46" t="s">
        <v>44</v>
      </c>
      <c r="F30" s="122">
        <f>ROUND(SUM(BG77:BG211), 2)</f>
        <v>0</v>
      </c>
      <c r="G30" s="39"/>
      <c r="H30" s="39"/>
      <c r="I30" s="123">
        <v>0.21</v>
      </c>
      <c r="J30" s="122">
        <v>0</v>
      </c>
      <c r="K30" s="42"/>
    </row>
    <row r="31" spans="2:11" s="1" customFormat="1" ht="14.45" hidden="1" customHeight="1">
      <c r="B31" s="38"/>
      <c r="C31" s="39"/>
      <c r="D31" s="39"/>
      <c r="E31" s="46" t="s">
        <v>45</v>
      </c>
      <c r="F31" s="122">
        <f>ROUND(SUM(BH77:BH211), 2)</f>
        <v>0</v>
      </c>
      <c r="G31" s="39"/>
      <c r="H31" s="39"/>
      <c r="I31" s="123">
        <v>0.15</v>
      </c>
      <c r="J31" s="122">
        <v>0</v>
      </c>
      <c r="K31" s="42"/>
    </row>
    <row r="32" spans="2:11" s="1" customFormat="1" ht="14.45" hidden="1" customHeight="1">
      <c r="B32" s="38"/>
      <c r="C32" s="39"/>
      <c r="D32" s="39"/>
      <c r="E32" s="46" t="s">
        <v>46</v>
      </c>
      <c r="F32" s="122">
        <f>ROUND(SUM(BI77:BI211), 2)</f>
        <v>0</v>
      </c>
      <c r="G32" s="39"/>
      <c r="H32" s="39"/>
      <c r="I32" s="123">
        <v>0</v>
      </c>
      <c r="J32" s="122">
        <v>0</v>
      </c>
      <c r="K32" s="42"/>
    </row>
    <row r="33" spans="2:11" s="1" customFormat="1" ht="6.95" customHeight="1">
      <c r="B33" s="38"/>
      <c r="C33" s="39"/>
      <c r="D33" s="39"/>
      <c r="E33" s="39"/>
      <c r="F33" s="39"/>
      <c r="G33" s="39"/>
      <c r="H33" s="39"/>
      <c r="I33" s="110"/>
      <c r="J33" s="39"/>
      <c r="K33" s="42"/>
    </row>
    <row r="34" spans="2:11" s="1" customFormat="1" ht="25.35" customHeight="1">
      <c r="B34" s="38"/>
      <c r="C34" s="124"/>
      <c r="D34" s="125" t="s">
        <v>47</v>
      </c>
      <c r="E34" s="76"/>
      <c r="F34" s="76"/>
      <c r="G34" s="126" t="s">
        <v>48</v>
      </c>
      <c r="H34" s="127" t="s">
        <v>49</v>
      </c>
      <c r="I34" s="128"/>
      <c r="J34" s="129">
        <f>SUM(J25:J32)</f>
        <v>0</v>
      </c>
      <c r="K34" s="130"/>
    </row>
    <row r="35" spans="2:11" s="1" customFormat="1" ht="14.45" customHeight="1">
      <c r="B35" s="53"/>
      <c r="C35" s="54"/>
      <c r="D35" s="54"/>
      <c r="E35" s="54"/>
      <c r="F35" s="54"/>
      <c r="G35" s="54"/>
      <c r="H35" s="54"/>
      <c r="I35" s="131"/>
      <c r="J35" s="54"/>
      <c r="K35" s="55"/>
    </row>
    <row r="39" spans="2:11" s="1" customFormat="1" ht="6.95" customHeight="1">
      <c r="B39" s="132"/>
      <c r="C39" s="133"/>
      <c r="D39" s="133"/>
      <c r="E39" s="133"/>
      <c r="F39" s="133"/>
      <c r="G39" s="133"/>
      <c r="H39" s="133"/>
      <c r="I39" s="134"/>
      <c r="J39" s="133"/>
      <c r="K39" s="135"/>
    </row>
    <row r="40" spans="2:11" s="1" customFormat="1" ht="36.950000000000003" customHeight="1">
      <c r="B40" s="38"/>
      <c r="C40" s="27" t="s">
        <v>85</v>
      </c>
      <c r="D40" s="39"/>
      <c r="E40" s="39"/>
      <c r="F40" s="39"/>
      <c r="G40" s="39"/>
      <c r="H40" s="39"/>
      <c r="I40" s="110"/>
      <c r="J40" s="39"/>
      <c r="K40" s="42"/>
    </row>
    <row r="41" spans="2:11" s="1" customFormat="1" ht="6.95" customHeight="1">
      <c r="B41" s="38"/>
      <c r="C41" s="39"/>
      <c r="D41" s="39"/>
      <c r="E41" s="39"/>
      <c r="F41" s="39"/>
      <c r="G41" s="39"/>
      <c r="H41" s="39"/>
      <c r="I41" s="110"/>
      <c r="J41" s="39"/>
      <c r="K41" s="42"/>
    </row>
    <row r="42" spans="2:11" s="1" customFormat="1" ht="14.45" customHeight="1">
      <c r="B42" s="38"/>
      <c r="C42" s="34" t="s">
        <v>18</v>
      </c>
      <c r="D42" s="39"/>
      <c r="E42" s="39"/>
      <c r="F42" s="39"/>
      <c r="G42" s="39"/>
      <c r="H42" s="39"/>
      <c r="I42" s="110"/>
      <c r="J42" s="39"/>
      <c r="K42" s="42"/>
    </row>
    <row r="43" spans="2:11" s="1" customFormat="1" ht="23.25" customHeight="1">
      <c r="B43" s="38"/>
      <c r="C43" s="39"/>
      <c r="D43" s="39"/>
      <c r="E43" s="343" t="str">
        <f>E7</f>
        <v>STAVBA CHODNÍKU PODÉL MK V OBCI POLIČNÁ</v>
      </c>
      <c r="F43" s="344"/>
      <c r="G43" s="344"/>
      <c r="H43" s="344"/>
      <c r="I43" s="110"/>
      <c r="J43" s="39"/>
      <c r="K43" s="42"/>
    </row>
    <row r="44" spans="2:11" s="1" customFormat="1" ht="6.95" customHeight="1">
      <c r="B44" s="38"/>
      <c r="C44" s="39"/>
      <c r="D44" s="39"/>
      <c r="E44" s="39"/>
      <c r="F44" s="39"/>
      <c r="G44" s="39"/>
      <c r="H44" s="39"/>
      <c r="I44" s="110"/>
      <c r="J44" s="39"/>
      <c r="K44" s="42"/>
    </row>
    <row r="45" spans="2:11" s="1" customFormat="1" ht="18" customHeight="1">
      <c r="B45" s="38"/>
      <c r="C45" s="34" t="s">
        <v>23</v>
      </c>
      <c r="D45" s="39"/>
      <c r="E45" s="39"/>
      <c r="F45" s="32" t="str">
        <f>F10</f>
        <v>Poličná</v>
      </c>
      <c r="G45" s="39"/>
      <c r="H45" s="39"/>
      <c r="I45" s="111" t="s">
        <v>25</v>
      </c>
      <c r="J45" s="112" t="str">
        <f>IF(J10="","",J10)</f>
        <v>5. 9. 2017</v>
      </c>
      <c r="K45" s="42"/>
    </row>
    <row r="46" spans="2:11" s="1" customFormat="1" ht="6.95" customHeight="1">
      <c r="B46" s="38"/>
      <c r="C46" s="39"/>
      <c r="D46" s="39"/>
      <c r="E46" s="39"/>
      <c r="F46" s="39"/>
      <c r="G46" s="39"/>
      <c r="H46" s="39"/>
      <c r="I46" s="110"/>
      <c r="J46" s="39"/>
      <c r="K46" s="42"/>
    </row>
    <row r="47" spans="2:11" s="1" customFormat="1">
      <c r="B47" s="38"/>
      <c r="C47" s="34" t="s">
        <v>27</v>
      </c>
      <c r="D47" s="39"/>
      <c r="E47" s="39"/>
      <c r="F47" s="32" t="str">
        <f>E13</f>
        <v>Obec Poličná</v>
      </c>
      <c r="G47" s="39"/>
      <c r="H47" s="39"/>
      <c r="I47" s="111" t="s">
        <v>33</v>
      </c>
      <c r="J47" s="32" t="str">
        <f>E19</f>
        <v>Ing. Dybal Jaromír, Staveník Petr</v>
      </c>
      <c r="K47" s="42"/>
    </row>
    <row r="48" spans="2:11" s="1" customFormat="1" ht="14.45" customHeight="1">
      <c r="B48" s="38"/>
      <c r="C48" s="34" t="s">
        <v>31</v>
      </c>
      <c r="D48" s="39"/>
      <c r="E48" s="39"/>
      <c r="F48" s="32" t="str">
        <f>IF(E16="","",E16)</f>
        <v/>
      </c>
      <c r="G48" s="39"/>
      <c r="H48" s="39"/>
      <c r="I48" s="110"/>
      <c r="J48" s="39"/>
      <c r="K48" s="42"/>
    </row>
    <row r="49" spans="2:47" s="1" customFormat="1" ht="10.35" customHeight="1">
      <c r="B49" s="38"/>
      <c r="C49" s="39"/>
      <c r="D49" s="39"/>
      <c r="E49" s="39"/>
      <c r="F49" s="39"/>
      <c r="G49" s="39"/>
      <c r="H49" s="39"/>
      <c r="I49" s="110"/>
      <c r="J49" s="39"/>
      <c r="K49" s="42"/>
    </row>
    <row r="50" spans="2:47" s="1" customFormat="1" ht="29.25" customHeight="1">
      <c r="B50" s="38"/>
      <c r="C50" s="136" t="s">
        <v>86</v>
      </c>
      <c r="D50" s="124"/>
      <c r="E50" s="124"/>
      <c r="F50" s="124"/>
      <c r="G50" s="124"/>
      <c r="H50" s="124"/>
      <c r="I50" s="137"/>
      <c r="J50" s="138" t="s">
        <v>87</v>
      </c>
      <c r="K50" s="139"/>
    </row>
    <row r="51" spans="2:47" s="1" customFormat="1" ht="10.35" customHeight="1">
      <c r="B51" s="38"/>
      <c r="C51" s="39"/>
      <c r="D51" s="39"/>
      <c r="E51" s="39"/>
      <c r="F51" s="39"/>
      <c r="G51" s="39"/>
      <c r="H51" s="39"/>
      <c r="I51" s="110"/>
      <c r="J51" s="39"/>
      <c r="K51" s="42"/>
    </row>
    <row r="52" spans="2:47" s="1" customFormat="1" ht="29.25" customHeight="1">
      <c r="B52" s="38"/>
      <c r="C52" s="140" t="s">
        <v>88</v>
      </c>
      <c r="D52" s="39"/>
      <c r="E52" s="39"/>
      <c r="F52" s="39"/>
      <c r="G52" s="39"/>
      <c r="H52" s="39"/>
      <c r="I52" s="110"/>
      <c r="J52" s="120">
        <f>J77</f>
        <v>0</v>
      </c>
      <c r="K52" s="42"/>
      <c r="AU52" s="21" t="s">
        <v>89</v>
      </c>
    </row>
    <row r="53" spans="2:47" s="7" customFormat="1" ht="24.95" customHeight="1">
      <c r="B53" s="141"/>
      <c r="C53" s="142"/>
      <c r="D53" s="143" t="s">
        <v>90</v>
      </c>
      <c r="E53" s="144"/>
      <c r="F53" s="144"/>
      <c r="G53" s="144"/>
      <c r="H53" s="144"/>
      <c r="I53" s="145"/>
      <c r="J53" s="146">
        <f>J78</f>
        <v>0</v>
      </c>
      <c r="K53" s="147"/>
    </row>
    <row r="54" spans="2:47" s="8" customFormat="1" ht="19.899999999999999" customHeight="1">
      <c r="B54" s="148"/>
      <c r="C54" s="149"/>
      <c r="D54" s="150" t="s">
        <v>91</v>
      </c>
      <c r="E54" s="151"/>
      <c r="F54" s="151"/>
      <c r="G54" s="151"/>
      <c r="H54" s="151"/>
      <c r="I54" s="152"/>
      <c r="J54" s="153">
        <f>J79</f>
        <v>0</v>
      </c>
      <c r="K54" s="154"/>
    </row>
    <row r="55" spans="2:47" s="8" customFormat="1" ht="19.899999999999999" customHeight="1">
      <c r="B55" s="148"/>
      <c r="C55" s="149"/>
      <c r="D55" s="150" t="s">
        <v>92</v>
      </c>
      <c r="E55" s="151"/>
      <c r="F55" s="151"/>
      <c r="G55" s="151"/>
      <c r="H55" s="151"/>
      <c r="I55" s="152"/>
      <c r="J55" s="153">
        <f>J134</f>
        <v>0</v>
      </c>
      <c r="K55" s="154"/>
    </row>
    <row r="56" spans="2:47" s="8" customFormat="1" ht="19.899999999999999" customHeight="1">
      <c r="B56" s="148"/>
      <c r="C56" s="149"/>
      <c r="D56" s="150" t="s">
        <v>93</v>
      </c>
      <c r="E56" s="151"/>
      <c r="F56" s="151"/>
      <c r="G56" s="151"/>
      <c r="H56" s="151"/>
      <c r="I56" s="152"/>
      <c r="J56" s="153">
        <f>J204</f>
        <v>0</v>
      </c>
      <c r="K56" s="154"/>
    </row>
    <row r="57" spans="2:47" s="7" customFormat="1" ht="24.95" customHeight="1">
      <c r="B57" s="141"/>
      <c r="C57" s="142"/>
      <c r="D57" s="143" t="s">
        <v>94</v>
      </c>
      <c r="E57" s="144"/>
      <c r="F57" s="144"/>
      <c r="G57" s="144"/>
      <c r="H57" s="144"/>
      <c r="I57" s="145"/>
      <c r="J57" s="146">
        <f>J206</f>
        <v>0</v>
      </c>
      <c r="K57" s="147"/>
    </row>
    <row r="58" spans="2:47" s="8" customFormat="1" ht="19.899999999999999" customHeight="1">
      <c r="B58" s="148"/>
      <c r="C58" s="149"/>
      <c r="D58" s="150" t="s">
        <v>95</v>
      </c>
      <c r="E58" s="151"/>
      <c r="F58" s="151"/>
      <c r="G58" s="151"/>
      <c r="H58" s="151"/>
      <c r="I58" s="152"/>
      <c r="J58" s="153">
        <f>J207</f>
        <v>0</v>
      </c>
      <c r="K58" s="154"/>
    </row>
    <row r="59" spans="2:47" s="8" customFormat="1" ht="19.899999999999999" customHeight="1">
      <c r="B59" s="148"/>
      <c r="C59" s="149"/>
      <c r="D59" s="150" t="s">
        <v>96</v>
      </c>
      <c r="E59" s="151"/>
      <c r="F59" s="151"/>
      <c r="G59" s="151"/>
      <c r="H59" s="151"/>
      <c r="I59" s="152"/>
      <c r="J59" s="153">
        <f>J209</f>
        <v>0</v>
      </c>
      <c r="K59" s="154"/>
    </row>
    <row r="60" spans="2:47" s="1" customFormat="1" ht="21.75" customHeight="1">
      <c r="B60" s="38"/>
      <c r="C60" s="39"/>
      <c r="D60" s="39"/>
      <c r="E60" s="39"/>
      <c r="F60" s="39"/>
      <c r="G60" s="39"/>
      <c r="H60" s="39"/>
      <c r="I60" s="110"/>
      <c r="J60" s="39"/>
      <c r="K60" s="42"/>
    </row>
    <row r="61" spans="2:47" s="1" customFormat="1" ht="6.95" customHeight="1">
      <c r="B61" s="53"/>
      <c r="C61" s="54"/>
      <c r="D61" s="54"/>
      <c r="E61" s="54"/>
      <c r="F61" s="54"/>
      <c r="G61" s="54"/>
      <c r="H61" s="54"/>
      <c r="I61" s="131"/>
      <c r="J61" s="54"/>
      <c r="K61" s="55"/>
    </row>
    <row r="65" spans="2:65" s="1" customFormat="1" ht="6.95" customHeight="1">
      <c r="B65" s="56"/>
      <c r="C65" s="57"/>
      <c r="D65" s="57"/>
      <c r="E65" s="57"/>
      <c r="F65" s="57"/>
      <c r="G65" s="57"/>
      <c r="H65" s="57"/>
      <c r="I65" s="134"/>
      <c r="J65" s="57"/>
      <c r="K65" s="57"/>
      <c r="L65" s="58"/>
    </row>
    <row r="66" spans="2:65" s="1" customFormat="1" ht="36.950000000000003" customHeight="1">
      <c r="B66" s="38"/>
      <c r="C66" s="59" t="s">
        <v>97</v>
      </c>
      <c r="D66" s="60"/>
      <c r="E66" s="60"/>
      <c r="F66" s="60"/>
      <c r="G66" s="60"/>
      <c r="H66" s="60"/>
      <c r="I66" s="155"/>
      <c r="J66" s="60"/>
      <c r="K66" s="60"/>
      <c r="L66" s="58"/>
    </row>
    <row r="67" spans="2:65" s="1" customFormat="1" ht="6.95" customHeight="1">
      <c r="B67" s="38"/>
      <c r="C67" s="60"/>
      <c r="D67" s="60"/>
      <c r="E67" s="60"/>
      <c r="F67" s="60"/>
      <c r="G67" s="60"/>
      <c r="H67" s="60"/>
      <c r="I67" s="155"/>
      <c r="J67" s="60"/>
      <c r="K67" s="60"/>
      <c r="L67" s="58"/>
    </row>
    <row r="68" spans="2:65" s="1" customFormat="1" ht="14.45" customHeight="1">
      <c r="B68" s="38"/>
      <c r="C68" s="62" t="s">
        <v>18</v>
      </c>
      <c r="D68" s="60"/>
      <c r="E68" s="60"/>
      <c r="F68" s="60"/>
      <c r="G68" s="60"/>
      <c r="H68" s="60"/>
      <c r="I68" s="155"/>
      <c r="J68" s="60"/>
      <c r="K68" s="60"/>
      <c r="L68" s="58"/>
    </row>
    <row r="69" spans="2:65" s="1" customFormat="1" ht="23.25" customHeight="1">
      <c r="B69" s="38"/>
      <c r="C69" s="60"/>
      <c r="D69" s="60"/>
      <c r="E69" s="323" t="str">
        <f>E7</f>
        <v>STAVBA CHODNÍKU PODÉL MK V OBCI POLIČNÁ</v>
      </c>
      <c r="F69" s="345"/>
      <c r="G69" s="345"/>
      <c r="H69" s="345"/>
      <c r="I69" s="155"/>
      <c r="J69" s="60"/>
      <c r="K69" s="60"/>
      <c r="L69" s="58"/>
    </row>
    <row r="70" spans="2:65" s="1" customFormat="1" ht="6.95" customHeight="1">
      <c r="B70" s="38"/>
      <c r="C70" s="60"/>
      <c r="D70" s="60"/>
      <c r="E70" s="60"/>
      <c r="F70" s="60"/>
      <c r="G70" s="60"/>
      <c r="H70" s="60"/>
      <c r="I70" s="155"/>
      <c r="J70" s="60"/>
      <c r="K70" s="60"/>
      <c r="L70" s="58"/>
    </row>
    <row r="71" spans="2:65" s="1" customFormat="1" ht="18" customHeight="1">
      <c r="B71" s="38"/>
      <c r="C71" s="62" t="s">
        <v>23</v>
      </c>
      <c r="D71" s="60"/>
      <c r="E71" s="60"/>
      <c r="F71" s="156" t="str">
        <f>F10</f>
        <v>Poličná</v>
      </c>
      <c r="G71" s="60"/>
      <c r="H71" s="60"/>
      <c r="I71" s="157" t="s">
        <v>25</v>
      </c>
      <c r="J71" s="70" t="str">
        <f>IF(J10="","",J10)</f>
        <v>5. 9. 2017</v>
      </c>
      <c r="K71" s="60"/>
      <c r="L71" s="58"/>
    </row>
    <row r="72" spans="2:65" s="1" customFormat="1" ht="6.95" customHeight="1">
      <c r="B72" s="38"/>
      <c r="C72" s="60"/>
      <c r="D72" s="60"/>
      <c r="E72" s="60"/>
      <c r="F72" s="60"/>
      <c r="G72" s="60"/>
      <c r="H72" s="60"/>
      <c r="I72" s="155"/>
      <c r="J72" s="60"/>
      <c r="K72" s="60"/>
      <c r="L72" s="58"/>
    </row>
    <row r="73" spans="2:65" s="1" customFormat="1">
      <c r="B73" s="38"/>
      <c r="C73" s="62" t="s">
        <v>27</v>
      </c>
      <c r="D73" s="60"/>
      <c r="E73" s="60"/>
      <c r="F73" s="156" t="str">
        <f>E13</f>
        <v>Obec Poličná</v>
      </c>
      <c r="G73" s="60"/>
      <c r="H73" s="60"/>
      <c r="I73" s="157" t="s">
        <v>33</v>
      </c>
      <c r="J73" s="156" t="str">
        <f>E19</f>
        <v>Ing. Dybal Jaromír, Staveník Petr</v>
      </c>
      <c r="K73" s="60"/>
      <c r="L73" s="58"/>
    </row>
    <row r="74" spans="2:65" s="1" customFormat="1" ht="14.45" customHeight="1">
      <c r="B74" s="38"/>
      <c r="C74" s="62" t="s">
        <v>31</v>
      </c>
      <c r="D74" s="60"/>
      <c r="E74" s="60"/>
      <c r="F74" s="156" t="str">
        <f>IF(E16="","",E16)</f>
        <v/>
      </c>
      <c r="G74" s="60"/>
      <c r="H74" s="60"/>
      <c r="I74" s="155"/>
      <c r="J74" s="60"/>
      <c r="K74" s="60"/>
      <c r="L74" s="58"/>
    </row>
    <row r="75" spans="2:65" s="1" customFormat="1" ht="10.35" customHeight="1">
      <c r="B75" s="38"/>
      <c r="C75" s="60"/>
      <c r="D75" s="60"/>
      <c r="E75" s="60"/>
      <c r="F75" s="60"/>
      <c r="G75" s="60"/>
      <c r="H75" s="60"/>
      <c r="I75" s="155"/>
      <c r="J75" s="60"/>
      <c r="K75" s="60"/>
      <c r="L75" s="58"/>
    </row>
    <row r="76" spans="2:65" s="9" customFormat="1" ht="29.25" customHeight="1">
      <c r="B76" s="158"/>
      <c r="C76" s="159" t="s">
        <v>98</v>
      </c>
      <c r="D76" s="160" t="s">
        <v>56</v>
      </c>
      <c r="E76" s="160" t="s">
        <v>52</v>
      </c>
      <c r="F76" s="160" t="s">
        <v>99</v>
      </c>
      <c r="G76" s="160" t="s">
        <v>100</v>
      </c>
      <c r="H76" s="160" t="s">
        <v>101</v>
      </c>
      <c r="I76" s="161" t="s">
        <v>102</v>
      </c>
      <c r="J76" s="160" t="s">
        <v>87</v>
      </c>
      <c r="K76" s="162" t="s">
        <v>103</v>
      </c>
      <c r="L76" s="163"/>
      <c r="M76" s="78" t="s">
        <v>104</v>
      </c>
      <c r="N76" s="79" t="s">
        <v>41</v>
      </c>
      <c r="O76" s="79" t="s">
        <v>105</v>
      </c>
      <c r="P76" s="79" t="s">
        <v>106</v>
      </c>
      <c r="Q76" s="79" t="s">
        <v>107</v>
      </c>
      <c r="R76" s="79" t="s">
        <v>108</v>
      </c>
      <c r="S76" s="79" t="s">
        <v>109</v>
      </c>
      <c r="T76" s="80" t="s">
        <v>110</v>
      </c>
    </row>
    <row r="77" spans="2:65" s="1" customFormat="1" ht="29.25" customHeight="1">
      <c r="B77" s="38"/>
      <c r="C77" s="84" t="s">
        <v>88</v>
      </c>
      <c r="D77" s="60"/>
      <c r="E77" s="60"/>
      <c r="F77" s="60"/>
      <c r="G77" s="60"/>
      <c r="H77" s="60"/>
      <c r="I77" s="155"/>
      <c r="J77" s="164">
        <f>BK77</f>
        <v>0</v>
      </c>
      <c r="K77" s="60"/>
      <c r="L77" s="58"/>
      <c r="M77" s="81"/>
      <c r="N77" s="82"/>
      <c r="O77" s="82"/>
      <c r="P77" s="165">
        <f>P78+P206</f>
        <v>0</v>
      </c>
      <c r="Q77" s="82"/>
      <c r="R77" s="165">
        <f>R78+R206</f>
        <v>115.89793100000003</v>
      </c>
      <c r="S77" s="82"/>
      <c r="T77" s="166">
        <f>T78+T206</f>
        <v>33.8185</v>
      </c>
      <c r="AT77" s="21" t="s">
        <v>70</v>
      </c>
      <c r="AU77" s="21" t="s">
        <v>89</v>
      </c>
      <c r="BK77" s="167">
        <f>BK78+BK206</f>
        <v>0</v>
      </c>
    </row>
    <row r="78" spans="2:65" s="10" customFormat="1" ht="37.35" customHeight="1">
      <c r="B78" s="168"/>
      <c r="C78" s="169"/>
      <c r="D78" s="170" t="s">
        <v>70</v>
      </c>
      <c r="E78" s="171" t="s">
        <v>111</v>
      </c>
      <c r="F78" s="171" t="s">
        <v>111</v>
      </c>
      <c r="G78" s="169"/>
      <c r="H78" s="169"/>
      <c r="I78" s="172"/>
      <c r="J78" s="173">
        <f>BK78</f>
        <v>0</v>
      </c>
      <c r="K78" s="169"/>
      <c r="L78" s="174"/>
      <c r="M78" s="175"/>
      <c r="N78" s="176"/>
      <c r="O78" s="176"/>
      <c r="P78" s="177">
        <f>P79+P134+P204</f>
        <v>0</v>
      </c>
      <c r="Q78" s="176"/>
      <c r="R78" s="177">
        <f>R79+R134+R204</f>
        <v>115.89793100000003</v>
      </c>
      <c r="S78" s="176"/>
      <c r="T78" s="178">
        <f>T79+T134+T204</f>
        <v>33.8185</v>
      </c>
      <c r="AR78" s="179" t="s">
        <v>76</v>
      </c>
      <c r="AT78" s="180" t="s">
        <v>70</v>
      </c>
      <c r="AU78" s="180" t="s">
        <v>71</v>
      </c>
      <c r="AY78" s="179" t="s">
        <v>112</v>
      </c>
      <c r="BK78" s="181">
        <f>BK79+BK134+BK204</f>
        <v>0</v>
      </c>
    </row>
    <row r="79" spans="2:65" s="10" customFormat="1" ht="19.899999999999999" customHeight="1">
      <c r="B79" s="168"/>
      <c r="C79" s="169"/>
      <c r="D79" s="182" t="s">
        <v>70</v>
      </c>
      <c r="E79" s="183" t="s">
        <v>113</v>
      </c>
      <c r="F79" s="183" t="s">
        <v>114</v>
      </c>
      <c r="G79" s="169"/>
      <c r="H79" s="169"/>
      <c r="I79" s="172"/>
      <c r="J79" s="184">
        <f>BK79</f>
        <v>0</v>
      </c>
      <c r="K79" s="169"/>
      <c r="L79" s="174"/>
      <c r="M79" s="175"/>
      <c r="N79" s="176"/>
      <c r="O79" s="176"/>
      <c r="P79" s="177">
        <f>SUM(P80:P133)</f>
        <v>0</v>
      </c>
      <c r="Q79" s="176"/>
      <c r="R79" s="177">
        <f>SUM(R80:R133)</f>
        <v>4.8189999999999997E-2</v>
      </c>
      <c r="S79" s="176"/>
      <c r="T79" s="178">
        <f>SUM(T80:T133)</f>
        <v>33.8185</v>
      </c>
      <c r="AR79" s="179" t="s">
        <v>76</v>
      </c>
      <c r="AT79" s="180" t="s">
        <v>70</v>
      </c>
      <c r="AU79" s="180" t="s">
        <v>76</v>
      </c>
      <c r="AY79" s="179" t="s">
        <v>112</v>
      </c>
      <c r="BK79" s="181">
        <f>SUM(BK80:BK133)</f>
        <v>0</v>
      </c>
    </row>
    <row r="80" spans="2:65" s="1" customFormat="1" ht="22.5" customHeight="1">
      <c r="B80" s="38"/>
      <c r="C80" s="185" t="s">
        <v>76</v>
      </c>
      <c r="D80" s="185" t="s">
        <v>115</v>
      </c>
      <c r="E80" s="186" t="s">
        <v>116</v>
      </c>
      <c r="F80" s="187" t="s">
        <v>117</v>
      </c>
      <c r="G80" s="188" t="s">
        <v>118</v>
      </c>
      <c r="H80" s="189">
        <v>142.5</v>
      </c>
      <c r="I80" s="190"/>
      <c r="J80" s="191">
        <f>ROUND(I80*H80,2)</f>
        <v>0</v>
      </c>
      <c r="K80" s="187" t="s">
        <v>119</v>
      </c>
      <c r="L80" s="58"/>
      <c r="M80" s="192" t="s">
        <v>21</v>
      </c>
      <c r="N80" s="193" t="s">
        <v>42</v>
      </c>
      <c r="O80" s="39"/>
      <c r="P80" s="194">
        <f>O80*H80</f>
        <v>0</v>
      </c>
      <c r="Q80" s="194">
        <v>0</v>
      </c>
      <c r="R80" s="194">
        <f>Q80*H80</f>
        <v>0</v>
      </c>
      <c r="S80" s="194">
        <v>0</v>
      </c>
      <c r="T80" s="195">
        <f>S80*H80</f>
        <v>0</v>
      </c>
      <c r="AR80" s="21" t="s">
        <v>120</v>
      </c>
      <c r="AT80" s="21" t="s">
        <v>115</v>
      </c>
      <c r="AU80" s="21" t="s">
        <v>83</v>
      </c>
      <c r="AY80" s="21" t="s">
        <v>112</v>
      </c>
      <c r="BE80" s="196">
        <f>IF(N80="základní",J80,0)</f>
        <v>0</v>
      </c>
      <c r="BF80" s="196">
        <f>IF(N80="snížená",J80,0)</f>
        <v>0</v>
      </c>
      <c r="BG80" s="196">
        <f>IF(N80="zákl. přenesená",J80,0)</f>
        <v>0</v>
      </c>
      <c r="BH80" s="196">
        <f>IF(N80="sníž. přenesená",J80,0)</f>
        <v>0</v>
      </c>
      <c r="BI80" s="196">
        <f>IF(N80="nulová",J80,0)</f>
        <v>0</v>
      </c>
      <c r="BJ80" s="21" t="s">
        <v>76</v>
      </c>
      <c r="BK80" s="196">
        <f>ROUND(I80*H80,2)</f>
        <v>0</v>
      </c>
      <c r="BL80" s="21" t="s">
        <v>120</v>
      </c>
      <c r="BM80" s="21" t="s">
        <v>121</v>
      </c>
    </row>
    <row r="81" spans="2:65" s="1" customFormat="1" ht="22.5" customHeight="1">
      <c r="B81" s="38"/>
      <c r="C81" s="185" t="s">
        <v>83</v>
      </c>
      <c r="D81" s="185" t="s">
        <v>115</v>
      </c>
      <c r="E81" s="186" t="s">
        <v>122</v>
      </c>
      <c r="F81" s="187" t="s">
        <v>123</v>
      </c>
      <c r="G81" s="188" t="s">
        <v>118</v>
      </c>
      <c r="H81" s="189">
        <v>142.5</v>
      </c>
      <c r="I81" s="190"/>
      <c r="J81" s="191">
        <f>ROUND(I81*H81,2)</f>
        <v>0</v>
      </c>
      <c r="K81" s="187" t="s">
        <v>119</v>
      </c>
      <c r="L81" s="58"/>
      <c r="M81" s="192" t="s">
        <v>21</v>
      </c>
      <c r="N81" s="193" t="s">
        <v>42</v>
      </c>
      <c r="O81" s="39"/>
      <c r="P81" s="194">
        <f>O81*H81</f>
        <v>0</v>
      </c>
      <c r="Q81" s="194">
        <v>0</v>
      </c>
      <c r="R81" s="194">
        <f>Q81*H81</f>
        <v>0</v>
      </c>
      <c r="S81" s="194">
        <v>0</v>
      </c>
      <c r="T81" s="195">
        <f>S81*H81</f>
        <v>0</v>
      </c>
      <c r="AR81" s="21" t="s">
        <v>120</v>
      </c>
      <c r="AT81" s="21" t="s">
        <v>115</v>
      </c>
      <c r="AU81" s="21" t="s">
        <v>83</v>
      </c>
      <c r="AY81" s="21" t="s">
        <v>112</v>
      </c>
      <c r="BE81" s="196">
        <f>IF(N81="základní",J81,0)</f>
        <v>0</v>
      </c>
      <c r="BF81" s="196">
        <f>IF(N81="snížená",J81,0)</f>
        <v>0</v>
      </c>
      <c r="BG81" s="196">
        <f>IF(N81="zákl. přenesená",J81,0)</f>
        <v>0</v>
      </c>
      <c r="BH81" s="196">
        <f>IF(N81="sníž. přenesená",J81,0)</f>
        <v>0</v>
      </c>
      <c r="BI81" s="196">
        <f>IF(N81="nulová",J81,0)</f>
        <v>0</v>
      </c>
      <c r="BJ81" s="21" t="s">
        <v>76</v>
      </c>
      <c r="BK81" s="196">
        <f>ROUND(I81*H81,2)</f>
        <v>0</v>
      </c>
      <c r="BL81" s="21" t="s">
        <v>120</v>
      </c>
      <c r="BM81" s="21" t="s">
        <v>124</v>
      </c>
    </row>
    <row r="82" spans="2:65" s="1" customFormat="1" ht="31.5" customHeight="1">
      <c r="B82" s="38"/>
      <c r="C82" s="185" t="s">
        <v>125</v>
      </c>
      <c r="D82" s="185" t="s">
        <v>115</v>
      </c>
      <c r="E82" s="186" t="s">
        <v>126</v>
      </c>
      <c r="F82" s="187" t="s">
        <v>127</v>
      </c>
      <c r="G82" s="188" t="s">
        <v>128</v>
      </c>
      <c r="H82" s="189">
        <v>70.75</v>
      </c>
      <c r="I82" s="190"/>
      <c r="J82" s="191">
        <f>ROUND(I82*H82,2)</f>
        <v>0</v>
      </c>
      <c r="K82" s="187" t="s">
        <v>119</v>
      </c>
      <c r="L82" s="58"/>
      <c r="M82" s="192" t="s">
        <v>21</v>
      </c>
      <c r="N82" s="193" t="s">
        <v>42</v>
      </c>
      <c r="O82" s="39"/>
      <c r="P82" s="194">
        <f>O82*H82</f>
        <v>0</v>
      </c>
      <c r="Q82" s="194">
        <v>4.0000000000000003E-5</v>
      </c>
      <c r="R82" s="194">
        <f>Q82*H82</f>
        <v>2.8300000000000001E-3</v>
      </c>
      <c r="S82" s="194">
        <v>0.128</v>
      </c>
      <c r="T82" s="195">
        <f>S82*H82</f>
        <v>9.0560000000000009</v>
      </c>
      <c r="AR82" s="21" t="s">
        <v>120</v>
      </c>
      <c r="AT82" s="21" t="s">
        <v>115</v>
      </c>
      <c r="AU82" s="21" t="s">
        <v>83</v>
      </c>
      <c r="AY82" s="21" t="s">
        <v>112</v>
      </c>
      <c r="BE82" s="196">
        <f>IF(N82="základní",J82,0)</f>
        <v>0</v>
      </c>
      <c r="BF82" s="196">
        <f>IF(N82="snížená",J82,0)</f>
        <v>0</v>
      </c>
      <c r="BG82" s="196">
        <f>IF(N82="zákl. přenesená",J82,0)</f>
        <v>0</v>
      </c>
      <c r="BH82" s="196">
        <f>IF(N82="sníž. přenesená",J82,0)</f>
        <v>0</v>
      </c>
      <c r="BI82" s="196">
        <f>IF(N82="nulová",J82,0)</f>
        <v>0</v>
      </c>
      <c r="BJ82" s="21" t="s">
        <v>76</v>
      </c>
      <c r="BK82" s="196">
        <f>ROUND(I82*H82,2)</f>
        <v>0</v>
      </c>
      <c r="BL82" s="21" t="s">
        <v>120</v>
      </c>
      <c r="BM82" s="21" t="s">
        <v>129</v>
      </c>
    </row>
    <row r="83" spans="2:65" s="11" customFormat="1" ht="13.5">
      <c r="B83" s="197"/>
      <c r="C83" s="198"/>
      <c r="D83" s="199" t="s">
        <v>130</v>
      </c>
      <c r="E83" s="200" t="s">
        <v>21</v>
      </c>
      <c r="F83" s="201" t="s">
        <v>131</v>
      </c>
      <c r="G83" s="198"/>
      <c r="H83" s="202">
        <v>70.75</v>
      </c>
      <c r="I83" s="203"/>
      <c r="J83" s="198"/>
      <c r="K83" s="198"/>
      <c r="L83" s="204"/>
      <c r="M83" s="205"/>
      <c r="N83" s="206"/>
      <c r="O83" s="206"/>
      <c r="P83" s="206"/>
      <c r="Q83" s="206"/>
      <c r="R83" s="206"/>
      <c r="S83" s="206"/>
      <c r="T83" s="207"/>
      <c r="AT83" s="208" t="s">
        <v>130</v>
      </c>
      <c r="AU83" s="208" t="s">
        <v>83</v>
      </c>
      <c r="AV83" s="11" t="s">
        <v>83</v>
      </c>
      <c r="AW83" s="11" t="s">
        <v>35</v>
      </c>
      <c r="AX83" s="11" t="s">
        <v>76</v>
      </c>
      <c r="AY83" s="208" t="s">
        <v>112</v>
      </c>
    </row>
    <row r="84" spans="2:65" s="1" customFormat="1" ht="44.25" customHeight="1">
      <c r="B84" s="38"/>
      <c r="C84" s="185" t="s">
        <v>120</v>
      </c>
      <c r="D84" s="185" t="s">
        <v>115</v>
      </c>
      <c r="E84" s="186" t="s">
        <v>132</v>
      </c>
      <c r="F84" s="187" t="s">
        <v>133</v>
      </c>
      <c r="G84" s="188" t="s">
        <v>128</v>
      </c>
      <c r="H84" s="189">
        <v>56.6</v>
      </c>
      <c r="I84" s="190"/>
      <c r="J84" s="191">
        <f>ROUND(I84*H84,2)</f>
        <v>0</v>
      </c>
      <c r="K84" s="187" t="s">
        <v>134</v>
      </c>
      <c r="L84" s="58"/>
      <c r="M84" s="192" t="s">
        <v>21</v>
      </c>
      <c r="N84" s="193" t="s">
        <v>42</v>
      </c>
      <c r="O84" s="39"/>
      <c r="P84" s="194">
        <f>O84*H84</f>
        <v>0</v>
      </c>
      <c r="Q84" s="194">
        <v>0</v>
      </c>
      <c r="R84" s="194">
        <f>Q84*H84</f>
        <v>0</v>
      </c>
      <c r="S84" s="194">
        <v>0.22</v>
      </c>
      <c r="T84" s="195">
        <f>S84*H84</f>
        <v>12.452</v>
      </c>
      <c r="AR84" s="21" t="s">
        <v>120</v>
      </c>
      <c r="AT84" s="21" t="s">
        <v>115</v>
      </c>
      <c r="AU84" s="21" t="s">
        <v>83</v>
      </c>
      <c r="AY84" s="21" t="s">
        <v>112</v>
      </c>
      <c r="BE84" s="196">
        <f>IF(N84="základní",J84,0)</f>
        <v>0</v>
      </c>
      <c r="BF84" s="196">
        <f>IF(N84="snížená",J84,0)</f>
        <v>0</v>
      </c>
      <c r="BG84" s="196">
        <f>IF(N84="zákl. přenesená",J84,0)</f>
        <v>0</v>
      </c>
      <c r="BH84" s="196">
        <f>IF(N84="sníž. přenesená",J84,0)</f>
        <v>0</v>
      </c>
      <c r="BI84" s="196">
        <f>IF(N84="nulová",J84,0)</f>
        <v>0</v>
      </c>
      <c r="BJ84" s="21" t="s">
        <v>76</v>
      </c>
      <c r="BK84" s="196">
        <f>ROUND(I84*H84,2)</f>
        <v>0</v>
      </c>
      <c r="BL84" s="21" t="s">
        <v>120</v>
      </c>
      <c r="BM84" s="21" t="s">
        <v>135</v>
      </c>
    </row>
    <row r="85" spans="2:65" s="11" customFormat="1" ht="13.5">
      <c r="B85" s="197"/>
      <c r="C85" s="198"/>
      <c r="D85" s="199" t="s">
        <v>130</v>
      </c>
      <c r="E85" s="200" t="s">
        <v>21</v>
      </c>
      <c r="F85" s="201" t="s">
        <v>136</v>
      </c>
      <c r="G85" s="198"/>
      <c r="H85" s="202">
        <v>56.6</v>
      </c>
      <c r="I85" s="203"/>
      <c r="J85" s="198"/>
      <c r="K85" s="198"/>
      <c r="L85" s="204"/>
      <c r="M85" s="205"/>
      <c r="N85" s="206"/>
      <c r="O85" s="206"/>
      <c r="P85" s="206"/>
      <c r="Q85" s="206"/>
      <c r="R85" s="206"/>
      <c r="S85" s="206"/>
      <c r="T85" s="207"/>
      <c r="AT85" s="208" t="s">
        <v>130</v>
      </c>
      <c r="AU85" s="208" t="s">
        <v>83</v>
      </c>
      <c r="AV85" s="11" t="s">
        <v>83</v>
      </c>
      <c r="AW85" s="11" t="s">
        <v>35</v>
      </c>
      <c r="AX85" s="11" t="s">
        <v>71</v>
      </c>
      <c r="AY85" s="208" t="s">
        <v>112</v>
      </c>
    </row>
    <row r="86" spans="2:65" s="1" customFormat="1" ht="44.25" customHeight="1">
      <c r="B86" s="38"/>
      <c r="C86" s="185" t="s">
        <v>137</v>
      </c>
      <c r="D86" s="185" t="s">
        <v>115</v>
      </c>
      <c r="E86" s="186" t="s">
        <v>138</v>
      </c>
      <c r="F86" s="187" t="s">
        <v>139</v>
      </c>
      <c r="G86" s="188" t="s">
        <v>128</v>
      </c>
      <c r="H86" s="189">
        <v>42.45</v>
      </c>
      <c r="I86" s="190"/>
      <c r="J86" s="191">
        <f>ROUND(I86*H86,2)</f>
        <v>0</v>
      </c>
      <c r="K86" s="187" t="s">
        <v>134</v>
      </c>
      <c r="L86" s="58"/>
      <c r="M86" s="192" t="s">
        <v>21</v>
      </c>
      <c r="N86" s="193" t="s">
        <v>42</v>
      </c>
      <c r="O86" s="39"/>
      <c r="P86" s="194">
        <f>O86*H86</f>
        <v>0</v>
      </c>
      <c r="Q86" s="194">
        <v>0</v>
      </c>
      <c r="R86" s="194">
        <f>Q86*H86</f>
        <v>0</v>
      </c>
      <c r="S86" s="194">
        <v>0.28999999999999998</v>
      </c>
      <c r="T86" s="195">
        <f>S86*H86</f>
        <v>12.310499999999999</v>
      </c>
      <c r="AR86" s="21" t="s">
        <v>120</v>
      </c>
      <c r="AT86" s="21" t="s">
        <v>115</v>
      </c>
      <c r="AU86" s="21" t="s">
        <v>83</v>
      </c>
      <c r="AY86" s="21" t="s">
        <v>112</v>
      </c>
      <c r="BE86" s="196">
        <f>IF(N86="základní",J86,0)</f>
        <v>0</v>
      </c>
      <c r="BF86" s="196">
        <f>IF(N86="snížená",J86,0)</f>
        <v>0</v>
      </c>
      <c r="BG86" s="196">
        <f>IF(N86="zákl. přenesená",J86,0)</f>
        <v>0</v>
      </c>
      <c r="BH86" s="196">
        <f>IF(N86="sníž. přenesená",J86,0)</f>
        <v>0</v>
      </c>
      <c r="BI86" s="196">
        <f>IF(N86="nulová",J86,0)</f>
        <v>0</v>
      </c>
      <c r="BJ86" s="21" t="s">
        <v>76</v>
      </c>
      <c r="BK86" s="196">
        <f>ROUND(I86*H86,2)</f>
        <v>0</v>
      </c>
      <c r="BL86" s="21" t="s">
        <v>120</v>
      </c>
      <c r="BM86" s="21" t="s">
        <v>140</v>
      </c>
    </row>
    <row r="87" spans="2:65" s="11" customFormat="1" ht="13.5">
      <c r="B87" s="197"/>
      <c r="C87" s="198"/>
      <c r="D87" s="199" t="s">
        <v>130</v>
      </c>
      <c r="E87" s="200" t="s">
        <v>21</v>
      </c>
      <c r="F87" s="201" t="s">
        <v>141</v>
      </c>
      <c r="G87" s="198"/>
      <c r="H87" s="202">
        <v>42.45</v>
      </c>
      <c r="I87" s="203"/>
      <c r="J87" s="198"/>
      <c r="K87" s="198"/>
      <c r="L87" s="204"/>
      <c r="M87" s="205"/>
      <c r="N87" s="206"/>
      <c r="O87" s="206"/>
      <c r="P87" s="206"/>
      <c r="Q87" s="206"/>
      <c r="R87" s="206"/>
      <c r="S87" s="206"/>
      <c r="T87" s="207"/>
      <c r="AT87" s="208" t="s">
        <v>130</v>
      </c>
      <c r="AU87" s="208" t="s">
        <v>83</v>
      </c>
      <c r="AV87" s="11" t="s">
        <v>83</v>
      </c>
      <c r="AW87" s="11" t="s">
        <v>35</v>
      </c>
      <c r="AX87" s="11" t="s">
        <v>76</v>
      </c>
      <c r="AY87" s="208" t="s">
        <v>112</v>
      </c>
    </row>
    <row r="88" spans="2:65" s="1" customFormat="1" ht="44.25" customHeight="1">
      <c r="B88" s="38"/>
      <c r="C88" s="185" t="s">
        <v>142</v>
      </c>
      <c r="D88" s="185" t="s">
        <v>115</v>
      </c>
      <c r="E88" s="186" t="s">
        <v>143</v>
      </c>
      <c r="F88" s="187" t="s">
        <v>144</v>
      </c>
      <c r="G88" s="188" t="s">
        <v>145</v>
      </c>
      <c r="H88" s="189">
        <v>35.145000000000003</v>
      </c>
      <c r="I88" s="190"/>
      <c r="J88" s="191">
        <f>ROUND(I88*H88,2)</f>
        <v>0</v>
      </c>
      <c r="K88" s="187" t="s">
        <v>119</v>
      </c>
      <c r="L88" s="58"/>
      <c r="M88" s="192" t="s">
        <v>21</v>
      </c>
      <c r="N88" s="193" t="s">
        <v>42</v>
      </c>
      <c r="O88" s="39"/>
      <c r="P88" s="194">
        <f>O88*H88</f>
        <v>0</v>
      </c>
      <c r="Q88" s="194">
        <v>0</v>
      </c>
      <c r="R88" s="194">
        <f>Q88*H88</f>
        <v>0</v>
      </c>
      <c r="S88" s="194">
        <v>0</v>
      </c>
      <c r="T88" s="195">
        <f>S88*H88</f>
        <v>0</v>
      </c>
      <c r="AR88" s="21" t="s">
        <v>120</v>
      </c>
      <c r="AT88" s="21" t="s">
        <v>115</v>
      </c>
      <c r="AU88" s="21" t="s">
        <v>83</v>
      </c>
      <c r="AY88" s="21" t="s">
        <v>112</v>
      </c>
      <c r="BE88" s="196">
        <f>IF(N88="základní",J88,0)</f>
        <v>0</v>
      </c>
      <c r="BF88" s="196">
        <f>IF(N88="snížená",J88,0)</f>
        <v>0</v>
      </c>
      <c r="BG88" s="196">
        <f>IF(N88="zákl. přenesená",J88,0)</f>
        <v>0</v>
      </c>
      <c r="BH88" s="196">
        <f>IF(N88="sníž. přenesená",J88,0)</f>
        <v>0</v>
      </c>
      <c r="BI88" s="196">
        <f>IF(N88="nulová",J88,0)</f>
        <v>0</v>
      </c>
      <c r="BJ88" s="21" t="s">
        <v>76</v>
      </c>
      <c r="BK88" s="196">
        <f>ROUND(I88*H88,2)</f>
        <v>0</v>
      </c>
      <c r="BL88" s="21" t="s">
        <v>120</v>
      </c>
      <c r="BM88" s="21" t="s">
        <v>146</v>
      </c>
    </row>
    <row r="89" spans="2:65" s="11" customFormat="1" ht="13.5">
      <c r="B89" s="197"/>
      <c r="C89" s="198"/>
      <c r="D89" s="199" t="s">
        <v>130</v>
      </c>
      <c r="E89" s="200" t="s">
        <v>21</v>
      </c>
      <c r="F89" s="201" t="s">
        <v>147</v>
      </c>
      <c r="G89" s="198"/>
      <c r="H89" s="202">
        <v>35.145000000000003</v>
      </c>
      <c r="I89" s="203"/>
      <c r="J89" s="198"/>
      <c r="K89" s="198"/>
      <c r="L89" s="204"/>
      <c r="M89" s="205"/>
      <c r="N89" s="206"/>
      <c r="O89" s="206"/>
      <c r="P89" s="206"/>
      <c r="Q89" s="206"/>
      <c r="R89" s="206"/>
      <c r="S89" s="206"/>
      <c r="T89" s="207"/>
      <c r="AT89" s="208" t="s">
        <v>130</v>
      </c>
      <c r="AU89" s="208" t="s">
        <v>83</v>
      </c>
      <c r="AV89" s="11" t="s">
        <v>83</v>
      </c>
      <c r="AW89" s="11" t="s">
        <v>35</v>
      </c>
      <c r="AX89" s="11" t="s">
        <v>76</v>
      </c>
      <c r="AY89" s="208" t="s">
        <v>112</v>
      </c>
    </row>
    <row r="90" spans="2:65" s="1" customFormat="1" ht="31.5" customHeight="1">
      <c r="B90" s="38"/>
      <c r="C90" s="185" t="s">
        <v>148</v>
      </c>
      <c r="D90" s="185" t="s">
        <v>115</v>
      </c>
      <c r="E90" s="186" t="s">
        <v>149</v>
      </c>
      <c r="F90" s="187" t="s">
        <v>150</v>
      </c>
      <c r="G90" s="188" t="s">
        <v>145</v>
      </c>
      <c r="H90" s="189">
        <v>21.225000000000001</v>
      </c>
      <c r="I90" s="190"/>
      <c r="J90" s="191">
        <f>ROUND(I90*H90,2)</f>
        <v>0</v>
      </c>
      <c r="K90" s="187" t="s">
        <v>119</v>
      </c>
      <c r="L90" s="58"/>
      <c r="M90" s="192" t="s">
        <v>21</v>
      </c>
      <c r="N90" s="193" t="s">
        <v>42</v>
      </c>
      <c r="O90" s="39"/>
      <c r="P90" s="194">
        <f>O90*H90</f>
        <v>0</v>
      </c>
      <c r="Q90" s="194">
        <v>0</v>
      </c>
      <c r="R90" s="194">
        <f>Q90*H90</f>
        <v>0</v>
      </c>
      <c r="S90" s="194">
        <v>0</v>
      </c>
      <c r="T90" s="195">
        <f>S90*H90</f>
        <v>0</v>
      </c>
      <c r="AR90" s="21" t="s">
        <v>120</v>
      </c>
      <c r="AT90" s="21" t="s">
        <v>115</v>
      </c>
      <c r="AU90" s="21" t="s">
        <v>83</v>
      </c>
      <c r="AY90" s="21" t="s">
        <v>112</v>
      </c>
      <c r="BE90" s="196">
        <f>IF(N90="základní",J90,0)</f>
        <v>0</v>
      </c>
      <c r="BF90" s="196">
        <f>IF(N90="snížená",J90,0)</f>
        <v>0</v>
      </c>
      <c r="BG90" s="196">
        <f>IF(N90="zákl. přenesená",J90,0)</f>
        <v>0</v>
      </c>
      <c r="BH90" s="196">
        <f>IF(N90="sníž. přenesená",J90,0)</f>
        <v>0</v>
      </c>
      <c r="BI90" s="196">
        <f>IF(N90="nulová",J90,0)</f>
        <v>0</v>
      </c>
      <c r="BJ90" s="21" t="s">
        <v>76</v>
      </c>
      <c r="BK90" s="196">
        <f>ROUND(I90*H90,2)</f>
        <v>0</v>
      </c>
      <c r="BL90" s="21" t="s">
        <v>120</v>
      </c>
      <c r="BM90" s="21" t="s">
        <v>151</v>
      </c>
    </row>
    <row r="91" spans="2:65" s="11" customFormat="1" ht="13.5">
      <c r="B91" s="197"/>
      <c r="C91" s="198"/>
      <c r="D91" s="199" t="s">
        <v>130</v>
      </c>
      <c r="E91" s="200" t="s">
        <v>21</v>
      </c>
      <c r="F91" s="201" t="s">
        <v>152</v>
      </c>
      <c r="G91" s="198"/>
      <c r="H91" s="202">
        <v>21.225000000000001</v>
      </c>
      <c r="I91" s="203"/>
      <c r="J91" s="198"/>
      <c r="K91" s="198"/>
      <c r="L91" s="204"/>
      <c r="M91" s="205"/>
      <c r="N91" s="206"/>
      <c r="O91" s="206"/>
      <c r="P91" s="206"/>
      <c r="Q91" s="206"/>
      <c r="R91" s="206"/>
      <c r="S91" s="206"/>
      <c r="T91" s="207"/>
      <c r="AT91" s="208" t="s">
        <v>130</v>
      </c>
      <c r="AU91" s="208" t="s">
        <v>83</v>
      </c>
      <c r="AV91" s="11" t="s">
        <v>83</v>
      </c>
      <c r="AW91" s="11" t="s">
        <v>35</v>
      </c>
      <c r="AX91" s="11" t="s">
        <v>71</v>
      </c>
      <c r="AY91" s="208" t="s">
        <v>112</v>
      </c>
    </row>
    <row r="92" spans="2:65" s="1" customFormat="1" ht="31.5" customHeight="1">
      <c r="B92" s="38"/>
      <c r="C92" s="185" t="s">
        <v>153</v>
      </c>
      <c r="D92" s="185" t="s">
        <v>115</v>
      </c>
      <c r="E92" s="186" t="s">
        <v>154</v>
      </c>
      <c r="F92" s="187" t="s">
        <v>155</v>
      </c>
      <c r="G92" s="188" t="s">
        <v>145</v>
      </c>
      <c r="H92" s="189">
        <v>21.225000000000001</v>
      </c>
      <c r="I92" s="190"/>
      <c r="J92" s="191">
        <f>ROUND(I92*H92,2)</f>
        <v>0</v>
      </c>
      <c r="K92" s="187" t="s">
        <v>119</v>
      </c>
      <c r="L92" s="58"/>
      <c r="M92" s="192" t="s">
        <v>21</v>
      </c>
      <c r="N92" s="193" t="s">
        <v>42</v>
      </c>
      <c r="O92" s="39"/>
      <c r="P92" s="194">
        <f>O92*H92</f>
        <v>0</v>
      </c>
      <c r="Q92" s="194">
        <v>0</v>
      </c>
      <c r="R92" s="194">
        <f>Q92*H92</f>
        <v>0</v>
      </c>
      <c r="S92" s="194">
        <v>0</v>
      </c>
      <c r="T92" s="195">
        <f>S92*H92</f>
        <v>0</v>
      </c>
      <c r="AR92" s="21" t="s">
        <v>120</v>
      </c>
      <c r="AT92" s="21" t="s">
        <v>115</v>
      </c>
      <c r="AU92" s="21" t="s">
        <v>83</v>
      </c>
      <c r="AY92" s="21" t="s">
        <v>112</v>
      </c>
      <c r="BE92" s="196">
        <f>IF(N92="základní",J92,0)</f>
        <v>0</v>
      </c>
      <c r="BF92" s="196">
        <f>IF(N92="snížená",J92,0)</f>
        <v>0</v>
      </c>
      <c r="BG92" s="196">
        <f>IF(N92="zákl. přenesená",J92,0)</f>
        <v>0</v>
      </c>
      <c r="BH92" s="196">
        <f>IF(N92="sníž. přenesená",J92,0)</f>
        <v>0</v>
      </c>
      <c r="BI92" s="196">
        <f>IF(N92="nulová",J92,0)</f>
        <v>0</v>
      </c>
      <c r="BJ92" s="21" t="s">
        <v>76</v>
      </c>
      <c r="BK92" s="196">
        <f>ROUND(I92*H92,2)</f>
        <v>0</v>
      </c>
      <c r="BL92" s="21" t="s">
        <v>120</v>
      </c>
      <c r="BM92" s="21" t="s">
        <v>156</v>
      </c>
    </row>
    <row r="93" spans="2:65" s="11" customFormat="1" ht="13.5">
      <c r="B93" s="197"/>
      <c r="C93" s="198"/>
      <c r="D93" s="199" t="s">
        <v>130</v>
      </c>
      <c r="E93" s="200" t="s">
        <v>21</v>
      </c>
      <c r="F93" s="201" t="s">
        <v>152</v>
      </c>
      <c r="G93" s="198"/>
      <c r="H93" s="202">
        <v>21.225000000000001</v>
      </c>
      <c r="I93" s="203"/>
      <c r="J93" s="198"/>
      <c r="K93" s="198"/>
      <c r="L93" s="204"/>
      <c r="M93" s="205"/>
      <c r="N93" s="206"/>
      <c r="O93" s="206"/>
      <c r="P93" s="206"/>
      <c r="Q93" s="206"/>
      <c r="R93" s="206"/>
      <c r="S93" s="206"/>
      <c r="T93" s="207"/>
      <c r="AT93" s="208" t="s">
        <v>130</v>
      </c>
      <c r="AU93" s="208" t="s">
        <v>83</v>
      </c>
      <c r="AV93" s="11" t="s">
        <v>83</v>
      </c>
      <c r="AW93" s="11" t="s">
        <v>35</v>
      </c>
      <c r="AX93" s="11" t="s">
        <v>76</v>
      </c>
      <c r="AY93" s="208" t="s">
        <v>112</v>
      </c>
    </row>
    <row r="94" spans="2:65" s="1" customFormat="1" ht="31.5" customHeight="1">
      <c r="B94" s="38"/>
      <c r="C94" s="185" t="s">
        <v>157</v>
      </c>
      <c r="D94" s="185" t="s">
        <v>115</v>
      </c>
      <c r="E94" s="186" t="s">
        <v>158</v>
      </c>
      <c r="F94" s="187" t="s">
        <v>159</v>
      </c>
      <c r="G94" s="188" t="s">
        <v>145</v>
      </c>
      <c r="H94" s="189">
        <v>18.744</v>
      </c>
      <c r="I94" s="190"/>
      <c r="J94" s="191">
        <f>ROUND(I94*H94,2)</f>
        <v>0</v>
      </c>
      <c r="K94" s="187" t="s">
        <v>119</v>
      </c>
      <c r="L94" s="58"/>
      <c r="M94" s="192" t="s">
        <v>21</v>
      </c>
      <c r="N94" s="193" t="s">
        <v>42</v>
      </c>
      <c r="O94" s="39"/>
      <c r="P94" s="194">
        <f>O94*H94</f>
        <v>0</v>
      </c>
      <c r="Q94" s="194">
        <v>0</v>
      </c>
      <c r="R94" s="194">
        <f>Q94*H94</f>
        <v>0</v>
      </c>
      <c r="S94" s="194">
        <v>0</v>
      </c>
      <c r="T94" s="195">
        <f>S94*H94</f>
        <v>0</v>
      </c>
      <c r="AR94" s="21" t="s">
        <v>120</v>
      </c>
      <c r="AT94" s="21" t="s">
        <v>115</v>
      </c>
      <c r="AU94" s="21" t="s">
        <v>83</v>
      </c>
      <c r="AY94" s="21" t="s">
        <v>112</v>
      </c>
      <c r="BE94" s="196">
        <f>IF(N94="základní",J94,0)</f>
        <v>0</v>
      </c>
      <c r="BF94" s="196">
        <f>IF(N94="snížená",J94,0)</f>
        <v>0</v>
      </c>
      <c r="BG94" s="196">
        <f>IF(N94="zákl. přenesená",J94,0)</f>
        <v>0</v>
      </c>
      <c r="BH94" s="196">
        <f>IF(N94="sníž. přenesená",J94,0)</f>
        <v>0</v>
      </c>
      <c r="BI94" s="196">
        <f>IF(N94="nulová",J94,0)</f>
        <v>0</v>
      </c>
      <c r="BJ94" s="21" t="s">
        <v>76</v>
      </c>
      <c r="BK94" s="196">
        <f>ROUND(I94*H94,2)</f>
        <v>0</v>
      </c>
      <c r="BL94" s="21" t="s">
        <v>120</v>
      </c>
      <c r="BM94" s="21" t="s">
        <v>160</v>
      </c>
    </row>
    <row r="95" spans="2:65" s="11" customFormat="1" ht="13.5">
      <c r="B95" s="197"/>
      <c r="C95" s="198"/>
      <c r="D95" s="199" t="s">
        <v>130</v>
      </c>
      <c r="E95" s="200" t="s">
        <v>21</v>
      </c>
      <c r="F95" s="201" t="s">
        <v>161</v>
      </c>
      <c r="G95" s="198"/>
      <c r="H95" s="202">
        <v>18.744</v>
      </c>
      <c r="I95" s="203"/>
      <c r="J95" s="198"/>
      <c r="K95" s="198"/>
      <c r="L95" s="204"/>
      <c r="M95" s="205"/>
      <c r="N95" s="206"/>
      <c r="O95" s="206"/>
      <c r="P95" s="206"/>
      <c r="Q95" s="206"/>
      <c r="R95" s="206"/>
      <c r="S95" s="206"/>
      <c r="T95" s="207"/>
      <c r="AT95" s="208" t="s">
        <v>130</v>
      </c>
      <c r="AU95" s="208" t="s">
        <v>83</v>
      </c>
      <c r="AV95" s="11" t="s">
        <v>83</v>
      </c>
      <c r="AW95" s="11" t="s">
        <v>35</v>
      </c>
      <c r="AX95" s="11" t="s">
        <v>76</v>
      </c>
      <c r="AY95" s="208" t="s">
        <v>112</v>
      </c>
    </row>
    <row r="96" spans="2:65" s="1" customFormat="1" ht="44.25" customHeight="1">
      <c r="B96" s="38"/>
      <c r="C96" s="185" t="s">
        <v>162</v>
      </c>
      <c r="D96" s="185" t="s">
        <v>115</v>
      </c>
      <c r="E96" s="186" t="s">
        <v>163</v>
      </c>
      <c r="F96" s="187" t="s">
        <v>164</v>
      </c>
      <c r="G96" s="188" t="s">
        <v>145</v>
      </c>
      <c r="H96" s="189">
        <v>18.744</v>
      </c>
      <c r="I96" s="190"/>
      <c r="J96" s="191">
        <f>ROUND(I96*H96,2)</f>
        <v>0</v>
      </c>
      <c r="K96" s="187" t="s">
        <v>119</v>
      </c>
      <c r="L96" s="58"/>
      <c r="M96" s="192" t="s">
        <v>21</v>
      </c>
      <c r="N96" s="193" t="s">
        <v>42</v>
      </c>
      <c r="O96" s="39"/>
      <c r="P96" s="194">
        <f>O96*H96</f>
        <v>0</v>
      </c>
      <c r="Q96" s="194">
        <v>0</v>
      </c>
      <c r="R96" s="194">
        <f>Q96*H96</f>
        <v>0</v>
      </c>
      <c r="S96" s="194">
        <v>0</v>
      </c>
      <c r="T96" s="195">
        <f>S96*H96</f>
        <v>0</v>
      </c>
      <c r="AR96" s="21" t="s">
        <v>120</v>
      </c>
      <c r="AT96" s="21" t="s">
        <v>115</v>
      </c>
      <c r="AU96" s="21" t="s">
        <v>83</v>
      </c>
      <c r="AY96" s="21" t="s">
        <v>112</v>
      </c>
      <c r="BE96" s="196">
        <f>IF(N96="základní",J96,0)</f>
        <v>0</v>
      </c>
      <c r="BF96" s="196">
        <f>IF(N96="snížená",J96,0)</f>
        <v>0</v>
      </c>
      <c r="BG96" s="196">
        <f>IF(N96="zákl. přenesená",J96,0)</f>
        <v>0</v>
      </c>
      <c r="BH96" s="196">
        <f>IF(N96="sníž. přenesená",J96,0)</f>
        <v>0</v>
      </c>
      <c r="BI96" s="196">
        <f>IF(N96="nulová",J96,0)</f>
        <v>0</v>
      </c>
      <c r="BJ96" s="21" t="s">
        <v>76</v>
      </c>
      <c r="BK96" s="196">
        <f>ROUND(I96*H96,2)</f>
        <v>0</v>
      </c>
      <c r="BL96" s="21" t="s">
        <v>120</v>
      </c>
      <c r="BM96" s="21" t="s">
        <v>165</v>
      </c>
    </row>
    <row r="97" spans="2:65" s="11" customFormat="1" ht="13.5">
      <c r="B97" s="197"/>
      <c r="C97" s="198"/>
      <c r="D97" s="199" t="s">
        <v>130</v>
      </c>
      <c r="E97" s="200" t="s">
        <v>21</v>
      </c>
      <c r="F97" s="201" t="s">
        <v>161</v>
      </c>
      <c r="G97" s="198"/>
      <c r="H97" s="202">
        <v>18.744</v>
      </c>
      <c r="I97" s="203"/>
      <c r="J97" s="198"/>
      <c r="K97" s="198"/>
      <c r="L97" s="204"/>
      <c r="M97" s="205"/>
      <c r="N97" s="206"/>
      <c r="O97" s="206"/>
      <c r="P97" s="206"/>
      <c r="Q97" s="206"/>
      <c r="R97" s="206"/>
      <c r="S97" s="206"/>
      <c r="T97" s="207"/>
      <c r="AT97" s="208" t="s">
        <v>130</v>
      </c>
      <c r="AU97" s="208" t="s">
        <v>83</v>
      </c>
      <c r="AV97" s="11" t="s">
        <v>83</v>
      </c>
      <c r="AW97" s="11" t="s">
        <v>35</v>
      </c>
      <c r="AX97" s="11" t="s">
        <v>76</v>
      </c>
      <c r="AY97" s="208" t="s">
        <v>112</v>
      </c>
    </row>
    <row r="98" spans="2:65" s="1" customFormat="1" ht="31.5" customHeight="1">
      <c r="B98" s="38"/>
      <c r="C98" s="185" t="s">
        <v>166</v>
      </c>
      <c r="D98" s="185" t="s">
        <v>115</v>
      </c>
      <c r="E98" s="186" t="s">
        <v>167</v>
      </c>
      <c r="F98" s="187" t="s">
        <v>168</v>
      </c>
      <c r="G98" s="188" t="s">
        <v>145</v>
      </c>
      <c r="H98" s="189">
        <v>29.16</v>
      </c>
      <c r="I98" s="190"/>
      <c r="J98" s="191">
        <f>ROUND(I98*H98,2)</f>
        <v>0</v>
      </c>
      <c r="K98" s="187" t="s">
        <v>134</v>
      </c>
      <c r="L98" s="58"/>
      <c r="M98" s="192" t="s">
        <v>21</v>
      </c>
      <c r="N98" s="193" t="s">
        <v>42</v>
      </c>
      <c r="O98" s="39"/>
      <c r="P98" s="194">
        <f>O98*H98</f>
        <v>0</v>
      </c>
      <c r="Q98" s="194">
        <v>0</v>
      </c>
      <c r="R98" s="194">
        <f>Q98*H98</f>
        <v>0</v>
      </c>
      <c r="S98" s="194">
        <v>0</v>
      </c>
      <c r="T98" s="195">
        <f>S98*H98</f>
        <v>0</v>
      </c>
      <c r="AR98" s="21" t="s">
        <v>120</v>
      </c>
      <c r="AT98" s="21" t="s">
        <v>115</v>
      </c>
      <c r="AU98" s="21" t="s">
        <v>83</v>
      </c>
      <c r="AY98" s="21" t="s">
        <v>112</v>
      </c>
      <c r="BE98" s="196">
        <f>IF(N98="základní",J98,0)</f>
        <v>0</v>
      </c>
      <c r="BF98" s="196">
        <f>IF(N98="snížená",J98,0)</f>
        <v>0</v>
      </c>
      <c r="BG98" s="196">
        <f>IF(N98="zákl. přenesená",J98,0)</f>
        <v>0</v>
      </c>
      <c r="BH98" s="196">
        <f>IF(N98="sníž. přenesená",J98,0)</f>
        <v>0</v>
      </c>
      <c r="BI98" s="196">
        <f>IF(N98="nulová",J98,0)</f>
        <v>0</v>
      </c>
      <c r="BJ98" s="21" t="s">
        <v>76</v>
      </c>
      <c r="BK98" s="196">
        <f>ROUND(I98*H98,2)</f>
        <v>0</v>
      </c>
      <c r="BL98" s="21" t="s">
        <v>120</v>
      </c>
      <c r="BM98" s="21" t="s">
        <v>169</v>
      </c>
    </row>
    <row r="99" spans="2:65" s="11" customFormat="1" ht="13.5">
      <c r="B99" s="197"/>
      <c r="C99" s="198"/>
      <c r="D99" s="199" t="s">
        <v>130</v>
      </c>
      <c r="E99" s="200" t="s">
        <v>21</v>
      </c>
      <c r="F99" s="201" t="s">
        <v>170</v>
      </c>
      <c r="G99" s="198"/>
      <c r="H99" s="202">
        <v>29.16</v>
      </c>
      <c r="I99" s="203"/>
      <c r="J99" s="198"/>
      <c r="K99" s="198"/>
      <c r="L99" s="204"/>
      <c r="M99" s="205"/>
      <c r="N99" s="206"/>
      <c r="O99" s="206"/>
      <c r="P99" s="206"/>
      <c r="Q99" s="206"/>
      <c r="R99" s="206"/>
      <c r="S99" s="206"/>
      <c r="T99" s="207"/>
      <c r="AT99" s="208" t="s">
        <v>130</v>
      </c>
      <c r="AU99" s="208" t="s">
        <v>83</v>
      </c>
      <c r="AV99" s="11" t="s">
        <v>83</v>
      </c>
      <c r="AW99" s="11" t="s">
        <v>35</v>
      </c>
      <c r="AX99" s="11" t="s">
        <v>76</v>
      </c>
      <c r="AY99" s="208" t="s">
        <v>112</v>
      </c>
    </row>
    <row r="100" spans="2:65" s="1" customFormat="1" ht="31.5" customHeight="1">
      <c r="B100" s="38"/>
      <c r="C100" s="185" t="s">
        <v>171</v>
      </c>
      <c r="D100" s="185" t="s">
        <v>115</v>
      </c>
      <c r="E100" s="186" t="s">
        <v>172</v>
      </c>
      <c r="F100" s="187" t="s">
        <v>173</v>
      </c>
      <c r="G100" s="188" t="s">
        <v>145</v>
      </c>
      <c r="H100" s="189">
        <v>29.16</v>
      </c>
      <c r="I100" s="190"/>
      <c r="J100" s="191">
        <f>ROUND(I100*H100,2)</f>
        <v>0</v>
      </c>
      <c r="K100" s="187" t="s">
        <v>134</v>
      </c>
      <c r="L100" s="58"/>
      <c r="M100" s="192" t="s">
        <v>21</v>
      </c>
      <c r="N100" s="193" t="s">
        <v>42</v>
      </c>
      <c r="O100" s="39"/>
      <c r="P100" s="194">
        <f>O100*H100</f>
        <v>0</v>
      </c>
      <c r="Q100" s="194">
        <v>0</v>
      </c>
      <c r="R100" s="194">
        <f>Q100*H100</f>
        <v>0</v>
      </c>
      <c r="S100" s="194">
        <v>0</v>
      </c>
      <c r="T100" s="195">
        <f>S100*H100</f>
        <v>0</v>
      </c>
      <c r="AR100" s="21" t="s">
        <v>120</v>
      </c>
      <c r="AT100" s="21" t="s">
        <v>115</v>
      </c>
      <c r="AU100" s="21" t="s">
        <v>83</v>
      </c>
      <c r="AY100" s="21" t="s">
        <v>112</v>
      </c>
      <c r="BE100" s="196">
        <f>IF(N100="základní",J100,0)</f>
        <v>0</v>
      </c>
      <c r="BF100" s="196">
        <f>IF(N100="snížená",J100,0)</f>
        <v>0</v>
      </c>
      <c r="BG100" s="196">
        <f>IF(N100="zákl. přenesená",J100,0)</f>
        <v>0</v>
      </c>
      <c r="BH100" s="196">
        <f>IF(N100="sníž. přenesená",J100,0)</f>
        <v>0</v>
      </c>
      <c r="BI100" s="196">
        <f>IF(N100="nulová",J100,0)</f>
        <v>0</v>
      </c>
      <c r="BJ100" s="21" t="s">
        <v>76</v>
      </c>
      <c r="BK100" s="196">
        <f>ROUND(I100*H100,2)</f>
        <v>0</v>
      </c>
      <c r="BL100" s="21" t="s">
        <v>120</v>
      </c>
      <c r="BM100" s="21" t="s">
        <v>174</v>
      </c>
    </row>
    <row r="101" spans="2:65" s="11" customFormat="1" ht="13.5">
      <c r="B101" s="197"/>
      <c r="C101" s="198"/>
      <c r="D101" s="199" t="s">
        <v>130</v>
      </c>
      <c r="E101" s="200" t="s">
        <v>21</v>
      </c>
      <c r="F101" s="201" t="s">
        <v>170</v>
      </c>
      <c r="G101" s="198"/>
      <c r="H101" s="202">
        <v>29.16</v>
      </c>
      <c r="I101" s="203"/>
      <c r="J101" s="198"/>
      <c r="K101" s="198"/>
      <c r="L101" s="204"/>
      <c r="M101" s="205"/>
      <c r="N101" s="206"/>
      <c r="O101" s="206"/>
      <c r="P101" s="206"/>
      <c r="Q101" s="206"/>
      <c r="R101" s="206"/>
      <c r="S101" s="206"/>
      <c r="T101" s="207"/>
      <c r="AT101" s="208" t="s">
        <v>130</v>
      </c>
      <c r="AU101" s="208" t="s">
        <v>83</v>
      </c>
      <c r="AV101" s="11" t="s">
        <v>83</v>
      </c>
      <c r="AW101" s="11" t="s">
        <v>35</v>
      </c>
      <c r="AX101" s="11" t="s">
        <v>76</v>
      </c>
      <c r="AY101" s="208" t="s">
        <v>112</v>
      </c>
    </row>
    <row r="102" spans="2:65" s="1" customFormat="1" ht="22.5" customHeight="1">
      <c r="B102" s="38"/>
      <c r="C102" s="185" t="s">
        <v>175</v>
      </c>
      <c r="D102" s="185" t="s">
        <v>115</v>
      </c>
      <c r="E102" s="186" t="s">
        <v>176</v>
      </c>
      <c r="F102" s="187" t="s">
        <v>177</v>
      </c>
      <c r="G102" s="188" t="s">
        <v>128</v>
      </c>
      <c r="H102" s="189">
        <v>64.8</v>
      </c>
      <c r="I102" s="190"/>
      <c r="J102" s="191">
        <f>ROUND(I102*H102,2)</f>
        <v>0</v>
      </c>
      <c r="K102" s="187" t="s">
        <v>134</v>
      </c>
      <c r="L102" s="58"/>
      <c r="M102" s="192" t="s">
        <v>21</v>
      </c>
      <c r="N102" s="193" t="s">
        <v>42</v>
      </c>
      <c r="O102" s="39"/>
      <c r="P102" s="194">
        <f>O102*H102</f>
        <v>0</v>
      </c>
      <c r="Q102" s="194">
        <v>6.9999999999999999E-4</v>
      </c>
      <c r="R102" s="194">
        <f>Q102*H102</f>
        <v>4.5359999999999998E-2</v>
      </c>
      <c r="S102" s="194">
        <v>0</v>
      </c>
      <c r="T102" s="195">
        <f>S102*H102</f>
        <v>0</v>
      </c>
      <c r="AR102" s="21" t="s">
        <v>120</v>
      </c>
      <c r="AT102" s="21" t="s">
        <v>115</v>
      </c>
      <c r="AU102" s="21" t="s">
        <v>83</v>
      </c>
      <c r="AY102" s="21" t="s">
        <v>112</v>
      </c>
      <c r="BE102" s="196">
        <f>IF(N102="základní",J102,0)</f>
        <v>0</v>
      </c>
      <c r="BF102" s="196">
        <f>IF(N102="snížená",J102,0)</f>
        <v>0</v>
      </c>
      <c r="BG102" s="196">
        <f>IF(N102="zákl. přenesená",J102,0)</f>
        <v>0</v>
      </c>
      <c r="BH102" s="196">
        <f>IF(N102="sníž. přenesená",J102,0)</f>
        <v>0</v>
      </c>
      <c r="BI102" s="196">
        <f>IF(N102="nulová",J102,0)</f>
        <v>0</v>
      </c>
      <c r="BJ102" s="21" t="s">
        <v>76</v>
      </c>
      <c r="BK102" s="196">
        <f>ROUND(I102*H102,2)</f>
        <v>0</v>
      </c>
      <c r="BL102" s="21" t="s">
        <v>120</v>
      </c>
      <c r="BM102" s="21" t="s">
        <v>178</v>
      </c>
    </row>
    <row r="103" spans="2:65" s="11" customFormat="1" ht="13.5">
      <c r="B103" s="197"/>
      <c r="C103" s="198"/>
      <c r="D103" s="199" t="s">
        <v>130</v>
      </c>
      <c r="E103" s="200" t="s">
        <v>21</v>
      </c>
      <c r="F103" s="201" t="s">
        <v>179</v>
      </c>
      <c r="G103" s="198"/>
      <c r="H103" s="202">
        <v>64.8</v>
      </c>
      <c r="I103" s="203"/>
      <c r="J103" s="198"/>
      <c r="K103" s="198"/>
      <c r="L103" s="204"/>
      <c r="M103" s="205"/>
      <c r="N103" s="206"/>
      <c r="O103" s="206"/>
      <c r="P103" s="206"/>
      <c r="Q103" s="206"/>
      <c r="R103" s="206"/>
      <c r="S103" s="206"/>
      <c r="T103" s="207"/>
      <c r="AT103" s="208" t="s">
        <v>130</v>
      </c>
      <c r="AU103" s="208" t="s">
        <v>83</v>
      </c>
      <c r="AV103" s="11" t="s">
        <v>83</v>
      </c>
      <c r="AW103" s="11" t="s">
        <v>35</v>
      </c>
      <c r="AX103" s="11" t="s">
        <v>76</v>
      </c>
      <c r="AY103" s="208" t="s">
        <v>112</v>
      </c>
    </row>
    <row r="104" spans="2:65" s="1" customFormat="1" ht="31.5" customHeight="1">
      <c r="B104" s="38"/>
      <c r="C104" s="185" t="s">
        <v>180</v>
      </c>
      <c r="D104" s="185" t="s">
        <v>115</v>
      </c>
      <c r="E104" s="186" t="s">
        <v>181</v>
      </c>
      <c r="F104" s="187" t="s">
        <v>182</v>
      </c>
      <c r="G104" s="188" t="s">
        <v>128</v>
      </c>
      <c r="H104" s="189">
        <v>64.8</v>
      </c>
      <c r="I104" s="190"/>
      <c r="J104" s="191">
        <f>ROUND(I104*H104,2)</f>
        <v>0</v>
      </c>
      <c r="K104" s="187" t="s">
        <v>134</v>
      </c>
      <c r="L104" s="58"/>
      <c r="M104" s="192" t="s">
        <v>21</v>
      </c>
      <c r="N104" s="193" t="s">
        <v>42</v>
      </c>
      <c r="O104" s="39"/>
      <c r="P104" s="194">
        <f>O104*H104</f>
        <v>0</v>
      </c>
      <c r="Q104" s="194">
        <v>0</v>
      </c>
      <c r="R104" s="194">
        <f>Q104*H104</f>
        <v>0</v>
      </c>
      <c r="S104" s="194">
        <v>0</v>
      </c>
      <c r="T104" s="195">
        <f>S104*H104</f>
        <v>0</v>
      </c>
      <c r="AR104" s="21" t="s">
        <v>120</v>
      </c>
      <c r="AT104" s="21" t="s">
        <v>115</v>
      </c>
      <c r="AU104" s="21" t="s">
        <v>83</v>
      </c>
      <c r="AY104" s="21" t="s">
        <v>112</v>
      </c>
      <c r="BE104" s="196">
        <f>IF(N104="základní",J104,0)</f>
        <v>0</v>
      </c>
      <c r="BF104" s="196">
        <f>IF(N104="snížená",J104,0)</f>
        <v>0</v>
      </c>
      <c r="BG104" s="196">
        <f>IF(N104="zákl. přenesená",J104,0)</f>
        <v>0</v>
      </c>
      <c r="BH104" s="196">
        <f>IF(N104="sníž. přenesená",J104,0)</f>
        <v>0</v>
      </c>
      <c r="BI104" s="196">
        <f>IF(N104="nulová",J104,0)</f>
        <v>0</v>
      </c>
      <c r="BJ104" s="21" t="s">
        <v>76</v>
      </c>
      <c r="BK104" s="196">
        <f>ROUND(I104*H104,2)</f>
        <v>0</v>
      </c>
      <c r="BL104" s="21" t="s">
        <v>120</v>
      </c>
      <c r="BM104" s="21" t="s">
        <v>183</v>
      </c>
    </row>
    <row r="105" spans="2:65" s="11" customFormat="1" ht="13.5">
      <c r="B105" s="197"/>
      <c r="C105" s="198"/>
      <c r="D105" s="199" t="s">
        <v>130</v>
      </c>
      <c r="E105" s="200" t="s">
        <v>21</v>
      </c>
      <c r="F105" s="201" t="s">
        <v>179</v>
      </c>
      <c r="G105" s="198"/>
      <c r="H105" s="202">
        <v>64.8</v>
      </c>
      <c r="I105" s="203"/>
      <c r="J105" s="198"/>
      <c r="K105" s="198"/>
      <c r="L105" s="204"/>
      <c r="M105" s="205"/>
      <c r="N105" s="206"/>
      <c r="O105" s="206"/>
      <c r="P105" s="206"/>
      <c r="Q105" s="206"/>
      <c r="R105" s="206"/>
      <c r="S105" s="206"/>
      <c r="T105" s="207"/>
      <c r="AT105" s="208" t="s">
        <v>130</v>
      </c>
      <c r="AU105" s="208" t="s">
        <v>83</v>
      </c>
      <c r="AV105" s="11" t="s">
        <v>83</v>
      </c>
      <c r="AW105" s="11" t="s">
        <v>35</v>
      </c>
      <c r="AX105" s="11" t="s">
        <v>76</v>
      </c>
      <c r="AY105" s="208" t="s">
        <v>112</v>
      </c>
    </row>
    <row r="106" spans="2:65" s="1" customFormat="1" ht="31.5" customHeight="1">
      <c r="B106" s="38"/>
      <c r="C106" s="185" t="s">
        <v>10</v>
      </c>
      <c r="D106" s="185" t="s">
        <v>115</v>
      </c>
      <c r="E106" s="186" t="s">
        <v>184</v>
      </c>
      <c r="F106" s="187" t="s">
        <v>185</v>
      </c>
      <c r="G106" s="188" t="s">
        <v>145</v>
      </c>
      <c r="H106" s="189">
        <v>69.129000000000005</v>
      </c>
      <c r="I106" s="190"/>
      <c r="J106" s="191">
        <f>ROUND(I106*H106,2)</f>
        <v>0</v>
      </c>
      <c r="K106" s="187" t="s">
        <v>119</v>
      </c>
      <c r="L106" s="58"/>
      <c r="M106" s="192" t="s">
        <v>21</v>
      </c>
      <c r="N106" s="193" t="s">
        <v>42</v>
      </c>
      <c r="O106" s="39"/>
      <c r="P106" s="194">
        <f>O106*H106</f>
        <v>0</v>
      </c>
      <c r="Q106" s="194">
        <v>0</v>
      </c>
      <c r="R106" s="194">
        <f>Q106*H106</f>
        <v>0</v>
      </c>
      <c r="S106" s="194">
        <v>0</v>
      </c>
      <c r="T106" s="195">
        <f>S106*H106</f>
        <v>0</v>
      </c>
      <c r="AR106" s="21" t="s">
        <v>120</v>
      </c>
      <c r="AT106" s="21" t="s">
        <v>115</v>
      </c>
      <c r="AU106" s="21" t="s">
        <v>83</v>
      </c>
      <c r="AY106" s="21" t="s">
        <v>112</v>
      </c>
      <c r="BE106" s="196">
        <f>IF(N106="základní",J106,0)</f>
        <v>0</v>
      </c>
      <c r="BF106" s="196">
        <f>IF(N106="snížená",J106,0)</f>
        <v>0</v>
      </c>
      <c r="BG106" s="196">
        <f>IF(N106="zákl. přenesená",J106,0)</f>
        <v>0</v>
      </c>
      <c r="BH106" s="196">
        <f>IF(N106="sníž. přenesená",J106,0)</f>
        <v>0</v>
      </c>
      <c r="BI106" s="196">
        <f>IF(N106="nulová",J106,0)</f>
        <v>0</v>
      </c>
      <c r="BJ106" s="21" t="s">
        <v>76</v>
      </c>
      <c r="BK106" s="196">
        <f>ROUND(I106*H106,2)</f>
        <v>0</v>
      </c>
      <c r="BL106" s="21" t="s">
        <v>120</v>
      </c>
      <c r="BM106" s="21" t="s">
        <v>186</v>
      </c>
    </row>
    <row r="107" spans="2:65" s="11" customFormat="1" ht="13.5">
      <c r="B107" s="197"/>
      <c r="C107" s="198"/>
      <c r="D107" s="209" t="s">
        <v>130</v>
      </c>
      <c r="E107" s="210" t="s">
        <v>21</v>
      </c>
      <c r="F107" s="211" t="s">
        <v>152</v>
      </c>
      <c r="G107" s="198"/>
      <c r="H107" s="212">
        <v>21.225000000000001</v>
      </c>
      <c r="I107" s="203"/>
      <c r="J107" s="198"/>
      <c r="K107" s="198"/>
      <c r="L107" s="204"/>
      <c r="M107" s="205"/>
      <c r="N107" s="206"/>
      <c r="O107" s="206"/>
      <c r="P107" s="206"/>
      <c r="Q107" s="206"/>
      <c r="R107" s="206"/>
      <c r="S107" s="206"/>
      <c r="T107" s="207"/>
      <c r="AT107" s="208" t="s">
        <v>130</v>
      </c>
      <c r="AU107" s="208" t="s">
        <v>83</v>
      </c>
      <c r="AV107" s="11" t="s">
        <v>83</v>
      </c>
      <c r="AW107" s="11" t="s">
        <v>35</v>
      </c>
      <c r="AX107" s="11" t="s">
        <v>71</v>
      </c>
      <c r="AY107" s="208" t="s">
        <v>112</v>
      </c>
    </row>
    <row r="108" spans="2:65" s="11" customFormat="1" ht="13.5">
      <c r="B108" s="197"/>
      <c r="C108" s="198"/>
      <c r="D108" s="209" t="s">
        <v>130</v>
      </c>
      <c r="E108" s="210" t="s">
        <v>21</v>
      </c>
      <c r="F108" s="211" t="s">
        <v>170</v>
      </c>
      <c r="G108" s="198"/>
      <c r="H108" s="212">
        <v>29.16</v>
      </c>
      <c r="I108" s="203"/>
      <c r="J108" s="198"/>
      <c r="K108" s="198"/>
      <c r="L108" s="204"/>
      <c r="M108" s="205"/>
      <c r="N108" s="206"/>
      <c r="O108" s="206"/>
      <c r="P108" s="206"/>
      <c r="Q108" s="206"/>
      <c r="R108" s="206"/>
      <c r="S108" s="206"/>
      <c r="T108" s="207"/>
      <c r="AT108" s="208" t="s">
        <v>130</v>
      </c>
      <c r="AU108" s="208" t="s">
        <v>83</v>
      </c>
      <c r="AV108" s="11" t="s">
        <v>83</v>
      </c>
      <c r="AW108" s="11" t="s">
        <v>35</v>
      </c>
      <c r="AX108" s="11" t="s">
        <v>71</v>
      </c>
      <c r="AY108" s="208" t="s">
        <v>112</v>
      </c>
    </row>
    <row r="109" spans="2:65" s="11" customFormat="1" ht="13.5">
      <c r="B109" s="197"/>
      <c r="C109" s="198"/>
      <c r="D109" s="199" t="s">
        <v>130</v>
      </c>
      <c r="E109" s="200" t="s">
        <v>21</v>
      </c>
      <c r="F109" s="201" t="s">
        <v>161</v>
      </c>
      <c r="G109" s="198"/>
      <c r="H109" s="202">
        <v>18.744</v>
      </c>
      <c r="I109" s="203"/>
      <c r="J109" s="198"/>
      <c r="K109" s="198"/>
      <c r="L109" s="204"/>
      <c r="M109" s="205"/>
      <c r="N109" s="206"/>
      <c r="O109" s="206"/>
      <c r="P109" s="206"/>
      <c r="Q109" s="206"/>
      <c r="R109" s="206"/>
      <c r="S109" s="206"/>
      <c r="T109" s="207"/>
      <c r="AT109" s="208" t="s">
        <v>130</v>
      </c>
      <c r="AU109" s="208" t="s">
        <v>83</v>
      </c>
      <c r="AV109" s="11" t="s">
        <v>83</v>
      </c>
      <c r="AW109" s="11" t="s">
        <v>35</v>
      </c>
      <c r="AX109" s="11" t="s">
        <v>71</v>
      </c>
      <c r="AY109" s="208" t="s">
        <v>112</v>
      </c>
    </row>
    <row r="110" spans="2:65" s="1" customFormat="1" ht="44.25" customHeight="1">
      <c r="B110" s="38"/>
      <c r="C110" s="185" t="s">
        <v>187</v>
      </c>
      <c r="D110" s="185" t="s">
        <v>115</v>
      </c>
      <c r="E110" s="186" t="s">
        <v>188</v>
      </c>
      <c r="F110" s="187" t="s">
        <v>189</v>
      </c>
      <c r="G110" s="188" t="s">
        <v>145</v>
      </c>
      <c r="H110" s="189">
        <v>69.129000000000005</v>
      </c>
      <c r="I110" s="190"/>
      <c r="J110" s="191">
        <f>ROUND(I110*H110,2)</f>
        <v>0</v>
      </c>
      <c r="K110" s="187" t="s">
        <v>119</v>
      </c>
      <c r="L110" s="58"/>
      <c r="M110" s="192" t="s">
        <v>21</v>
      </c>
      <c r="N110" s="193" t="s">
        <v>42</v>
      </c>
      <c r="O110" s="39"/>
      <c r="P110" s="194">
        <f>O110*H110</f>
        <v>0</v>
      </c>
      <c r="Q110" s="194">
        <v>0</v>
      </c>
      <c r="R110" s="194">
        <f>Q110*H110</f>
        <v>0</v>
      </c>
      <c r="S110" s="194">
        <v>0</v>
      </c>
      <c r="T110" s="195">
        <f>S110*H110</f>
        <v>0</v>
      </c>
      <c r="AR110" s="21" t="s">
        <v>120</v>
      </c>
      <c r="AT110" s="21" t="s">
        <v>115</v>
      </c>
      <c r="AU110" s="21" t="s">
        <v>83</v>
      </c>
      <c r="AY110" s="21" t="s">
        <v>112</v>
      </c>
      <c r="BE110" s="196">
        <f>IF(N110="základní",J110,0)</f>
        <v>0</v>
      </c>
      <c r="BF110" s="196">
        <f>IF(N110="snížená",J110,0)</f>
        <v>0</v>
      </c>
      <c r="BG110" s="196">
        <f>IF(N110="zákl. přenesená",J110,0)</f>
        <v>0</v>
      </c>
      <c r="BH110" s="196">
        <f>IF(N110="sníž. přenesená",J110,0)</f>
        <v>0</v>
      </c>
      <c r="BI110" s="196">
        <f>IF(N110="nulová",J110,0)</f>
        <v>0</v>
      </c>
      <c r="BJ110" s="21" t="s">
        <v>76</v>
      </c>
      <c r="BK110" s="196">
        <f>ROUND(I110*H110,2)</f>
        <v>0</v>
      </c>
      <c r="BL110" s="21" t="s">
        <v>120</v>
      </c>
      <c r="BM110" s="21" t="s">
        <v>190</v>
      </c>
    </row>
    <row r="111" spans="2:65" s="11" customFormat="1" ht="13.5">
      <c r="B111" s="197"/>
      <c r="C111" s="198"/>
      <c r="D111" s="209" t="s">
        <v>130</v>
      </c>
      <c r="E111" s="210" t="s">
        <v>21</v>
      </c>
      <c r="F111" s="211" t="s">
        <v>152</v>
      </c>
      <c r="G111" s="198"/>
      <c r="H111" s="212">
        <v>21.225000000000001</v>
      </c>
      <c r="I111" s="203"/>
      <c r="J111" s="198"/>
      <c r="K111" s="198"/>
      <c r="L111" s="204"/>
      <c r="M111" s="205"/>
      <c r="N111" s="206"/>
      <c r="O111" s="206"/>
      <c r="P111" s="206"/>
      <c r="Q111" s="206"/>
      <c r="R111" s="206"/>
      <c r="S111" s="206"/>
      <c r="T111" s="207"/>
      <c r="AT111" s="208" t="s">
        <v>130</v>
      </c>
      <c r="AU111" s="208" t="s">
        <v>83</v>
      </c>
      <c r="AV111" s="11" t="s">
        <v>83</v>
      </c>
      <c r="AW111" s="11" t="s">
        <v>35</v>
      </c>
      <c r="AX111" s="11" t="s">
        <v>71</v>
      </c>
      <c r="AY111" s="208" t="s">
        <v>112</v>
      </c>
    </row>
    <row r="112" spans="2:65" s="11" customFormat="1" ht="13.5">
      <c r="B112" s="197"/>
      <c r="C112" s="198"/>
      <c r="D112" s="209" t="s">
        <v>130</v>
      </c>
      <c r="E112" s="210" t="s">
        <v>21</v>
      </c>
      <c r="F112" s="211" t="s">
        <v>170</v>
      </c>
      <c r="G112" s="198"/>
      <c r="H112" s="212">
        <v>29.16</v>
      </c>
      <c r="I112" s="203"/>
      <c r="J112" s="198"/>
      <c r="K112" s="198"/>
      <c r="L112" s="204"/>
      <c r="M112" s="205"/>
      <c r="N112" s="206"/>
      <c r="O112" s="206"/>
      <c r="P112" s="206"/>
      <c r="Q112" s="206"/>
      <c r="R112" s="206"/>
      <c r="S112" s="206"/>
      <c r="T112" s="207"/>
      <c r="AT112" s="208" t="s">
        <v>130</v>
      </c>
      <c r="AU112" s="208" t="s">
        <v>83</v>
      </c>
      <c r="AV112" s="11" t="s">
        <v>83</v>
      </c>
      <c r="AW112" s="11" t="s">
        <v>35</v>
      </c>
      <c r="AX112" s="11" t="s">
        <v>71</v>
      </c>
      <c r="AY112" s="208" t="s">
        <v>112</v>
      </c>
    </row>
    <row r="113" spans="2:65" s="11" customFormat="1" ht="13.5">
      <c r="B113" s="197"/>
      <c r="C113" s="198"/>
      <c r="D113" s="199" t="s">
        <v>130</v>
      </c>
      <c r="E113" s="200" t="s">
        <v>21</v>
      </c>
      <c r="F113" s="201" t="s">
        <v>161</v>
      </c>
      <c r="G113" s="198"/>
      <c r="H113" s="202">
        <v>18.744</v>
      </c>
      <c r="I113" s="203"/>
      <c r="J113" s="198"/>
      <c r="K113" s="198"/>
      <c r="L113" s="204"/>
      <c r="M113" s="205"/>
      <c r="N113" s="206"/>
      <c r="O113" s="206"/>
      <c r="P113" s="206"/>
      <c r="Q113" s="206"/>
      <c r="R113" s="206"/>
      <c r="S113" s="206"/>
      <c r="T113" s="207"/>
      <c r="AT113" s="208" t="s">
        <v>130</v>
      </c>
      <c r="AU113" s="208" t="s">
        <v>83</v>
      </c>
      <c r="AV113" s="11" t="s">
        <v>83</v>
      </c>
      <c r="AW113" s="11" t="s">
        <v>35</v>
      </c>
      <c r="AX113" s="11" t="s">
        <v>71</v>
      </c>
      <c r="AY113" s="208" t="s">
        <v>112</v>
      </c>
    </row>
    <row r="114" spans="2:65" s="1" customFormat="1" ht="44.25" customHeight="1">
      <c r="B114" s="38"/>
      <c r="C114" s="185" t="s">
        <v>191</v>
      </c>
      <c r="D114" s="185" t="s">
        <v>115</v>
      </c>
      <c r="E114" s="186" t="s">
        <v>192</v>
      </c>
      <c r="F114" s="187" t="s">
        <v>193</v>
      </c>
      <c r="G114" s="188" t="s">
        <v>145</v>
      </c>
      <c r="H114" s="189">
        <v>797.904</v>
      </c>
      <c r="I114" s="190"/>
      <c r="J114" s="191">
        <f>ROUND(I114*H114,2)</f>
        <v>0</v>
      </c>
      <c r="K114" s="187" t="s">
        <v>119</v>
      </c>
      <c r="L114" s="58"/>
      <c r="M114" s="192" t="s">
        <v>21</v>
      </c>
      <c r="N114" s="193" t="s">
        <v>42</v>
      </c>
      <c r="O114" s="39"/>
      <c r="P114" s="194">
        <f>O114*H114</f>
        <v>0</v>
      </c>
      <c r="Q114" s="194">
        <v>0</v>
      </c>
      <c r="R114" s="194">
        <f>Q114*H114</f>
        <v>0</v>
      </c>
      <c r="S114" s="194">
        <v>0</v>
      </c>
      <c r="T114" s="195">
        <f>S114*H114</f>
        <v>0</v>
      </c>
      <c r="AR114" s="21" t="s">
        <v>120</v>
      </c>
      <c r="AT114" s="21" t="s">
        <v>115</v>
      </c>
      <c r="AU114" s="21" t="s">
        <v>83</v>
      </c>
      <c r="AY114" s="21" t="s">
        <v>112</v>
      </c>
      <c r="BE114" s="196">
        <f>IF(N114="základní",J114,0)</f>
        <v>0</v>
      </c>
      <c r="BF114" s="196">
        <f>IF(N114="snížená",J114,0)</f>
        <v>0</v>
      </c>
      <c r="BG114" s="196">
        <f>IF(N114="zákl. přenesená",J114,0)</f>
        <v>0</v>
      </c>
      <c r="BH114" s="196">
        <f>IF(N114="sníž. přenesená",J114,0)</f>
        <v>0</v>
      </c>
      <c r="BI114" s="196">
        <f>IF(N114="nulová",J114,0)</f>
        <v>0</v>
      </c>
      <c r="BJ114" s="21" t="s">
        <v>76</v>
      </c>
      <c r="BK114" s="196">
        <f>ROUND(I114*H114,2)</f>
        <v>0</v>
      </c>
      <c r="BL114" s="21" t="s">
        <v>120</v>
      </c>
      <c r="BM114" s="21" t="s">
        <v>194</v>
      </c>
    </row>
    <row r="115" spans="2:65" s="11" customFormat="1" ht="13.5">
      <c r="B115" s="197"/>
      <c r="C115" s="198"/>
      <c r="D115" s="199" t="s">
        <v>130</v>
      </c>
      <c r="E115" s="200" t="s">
        <v>21</v>
      </c>
      <c r="F115" s="201" t="s">
        <v>195</v>
      </c>
      <c r="G115" s="198"/>
      <c r="H115" s="202">
        <v>797.904</v>
      </c>
      <c r="I115" s="203"/>
      <c r="J115" s="198"/>
      <c r="K115" s="198"/>
      <c r="L115" s="204"/>
      <c r="M115" s="205"/>
      <c r="N115" s="206"/>
      <c r="O115" s="206"/>
      <c r="P115" s="206"/>
      <c r="Q115" s="206"/>
      <c r="R115" s="206"/>
      <c r="S115" s="206"/>
      <c r="T115" s="207"/>
      <c r="AT115" s="208" t="s">
        <v>130</v>
      </c>
      <c r="AU115" s="208" t="s">
        <v>83</v>
      </c>
      <c r="AV115" s="11" t="s">
        <v>83</v>
      </c>
      <c r="AW115" s="11" t="s">
        <v>35</v>
      </c>
      <c r="AX115" s="11" t="s">
        <v>76</v>
      </c>
      <c r="AY115" s="208" t="s">
        <v>112</v>
      </c>
    </row>
    <row r="116" spans="2:65" s="1" customFormat="1" ht="22.5" customHeight="1">
      <c r="B116" s="38"/>
      <c r="C116" s="185" t="s">
        <v>196</v>
      </c>
      <c r="D116" s="185" t="s">
        <v>115</v>
      </c>
      <c r="E116" s="186" t="s">
        <v>197</v>
      </c>
      <c r="F116" s="187" t="s">
        <v>198</v>
      </c>
      <c r="G116" s="188" t="s">
        <v>199</v>
      </c>
      <c r="H116" s="189">
        <v>39.698</v>
      </c>
      <c r="I116" s="190"/>
      <c r="J116" s="191">
        <f>ROUND(I116*H116,2)</f>
        <v>0</v>
      </c>
      <c r="K116" s="187" t="s">
        <v>119</v>
      </c>
      <c r="L116" s="58"/>
      <c r="M116" s="192" t="s">
        <v>21</v>
      </c>
      <c r="N116" s="193" t="s">
        <v>42</v>
      </c>
      <c r="O116" s="39"/>
      <c r="P116" s="194">
        <f>O116*H116</f>
        <v>0</v>
      </c>
      <c r="Q116" s="194">
        <v>0</v>
      </c>
      <c r="R116" s="194">
        <f>Q116*H116</f>
        <v>0</v>
      </c>
      <c r="S116" s="194">
        <v>0</v>
      </c>
      <c r="T116" s="195">
        <f>S116*H116</f>
        <v>0</v>
      </c>
      <c r="AR116" s="21" t="s">
        <v>120</v>
      </c>
      <c r="AT116" s="21" t="s">
        <v>115</v>
      </c>
      <c r="AU116" s="21" t="s">
        <v>83</v>
      </c>
      <c r="AY116" s="21" t="s">
        <v>112</v>
      </c>
      <c r="BE116" s="196">
        <f>IF(N116="základní",J116,0)</f>
        <v>0</v>
      </c>
      <c r="BF116" s="196">
        <f>IF(N116="snížená",J116,0)</f>
        <v>0</v>
      </c>
      <c r="BG116" s="196">
        <f>IF(N116="zákl. přenesená",J116,0)</f>
        <v>0</v>
      </c>
      <c r="BH116" s="196">
        <f>IF(N116="sníž. přenesená",J116,0)</f>
        <v>0</v>
      </c>
      <c r="BI116" s="196">
        <f>IF(N116="nulová",J116,0)</f>
        <v>0</v>
      </c>
      <c r="BJ116" s="21" t="s">
        <v>76</v>
      </c>
      <c r="BK116" s="196">
        <f>ROUND(I116*H116,2)</f>
        <v>0</v>
      </c>
      <c r="BL116" s="21" t="s">
        <v>120</v>
      </c>
      <c r="BM116" s="21" t="s">
        <v>200</v>
      </c>
    </row>
    <row r="117" spans="2:65" s="11" customFormat="1" ht="13.5">
      <c r="B117" s="197"/>
      <c r="C117" s="198"/>
      <c r="D117" s="209" t="s">
        <v>130</v>
      </c>
      <c r="E117" s="210" t="s">
        <v>21</v>
      </c>
      <c r="F117" s="211" t="s">
        <v>201</v>
      </c>
      <c r="G117" s="198"/>
      <c r="H117" s="212">
        <v>8.7379999999999995</v>
      </c>
      <c r="I117" s="203"/>
      <c r="J117" s="198"/>
      <c r="K117" s="198"/>
      <c r="L117" s="204"/>
      <c r="M117" s="205"/>
      <c r="N117" s="206"/>
      <c r="O117" s="206"/>
      <c r="P117" s="206"/>
      <c r="Q117" s="206"/>
      <c r="R117" s="206"/>
      <c r="S117" s="206"/>
      <c r="T117" s="207"/>
      <c r="AT117" s="208" t="s">
        <v>130</v>
      </c>
      <c r="AU117" s="208" t="s">
        <v>83</v>
      </c>
      <c r="AV117" s="11" t="s">
        <v>83</v>
      </c>
      <c r="AW117" s="11" t="s">
        <v>35</v>
      </c>
      <c r="AX117" s="11" t="s">
        <v>71</v>
      </c>
      <c r="AY117" s="208" t="s">
        <v>112</v>
      </c>
    </row>
    <row r="118" spans="2:65" s="11" customFormat="1" ht="13.5">
      <c r="B118" s="197"/>
      <c r="C118" s="198"/>
      <c r="D118" s="209" t="s">
        <v>130</v>
      </c>
      <c r="E118" s="210" t="s">
        <v>21</v>
      </c>
      <c r="F118" s="211" t="s">
        <v>202</v>
      </c>
      <c r="G118" s="198"/>
      <c r="H118" s="212">
        <v>13.98</v>
      </c>
      <c r="I118" s="203"/>
      <c r="J118" s="198"/>
      <c r="K118" s="198"/>
      <c r="L118" s="204"/>
      <c r="M118" s="205"/>
      <c r="N118" s="206"/>
      <c r="O118" s="206"/>
      <c r="P118" s="206"/>
      <c r="Q118" s="206"/>
      <c r="R118" s="206"/>
      <c r="S118" s="206"/>
      <c r="T118" s="207"/>
      <c r="AT118" s="208" t="s">
        <v>130</v>
      </c>
      <c r="AU118" s="208" t="s">
        <v>83</v>
      </c>
      <c r="AV118" s="11" t="s">
        <v>83</v>
      </c>
      <c r="AW118" s="11" t="s">
        <v>35</v>
      </c>
      <c r="AX118" s="11" t="s">
        <v>71</v>
      </c>
      <c r="AY118" s="208" t="s">
        <v>112</v>
      </c>
    </row>
    <row r="119" spans="2:65" s="11" customFormat="1" ht="13.5">
      <c r="B119" s="197"/>
      <c r="C119" s="198"/>
      <c r="D119" s="199" t="s">
        <v>130</v>
      </c>
      <c r="E119" s="200" t="s">
        <v>21</v>
      </c>
      <c r="F119" s="201" t="s">
        <v>203</v>
      </c>
      <c r="G119" s="198"/>
      <c r="H119" s="202">
        <v>16.98</v>
      </c>
      <c r="I119" s="203"/>
      <c r="J119" s="198"/>
      <c r="K119" s="198"/>
      <c r="L119" s="204"/>
      <c r="M119" s="205"/>
      <c r="N119" s="206"/>
      <c r="O119" s="206"/>
      <c r="P119" s="206"/>
      <c r="Q119" s="206"/>
      <c r="R119" s="206"/>
      <c r="S119" s="206"/>
      <c r="T119" s="207"/>
      <c r="AT119" s="208" t="s">
        <v>130</v>
      </c>
      <c r="AU119" s="208" t="s">
        <v>83</v>
      </c>
      <c r="AV119" s="11" t="s">
        <v>83</v>
      </c>
      <c r="AW119" s="11" t="s">
        <v>35</v>
      </c>
      <c r="AX119" s="11" t="s">
        <v>71</v>
      </c>
      <c r="AY119" s="208" t="s">
        <v>112</v>
      </c>
    </row>
    <row r="120" spans="2:65" s="1" customFormat="1" ht="22.5" customHeight="1">
      <c r="B120" s="38"/>
      <c r="C120" s="185" t="s">
        <v>204</v>
      </c>
      <c r="D120" s="185" t="s">
        <v>115</v>
      </c>
      <c r="E120" s="186" t="s">
        <v>205</v>
      </c>
      <c r="F120" s="187" t="s">
        <v>206</v>
      </c>
      <c r="G120" s="188" t="s">
        <v>199</v>
      </c>
      <c r="H120" s="189">
        <v>39.698</v>
      </c>
      <c r="I120" s="190"/>
      <c r="J120" s="191">
        <f>ROUND(I120*H120,2)</f>
        <v>0</v>
      </c>
      <c r="K120" s="187" t="s">
        <v>119</v>
      </c>
      <c r="L120" s="58"/>
      <c r="M120" s="192" t="s">
        <v>21</v>
      </c>
      <c r="N120" s="193" t="s">
        <v>42</v>
      </c>
      <c r="O120" s="39"/>
      <c r="P120" s="194">
        <f>O120*H120</f>
        <v>0</v>
      </c>
      <c r="Q120" s="194">
        <v>0</v>
      </c>
      <c r="R120" s="194">
        <f>Q120*H120</f>
        <v>0</v>
      </c>
      <c r="S120" s="194">
        <v>0</v>
      </c>
      <c r="T120" s="195">
        <f>S120*H120</f>
        <v>0</v>
      </c>
      <c r="AR120" s="21" t="s">
        <v>120</v>
      </c>
      <c r="AT120" s="21" t="s">
        <v>115</v>
      </c>
      <c r="AU120" s="21" t="s">
        <v>83</v>
      </c>
      <c r="AY120" s="21" t="s">
        <v>112</v>
      </c>
      <c r="BE120" s="196">
        <f>IF(N120="základní",J120,0)</f>
        <v>0</v>
      </c>
      <c r="BF120" s="196">
        <f>IF(N120="snížená",J120,0)</f>
        <v>0</v>
      </c>
      <c r="BG120" s="196">
        <f>IF(N120="zákl. přenesená",J120,0)</f>
        <v>0</v>
      </c>
      <c r="BH120" s="196">
        <f>IF(N120="sníž. přenesená",J120,0)</f>
        <v>0</v>
      </c>
      <c r="BI120" s="196">
        <f>IF(N120="nulová",J120,0)</f>
        <v>0</v>
      </c>
      <c r="BJ120" s="21" t="s">
        <v>76</v>
      </c>
      <c r="BK120" s="196">
        <f>ROUND(I120*H120,2)</f>
        <v>0</v>
      </c>
      <c r="BL120" s="21" t="s">
        <v>120</v>
      </c>
      <c r="BM120" s="21" t="s">
        <v>207</v>
      </c>
    </row>
    <row r="121" spans="2:65" s="11" customFormat="1" ht="13.5">
      <c r="B121" s="197"/>
      <c r="C121" s="198"/>
      <c r="D121" s="209" t="s">
        <v>130</v>
      </c>
      <c r="E121" s="210" t="s">
        <v>21</v>
      </c>
      <c r="F121" s="211" t="s">
        <v>201</v>
      </c>
      <c r="G121" s="198"/>
      <c r="H121" s="212">
        <v>8.7379999999999995</v>
      </c>
      <c r="I121" s="203"/>
      <c r="J121" s="198"/>
      <c r="K121" s="198"/>
      <c r="L121" s="204"/>
      <c r="M121" s="205"/>
      <c r="N121" s="206"/>
      <c r="O121" s="206"/>
      <c r="P121" s="206"/>
      <c r="Q121" s="206"/>
      <c r="R121" s="206"/>
      <c r="S121" s="206"/>
      <c r="T121" s="207"/>
      <c r="AT121" s="208" t="s">
        <v>130</v>
      </c>
      <c r="AU121" s="208" t="s">
        <v>83</v>
      </c>
      <c r="AV121" s="11" t="s">
        <v>83</v>
      </c>
      <c r="AW121" s="11" t="s">
        <v>35</v>
      </c>
      <c r="AX121" s="11" t="s">
        <v>71</v>
      </c>
      <c r="AY121" s="208" t="s">
        <v>112</v>
      </c>
    </row>
    <row r="122" spans="2:65" s="11" customFormat="1" ht="13.5">
      <c r="B122" s="197"/>
      <c r="C122" s="198"/>
      <c r="D122" s="209" t="s">
        <v>130</v>
      </c>
      <c r="E122" s="210" t="s">
        <v>21</v>
      </c>
      <c r="F122" s="211" t="s">
        <v>202</v>
      </c>
      <c r="G122" s="198"/>
      <c r="H122" s="212">
        <v>13.98</v>
      </c>
      <c r="I122" s="203"/>
      <c r="J122" s="198"/>
      <c r="K122" s="198"/>
      <c r="L122" s="204"/>
      <c r="M122" s="205"/>
      <c r="N122" s="206"/>
      <c r="O122" s="206"/>
      <c r="P122" s="206"/>
      <c r="Q122" s="206"/>
      <c r="R122" s="206"/>
      <c r="S122" s="206"/>
      <c r="T122" s="207"/>
      <c r="AT122" s="208" t="s">
        <v>130</v>
      </c>
      <c r="AU122" s="208" t="s">
        <v>83</v>
      </c>
      <c r="AV122" s="11" t="s">
        <v>83</v>
      </c>
      <c r="AW122" s="11" t="s">
        <v>35</v>
      </c>
      <c r="AX122" s="11" t="s">
        <v>71</v>
      </c>
      <c r="AY122" s="208" t="s">
        <v>112</v>
      </c>
    </row>
    <row r="123" spans="2:65" s="11" customFormat="1" ht="13.5">
      <c r="B123" s="197"/>
      <c r="C123" s="198"/>
      <c r="D123" s="199" t="s">
        <v>130</v>
      </c>
      <c r="E123" s="200" t="s">
        <v>21</v>
      </c>
      <c r="F123" s="201" t="s">
        <v>203</v>
      </c>
      <c r="G123" s="198"/>
      <c r="H123" s="202">
        <v>16.98</v>
      </c>
      <c r="I123" s="203"/>
      <c r="J123" s="198"/>
      <c r="K123" s="198"/>
      <c r="L123" s="204"/>
      <c r="M123" s="205"/>
      <c r="N123" s="206"/>
      <c r="O123" s="206"/>
      <c r="P123" s="206"/>
      <c r="Q123" s="206"/>
      <c r="R123" s="206"/>
      <c r="S123" s="206"/>
      <c r="T123" s="207"/>
      <c r="AT123" s="208" t="s">
        <v>130</v>
      </c>
      <c r="AU123" s="208" t="s">
        <v>83</v>
      </c>
      <c r="AV123" s="11" t="s">
        <v>83</v>
      </c>
      <c r="AW123" s="11" t="s">
        <v>35</v>
      </c>
      <c r="AX123" s="11" t="s">
        <v>71</v>
      </c>
      <c r="AY123" s="208" t="s">
        <v>112</v>
      </c>
    </row>
    <row r="124" spans="2:65" s="1" customFormat="1" ht="22.5" customHeight="1">
      <c r="B124" s="38"/>
      <c r="C124" s="185" t="s">
        <v>208</v>
      </c>
      <c r="D124" s="185" t="s">
        <v>115</v>
      </c>
      <c r="E124" s="186" t="s">
        <v>209</v>
      </c>
      <c r="F124" s="187" t="s">
        <v>210</v>
      </c>
      <c r="G124" s="188" t="s">
        <v>199</v>
      </c>
      <c r="H124" s="189">
        <v>635.16800000000001</v>
      </c>
      <c r="I124" s="190"/>
      <c r="J124" s="191">
        <f>ROUND(I124*H124,2)</f>
        <v>0</v>
      </c>
      <c r="K124" s="187" t="s">
        <v>119</v>
      </c>
      <c r="L124" s="58"/>
      <c r="M124" s="192" t="s">
        <v>21</v>
      </c>
      <c r="N124" s="193" t="s">
        <v>42</v>
      </c>
      <c r="O124" s="39"/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AR124" s="21" t="s">
        <v>120</v>
      </c>
      <c r="AT124" s="21" t="s">
        <v>115</v>
      </c>
      <c r="AU124" s="21" t="s">
        <v>83</v>
      </c>
      <c r="AY124" s="21" t="s">
        <v>112</v>
      </c>
      <c r="BE124" s="196">
        <f>IF(N124="základní",J124,0)</f>
        <v>0</v>
      </c>
      <c r="BF124" s="196">
        <f>IF(N124="snížená",J124,0)</f>
        <v>0</v>
      </c>
      <c r="BG124" s="196">
        <f>IF(N124="zákl. přenesená",J124,0)</f>
        <v>0</v>
      </c>
      <c r="BH124" s="196">
        <f>IF(N124="sníž. přenesená",J124,0)</f>
        <v>0</v>
      </c>
      <c r="BI124" s="196">
        <f>IF(N124="nulová",J124,0)</f>
        <v>0</v>
      </c>
      <c r="BJ124" s="21" t="s">
        <v>76</v>
      </c>
      <c r="BK124" s="196">
        <f>ROUND(I124*H124,2)</f>
        <v>0</v>
      </c>
      <c r="BL124" s="21" t="s">
        <v>120</v>
      </c>
      <c r="BM124" s="21" t="s">
        <v>211</v>
      </c>
    </row>
    <row r="125" spans="2:65" s="11" customFormat="1" ht="13.5">
      <c r="B125" s="197"/>
      <c r="C125" s="198"/>
      <c r="D125" s="199" t="s">
        <v>130</v>
      </c>
      <c r="E125" s="200" t="s">
        <v>21</v>
      </c>
      <c r="F125" s="201" t="s">
        <v>212</v>
      </c>
      <c r="G125" s="198"/>
      <c r="H125" s="202">
        <v>635.16800000000001</v>
      </c>
      <c r="I125" s="203"/>
      <c r="J125" s="198"/>
      <c r="K125" s="198"/>
      <c r="L125" s="204"/>
      <c r="M125" s="205"/>
      <c r="N125" s="206"/>
      <c r="O125" s="206"/>
      <c r="P125" s="206"/>
      <c r="Q125" s="206"/>
      <c r="R125" s="206"/>
      <c r="S125" s="206"/>
      <c r="T125" s="207"/>
      <c r="AT125" s="208" t="s">
        <v>130</v>
      </c>
      <c r="AU125" s="208" t="s">
        <v>83</v>
      </c>
      <c r="AV125" s="11" t="s">
        <v>83</v>
      </c>
      <c r="AW125" s="11" t="s">
        <v>35</v>
      </c>
      <c r="AX125" s="11" t="s">
        <v>76</v>
      </c>
      <c r="AY125" s="208" t="s">
        <v>112</v>
      </c>
    </row>
    <row r="126" spans="2:65" s="1" customFormat="1" ht="22.5" customHeight="1">
      <c r="B126" s="38"/>
      <c r="C126" s="185" t="s">
        <v>9</v>
      </c>
      <c r="D126" s="185" t="s">
        <v>115</v>
      </c>
      <c r="E126" s="186" t="s">
        <v>213</v>
      </c>
      <c r="F126" s="187" t="s">
        <v>214</v>
      </c>
      <c r="G126" s="188" t="s">
        <v>199</v>
      </c>
      <c r="H126" s="189">
        <v>22.718</v>
      </c>
      <c r="I126" s="190"/>
      <c r="J126" s="191">
        <f>ROUND(I126*H126,2)</f>
        <v>0</v>
      </c>
      <c r="K126" s="187" t="s">
        <v>119</v>
      </c>
      <c r="L126" s="58"/>
      <c r="M126" s="192" t="s">
        <v>21</v>
      </c>
      <c r="N126" s="193" t="s">
        <v>42</v>
      </c>
      <c r="O126" s="39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AR126" s="21" t="s">
        <v>120</v>
      </c>
      <c r="AT126" s="21" t="s">
        <v>115</v>
      </c>
      <c r="AU126" s="21" t="s">
        <v>83</v>
      </c>
      <c r="AY126" s="21" t="s">
        <v>112</v>
      </c>
      <c r="BE126" s="196">
        <f>IF(N126="základní",J126,0)</f>
        <v>0</v>
      </c>
      <c r="BF126" s="196">
        <f>IF(N126="snížená",J126,0)</f>
        <v>0</v>
      </c>
      <c r="BG126" s="196">
        <f>IF(N126="zákl. přenesená",J126,0)</f>
        <v>0</v>
      </c>
      <c r="BH126" s="196">
        <f>IF(N126="sníž. přenesená",J126,0)</f>
        <v>0</v>
      </c>
      <c r="BI126" s="196">
        <f>IF(N126="nulová",J126,0)</f>
        <v>0</v>
      </c>
      <c r="BJ126" s="21" t="s">
        <v>76</v>
      </c>
      <c r="BK126" s="196">
        <f>ROUND(I126*H126,2)</f>
        <v>0</v>
      </c>
      <c r="BL126" s="21" t="s">
        <v>120</v>
      </c>
      <c r="BM126" s="21" t="s">
        <v>215</v>
      </c>
    </row>
    <row r="127" spans="2:65" s="11" customFormat="1" ht="13.5">
      <c r="B127" s="197"/>
      <c r="C127" s="198"/>
      <c r="D127" s="209" t="s">
        <v>130</v>
      </c>
      <c r="E127" s="210" t="s">
        <v>21</v>
      </c>
      <c r="F127" s="211" t="s">
        <v>201</v>
      </c>
      <c r="G127" s="198"/>
      <c r="H127" s="212">
        <v>8.7379999999999995</v>
      </c>
      <c r="I127" s="203"/>
      <c r="J127" s="198"/>
      <c r="K127" s="198"/>
      <c r="L127" s="204"/>
      <c r="M127" s="205"/>
      <c r="N127" s="206"/>
      <c r="O127" s="206"/>
      <c r="P127" s="206"/>
      <c r="Q127" s="206"/>
      <c r="R127" s="206"/>
      <c r="S127" s="206"/>
      <c r="T127" s="207"/>
      <c r="AT127" s="208" t="s">
        <v>130</v>
      </c>
      <c r="AU127" s="208" t="s">
        <v>83</v>
      </c>
      <c r="AV127" s="11" t="s">
        <v>83</v>
      </c>
      <c r="AW127" s="11" t="s">
        <v>35</v>
      </c>
      <c r="AX127" s="11" t="s">
        <v>71</v>
      </c>
      <c r="AY127" s="208" t="s">
        <v>112</v>
      </c>
    </row>
    <row r="128" spans="2:65" s="11" customFormat="1" ht="13.5">
      <c r="B128" s="197"/>
      <c r="C128" s="198"/>
      <c r="D128" s="199" t="s">
        <v>130</v>
      </c>
      <c r="E128" s="200" t="s">
        <v>21</v>
      </c>
      <c r="F128" s="201" t="s">
        <v>202</v>
      </c>
      <c r="G128" s="198"/>
      <c r="H128" s="202">
        <v>13.98</v>
      </c>
      <c r="I128" s="203"/>
      <c r="J128" s="198"/>
      <c r="K128" s="198"/>
      <c r="L128" s="204"/>
      <c r="M128" s="205"/>
      <c r="N128" s="206"/>
      <c r="O128" s="206"/>
      <c r="P128" s="206"/>
      <c r="Q128" s="206"/>
      <c r="R128" s="206"/>
      <c r="S128" s="206"/>
      <c r="T128" s="207"/>
      <c r="AT128" s="208" t="s">
        <v>130</v>
      </c>
      <c r="AU128" s="208" t="s">
        <v>83</v>
      </c>
      <c r="AV128" s="11" t="s">
        <v>83</v>
      </c>
      <c r="AW128" s="11" t="s">
        <v>35</v>
      </c>
      <c r="AX128" s="11" t="s">
        <v>71</v>
      </c>
      <c r="AY128" s="208" t="s">
        <v>112</v>
      </c>
    </row>
    <row r="129" spans="2:65" s="1" customFormat="1" ht="22.5" customHeight="1">
      <c r="B129" s="38"/>
      <c r="C129" s="185" t="s">
        <v>216</v>
      </c>
      <c r="D129" s="185" t="s">
        <v>115</v>
      </c>
      <c r="E129" s="186" t="s">
        <v>217</v>
      </c>
      <c r="F129" s="187" t="s">
        <v>218</v>
      </c>
      <c r="G129" s="188" t="s">
        <v>199</v>
      </c>
      <c r="H129" s="189">
        <v>106.744</v>
      </c>
      <c r="I129" s="190"/>
      <c r="J129" s="191">
        <f>ROUND(I129*H129,2)</f>
        <v>0</v>
      </c>
      <c r="K129" s="187" t="s">
        <v>119</v>
      </c>
      <c r="L129" s="58"/>
      <c r="M129" s="192" t="s">
        <v>21</v>
      </c>
      <c r="N129" s="193" t="s">
        <v>42</v>
      </c>
      <c r="O129" s="39"/>
      <c r="P129" s="194">
        <f>O129*H129</f>
        <v>0</v>
      </c>
      <c r="Q129" s="194">
        <v>0</v>
      </c>
      <c r="R129" s="194">
        <f>Q129*H129</f>
        <v>0</v>
      </c>
      <c r="S129" s="194">
        <v>0</v>
      </c>
      <c r="T129" s="195">
        <f>S129*H129</f>
        <v>0</v>
      </c>
      <c r="AR129" s="21" t="s">
        <v>120</v>
      </c>
      <c r="AT129" s="21" t="s">
        <v>115</v>
      </c>
      <c r="AU129" s="21" t="s">
        <v>83</v>
      </c>
      <c r="AY129" s="21" t="s">
        <v>112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21" t="s">
        <v>76</v>
      </c>
      <c r="BK129" s="196">
        <f>ROUND(I129*H129,2)</f>
        <v>0</v>
      </c>
      <c r="BL129" s="21" t="s">
        <v>120</v>
      </c>
      <c r="BM129" s="21" t="s">
        <v>219</v>
      </c>
    </row>
    <row r="130" spans="2:65" s="11" customFormat="1" ht="13.5">
      <c r="B130" s="197"/>
      <c r="C130" s="198"/>
      <c r="D130" s="209" t="s">
        <v>130</v>
      </c>
      <c r="E130" s="210" t="s">
        <v>21</v>
      </c>
      <c r="F130" s="211" t="s">
        <v>220</v>
      </c>
      <c r="G130" s="198"/>
      <c r="H130" s="212">
        <v>38.204999999999998</v>
      </c>
      <c r="I130" s="203"/>
      <c r="J130" s="198"/>
      <c r="K130" s="198"/>
      <c r="L130" s="204"/>
      <c r="M130" s="205"/>
      <c r="N130" s="206"/>
      <c r="O130" s="206"/>
      <c r="P130" s="206"/>
      <c r="Q130" s="206"/>
      <c r="R130" s="206"/>
      <c r="S130" s="206"/>
      <c r="T130" s="207"/>
      <c r="AT130" s="208" t="s">
        <v>130</v>
      </c>
      <c r="AU130" s="208" t="s">
        <v>83</v>
      </c>
      <c r="AV130" s="11" t="s">
        <v>83</v>
      </c>
      <c r="AW130" s="11" t="s">
        <v>35</v>
      </c>
      <c r="AX130" s="11" t="s">
        <v>71</v>
      </c>
      <c r="AY130" s="208" t="s">
        <v>112</v>
      </c>
    </row>
    <row r="131" spans="2:65" s="11" customFormat="1" ht="13.5">
      <c r="B131" s="197"/>
      <c r="C131" s="198"/>
      <c r="D131" s="209" t="s">
        <v>130</v>
      </c>
      <c r="E131" s="210" t="s">
        <v>21</v>
      </c>
      <c r="F131" s="211" t="s">
        <v>221</v>
      </c>
      <c r="G131" s="198"/>
      <c r="H131" s="212">
        <v>17.82</v>
      </c>
      <c r="I131" s="203"/>
      <c r="J131" s="198"/>
      <c r="K131" s="198"/>
      <c r="L131" s="204"/>
      <c r="M131" s="205"/>
      <c r="N131" s="206"/>
      <c r="O131" s="206"/>
      <c r="P131" s="206"/>
      <c r="Q131" s="206"/>
      <c r="R131" s="206"/>
      <c r="S131" s="206"/>
      <c r="T131" s="207"/>
      <c r="AT131" s="208" t="s">
        <v>130</v>
      </c>
      <c r="AU131" s="208" t="s">
        <v>83</v>
      </c>
      <c r="AV131" s="11" t="s">
        <v>83</v>
      </c>
      <c r="AW131" s="11" t="s">
        <v>35</v>
      </c>
      <c r="AX131" s="11" t="s">
        <v>71</v>
      </c>
      <c r="AY131" s="208" t="s">
        <v>112</v>
      </c>
    </row>
    <row r="132" spans="2:65" s="11" customFormat="1" ht="13.5">
      <c r="B132" s="197"/>
      <c r="C132" s="198"/>
      <c r="D132" s="209" t="s">
        <v>130</v>
      </c>
      <c r="E132" s="210" t="s">
        <v>21</v>
      </c>
      <c r="F132" s="211" t="s">
        <v>222</v>
      </c>
      <c r="G132" s="198"/>
      <c r="H132" s="212">
        <v>33.738999999999997</v>
      </c>
      <c r="I132" s="203"/>
      <c r="J132" s="198"/>
      <c r="K132" s="198"/>
      <c r="L132" s="204"/>
      <c r="M132" s="205"/>
      <c r="N132" s="206"/>
      <c r="O132" s="206"/>
      <c r="P132" s="206"/>
      <c r="Q132" s="206"/>
      <c r="R132" s="206"/>
      <c r="S132" s="206"/>
      <c r="T132" s="207"/>
      <c r="AT132" s="208" t="s">
        <v>130</v>
      </c>
      <c r="AU132" s="208" t="s">
        <v>83</v>
      </c>
      <c r="AV132" s="11" t="s">
        <v>83</v>
      </c>
      <c r="AW132" s="11" t="s">
        <v>35</v>
      </c>
      <c r="AX132" s="11" t="s">
        <v>71</v>
      </c>
      <c r="AY132" s="208" t="s">
        <v>112</v>
      </c>
    </row>
    <row r="133" spans="2:65" s="11" customFormat="1" ht="13.5">
      <c r="B133" s="197"/>
      <c r="C133" s="198"/>
      <c r="D133" s="209" t="s">
        <v>130</v>
      </c>
      <c r="E133" s="210" t="s">
        <v>21</v>
      </c>
      <c r="F133" s="211" t="s">
        <v>203</v>
      </c>
      <c r="G133" s="198"/>
      <c r="H133" s="212">
        <v>16.98</v>
      </c>
      <c r="I133" s="203"/>
      <c r="J133" s="198"/>
      <c r="K133" s="198"/>
      <c r="L133" s="204"/>
      <c r="M133" s="205"/>
      <c r="N133" s="206"/>
      <c r="O133" s="206"/>
      <c r="P133" s="206"/>
      <c r="Q133" s="206"/>
      <c r="R133" s="206"/>
      <c r="S133" s="206"/>
      <c r="T133" s="207"/>
      <c r="AT133" s="208" t="s">
        <v>130</v>
      </c>
      <c r="AU133" s="208" t="s">
        <v>83</v>
      </c>
      <c r="AV133" s="11" t="s">
        <v>83</v>
      </c>
      <c r="AW133" s="11" t="s">
        <v>35</v>
      </c>
      <c r="AX133" s="11" t="s">
        <v>71</v>
      </c>
      <c r="AY133" s="208" t="s">
        <v>112</v>
      </c>
    </row>
    <row r="134" spans="2:65" s="10" customFormat="1" ht="29.85" customHeight="1">
      <c r="B134" s="168"/>
      <c r="C134" s="169"/>
      <c r="D134" s="182" t="s">
        <v>70</v>
      </c>
      <c r="E134" s="183" t="s">
        <v>223</v>
      </c>
      <c r="F134" s="183" t="s">
        <v>224</v>
      </c>
      <c r="G134" s="169"/>
      <c r="H134" s="169"/>
      <c r="I134" s="172"/>
      <c r="J134" s="184">
        <f>BK134</f>
        <v>0</v>
      </c>
      <c r="K134" s="169"/>
      <c r="L134" s="174"/>
      <c r="M134" s="175"/>
      <c r="N134" s="176"/>
      <c r="O134" s="176"/>
      <c r="P134" s="177">
        <f>SUM(P135:P203)</f>
        <v>0</v>
      </c>
      <c r="Q134" s="176"/>
      <c r="R134" s="177">
        <f>SUM(R135:R203)</f>
        <v>115.84974100000002</v>
      </c>
      <c r="S134" s="176"/>
      <c r="T134" s="178">
        <f>SUM(T135:T203)</f>
        <v>0</v>
      </c>
      <c r="AR134" s="179" t="s">
        <v>76</v>
      </c>
      <c r="AT134" s="180" t="s">
        <v>70</v>
      </c>
      <c r="AU134" s="180" t="s">
        <v>76</v>
      </c>
      <c r="AY134" s="179" t="s">
        <v>112</v>
      </c>
      <c r="BK134" s="181">
        <f>SUM(BK135:BK203)</f>
        <v>0</v>
      </c>
    </row>
    <row r="135" spans="2:65" s="1" customFormat="1" ht="22.5" customHeight="1">
      <c r="B135" s="38"/>
      <c r="C135" s="185" t="s">
        <v>225</v>
      </c>
      <c r="D135" s="185" t="s">
        <v>115</v>
      </c>
      <c r="E135" s="186" t="s">
        <v>226</v>
      </c>
      <c r="F135" s="187" t="s">
        <v>227</v>
      </c>
      <c r="G135" s="188" t="s">
        <v>128</v>
      </c>
      <c r="H135" s="189">
        <v>246.01499999999999</v>
      </c>
      <c r="I135" s="190"/>
      <c r="J135" s="191">
        <f>ROUND(I135*H135,2)</f>
        <v>0</v>
      </c>
      <c r="K135" s="187" t="s">
        <v>119</v>
      </c>
      <c r="L135" s="58"/>
      <c r="M135" s="192" t="s">
        <v>21</v>
      </c>
      <c r="N135" s="193" t="s">
        <v>42</v>
      </c>
      <c r="O135" s="39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AR135" s="21" t="s">
        <v>120</v>
      </c>
      <c r="AT135" s="21" t="s">
        <v>115</v>
      </c>
      <c r="AU135" s="21" t="s">
        <v>83</v>
      </c>
      <c r="AY135" s="21" t="s">
        <v>112</v>
      </c>
      <c r="BE135" s="196">
        <f>IF(N135="základní",J135,0)</f>
        <v>0</v>
      </c>
      <c r="BF135" s="196">
        <f>IF(N135="snížená",J135,0)</f>
        <v>0</v>
      </c>
      <c r="BG135" s="196">
        <f>IF(N135="zákl. přenesená",J135,0)</f>
        <v>0</v>
      </c>
      <c r="BH135" s="196">
        <f>IF(N135="sníž. přenesená",J135,0)</f>
        <v>0</v>
      </c>
      <c r="BI135" s="196">
        <f>IF(N135="nulová",J135,0)</f>
        <v>0</v>
      </c>
      <c r="BJ135" s="21" t="s">
        <v>76</v>
      </c>
      <c r="BK135" s="196">
        <f>ROUND(I135*H135,2)</f>
        <v>0</v>
      </c>
      <c r="BL135" s="21" t="s">
        <v>120</v>
      </c>
      <c r="BM135" s="21" t="s">
        <v>228</v>
      </c>
    </row>
    <row r="136" spans="2:65" s="11" customFormat="1" ht="13.5">
      <c r="B136" s="197"/>
      <c r="C136" s="198"/>
      <c r="D136" s="199" t="s">
        <v>130</v>
      </c>
      <c r="E136" s="200" t="s">
        <v>21</v>
      </c>
      <c r="F136" s="201" t="s">
        <v>229</v>
      </c>
      <c r="G136" s="198"/>
      <c r="H136" s="202">
        <v>246.01499999999999</v>
      </c>
      <c r="I136" s="203"/>
      <c r="J136" s="198"/>
      <c r="K136" s="198"/>
      <c r="L136" s="204"/>
      <c r="M136" s="205"/>
      <c r="N136" s="206"/>
      <c r="O136" s="206"/>
      <c r="P136" s="206"/>
      <c r="Q136" s="206"/>
      <c r="R136" s="206"/>
      <c r="S136" s="206"/>
      <c r="T136" s="207"/>
      <c r="AT136" s="208" t="s">
        <v>130</v>
      </c>
      <c r="AU136" s="208" t="s">
        <v>83</v>
      </c>
      <c r="AV136" s="11" t="s">
        <v>83</v>
      </c>
      <c r="AW136" s="11" t="s">
        <v>35</v>
      </c>
      <c r="AX136" s="11" t="s">
        <v>71</v>
      </c>
      <c r="AY136" s="208" t="s">
        <v>112</v>
      </c>
    </row>
    <row r="137" spans="2:65" s="1" customFormat="1" ht="31.5" customHeight="1">
      <c r="B137" s="38"/>
      <c r="C137" s="185" t="s">
        <v>230</v>
      </c>
      <c r="D137" s="185" t="s">
        <v>115</v>
      </c>
      <c r="E137" s="186" t="s">
        <v>231</v>
      </c>
      <c r="F137" s="187" t="s">
        <v>232</v>
      </c>
      <c r="G137" s="188" t="s">
        <v>128</v>
      </c>
      <c r="H137" s="189">
        <v>100.548</v>
      </c>
      <c r="I137" s="190"/>
      <c r="J137" s="191">
        <f>ROUND(I137*H137,2)</f>
        <v>0</v>
      </c>
      <c r="K137" s="187" t="s">
        <v>119</v>
      </c>
      <c r="L137" s="58"/>
      <c r="M137" s="192" t="s">
        <v>21</v>
      </c>
      <c r="N137" s="193" t="s">
        <v>42</v>
      </c>
      <c r="O137" s="39"/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AR137" s="21" t="s">
        <v>120</v>
      </c>
      <c r="AT137" s="21" t="s">
        <v>115</v>
      </c>
      <c r="AU137" s="21" t="s">
        <v>83</v>
      </c>
      <c r="AY137" s="21" t="s">
        <v>112</v>
      </c>
      <c r="BE137" s="196">
        <f>IF(N137="základní",J137,0)</f>
        <v>0</v>
      </c>
      <c r="BF137" s="196">
        <f>IF(N137="snížená",J137,0)</f>
        <v>0</v>
      </c>
      <c r="BG137" s="196">
        <f>IF(N137="zákl. přenesená",J137,0)</f>
        <v>0</v>
      </c>
      <c r="BH137" s="196">
        <f>IF(N137="sníž. přenesená",J137,0)</f>
        <v>0</v>
      </c>
      <c r="BI137" s="196">
        <f>IF(N137="nulová",J137,0)</f>
        <v>0</v>
      </c>
      <c r="BJ137" s="21" t="s">
        <v>76</v>
      </c>
      <c r="BK137" s="196">
        <f>ROUND(I137*H137,2)</f>
        <v>0</v>
      </c>
      <c r="BL137" s="21" t="s">
        <v>120</v>
      </c>
      <c r="BM137" s="21" t="s">
        <v>233</v>
      </c>
    </row>
    <row r="138" spans="2:65" s="11" customFormat="1" ht="13.5">
      <c r="B138" s="197"/>
      <c r="C138" s="198"/>
      <c r="D138" s="199" t="s">
        <v>130</v>
      </c>
      <c r="E138" s="200" t="s">
        <v>21</v>
      </c>
      <c r="F138" s="201" t="s">
        <v>234</v>
      </c>
      <c r="G138" s="198"/>
      <c r="H138" s="202">
        <v>100.548</v>
      </c>
      <c r="I138" s="203"/>
      <c r="J138" s="198"/>
      <c r="K138" s="198"/>
      <c r="L138" s="204"/>
      <c r="M138" s="205"/>
      <c r="N138" s="206"/>
      <c r="O138" s="206"/>
      <c r="P138" s="206"/>
      <c r="Q138" s="206"/>
      <c r="R138" s="206"/>
      <c r="S138" s="206"/>
      <c r="T138" s="207"/>
      <c r="AT138" s="208" t="s">
        <v>130</v>
      </c>
      <c r="AU138" s="208" t="s">
        <v>83</v>
      </c>
      <c r="AV138" s="11" t="s">
        <v>83</v>
      </c>
      <c r="AW138" s="11" t="s">
        <v>35</v>
      </c>
      <c r="AX138" s="11" t="s">
        <v>71</v>
      </c>
      <c r="AY138" s="208" t="s">
        <v>112</v>
      </c>
    </row>
    <row r="139" spans="2:65" s="1" customFormat="1" ht="44.25" customHeight="1">
      <c r="B139" s="38"/>
      <c r="C139" s="185" t="s">
        <v>235</v>
      </c>
      <c r="D139" s="185" t="s">
        <v>115</v>
      </c>
      <c r="E139" s="186" t="s">
        <v>236</v>
      </c>
      <c r="F139" s="187" t="s">
        <v>237</v>
      </c>
      <c r="G139" s="188" t="s">
        <v>118</v>
      </c>
      <c r="H139" s="189">
        <v>143.08000000000001</v>
      </c>
      <c r="I139" s="190"/>
      <c r="J139" s="191">
        <f>ROUND(I139*H139,2)</f>
        <v>0</v>
      </c>
      <c r="K139" s="187" t="s">
        <v>119</v>
      </c>
      <c r="L139" s="58"/>
      <c r="M139" s="192" t="s">
        <v>21</v>
      </c>
      <c r="N139" s="193" t="s">
        <v>42</v>
      </c>
      <c r="O139" s="39"/>
      <c r="P139" s="194">
        <f>O139*H139</f>
        <v>0</v>
      </c>
      <c r="Q139" s="194">
        <v>0.15540000000000001</v>
      </c>
      <c r="R139" s="194">
        <f>Q139*H139</f>
        <v>22.234632000000005</v>
      </c>
      <c r="S139" s="194">
        <v>0</v>
      </c>
      <c r="T139" s="195">
        <f>S139*H139</f>
        <v>0</v>
      </c>
      <c r="AR139" s="21" t="s">
        <v>120</v>
      </c>
      <c r="AT139" s="21" t="s">
        <v>115</v>
      </c>
      <c r="AU139" s="21" t="s">
        <v>83</v>
      </c>
      <c r="AY139" s="21" t="s">
        <v>112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21" t="s">
        <v>76</v>
      </c>
      <c r="BK139" s="196">
        <f>ROUND(I139*H139,2)</f>
        <v>0</v>
      </c>
      <c r="BL139" s="21" t="s">
        <v>120</v>
      </c>
      <c r="BM139" s="21" t="s">
        <v>238</v>
      </c>
    </row>
    <row r="140" spans="2:65" s="11" customFormat="1" ht="13.5">
      <c r="B140" s="197"/>
      <c r="C140" s="198"/>
      <c r="D140" s="209" t="s">
        <v>130</v>
      </c>
      <c r="E140" s="210" t="s">
        <v>21</v>
      </c>
      <c r="F140" s="211" t="s">
        <v>239</v>
      </c>
      <c r="G140" s="198"/>
      <c r="H140" s="212">
        <v>110.1</v>
      </c>
      <c r="I140" s="203"/>
      <c r="J140" s="198"/>
      <c r="K140" s="198"/>
      <c r="L140" s="204"/>
      <c r="M140" s="205"/>
      <c r="N140" s="206"/>
      <c r="O140" s="206"/>
      <c r="P140" s="206"/>
      <c r="Q140" s="206"/>
      <c r="R140" s="206"/>
      <c r="S140" s="206"/>
      <c r="T140" s="207"/>
      <c r="AT140" s="208" t="s">
        <v>130</v>
      </c>
      <c r="AU140" s="208" t="s">
        <v>83</v>
      </c>
      <c r="AV140" s="11" t="s">
        <v>83</v>
      </c>
      <c r="AW140" s="11" t="s">
        <v>35</v>
      </c>
      <c r="AX140" s="11" t="s">
        <v>71</v>
      </c>
      <c r="AY140" s="208" t="s">
        <v>112</v>
      </c>
    </row>
    <row r="141" spans="2:65" s="11" customFormat="1" ht="13.5">
      <c r="B141" s="197"/>
      <c r="C141" s="198"/>
      <c r="D141" s="199" t="s">
        <v>130</v>
      </c>
      <c r="E141" s="200" t="s">
        <v>21</v>
      </c>
      <c r="F141" s="201" t="s">
        <v>240</v>
      </c>
      <c r="G141" s="198"/>
      <c r="H141" s="202">
        <v>32.979999999999997</v>
      </c>
      <c r="I141" s="203"/>
      <c r="J141" s="198"/>
      <c r="K141" s="198"/>
      <c r="L141" s="204"/>
      <c r="M141" s="205"/>
      <c r="N141" s="206"/>
      <c r="O141" s="206"/>
      <c r="P141" s="206"/>
      <c r="Q141" s="206"/>
      <c r="R141" s="206"/>
      <c r="S141" s="206"/>
      <c r="T141" s="207"/>
      <c r="AT141" s="208" t="s">
        <v>130</v>
      </c>
      <c r="AU141" s="208" t="s">
        <v>83</v>
      </c>
      <c r="AV141" s="11" t="s">
        <v>83</v>
      </c>
      <c r="AW141" s="11" t="s">
        <v>35</v>
      </c>
      <c r="AX141" s="11" t="s">
        <v>71</v>
      </c>
      <c r="AY141" s="208" t="s">
        <v>112</v>
      </c>
    </row>
    <row r="142" spans="2:65" s="1" customFormat="1" ht="44.25" customHeight="1">
      <c r="B142" s="38"/>
      <c r="C142" s="185" t="s">
        <v>241</v>
      </c>
      <c r="D142" s="185" t="s">
        <v>115</v>
      </c>
      <c r="E142" s="186" t="s">
        <v>242</v>
      </c>
      <c r="F142" s="187" t="s">
        <v>243</v>
      </c>
      <c r="G142" s="188" t="s">
        <v>118</v>
      </c>
      <c r="H142" s="189">
        <v>144.19999999999999</v>
      </c>
      <c r="I142" s="190"/>
      <c r="J142" s="191">
        <f>ROUND(I142*H142,2)</f>
        <v>0</v>
      </c>
      <c r="K142" s="187" t="s">
        <v>119</v>
      </c>
      <c r="L142" s="58"/>
      <c r="M142" s="192" t="s">
        <v>21</v>
      </c>
      <c r="N142" s="193" t="s">
        <v>42</v>
      </c>
      <c r="O142" s="39"/>
      <c r="P142" s="194">
        <f>O142*H142</f>
        <v>0</v>
      </c>
      <c r="Q142" s="194">
        <v>0.1295</v>
      </c>
      <c r="R142" s="194">
        <f>Q142*H142</f>
        <v>18.6739</v>
      </c>
      <c r="S142" s="194">
        <v>0</v>
      </c>
      <c r="T142" s="195">
        <f>S142*H142</f>
        <v>0</v>
      </c>
      <c r="AR142" s="21" t="s">
        <v>120</v>
      </c>
      <c r="AT142" s="21" t="s">
        <v>115</v>
      </c>
      <c r="AU142" s="21" t="s">
        <v>83</v>
      </c>
      <c r="AY142" s="21" t="s">
        <v>112</v>
      </c>
      <c r="BE142" s="196">
        <f>IF(N142="základní",J142,0)</f>
        <v>0</v>
      </c>
      <c r="BF142" s="196">
        <f>IF(N142="snížená",J142,0)</f>
        <v>0</v>
      </c>
      <c r="BG142" s="196">
        <f>IF(N142="zákl. přenesená",J142,0)</f>
        <v>0</v>
      </c>
      <c r="BH142" s="196">
        <f>IF(N142="sníž. přenesená",J142,0)</f>
        <v>0</v>
      </c>
      <c r="BI142" s="196">
        <f>IF(N142="nulová",J142,0)</f>
        <v>0</v>
      </c>
      <c r="BJ142" s="21" t="s">
        <v>76</v>
      </c>
      <c r="BK142" s="196">
        <f>ROUND(I142*H142,2)</f>
        <v>0</v>
      </c>
      <c r="BL142" s="21" t="s">
        <v>120</v>
      </c>
      <c r="BM142" s="21" t="s">
        <v>244</v>
      </c>
    </row>
    <row r="143" spans="2:65" s="1" customFormat="1" ht="22.5" customHeight="1">
      <c r="B143" s="38"/>
      <c r="C143" s="213" t="s">
        <v>245</v>
      </c>
      <c r="D143" s="213" t="s">
        <v>246</v>
      </c>
      <c r="E143" s="214" t="s">
        <v>247</v>
      </c>
      <c r="F143" s="215" t="s">
        <v>248</v>
      </c>
      <c r="G143" s="216" t="s">
        <v>249</v>
      </c>
      <c r="H143" s="217">
        <v>151.41</v>
      </c>
      <c r="I143" s="218"/>
      <c r="J143" s="219">
        <f>ROUND(I143*H143,2)</f>
        <v>0</v>
      </c>
      <c r="K143" s="215" t="s">
        <v>119</v>
      </c>
      <c r="L143" s="220"/>
      <c r="M143" s="221" t="s">
        <v>21</v>
      </c>
      <c r="N143" s="222" t="s">
        <v>42</v>
      </c>
      <c r="O143" s="39"/>
      <c r="P143" s="194">
        <f>O143*H143</f>
        <v>0</v>
      </c>
      <c r="Q143" s="194">
        <v>5.8000000000000003E-2</v>
      </c>
      <c r="R143" s="194">
        <f>Q143*H143</f>
        <v>8.7817799999999995</v>
      </c>
      <c r="S143" s="194">
        <v>0</v>
      </c>
      <c r="T143" s="195">
        <f>S143*H143</f>
        <v>0</v>
      </c>
      <c r="AR143" s="21" t="s">
        <v>153</v>
      </c>
      <c r="AT143" s="21" t="s">
        <v>246</v>
      </c>
      <c r="AU143" s="21" t="s">
        <v>83</v>
      </c>
      <c r="AY143" s="21" t="s">
        <v>112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21" t="s">
        <v>76</v>
      </c>
      <c r="BK143" s="196">
        <f>ROUND(I143*H143,2)</f>
        <v>0</v>
      </c>
      <c r="BL143" s="21" t="s">
        <v>120</v>
      </c>
      <c r="BM143" s="21" t="s">
        <v>250</v>
      </c>
    </row>
    <row r="144" spans="2:65" s="11" customFormat="1" ht="13.5">
      <c r="B144" s="197"/>
      <c r="C144" s="198"/>
      <c r="D144" s="199" t="s">
        <v>130</v>
      </c>
      <c r="E144" s="200" t="s">
        <v>21</v>
      </c>
      <c r="F144" s="201" t="s">
        <v>251</v>
      </c>
      <c r="G144" s="198"/>
      <c r="H144" s="202">
        <v>151.41</v>
      </c>
      <c r="I144" s="203"/>
      <c r="J144" s="198"/>
      <c r="K144" s="198"/>
      <c r="L144" s="204"/>
      <c r="M144" s="205"/>
      <c r="N144" s="206"/>
      <c r="O144" s="206"/>
      <c r="P144" s="206"/>
      <c r="Q144" s="206"/>
      <c r="R144" s="206"/>
      <c r="S144" s="206"/>
      <c r="T144" s="207"/>
      <c r="AT144" s="208" t="s">
        <v>130</v>
      </c>
      <c r="AU144" s="208" t="s">
        <v>83</v>
      </c>
      <c r="AV144" s="11" t="s">
        <v>83</v>
      </c>
      <c r="AW144" s="11" t="s">
        <v>35</v>
      </c>
      <c r="AX144" s="11" t="s">
        <v>76</v>
      </c>
      <c r="AY144" s="208" t="s">
        <v>112</v>
      </c>
    </row>
    <row r="145" spans="2:65" s="1" customFormat="1" ht="22.5" customHeight="1">
      <c r="B145" s="38"/>
      <c r="C145" s="213" t="s">
        <v>252</v>
      </c>
      <c r="D145" s="213" t="s">
        <v>246</v>
      </c>
      <c r="E145" s="214" t="s">
        <v>253</v>
      </c>
      <c r="F145" s="215" t="s">
        <v>254</v>
      </c>
      <c r="G145" s="216" t="s">
        <v>249</v>
      </c>
      <c r="H145" s="217">
        <v>115.605</v>
      </c>
      <c r="I145" s="218"/>
      <c r="J145" s="219">
        <f>ROUND(I145*H145,2)</f>
        <v>0</v>
      </c>
      <c r="K145" s="215" t="s">
        <v>119</v>
      </c>
      <c r="L145" s="220"/>
      <c r="M145" s="221" t="s">
        <v>21</v>
      </c>
      <c r="N145" s="222" t="s">
        <v>42</v>
      </c>
      <c r="O145" s="39"/>
      <c r="P145" s="194">
        <f>O145*H145</f>
        <v>0</v>
      </c>
      <c r="Q145" s="194">
        <v>8.2100000000000006E-2</v>
      </c>
      <c r="R145" s="194">
        <f>Q145*H145</f>
        <v>9.4911705000000008</v>
      </c>
      <c r="S145" s="194">
        <v>0</v>
      </c>
      <c r="T145" s="195">
        <f>S145*H145</f>
        <v>0</v>
      </c>
      <c r="AR145" s="21" t="s">
        <v>153</v>
      </c>
      <c r="AT145" s="21" t="s">
        <v>246</v>
      </c>
      <c r="AU145" s="21" t="s">
        <v>83</v>
      </c>
      <c r="AY145" s="21" t="s">
        <v>112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21" t="s">
        <v>76</v>
      </c>
      <c r="BK145" s="196">
        <f>ROUND(I145*H145,2)</f>
        <v>0</v>
      </c>
      <c r="BL145" s="21" t="s">
        <v>120</v>
      </c>
      <c r="BM145" s="21" t="s">
        <v>255</v>
      </c>
    </row>
    <row r="146" spans="2:65" s="11" customFormat="1" ht="13.5">
      <c r="B146" s="197"/>
      <c r="C146" s="198"/>
      <c r="D146" s="199" t="s">
        <v>130</v>
      </c>
      <c r="E146" s="200" t="s">
        <v>21</v>
      </c>
      <c r="F146" s="201" t="s">
        <v>256</v>
      </c>
      <c r="G146" s="198"/>
      <c r="H146" s="202">
        <v>115.605</v>
      </c>
      <c r="I146" s="203"/>
      <c r="J146" s="198"/>
      <c r="K146" s="198"/>
      <c r="L146" s="204"/>
      <c r="M146" s="205"/>
      <c r="N146" s="206"/>
      <c r="O146" s="206"/>
      <c r="P146" s="206"/>
      <c r="Q146" s="206"/>
      <c r="R146" s="206"/>
      <c r="S146" s="206"/>
      <c r="T146" s="207"/>
      <c r="AT146" s="208" t="s">
        <v>130</v>
      </c>
      <c r="AU146" s="208" t="s">
        <v>83</v>
      </c>
      <c r="AV146" s="11" t="s">
        <v>83</v>
      </c>
      <c r="AW146" s="11" t="s">
        <v>35</v>
      </c>
      <c r="AX146" s="11" t="s">
        <v>76</v>
      </c>
      <c r="AY146" s="208" t="s">
        <v>112</v>
      </c>
    </row>
    <row r="147" spans="2:65" s="1" customFormat="1" ht="22.5" customHeight="1">
      <c r="B147" s="38"/>
      <c r="C147" s="213" t="s">
        <v>257</v>
      </c>
      <c r="D147" s="213" t="s">
        <v>246</v>
      </c>
      <c r="E147" s="214" t="s">
        <v>258</v>
      </c>
      <c r="F147" s="215" t="s">
        <v>259</v>
      </c>
      <c r="G147" s="216" t="s">
        <v>249</v>
      </c>
      <c r="H147" s="217">
        <v>24.129000000000001</v>
      </c>
      <c r="I147" s="218"/>
      <c r="J147" s="219">
        <f>ROUND(I147*H147,2)</f>
        <v>0</v>
      </c>
      <c r="K147" s="215" t="s">
        <v>119</v>
      </c>
      <c r="L147" s="220"/>
      <c r="M147" s="221" t="s">
        <v>21</v>
      </c>
      <c r="N147" s="222" t="s">
        <v>42</v>
      </c>
      <c r="O147" s="39"/>
      <c r="P147" s="194">
        <f>O147*H147</f>
        <v>0</v>
      </c>
      <c r="Q147" s="194">
        <v>6.3E-2</v>
      </c>
      <c r="R147" s="194">
        <f>Q147*H147</f>
        <v>1.520127</v>
      </c>
      <c r="S147" s="194">
        <v>0</v>
      </c>
      <c r="T147" s="195">
        <f>S147*H147</f>
        <v>0</v>
      </c>
      <c r="AR147" s="21" t="s">
        <v>153</v>
      </c>
      <c r="AT147" s="21" t="s">
        <v>246</v>
      </c>
      <c r="AU147" s="21" t="s">
        <v>83</v>
      </c>
      <c r="AY147" s="21" t="s">
        <v>112</v>
      </c>
      <c r="BE147" s="196">
        <f>IF(N147="základní",J147,0)</f>
        <v>0</v>
      </c>
      <c r="BF147" s="196">
        <f>IF(N147="snížená",J147,0)</f>
        <v>0</v>
      </c>
      <c r="BG147" s="196">
        <f>IF(N147="zákl. přenesená",J147,0)</f>
        <v>0</v>
      </c>
      <c r="BH147" s="196">
        <f>IF(N147="sníž. přenesená",J147,0)</f>
        <v>0</v>
      </c>
      <c r="BI147" s="196">
        <f>IF(N147="nulová",J147,0)</f>
        <v>0</v>
      </c>
      <c r="BJ147" s="21" t="s">
        <v>76</v>
      </c>
      <c r="BK147" s="196">
        <f>ROUND(I147*H147,2)</f>
        <v>0</v>
      </c>
      <c r="BL147" s="21" t="s">
        <v>120</v>
      </c>
      <c r="BM147" s="21" t="s">
        <v>260</v>
      </c>
    </row>
    <row r="148" spans="2:65" s="11" customFormat="1" ht="13.5">
      <c r="B148" s="197"/>
      <c r="C148" s="198"/>
      <c r="D148" s="199" t="s">
        <v>130</v>
      </c>
      <c r="E148" s="200" t="s">
        <v>21</v>
      </c>
      <c r="F148" s="201" t="s">
        <v>261</v>
      </c>
      <c r="G148" s="198"/>
      <c r="H148" s="202">
        <v>24.129000000000001</v>
      </c>
      <c r="I148" s="203"/>
      <c r="J148" s="198"/>
      <c r="K148" s="198"/>
      <c r="L148" s="204"/>
      <c r="M148" s="205"/>
      <c r="N148" s="206"/>
      <c r="O148" s="206"/>
      <c r="P148" s="206"/>
      <c r="Q148" s="206"/>
      <c r="R148" s="206"/>
      <c r="S148" s="206"/>
      <c r="T148" s="207"/>
      <c r="AT148" s="208" t="s">
        <v>130</v>
      </c>
      <c r="AU148" s="208" t="s">
        <v>83</v>
      </c>
      <c r="AV148" s="11" t="s">
        <v>83</v>
      </c>
      <c r="AW148" s="11" t="s">
        <v>35</v>
      </c>
      <c r="AX148" s="11" t="s">
        <v>71</v>
      </c>
      <c r="AY148" s="208" t="s">
        <v>112</v>
      </c>
    </row>
    <row r="149" spans="2:65" s="1" customFormat="1" ht="31.5" customHeight="1">
      <c r="B149" s="38"/>
      <c r="C149" s="213" t="s">
        <v>262</v>
      </c>
      <c r="D149" s="213" t="s">
        <v>246</v>
      </c>
      <c r="E149" s="214" t="s">
        <v>263</v>
      </c>
      <c r="F149" s="215" t="s">
        <v>264</v>
      </c>
      <c r="G149" s="216" t="s">
        <v>249</v>
      </c>
      <c r="H149" s="217">
        <v>10</v>
      </c>
      <c r="I149" s="218"/>
      <c r="J149" s="219">
        <f>ROUND(I149*H149,2)</f>
        <v>0</v>
      </c>
      <c r="K149" s="215" t="s">
        <v>119</v>
      </c>
      <c r="L149" s="220"/>
      <c r="M149" s="221" t="s">
        <v>21</v>
      </c>
      <c r="N149" s="222" t="s">
        <v>42</v>
      </c>
      <c r="O149" s="39"/>
      <c r="P149" s="194">
        <f>O149*H149</f>
        <v>0</v>
      </c>
      <c r="Q149" s="194">
        <v>7.1999999999999995E-2</v>
      </c>
      <c r="R149" s="194">
        <f>Q149*H149</f>
        <v>0.72</v>
      </c>
      <c r="S149" s="194">
        <v>0</v>
      </c>
      <c r="T149" s="195">
        <f>S149*H149</f>
        <v>0</v>
      </c>
      <c r="AR149" s="21" t="s">
        <v>153</v>
      </c>
      <c r="AT149" s="21" t="s">
        <v>246</v>
      </c>
      <c r="AU149" s="21" t="s">
        <v>83</v>
      </c>
      <c r="AY149" s="21" t="s">
        <v>112</v>
      </c>
      <c r="BE149" s="196">
        <f>IF(N149="základní",J149,0)</f>
        <v>0</v>
      </c>
      <c r="BF149" s="196">
        <f>IF(N149="snížená",J149,0)</f>
        <v>0</v>
      </c>
      <c r="BG149" s="196">
        <f>IF(N149="zákl. přenesená",J149,0)</f>
        <v>0</v>
      </c>
      <c r="BH149" s="196">
        <f>IF(N149="sníž. přenesená",J149,0)</f>
        <v>0</v>
      </c>
      <c r="BI149" s="196">
        <f>IF(N149="nulová",J149,0)</f>
        <v>0</v>
      </c>
      <c r="BJ149" s="21" t="s">
        <v>76</v>
      </c>
      <c r="BK149" s="196">
        <f>ROUND(I149*H149,2)</f>
        <v>0</v>
      </c>
      <c r="BL149" s="21" t="s">
        <v>120</v>
      </c>
      <c r="BM149" s="21" t="s">
        <v>265</v>
      </c>
    </row>
    <row r="150" spans="2:65" s="1" customFormat="1" ht="22.5" customHeight="1">
      <c r="B150" s="38"/>
      <c r="C150" s="185" t="s">
        <v>266</v>
      </c>
      <c r="D150" s="185" t="s">
        <v>115</v>
      </c>
      <c r="E150" s="186" t="s">
        <v>267</v>
      </c>
      <c r="F150" s="187" t="s">
        <v>268</v>
      </c>
      <c r="G150" s="188" t="s">
        <v>128</v>
      </c>
      <c r="H150" s="189">
        <v>170.4</v>
      </c>
      <c r="I150" s="190"/>
      <c r="J150" s="191">
        <f>ROUND(I150*H150,2)</f>
        <v>0</v>
      </c>
      <c r="K150" s="187" t="s">
        <v>134</v>
      </c>
      <c r="L150" s="58"/>
      <c r="M150" s="192" t="s">
        <v>21</v>
      </c>
      <c r="N150" s="193" t="s">
        <v>42</v>
      </c>
      <c r="O150" s="39"/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AR150" s="21" t="s">
        <v>120</v>
      </c>
      <c r="AT150" s="21" t="s">
        <v>115</v>
      </c>
      <c r="AU150" s="21" t="s">
        <v>83</v>
      </c>
      <c r="AY150" s="21" t="s">
        <v>112</v>
      </c>
      <c r="BE150" s="196">
        <f>IF(N150="základní",J150,0)</f>
        <v>0</v>
      </c>
      <c r="BF150" s="196">
        <f>IF(N150="snížená",J150,0)</f>
        <v>0</v>
      </c>
      <c r="BG150" s="196">
        <f>IF(N150="zákl. přenesená",J150,0)</f>
        <v>0</v>
      </c>
      <c r="BH150" s="196">
        <f>IF(N150="sníž. přenesená",J150,0)</f>
        <v>0</v>
      </c>
      <c r="BI150" s="196">
        <f>IF(N150="nulová",J150,0)</f>
        <v>0</v>
      </c>
      <c r="BJ150" s="21" t="s">
        <v>76</v>
      </c>
      <c r="BK150" s="196">
        <f>ROUND(I150*H150,2)</f>
        <v>0</v>
      </c>
      <c r="BL150" s="21" t="s">
        <v>120</v>
      </c>
      <c r="BM150" s="21" t="s">
        <v>269</v>
      </c>
    </row>
    <row r="151" spans="2:65" s="11" customFormat="1" ht="13.5">
      <c r="B151" s="197"/>
      <c r="C151" s="198"/>
      <c r="D151" s="199" t="s">
        <v>130</v>
      </c>
      <c r="E151" s="200" t="s">
        <v>21</v>
      </c>
      <c r="F151" s="201" t="s">
        <v>270</v>
      </c>
      <c r="G151" s="198"/>
      <c r="H151" s="202">
        <v>170.4</v>
      </c>
      <c r="I151" s="203"/>
      <c r="J151" s="198"/>
      <c r="K151" s="198"/>
      <c r="L151" s="204"/>
      <c r="M151" s="205"/>
      <c r="N151" s="206"/>
      <c r="O151" s="206"/>
      <c r="P151" s="206"/>
      <c r="Q151" s="206"/>
      <c r="R151" s="206"/>
      <c r="S151" s="206"/>
      <c r="T151" s="207"/>
      <c r="AT151" s="208" t="s">
        <v>130</v>
      </c>
      <c r="AU151" s="208" t="s">
        <v>83</v>
      </c>
      <c r="AV151" s="11" t="s">
        <v>83</v>
      </c>
      <c r="AW151" s="11" t="s">
        <v>35</v>
      </c>
      <c r="AX151" s="11" t="s">
        <v>76</v>
      </c>
      <c r="AY151" s="208" t="s">
        <v>112</v>
      </c>
    </row>
    <row r="152" spans="2:65" s="1" customFormat="1" ht="44.25" customHeight="1">
      <c r="B152" s="38"/>
      <c r="C152" s="213" t="s">
        <v>271</v>
      </c>
      <c r="D152" s="213" t="s">
        <v>246</v>
      </c>
      <c r="E152" s="214" t="s">
        <v>272</v>
      </c>
      <c r="F152" s="215" t="s">
        <v>273</v>
      </c>
      <c r="G152" s="216" t="s">
        <v>128</v>
      </c>
      <c r="H152" s="217">
        <v>175.45500000000001</v>
      </c>
      <c r="I152" s="218"/>
      <c r="J152" s="219">
        <f>ROUND(I152*H152,2)</f>
        <v>0</v>
      </c>
      <c r="K152" s="215" t="s">
        <v>119</v>
      </c>
      <c r="L152" s="220"/>
      <c r="M152" s="221" t="s">
        <v>21</v>
      </c>
      <c r="N152" s="222" t="s">
        <v>42</v>
      </c>
      <c r="O152" s="39"/>
      <c r="P152" s="194">
        <f>O152*H152</f>
        <v>0</v>
      </c>
      <c r="Q152" s="194">
        <v>0.13100000000000001</v>
      </c>
      <c r="R152" s="194">
        <f>Q152*H152</f>
        <v>22.984605000000002</v>
      </c>
      <c r="S152" s="194">
        <v>0</v>
      </c>
      <c r="T152" s="195">
        <f>S152*H152</f>
        <v>0</v>
      </c>
      <c r="AR152" s="21" t="s">
        <v>153</v>
      </c>
      <c r="AT152" s="21" t="s">
        <v>246</v>
      </c>
      <c r="AU152" s="21" t="s">
        <v>83</v>
      </c>
      <c r="AY152" s="21" t="s">
        <v>112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21" t="s">
        <v>76</v>
      </c>
      <c r="BK152" s="196">
        <f>ROUND(I152*H152,2)</f>
        <v>0</v>
      </c>
      <c r="BL152" s="21" t="s">
        <v>120</v>
      </c>
      <c r="BM152" s="21" t="s">
        <v>274</v>
      </c>
    </row>
    <row r="153" spans="2:65" s="11" customFormat="1" ht="13.5">
      <c r="B153" s="197"/>
      <c r="C153" s="198"/>
      <c r="D153" s="199" t="s">
        <v>130</v>
      </c>
      <c r="E153" s="200" t="s">
        <v>21</v>
      </c>
      <c r="F153" s="201" t="s">
        <v>275</v>
      </c>
      <c r="G153" s="198"/>
      <c r="H153" s="202">
        <v>175.45500000000001</v>
      </c>
      <c r="I153" s="203"/>
      <c r="J153" s="198"/>
      <c r="K153" s="198"/>
      <c r="L153" s="204"/>
      <c r="M153" s="205"/>
      <c r="N153" s="206"/>
      <c r="O153" s="206"/>
      <c r="P153" s="206"/>
      <c r="Q153" s="206"/>
      <c r="R153" s="206"/>
      <c r="S153" s="206"/>
      <c r="T153" s="207"/>
      <c r="AT153" s="208" t="s">
        <v>130</v>
      </c>
      <c r="AU153" s="208" t="s">
        <v>83</v>
      </c>
      <c r="AV153" s="11" t="s">
        <v>83</v>
      </c>
      <c r="AW153" s="11" t="s">
        <v>35</v>
      </c>
      <c r="AX153" s="11" t="s">
        <v>71</v>
      </c>
      <c r="AY153" s="208" t="s">
        <v>112</v>
      </c>
    </row>
    <row r="154" spans="2:65" s="1" customFormat="1" ht="44.25" customHeight="1">
      <c r="B154" s="38"/>
      <c r="C154" s="213" t="s">
        <v>276</v>
      </c>
      <c r="D154" s="213" t="s">
        <v>246</v>
      </c>
      <c r="E154" s="214" t="s">
        <v>277</v>
      </c>
      <c r="F154" s="215" t="s">
        <v>278</v>
      </c>
      <c r="G154" s="216" t="s">
        <v>128</v>
      </c>
      <c r="H154" s="217">
        <v>1.512</v>
      </c>
      <c r="I154" s="218"/>
      <c r="J154" s="219">
        <f>ROUND(I154*H154,2)</f>
        <v>0</v>
      </c>
      <c r="K154" s="215" t="s">
        <v>119</v>
      </c>
      <c r="L154" s="220"/>
      <c r="M154" s="221" t="s">
        <v>21</v>
      </c>
      <c r="N154" s="222" t="s">
        <v>42</v>
      </c>
      <c r="O154" s="39"/>
      <c r="P154" s="194">
        <f>O154*H154</f>
        <v>0</v>
      </c>
      <c r="Q154" s="194">
        <v>0.13100000000000001</v>
      </c>
      <c r="R154" s="194">
        <f>Q154*H154</f>
        <v>0.198072</v>
      </c>
      <c r="S154" s="194">
        <v>0</v>
      </c>
      <c r="T154" s="195">
        <f>S154*H154</f>
        <v>0</v>
      </c>
      <c r="AR154" s="21" t="s">
        <v>153</v>
      </c>
      <c r="AT154" s="21" t="s">
        <v>246</v>
      </c>
      <c r="AU154" s="21" t="s">
        <v>83</v>
      </c>
      <c r="AY154" s="21" t="s">
        <v>112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21" t="s">
        <v>76</v>
      </c>
      <c r="BK154" s="196">
        <f>ROUND(I154*H154,2)</f>
        <v>0</v>
      </c>
      <c r="BL154" s="21" t="s">
        <v>120</v>
      </c>
      <c r="BM154" s="21" t="s">
        <v>279</v>
      </c>
    </row>
    <row r="155" spans="2:65" s="11" customFormat="1" ht="13.5">
      <c r="B155" s="197"/>
      <c r="C155" s="198"/>
      <c r="D155" s="199" t="s">
        <v>130</v>
      </c>
      <c r="E155" s="200" t="s">
        <v>21</v>
      </c>
      <c r="F155" s="201" t="s">
        <v>280</v>
      </c>
      <c r="G155" s="198"/>
      <c r="H155" s="202">
        <v>1.512</v>
      </c>
      <c r="I155" s="203"/>
      <c r="J155" s="198"/>
      <c r="K155" s="198"/>
      <c r="L155" s="204"/>
      <c r="M155" s="205"/>
      <c r="N155" s="206"/>
      <c r="O155" s="206"/>
      <c r="P155" s="206"/>
      <c r="Q155" s="206"/>
      <c r="R155" s="206"/>
      <c r="S155" s="206"/>
      <c r="T155" s="207"/>
      <c r="AT155" s="208" t="s">
        <v>130</v>
      </c>
      <c r="AU155" s="208" t="s">
        <v>83</v>
      </c>
      <c r="AV155" s="11" t="s">
        <v>83</v>
      </c>
      <c r="AW155" s="11" t="s">
        <v>35</v>
      </c>
      <c r="AX155" s="11" t="s">
        <v>76</v>
      </c>
      <c r="AY155" s="208" t="s">
        <v>112</v>
      </c>
    </row>
    <row r="156" spans="2:65" s="1" customFormat="1" ht="57" customHeight="1">
      <c r="B156" s="38"/>
      <c r="C156" s="185" t="s">
        <v>281</v>
      </c>
      <c r="D156" s="185" t="s">
        <v>115</v>
      </c>
      <c r="E156" s="186" t="s">
        <v>282</v>
      </c>
      <c r="F156" s="187" t="s">
        <v>283</v>
      </c>
      <c r="G156" s="188" t="s">
        <v>128</v>
      </c>
      <c r="H156" s="189">
        <v>168.54</v>
      </c>
      <c r="I156" s="190"/>
      <c r="J156" s="191">
        <f>ROUND(I156*H156,2)</f>
        <v>0</v>
      </c>
      <c r="K156" s="187" t="s">
        <v>134</v>
      </c>
      <c r="L156" s="58"/>
      <c r="M156" s="192" t="s">
        <v>21</v>
      </c>
      <c r="N156" s="193" t="s">
        <v>42</v>
      </c>
      <c r="O156" s="39"/>
      <c r="P156" s="194">
        <f>O156*H156</f>
        <v>0</v>
      </c>
      <c r="Q156" s="194">
        <v>8.4250000000000005E-2</v>
      </c>
      <c r="R156" s="194">
        <f>Q156*H156</f>
        <v>14.199495000000001</v>
      </c>
      <c r="S156" s="194">
        <v>0</v>
      </c>
      <c r="T156" s="195">
        <f>S156*H156</f>
        <v>0</v>
      </c>
      <c r="AR156" s="21" t="s">
        <v>120</v>
      </c>
      <c r="AT156" s="21" t="s">
        <v>115</v>
      </c>
      <c r="AU156" s="21" t="s">
        <v>83</v>
      </c>
      <c r="AY156" s="21" t="s">
        <v>112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21" t="s">
        <v>76</v>
      </c>
      <c r="BK156" s="196">
        <f>ROUND(I156*H156,2)</f>
        <v>0</v>
      </c>
      <c r="BL156" s="21" t="s">
        <v>120</v>
      </c>
      <c r="BM156" s="21" t="s">
        <v>284</v>
      </c>
    </row>
    <row r="157" spans="2:65" s="11" customFormat="1" ht="13.5">
      <c r="B157" s="197"/>
      <c r="C157" s="198"/>
      <c r="D157" s="209" t="s">
        <v>130</v>
      </c>
      <c r="E157" s="210" t="s">
        <v>21</v>
      </c>
      <c r="F157" s="211" t="s">
        <v>285</v>
      </c>
      <c r="G157" s="198"/>
      <c r="H157" s="212">
        <v>167.1</v>
      </c>
      <c r="I157" s="203"/>
      <c r="J157" s="198"/>
      <c r="K157" s="198"/>
      <c r="L157" s="204"/>
      <c r="M157" s="205"/>
      <c r="N157" s="206"/>
      <c r="O157" s="206"/>
      <c r="P157" s="206"/>
      <c r="Q157" s="206"/>
      <c r="R157" s="206"/>
      <c r="S157" s="206"/>
      <c r="T157" s="207"/>
      <c r="AT157" s="208" t="s">
        <v>130</v>
      </c>
      <c r="AU157" s="208" t="s">
        <v>83</v>
      </c>
      <c r="AV157" s="11" t="s">
        <v>83</v>
      </c>
      <c r="AW157" s="11" t="s">
        <v>35</v>
      </c>
      <c r="AX157" s="11" t="s">
        <v>71</v>
      </c>
      <c r="AY157" s="208" t="s">
        <v>112</v>
      </c>
    </row>
    <row r="158" spans="2:65" s="11" customFormat="1" ht="13.5">
      <c r="B158" s="197"/>
      <c r="C158" s="198"/>
      <c r="D158" s="199" t="s">
        <v>130</v>
      </c>
      <c r="E158" s="200" t="s">
        <v>21</v>
      </c>
      <c r="F158" s="201" t="s">
        <v>286</v>
      </c>
      <c r="G158" s="198"/>
      <c r="H158" s="202">
        <v>1.44</v>
      </c>
      <c r="I158" s="203"/>
      <c r="J158" s="198"/>
      <c r="K158" s="198"/>
      <c r="L158" s="204"/>
      <c r="M158" s="205"/>
      <c r="N158" s="206"/>
      <c r="O158" s="206"/>
      <c r="P158" s="206"/>
      <c r="Q158" s="206"/>
      <c r="R158" s="206"/>
      <c r="S158" s="206"/>
      <c r="T158" s="207"/>
      <c r="AT158" s="208" t="s">
        <v>130</v>
      </c>
      <c r="AU158" s="208" t="s">
        <v>83</v>
      </c>
      <c r="AV158" s="11" t="s">
        <v>83</v>
      </c>
      <c r="AW158" s="11" t="s">
        <v>35</v>
      </c>
      <c r="AX158" s="11" t="s">
        <v>71</v>
      </c>
      <c r="AY158" s="208" t="s">
        <v>112</v>
      </c>
    </row>
    <row r="159" spans="2:65" s="1" customFormat="1" ht="57" customHeight="1">
      <c r="B159" s="38"/>
      <c r="C159" s="185" t="s">
        <v>287</v>
      </c>
      <c r="D159" s="185" t="s">
        <v>115</v>
      </c>
      <c r="E159" s="186" t="s">
        <v>288</v>
      </c>
      <c r="F159" s="187" t="s">
        <v>289</v>
      </c>
      <c r="G159" s="188" t="s">
        <v>128</v>
      </c>
      <c r="H159" s="189">
        <v>1.512</v>
      </c>
      <c r="I159" s="190"/>
      <c r="J159" s="191">
        <f>ROUND(I159*H159,2)</f>
        <v>0</v>
      </c>
      <c r="K159" s="187" t="s">
        <v>134</v>
      </c>
      <c r="L159" s="58"/>
      <c r="M159" s="192" t="s">
        <v>21</v>
      </c>
      <c r="N159" s="193" t="s">
        <v>42</v>
      </c>
      <c r="O159" s="39"/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AR159" s="21" t="s">
        <v>120</v>
      </c>
      <c r="AT159" s="21" t="s">
        <v>115</v>
      </c>
      <c r="AU159" s="21" t="s">
        <v>83</v>
      </c>
      <c r="AY159" s="21" t="s">
        <v>112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21" t="s">
        <v>76</v>
      </c>
      <c r="BK159" s="196">
        <f>ROUND(I159*H159,2)</f>
        <v>0</v>
      </c>
      <c r="BL159" s="21" t="s">
        <v>120</v>
      </c>
      <c r="BM159" s="21" t="s">
        <v>290</v>
      </c>
    </row>
    <row r="160" spans="2:65" s="1" customFormat="1" ht="22.5" customHeight="1">
      <c r="B160" s="38"/>
      <c r="C160" s="185" t="s">
        <v>291</v>
      </c>
      <c r="D160" s="185" t="s">
        <v>115</v>
      </c>
      <c r="E160" s="186" t="s">
        <v>292</v>
      </c>
      <c r="F160" s="187" t="s">
        <v>293</v>
      </c>
      <c r="G160" s="188" t="s">
        <v>128</v>
      </c>
      <c r="H160" s="189">
        <v>28.1</v>
      </c>
      <c r="I160" s="190"/>
      <c r="J160" s="191">
        <f>ROUND(I160*H160,2)</f>
        <v>0</v>
      </c>
      <c r="K160" s="187" t="s">
        <v>119</v>
      </c>
      <c r="L160" s="58"/>
      <c r="M160" s="192" t="s">
        <v>21</v>
      </c>
      <c r="N160" s="193" t="s">
        <v>42</v>
      </c>
      <c r="O160" s="39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AR160" s="21" t="s">
        <v>120</v>
      </c>
      <c r="AT160" s="21" t="s">
        <v>115</v>
      </c>
      <c r="AU160" s="21" t="s">
        <v>83</v>
      </c>
      <c r="AY160" s="21" t="s">
        <v>112</v>
      </c>
      <c r="BE160" s="196">
        <f>IF(N160="základní",J160,0)</f>
        <v>0</v>
      </c>
      <c r="BF160" s="196">
        <f>IF(N160="snížená",J160,0)</f>
        <v>0</v>
      </c>
      <c r="BG160" s="196">
        <f>IF(N160="zákl. přenesená",J160,0)</f>
        <v>0</v>
      </c>
      <c r="BH160" s="196">
        <f>IF(N160="sníž. přenesená",J160,0)</f>
        <v>0</v>
      </c>
      <c r="BI160" s="196">
        <f>IF(N160="nulová",J160,0)</f>
        <v>0</v>
      </c>
      <c r="BJ160" s="21" t="s">
        <v>76</v>
      </c>
      <c r="BK160" s="196">
        <f>ROUND(I160*H160,2)</f>
        <v>0</v>
      </c>
      <c r="BL160" s="21" t="s">
        <v>120</v>
      </c>
      <c r="BM160" s="21" t="s">
        <v>294</v>
      </c>
    </row>
    <row r="161" spans="2:65" s="11" customFormat="1" ht="13.5">
      <c r="B161" s="197"/>
      <c r="C161" s="198"/>
      <c r="D161" s="199" t="s">
        <v>130</v>
      </c>
      <c r="E161" s="200" t="s">
        <v>21</v>
      </c>
      <c r="F161" s="201" t="s">
        <v>295</v>
      </c>
      <c r="G161" s="198"/>
      <c r="H161" s="202">
        <v>28.1</v>
      </c>
      <c r="I161" s="203"/>
      <c r="J161" s="198"/>
      <c r="K161" s="198"/>
      <c r="L161" s="204"/>
      <c r="M161" s="205"/>
      <c r="N161" s="206"/>
      <c r="O161" s="206"/>
      <c r="P161" s="206"/>
      <c r="Q161" s="206"/>
      <c r="R161" s="206"/>
      <c r="S161" s="206"/>
      <c r="T161" s="207"/>
      <c r="AT161" s="208" t="s">
        <v>130</v>
      </c>
      <c r="AU161" s="208" t="s">
        <v>83</v>
      </c>
      <c r="AV161" s="11" t="s">
        <v>83</v>
      </c>
      <c r="AW161" s="11" t="s">
        <v>35</v>
      </c>
      <c r="AX161" s="11" t="s">
        <v>71</v>
      </c>
      <c r="AY161" s="208" t="s">
        <v>112</v>
      </c>
    </row>
    <row r="162" spans="2:65" s="1" customFormat="1" ht="31.5" customHeight="1">
      <c r="B162" s="38"/>
      <c r="C162" s="185" t="s">
        <v>296</v>
      </c>
      <c r="D162" s="185" t="s">
        <v>115</v>
      </c>
      <c r="E162" s="186" t="s">
        <v>297</v>
      </c>
      <c r="F162" s="187" t="s">
        <v>298</v>
      </c>
      <c r="G162" s="188" t="s">
        <v>128</v>
      </c>
      <c r="H162" s="189">
        <v>28.1</v>
      </c>
      <c r="I162" s="190"/>
      <c r="J162" s="191">
        <f>ROUND(I162*H162,2)</f>
        <v>0</v>
      </c>
      <c r="K162" s="187" t="s">
        <v>119</v>
      </c>
      <c r="L162" s="58"/>
      <c r="M162" s="192" t="s">
        <v>21</v>
      </c>
      <c r="N162" s="193" t="s">
        <v>42</v>
      </c>
      <c r="O162" s="39"/>
      <c r="P162" s="194">
        <f>O162*H162</f>
        <v>0</v>
      </c>
      <c r="Q162" s="194">
        <v>0</v>
      </c>
      <c r="R162" s="194">
        <f>Q162*H162</f>
        <v>0</v>
      </c>
      <c r="S162" s="194">
        <v>0</v>
      </c>
      <c r="T162" s="195">
        <f>S162*H162</f>
        <v>0</v>
      </c>
      <c r="AR162" s="21" t="s">
        <v>120</v>
      </c>
      <c r="AT162" s="21" t="s">
        <v>115</v>
      </c>
      <c r="AU162" s="21" t="s">
        <v>83</v>
      </c>
      <c r="AY162" s="21" t="s">
        <v>112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21" t="s">
        <v>76</v>
      </c>
      <c r="BK162" s="196">
        <f>ROUND(I162*H162,2)</f>
        <v>0</v>
      </c>
      <c r="BL162" s="21" t="s">
        <v>120</v>
      </c>
      <c r="BM162" s="21" t="s">
        <v>299</v>
      </c>
    </row>
    <row r="163" spans="2:65" s="11" customFormat="1" ht="13.5">
      <c r="B163" s="197"/>
      <c r="C163" s="198"/>
      <c r="D163" s="199" t="s">
        <v>130</v>
      </c>
      <c r="E163" s="200" t="s">
        <v>21</v>
      </c>
      <c r="F163" s="201" t="s">
        <v>295</v>
      </c>
      <c r="G163" s="198"/>
      <c r="H163" s="202">
        <v>28.1</v>
      </c>
      <c r="I163" s="203"/>
      <c r="J163" s="198"/>
      <c r="K163" s="198"/>
      <c r="L163" s="204"/>
      <c r="M163" s="205"/>
      <c r="N163" s="206"/>
      <c r="O163" s="206"/>
      <c r="P163" s="206"/>
      <c r="Q163" s="206"/>
      <c r="R163" s="206"/>
      <c r="S163" s="206"/>
      <c r="T163" s="207"/>
      <c r="AT163" s="208" t="s">
        <v>130</v>
      </c>
      <c r="AU163" s="208" t="s">
        <v>83</v>
      </c>
      <c r="AV163" s="11" t="s">
        <v>83</v>
      </c>
      <c r="AW163" s="11" t="s">
        <v>35</v>
      </c>
      <c r="AX163" s="11" t="s">
        <v>76</v>
      </c>
      <c r="AY163" s="208" t="s">
        <v>112</v>
      </c>
    </row>
    <row r="164" spans="2:65" s="1" customFormat="1" ht="44.25" customHeight="1">
      <c r="B164" s="38"/>
      <c r="C164" s="213" t="s">
        <v>300</v>
      </c>
      <c r="D164" s="213" t="s">
        <v>246</v>
      </c>
      <c r="E164" s="214" t="s">
        <v>301</v>
      </c>
      <c r="F164" s="215" t="s">
        <v>302</v>
      </c>
      <c r="G164" s="216" t="s">
        <v>128</v>
      </c>
      <c r="H164" s="217">
        <v>21.105</v>
      </c>
      <c r="I164" s="218"/>
      <c r="J164" s="219">
        <f>ROUND(I164*H164,2)</f>
        <v>0</v>
      </c>
      <c r="K164" s="215" t="s">
        <v>119</v>
      </c>
      <c r="L164" s="220"/>
      <c r="M164" s="221" t="s">
        <v>21</v>
      </c>
      <c r="N164" s="222" t="s">
        <v>42</v>
      </c>
      <c r="O164" s="39"/>
      <c r="P164" s="194">
        <f>O164*H164</f>
        <v>0</v>
      </c>
      <c r="Q164" s="194">
        <v>0.17599999999999999</v>
      </c>
      <c r="R164" s="194">
        <f>Q164*H164</f>
        <v>3.71448</v>
      </c>
      <c r="S164" s="194">
        <v>0</v>
      </c>
      <c r="T164" s="195">
        <f>S164*H164</f>
        <v>0</v>
      </c>
      <c r="AR164" s="21" t="s">
        <v>153</v>
      </c>
      <c r="AT164" s="21" t="s">
        <v>246</v>
      </c>
      <c r="AU164" s="21" t="s">
        <v>83</v>
      </c>
      <c r="AY164" s="21" t="s">
        <v>112</v>
      </c>
      <c r="BE164" s="196">
        <f>IF(N164="základní",J164,0)</f>
        <v>0</v>
      </c>
      <c r="BF164" s="196">
        <f>IF(N164="snížená",J164,0)</f>
        <v>0</v>
      </c>
      <c r="BG164" s="196">
        <f>IF(N164="zákl. přenesená",J164,0)</f>
        <v>0</v>
      </c>
      <c r="BH164" s="196">
        <f>IF(N164="sníž. přenesená",J164,0)</f>
        <v>0</v>
      </c>
      <c r="BI164" s="196">
        <f>IF(N164="nulová",J164,0)</f>
        <v>0</v>
      </c>
      <c r="BJ164" s="21" t="s">
        <v>76</v>
      </c>
      <c r="BK164" s="196">
        <f>ROUND(I164*H164,2)</f>
        <v>0</v>
      </c>
      <c r="BL164" s="21" t="s">
        <v>120</v>
      </c>
      <c r="BM164" s="21" t="s">
        <v>303</v>
      </c>
    </row>
    <row r="165" spans="2:65" s="11" customFormat="1" ht="13.5">
      <c r="B165" s="197"/>
      <c r="C165" s="198"/>
      <c r="D165" s="199" t="s">
        <v>130</v>
      </c>
      <c r="E165" s="200" t="s">
        <v>21</v>
      </c>
      <c r="F165" s="201" t="s">
        <v>304</v>
      </c>
      <c r="G165" s="198"/>
      <c r="H165" s="202">
        <v>21.105</v>
      </c>
      <c r="I165" s="203"/>
      <c r="J165" s="198"/>
      <c r="K165" s="198"/>
      <c r="L165" s="204"/>
      <c r="M165" s="205"/>
      <c r="N165" s="206"/>
      <c r="O165" s="206"/>
      <c r="P165" s="206"/>
      <c r="Q165" s="206"/>
      <c r="R165" s="206"/>
      <c r="S165" s="206"/>
      <c r="T165" s="207"/>
      <c r="AT165" s="208" t="s">
        <v>130</v>
      </c>
      <c r="AU165" s="208" t="s">
        <v>83</v>
      </c>
      <c r="AV165" s="11" t="s">
        <v>83</v>
      </c>
      <c r="AW165" s="11" t="s">
        <v>35</v>
      </c>
      <c r="AX165" s="11" t="s">
        <v>71</v>
      </c>
      <c r="AY165" s="208" t="s">
        <v>112</v>
      </c>
    </row>
    <row r="166" spans="2:65" s="1" customFormat="1" ht="44.25" customHeight="1">
      <c r="B166" s="38"/>
      <c r="C166" s="213" t="s">
        <v>305</v>
      </c>
      <c r="D166" s="213" t="s">
        <v>246</v>
      </c>
      <c r="E166" s="214" t="s">
        <v>306</v>
      </c>
      <c r="F166" s="215" t="s">
        <v>278</v>
      </c>
      <c r="G166" s="216" t="s">
        <v>128</v>
      </c>
      <c r="H166" s="217">
        <v>10.5</v>
      </c>
      <c r="I166" s="218"/>
      <c r="J166" s="219">
        <f>ROUND(I166*H166,2)</f>
        <v>0</v>
      </c>
      <c r="K166" s="215" t="s">
        <v>21</v>
      </c>
      <c r="L166" s="220"/>
      <c r="M166" s="221" t="s">
        <v>21</v>
      </c>
      <c r="N166" s="222" t="s">
        <v>42</v>
      </c>
      <c r="O166" s="39"/>
      <c r="P166" s="194">
        <f>O166*H166</f>
        <v>0</v>
      </c>
      <c r="Q166" s="194">
        <v>0.13100000000000001</v>
      </c>
      <c r="R166" s="194">
        <f>Q166*H166</f>
        <v>1.3755000000000002</v>
      </c>
      <c r="S166" s="194">
        <v>0</v>
      </c>
      <c r="T166" s="195">
        <f>S166*H166</f>
        <v>0</v>
      </c>
      <c r="AR166" s="21" t="s">
        <v>153</v>
      </c>
      <c r="AT166" s="21" t="s">
        <v>246</v>
      </c>
      <c r="AU166" s="21" t="s">
        <v>83</v>
      </c>
      <c r="AY166" s="21" t="s">
        <v>112</v>
      </c>
      <c r="BE166" s="196">
        <f>IF(N166="základní",J166,0)</f>
        <v>0</v>
      </c>
      <c r="BF166" s="196">
        <f>IF(N166="snížená",J166,0)</f>
        <v>0</v>
      </c>
      <c r="BG166" s="196">
        <f>IF(N166="zákl. přenesená",J166,0)</f>
        <v>0</v>
      </c>
      <c r="BH166" s="196">
        <f>IF(N166="sníž. přenesená",J166,0)</f>
        <v>0</v>
      </c>
      <c r="BI166" s="196">
        <f>IF(N166="nulová",J166,0)</f>
        <v>0</v>
      </c>
      <c r="BJ166" s="21" t="s">
        <v>76</v>
      </c>
      <c r="BK166" s="196">
        <f>ROUND(I166*H166,2)</f>
        <v>0</v>
      </c>
      <c r="BL166" s="21" t="s">
        <v>120</v>
      </c>
      <c r="BM166" s="21" t="s">
        <v>307</v>
      </c>
    </row>
    <row r="167" spans="2:65" s="11" customFormat="1" ht="13.5">
      <c r="B167" s="197"/>
      <c r="C167" s="198"/>
      <c r="D167" s="199" t="s">
        <v>130</v>
      </c>
      <c r="E167" s="200" t="s">
        <v>21</v>
      </c>
      <c r="F167" s="201" t="s">
        <v>308</v>
      </c>
      <c r="G167" s="198"/>
      <c r="H167" s="202">
        <v>10.5</v>
      </c>
      <c r="I167" s="203"/>
      <c r="J167" s="198"/>
      <c r="K167" s="198"/>
      <c r="L167" s="204"/>
      <c r="M167" s="205"/>
      <c r="N167" s="206"/>
      <c r="O167" s="206"/>
      <c r="P167" s="206"/>
      <c r="Q167" s="206"/>
      <c r="R167" s="206"/>
      <c r="S167" s="206"/>
      <c r="T167" s="207"/>
      <c r="AT167" s="208" t="s">
        <v>130</v>
      </c>
      <c r="AU167" s="208" t="s">
        <v>83</v>
      </c>
      <c r="AV167" s="11" t="s">
        <v>83</v>
      </c>
      <c r="AW167" s="11" t="s">
        <v>35</v>
      </c>
      <c r="AX167" s="11" t="s">
        <v>71</v>
      </c>
      <c r="AY167" s="208" t="s">
        <v>112</v>
      </c>
    </row>
    <row r="168" spans="2:65" s="1" customFormat="1" ht="57" customHeight="1">
      <c r="B168" s="38"/>
      <c r="C168" s="185" t="s">
        <v>309</v>
      </c>
      <c r="D168" s="185" t="s">
        <v>115</v>
      </c>
      <c r="E168" s="186" t="s">
        <v>310</v>
      </c>
      <c r="F168" s="187" t="s">
        <v>311</v>
      </c>
      <c r="G168" s="188" t="s">
        <v>128</v>
      </c>
      <c r="H168" s="189">
        <v>30.1</v>
      </c>
      <c r="I168" s="190"/>
      <c r="J168" s="191">
        <f>ROUND(I168*H168,2)</f>
        <v>0</v>
      </c>
      <c r="K168" s="187" t="s">
        <v>119</v>
      </c>
      <c r="L168" s="58"/>
      <c r="M168" s="192" t="s">
        <v>21</v>
      </c>
      <c r="N168" s="193" t="s">
        <v>42</v>
      </c>
      <c r="O168" s="39"/>
      <c r="P168" s="194">
        <f>O168*H168</f>
        <v>0</v>
      </c>
      <c r="Q168" s="194">
        <v>8.5650000000000004E-2</v>
      </c>
      <c r="R168" s="194">
        <f>Q168*H168</f>
        <v>2.5780650000000001</v>
      </c>
      <c r="S168" s="194">
        <v>0</v>
      </c>
      <c r="T168" s="195">
        <f>S168*H168</f>
        <v>0</v>
      </c>
      <c r="AR168" s="21" t="s">
        <v>120</v>
      </c>
      <c r="AT168" s="21" t="s">
        <v>115</v>
      </c>
      <c r="AU168" s="21" t="s">
        <v>83</v>
      </c>
      <c r="AY168" s="21" t="s">
        <v>112</v>
      </c>
      <c r="BE168" s="196">
        <f>IF(N168="základní",J168,0)</f>
        <v>0</v>
      </c>
      <c r="BF168" s="196">
        <f>IF(N168="snížená",J168,0)</f>
        <v>0</v>
      </c>
      <c r="BG168" s="196">
        <f>IF(N168="zákl. přenesená",J168,0)</f>
        <v>0</v>
      </c>
      <c r="BH168" s="196">
        <f>IF(N168="sníž. přenesená",J168,0)</f>
        <v>0</v>
      </c>
      <c r="BI168" s="196">
        <f>IF(N168="nulová",J168,0)</f>
        <v>0</v>
      </c>
      <c r="BJ168" s="21" t="s">
        <v>76</v>
      </c>
      <c r="BK168" s="196">
        <f>ROUND(I168*H168,2)</f>
        <v>0</v>
      </c>
      <c r="BL168" s="21" t="s">
        <v>120</v>
      </c>
      <c r="BM168" s="21" t="s">
        <v>312</v>
      </c>
    </row>
    <row r="169" spans="2:65" s="11" customFormat="1" ht="13.5">
      <c r="B169" s="197"/>
      <c r="C169" s="198"/>
      <c r="D169" s="209" t="s">
        <v>130</v>
      </c>
      <c r="E169" s="210" t="s">
        <v>21</v>
      </c>
      <c r="F169" s="211" t="s">
        <v>313</v>
      </c>
      <c r="G169" s="198"/>
      <c r="H169" s="212">
        <v>20.100000000000001</v>
      </c>
      <c r="I169" s="203"/>
      <c r="J169" s="198"/>
      <c r="K169" s="198"/>
      <c r="L169" s="204"/>
      <c r="M169" s="205"/>
      <c r="N169" s="206"/>
      <c r="O169" s="206"/>
      <c r="P169" s="206"/>
      <c r="Q169" s="206"/>
      <c r="R169" s="206"/>
      <c r="S169" s="206"/>
      <c r="T169" s="207"/>
      <c r="AT169" s="208" t="s">
        <v>130</v>
      </c>
      <c r="AU169" s="208" t="s">
        <v>83</v>
      </c>
      <c r="AV169" s="11" t="s">
        <v>83</v>
      </c>
      <c r="AW169" s="11" t="s">
        <v>35</v>
      </c>
      <c r="AX169" s="11" t="s">
        <v>71</v>
      </c>
      <c r="AY169" s="208" t="s">
        <v>112</v>
      </c>
    </row>
    <row r="170" spans="2:65" s="11" customFormat="1" ht="13.5">
      <c r="B170" s="197"/>
      <c r="C170" s="198"/>
      <c r="D170" s="199" t="s">
        <v>130</v>
      </c>
      <c r="E170" s="200" t="s">
        <v>21</v>
      </c>
      <c r="F170" s="201" t="s">
        <v>314</v>
      </c>
      <c r="G170" s="198"/>
      <c r="H170" s="202">
        <v>10</v>
      </c>
      <c r="I170" s="203"/>
      <c r="J170" s="198"/>
      <c r="K170" s="198"/>
      <c r="L170" s="204"/>
      <c r="M170" s="205"/>
      <c r="N170" s="206"/>
      <c r="O170" s="206"/>
      <c r="P170" s="206"/>
      <c r="Q170" s="206"/>
      <c r="R170" s="206"/>
      <c r="S170" s="206"/>
      <c r="T170" s="207"/>
      <c r="AT170" s="208" t="s">
        <v>130</v>
      </c>
      <c r="AU170" s="208" t="s">
        <v>83</v>
      </c>
      <c r="AV170" s="11" t="s">
        <v>83</v>
      </c>
      <c r="AW170" s="11" t="s">
        <v>35</v>
      </c>
      <c r="AX170" s="11" t="s">
        <v>71</v>
      </c>
      <c r="AY170" s="208" t="s">
        <v>112</v>
      </c>
    </row>
    <row r="171" spans="2:65" s="1" customFormat="1" ht="57" customHeight="1">
      <c r="B171" s="38"/>
      <c r="C171" s="185" t="s">
        <v>315</v>
      </c>
      <c r="D171" s="185" t="s">
        <v>115</v>
      </c>
      <c r="E171" s="186" t="s">
        <v>316</v>
      </c>
      <c r="F171" s="187" t="s">
        <v>317</v>
      </c>
      <c r="G171" s="188" t="s">
        <v>128</v>
      </c>
      <c r="H171" s="189">
        <v>10</v>
      </c>
      <c r="I171" s="190"/>
      <c r="J171" s="191">
        <f>ROUND(I171*H171,2)</f>
        <v>0</v>
      </c>
      <c r="K171" s="187" t="s">
        <v>134</v>
      </c>
      <c r="L171" s="58"/>
      <c r="M171" s="192" t="s">
        <v>21</v>
      </c>
      <c r="N171" s="193" t="s">
        <v>42</v>
      </c>
      <c r="O171" s="39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AR171" s="21" t="s">
        <v>120</v>
      </c>
      <c r="AT171" s="21" t="s">
        <v>115</v>
      </c>
      <c r="AU171" s="21" t="s">
        <v>83</v>
      </c>
      <c r="AY171" s="21" t="s">
        <v>112</v>
      </c>
      <c r="BE171" s="196">
        <f>IF(N171="základní",J171,0)</f>
        <v>0</v>
      </c>
      <c r="BF171" s="196">
        <f>IF(N171="snížená",J171,0)</f>
        <v>0</v>
      </c>
      <c r="BG171" s="196">
        <f>IF(N171="zákl. přenesená",J171,0)</f>
        <v>0</v>
      </c>
      <c r="BH171" s="196">
        <f>IF(N171="sníž. přenesená",J171,0)</f>
        <v>0</v>
      </c>
      <c r="BI171" s="196">
        <f>IF(N171="nulová",J171,0)</f>
        <v>0</v>
      </c>
      <c r="BJ171" s="21" t="s">
        <v>76</v>
      </c>
      <c r="BK171" s="196">
        <f>ROUND(I171*H171,2)</f>
        <v>0</v>
      </c>
      <c r="BL171" s="21" t="s">
        <v>120</v>
      </c>
      <c r="BM171" s="21" t="s">
        <v>318</v>
      </c>
    </row>
    <row r="172" spans="2:65" s="11" customFormat="1" ht="13.5">
      <c r="B172" s="197"/>
      <c r="C172" s="198"/>
      <c r="D172" s="199" t="s">
        <v>130</v>
      </c>
      <c r="E172" s="200" t="s">
        <v>21</v>
      </c>
      <c r="F172" s="201" t="s">
        <v>314</v>
      </c>
      <c r="G172" s="198"/>
      <c r="H172" s="202">
        <v>10</v>
      </c>
      <c r="I172" s="203"/>
      <c r="J172" s="198"/>
      <c r="K172" s="198"/>
      <c r="L172" s="204"/>
      <c r="M172" s="205"/>
      <c r="N172" s="206"/>
      <c r="O172" s="206"/>
      <c r="P172" s="206"/>
      <c r="Q172" s="206"/>
      <c r="R172" s="206"/>
      <c r="S172" s="206"/>
      <c r="T172" s="207"/>
      <c r="AT172" s="208" t="s">
        <v>130</v>
      </c>
      <c r="AU172" s="208" t="s">
        <v>83</v>
      </c>
      <c r="AV172" s="11" t="s">
        <v>83</v>
      </c>
      <c r="AW172" s="11" t="s">
        <v>35</v>
      </c>
      <c r="AX172" s="11" t="s">
        <v>76</v>
      </c>
      <c r="AY172" s="208" t="s">
        <v>112</v>
      </c>
    </row>
    <row r="173" spans="2:65" s="1" customFormat="1" ht="31.5" customHeight="1">
      <c r="B173" s="38"/>
      <c r="C173" s="185" t="s">
        <v>319</v>
      </c>
      <c r="D173" s="185" t="s">
        <v>115</v>
      </c>
      <c r="E173" s="186" t="s">
        <v>320</v>
      </c>
      <c r="F173" s="187" t="s">
        <v>321</v>
      </c>
      <c r="G173" s="188" t="s">
        <v>145</v>
      </c>
      <c r="H173" s="189">
        <v>33.409999999999997</v>
      </c>
      <c r="I173" s="190"/>
      <c r="J173" s="191">
        <f>ROUND(I173*H173,2)</f>
        <v>0</v>
      </c>
      <c r="K173" s="187" t="s">
        <v>119</v>
      </c>
      <c r="L173" s="58"/>
      <c r="M173" s="192" t="s">
        <v>21</v>
      </c>
      <c r="N173" s="193" t="s">
        <v>42</v>
      </c>
      <c r="O173" s="39"/>
      <c r="P173" s="194">
        <f>O173*H173</f>
        <v>0</v>
      </c>
      <c r="Q173" s="194">
        <v>0</v>
      </c>
      <c r="R173" s="194">
        <f>Q173*H173</f>
        <v>0</v>
      </c>
      <c r="S173" s="194">
        <v>0</v>
      </c>
      <c r="T173" s="195">
        <f>S173*H173</f>
        <v>0</v>
      </c>
      <c r="AR173" s="21" t="s">
        <v>120</v>
      </c>
      <c r="AT173" s="21" t="s">
        <v>115</v>
      </c>
      <c r="AU173" s="21" t="s">
        <v>83</v>
      </c>
      <c r="AY173" s="21" t="s">
        <v>112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21" t="s">
        <v>76</v>
      </c>
      <c r="BK173" s="196">
        <f>ROUND(I173*H173,2)</f>
        <v>0</v>
      </c>
      <c r="BL173" s="21" t="s">
        <v>120</v>
      </c>
      <c r="BM173" s="21" t="s">
        <v>322</v>
      </c>
    </row>
    <row r="174" spans="2:65" s="11" customFormat="1" ht="13.5">
      <c r="B174" s="197"/>
      <c r="C174" s="198"/>
      <c r="D174" s="199" t="s">
        <v>130</v>
      </c>
      <c r="E174" s="200" t="s">
        <v>21</v>
      </c>
      <c r="F174" s="201" t="s">
        <v>323</v>
      </c>
      <c r="G174" s="198"/>
      <c r="H174" s="202">
        <v>33.409999999999997</v>
      </c>
      <c r="I174" s="203"/>
      <c r="J174" s="198"/>
      <c r="K174" s="198"/>
      <c r="L174" s="204"/>
      <c r="M174" s="205"/>
      <c r="N174" s="206"/>
      <c r="O174" s="206"/>
      <c r="P174" s="206"/>
      <c r="Q174" s="206"/>
      <c r="R174" s="206"/>
      <c r="S174" s="206"/>
      <c r="T174" s="207"/>
      <c r="AT174" s="208" t="s">
        <v>130</v>
      </c>
      <c r="AU174" s="208" t="s">
        <v>83</v>
      </c>
      <c r="AV174" s="11" t="s">
        <v>83</v>
      </c>
      <c r="AW174" s="11" t="s">
        <v>35</v>
      </c>
      <c r="AX174" s="11" t="s">
        <v>71</v>
      </c>
      <c r="AY174" s="208" t="s">
        <v>112</v>
      </c>
    </row>
    <row r="175" spans="2:65" s="1" customFormat="1" ht="22.5" customHeight="1">
      <c r="B175" s="38"/>
      <c r="C175" s="185" t="s">
        <v>324</v>
      </c>
      <c r="D175" s="185" t="s">
        <v>115</v>
      </c>
      <c r="E175" s="186" t="s">
        <v>325</v>
      </c>
      <c r="F175" s="187" t="s">
        <v>326</v>
      </c>
      <c r="G175" s="188" t="s">
        <v>118</v>
      </c>
      <c r="H175" s="189">
        <v>141.5</v>
      </c>
      <c r="I175" s="190"/>
      <c r="J175" s="191">
        <f>ROUND(I175*H175,2)</f>
        <v>0</v>
      </c>
      <c r="K175" s="187" t="s">
        <v>21</v>
      </c>
      <c r="L175" s="58"/>
      <c r="M175" s="192" t="s">
        <v>21</v>
      </c>
      <c r="N175" s="193" t="s">
        <v>42</v>
      </c>
      <c r="O175" s="39"/>
      <c r="P175" s="194">
        <f>O175*H175</f>
        <v>0</v>
      </c>
      <c r="Q175" s="194">
        <v>4.8000000000000001E-4</v>
      </c>
      <c r="R175" s="194">
        <f>Q175*H175</f>
        <v>6.7920000000000008E-2</v>
      </c>
      <c r="S175" s="194">
        <v>0</v>
      </c>
      <c r="T175" s="195">
        <f>S175*H175</f>
        <v>0</v>
      </c>
      <c r="AR175" s="21" t="s">
        <v>120</v>
      </c>
      <c r="AT175" s="21" t="s">
        <v>115</v>
      </c>
      <c r="AU175" s="21" t="s">
        <v>83</v>
      </c>
      <c r="AY175" s="21" t="s">
        <v>112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21" t="s">
        <v>76</v>
      </c>
      <c r="BK175" s="196">
        <f>ROUND(I175*H175,2)</f>
        <v>0</v>
      </c>
      <c r="BL175" s="21" t="s">
        <v>120</v>
      </c>
      <c r="BM175" s="21" t="s">
        <v>327</v>
      </c>
    </row>
    <row r="176" spans="2:65" s="1" customFormat="1" ht="31.5" customHeight="1">
      <c r="B176" s="38"/>
      <c r="C176" s="185" t="s">
        <v>328</v>
      </c>
      <c r="D176" s="185" t="s">
        <v>115</v>
      </c>
      <c r="E176" s="186" t="s">
        <v>329</v>
      </c>
      <c r="F176" s="187" t="s">
        <v>330</v>
      </c>
      <c r="G176" s="188" t="s">
        <v>145</v>
      </c>
      <c r="H176" s="189">
        <v>24.105</v>
      </c>
      <c r="I176" s="190"/>
      <c r="J176" s="191">
        <f>ROUND(I176*H176,2)</f>
        <v>0</v>
      </c>
      <c r="K176" s="187" t="s">
        <v>21</v>
      </c>
      <c r="L176" s="58"/>
      <c r="M176" s="192" t="s">
        <v>21</v>
      </c>
      <c r="N176" s="193" t="s">
        <v>42</v>
      </c>
      <c r="O176" s="39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AR176" s="21" t="s">
        <v>120</v>
      </c>
      <c r="AT176" s="21" t="s">
        <v>115</v>
      </c>
      <c r="AU176" s="21" t="s">
        <v>83</v>
      </c>
      <c r="AY176" s="21" t="s">
        <v>112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21" t="s">
        <v>76</v>
      </c>
      <c r="BK176" s="196">
        <f>ROUND(I176*H176,2)</f>
        <v>0</v>
      </c>
      <c r="BL176" s="21" t="s">
        <v>120</v>
      </c>
      <c r="BM176" s="21" t="s">
        <v>331</v>
      </c>
    </row>
    <row r="177" spans="2:65" s="11" customFormat="1" ht="13.5">
      <c r="B177" s="197"/>
      <c r="C177" s="198"/>
      <c r="D177" s="199" t="s">
        <v>130</v>
      </c>
      <c r="E177" s="200" t="s">
        <v>21</v>
      </c>
      <c r="F177" s="201" t="s">
        <v>332</v>
      </c>
      <c r="G177" s="198"/>
      <c r="H177" s="202">
        <v>24.105</v>
      </c>
      <c r="I177" s="203"/>
      <c r="J177" s="198"/>
      <c r="K177" s="198"/>
      <c r="L177" s="204"/>
      <c r="M177" s="205"/>
      <c r="N177" s="206"/>
      <c r="O177" s="206"/>
      <c r="P177" s="206"/>
      <c r="Q177" s="206"/>
      <c r="R177" s="206"/>
      <c r="S177" s="206"/>
      <c r="T177" s="207"/>
      <c r="AT177" s="208" t="s">
        <v>130</v>
      </c>
      <c r="AU177" s="208" t="s">
        <v>83</v>
      </c>
      <c r="AV177" s="11" t="s">
        <v>83</v>
      </c>
      <c r="AW177" s="11" t="s">
        <v>35</v>
      </c>
      <c r="AX177" s="11" t="s">
        <v>76</v>
      </c>
      <c r="AY177" s="208" t="s">
        <v>112</v>
      </c>
    </row>
    <row r="178" spans="2:65" s="1" customFormat="1" ht="31.5" customHeight="1">
      <c r="B178" s="38"/>
      <c r="C178" s="185" t="s">
        <v>333</v>
      </c>
      <c r="D178" s="185" t="s">
        <v>115</v>
      </c>
      <c r="E178" s="186" t="s">
        <v>231</v>
      </c>
      <c r="F178" s="187" t="s">
        <v>232</v>
      </c>
      <c r="G178" s="188" t="s">
        <v>128</v>
      </c>
      <c r="H178" s="189">
        <v>42.45</v>
      </c>
      <c r="I178" s="190"/>
      <c r="J178" s="191">
        <f>ROUND(I178*H178,2)</f>
        <v>0</v>
      </c>
      <c r="K178" s="187" t="s">
        <v>119</v>
      </c>
      <c r="L178" s="58"/>
      <c r="M178" s="192" t="s">
        <v>21</v>
      </c>
      <c r="N178" s="193" t="s">
        <v>42</v>
      </c>
      <c r="O178" s="39"/>
      <c r="P178" s="194">
        <f>O178*H178</f>
        <v>0</v>
      </c>
      <c r="Q178" s="194">
        <v>0</v>
      </c>
      <c r="R178" s="194">
        <f>Q178*H178</f>
        <v>0</v>
      </c>
      <c r="S178" s="194">
        <v>0</v>
      </c>
      <c r="T178" s="195">
        <f>S178*H178</f>
        <v>0</v>
      </c>
      <c r="AR178" s="21" t="s">
        <v>120</v>
      </c>
      <c r="AT178" s="21" t="s">
        <v>115</v>
      </c>
      <c r="AU178" s="21" t="s">
        <v>83</v>
      </c>
      <c r="AY178" s="21" t="s">
        <v>112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21" t="s">
        <v>76</v>
      </c>
      <c r="BK178" s="196">
        <f>ROUND(I178*H178,2)</f>
        <v>0</v>
      </c>
      <c r="BL178" s="21" t="s">
        <v>120</v>
      </c>
      <c r="BM178" s="21" t="s">
        <v>334</v>
      </c>
    </row>
    <row r="179" spans="2:65" s="11" customFormat="1" ht="13.5">
      <c r="B179" s="197"/>
      <c r="C179" s="198"/>
      <c r="D179" s="199" t="s">
        <v>130</v>
      </c>
      <c r="E179" s="200" t="s">
        <v>21</v>
      </c>
      <c r="F179" s="201" t="s">
        <v>141</v>
      </c>
      <c r="G179" s="198"/>
      <c r="H179" s="202">
        <v>42.45</v>
      </c>
      <c r="I179" s="203"/>
      <c r="J179" s="198"/>
      <c r="K179" s="198"/>
      <c r="L179" s="204"/>
      <c r="M179" s="205"/>
      <c r="N179" s="206"/>
      <c r="O179" s="206"/>
      <c r="P179" s="206"/>
      <c r="Q179" s="206"/>
      <c r="R179" s="206"/>
      <c r="S179" s="206"/>
      <c r="T179" s="207"/>
      <c r="AT179" s="208" t="s">
        <v>130</v>
      </c>
      <c r="AU179" s="208" t="s">
        <v>83</v>
      </c>
      <c r="AV179" s="11" t="s">
        <v>83</v>
      </c>
      <c r="AW179" s="11" t="s">
        <v>35</v>
      </c>
      <c r="AX179" s="11" t="s">
        <v>71</v>
      </c>
      <c r="AY179" s="208" t="s">
        <v>112</v>
      </c>
    </row>
    <row r="180" spans="2:65" s="1" customFormat="1" ht="31.5" customHeight="1">
      <c r="B180" s="38"/>
      <c r="C180" s="185" t="s">
        <v>335</v>
      </c>
      <c r="D180" s="185" t="s">
        <v>115</v>
      </c>
      <c r="E180" s="186" t="s">
        <v>336</v>
      </c>
      <c r="F180" s="187" t="s">
        <v>337</v>
      </c>
      <c r="G180" s="188" t="s">
        <v>128</v>
      </c>
      <c r="H180" s="189">
        <v>42.45</v>
      </c>
      <c r="I180" s="190"/>
      <c r="J180" s="191">
        <f>ROUND(I180*H180,2)</f>
        <v>0</v>
      </c>
      <c r="K180" s="187" t="s">
        <v>119</v>
      </c>
      <c r="L180" s="58"/>
      <c r="M180" s="192" t="s">
        <v>21</v>
      </c>
      <c r="N180" s="193" t="s">
        <v>42</v>
      </c>
      <c r="O180" s="39"/>
      <c r="P180" s="194">
        <f>O180*H180</f>
        <v>0</v>
      </c>
      <c r="Q180" s="194">
        <v>0</v>
      </c>
      <c r="R180" s="194">
        <f>Q180*H180</f>
        <v>0</v>
      </c>
      <c r="S180" s="194">
        <v>0</v>
      </c>
      <c r="T180" s="195">
        <f>S180*H180</f>
        <v>0</v>
      </c>
      <c r="AR180" s="21" t="s">
        <v>120</v>
      </c>
      <c r="AT180" s="21" t="s">
        <v>115</v>
      </c>
      <c r="AU180" s="21" t="s">
        <v>83</v>
      </c>
      <c r="AY180" s="21" t="s">
        <v>112</v>
      </c>
      <c r="BE180" s="196">
        <f>IF(N180="základní",J180,0)</f>
        <v>0</v>
      </c>
      <c r="BF180" s="196">
        <f>IF(N180="snížená",J180,0)</f>
        <v>0</v>
      </c>
      <c r="BG180" s="196">
        <f>IF(N180="zákl. přenesená",J180,0)</f>
        <v>0</v>
      </c>
      <c r="BH180" s="196">
        <f>IF(N180="sníž. přenesená",J180,0)</f>
        <v>0</v>
      </c>
      <c r="BI180" s="196">
        <f>IF(N180="nulová",J180,0)</f>
        <v>0</v>
      </c>
      <c r="BJ180" s="21" t="s">
        <v>76</v>
      </c>
      <c r="BK180" s="196">
        <f>ROUND(I180*H180,2)</f>
        <v>0</v>
      </c>
      <c r="BL180" s="21" t="s">
        <v>120</v>
      </c>
      <c r="BM180" s="21" t="s">
        <v>338</v>
      </c>
    </row>
    <row r="181" spans="2:65" s="11" customFormat="1" ht="13.5">
      <c r="B181" s="197"/>
      <c r="C181" s="198"/>
      <c r="D181" s="199" t="s">
        <v>130</v>
      </c>
      <c r="E181" s="200" t="s">
        <v>21</v>
      </c>
      <c r="F181" s="201" t="s">
        <v>141</v>
      </c>
      <c r="G181" s="198"/>
      <c r="H181" s="202">
        <v>42.45</v>
      </c>
      <c r="I181" s="203"/>
      <c r="J181" s="198"/>
      <c r="K181" s="198"/>
      <c r="L181" s="204"/>
      <c r="M181" s="205"/>
      <c r="N181" s="206"/>
      <c r="O181" s="206"/>
      <c r="P181" s="206"/>
      <c r="Q181" s="206"/>
      <c r="R181" s="206"/>
      <c r="S181" s="206"/>
      <c r="T181" s="207"/>
      <c r="AT181" s="208" t="s">
        <v>130</v>
      </c>
      <c r="AU181" s="208" t="s">
        <v>83</v>
      </c>
      <c r="AV181" s="11" t="s">
        <v>83</v>
      </c>
      <c r="AW181" s="11" t="s">
        <v>35</v>
      </c>
      <c r="AX181" s="11" t="s">
        <v>71</v>
      </c>
      <c r="AY181" s="208" t="s">
        <v>112</v>
      </c>
    </row>
    <row r="182" spans="2:65" s="1" customFormat="1" ht="31.5" customHeight="1">
      <c r="B182" s="38"/>
      <c r="C182" s="185" t="s">
        <v>339</v>
      </c>
      <c r="D182" s="185" t="s">
        <v>115</v>
      </c>
      <c r="E182" s="186" t="s">
        <v>340</v>
      </c>
      <c r="F182" s="187" t="s">
        <v>341</v>
      </c>
      <c r="G182" s="188" t="s">
        <v>128</v>
      </c>
      <c r="H182" s="189">
        <v>42.45</v>
      </c>
      <c r="I182" s="190"/>
      <c r="J182" s="191">
        <f>ROUND(I182*H182,2)</f>
        <v>0</v>
      </c>
      <c r="K182" s="187" t="s">
        <v>119</v>
      </c>
      <c r="L182" s="58"/>
      <c r="M182" s="192" t="s">
        <v>21</v>
      </c>
      <c r="N182" s="193" t="s">
        <v>42</v>
      </c>
      <c r="O182" s="39"/>
      <c r="P182" s="194">
        <f>O182*H182</f>
        <v>0</v>
      </c>
      <c r="Q182" s="194">
        <v>6.0999999999999997E-4</v>
      </c>
      <c r="R182" s="194">
        <f>Q182*H182</f>
        <v>2.5894500000000001E-2</v>
      </c>
      <c r="S182" s="194">
        <v>0</v>
      </c>
      <c r="T182" s="195">
        <f>S182*H182</f>
        <v>0</v>
      </c>
      <c r="AR182" s="21" t="s">
        <v>120</v>
      </c>
      <c r="AT182" s="21" t="s">
        <v>115</v>
      </c>
      <c r="AU182" s="21" t="s">
        <v>83</v>
      </c>
      <c r="AY182" s="21" t="s">
        <v>112</v>
      </c>
      <c r="BE182" s="196">
        <f>IF(N182="základní",J182,0)</f>
        <v>0</v>
      </c>
      <c r="BF182" s="196">
        <f>IF(N182="snížená",J182,0)</f>
        <v>0</v>
      </c>
      <c r="BG182" s="196">
        <f>IF(N182="zákl. přenesená",J182,0)</f>
        <v>0</v>
      </c>
      <c r="BH182" s="196">
        <f>IF(N182="sníž. přenesená",J182,0)</f>
        <v>0</v>
      </c>
      <c r="BI182" s="196">
        <f>IF(N182="nulová",J182,0)</f>
        <v>0</v>
      </c>
      <c r="BJ182" s="21" t="s">
        <v>76</v>
      </c>
      <c r="BK182" s="196">
        <f>ROUND(I182*H182,2)</f>
        <v>0</v>
      </c>
      <c r="BL182" s="21" t="s">
        <v>120</v>
      </c>
      <c r="BM182" s="21" t="s">
        <v>342</v>
      </c>
    </row>
    <row r="183" spans="2:65" s="11" customFormat="1" ht="13.5">
      <c r="B183" s="197"/>
      <c r="C183" s="198"/>
      <c r="D183" s="199" t="s">
        <v>130</v>
      </c>
      <c r="E183" s="200" t="s">
        <v>21</v>
      </c>
      <c r="F183" s="201" t="s">
        <v>141</v>
      </c>
      <c r="G183" s="198"/>
      <c r="H183" s="202">
        <v>42.45</v>
      </c>
      <c r="I183" s="203"/>
      <c r="J183" s="198"/>
      <c r="K183" s="198"/>
      <c r="L183" s="204"/>
      <c r="M183" s="205"/>
      <c r="N183" s="206"/>
      <c r="O183" s="206"/>
      <c r="P183" s="206"/>
      <c r="Q183" s="206"/>
      <c r="R183" s="206"/>
      <c r="S183" s="206"/>
      <c r="T183" s="207"/>
      <c r="AT183" s="208" t="s">
        <v>130</v>
      </c>
      <c r="AU183" s="208" t="s">
        <v>83</v>
      </c>
      <c r="AV183" s="11" t="s">
        <v>83</v>
      </c>
      <c r="AW183" s="11" t="s">
        <v>35</v>
      </c>
      <c r="AX183" s="11" t="s">
        <v>71</v>
      </c>
      <c r="AY183" s="208" t="s">
        <v>112</v>
      </c>
    </row>
    <row r="184" spans="2:65" s="1" customFormat="1" ht="31.5" customHeight="1">
      <c r="B184" s="38"/>
      <c r="C184" s="185" t="s">
        <v>343</v>
      </c>
      <c r="D184" s="185" t="s">
        <v>115</v>
      </c>
      <c r="E184" s="186" t="s">
        <v>344</v>
      </c>
      <c r="F184" s="187" t="s">
        <v>345</v>
      </c>
      <c r="G184" s="188" t="s">
        <v>128</v>
      </c>
      <c r="H184" s="189">
        <v>49.524999999999999</v>
      </c>
      <c r="I184" s="190"/>
      <c r="J184" s="191">
        <f>ROUND(I184*H184,2)</f>
        <v>0</v>
      </c>
      <c r="K184" s="187" t="s">
        <v>119</v>
      </c>
      <c r="L184" s="58"/>
      <c r="M184" s="192" t="s">
        <v>21</v>
      </c>
      <c r="N184" s="193" t="s">
        <v>42</v>
      </c>
      <c r="O184" s="39"/>
      <c r="P184" s="194">
        <f>O184*H184</f>
        <v>0</v>
      </c>
      <c r="Q184" s="194">
        <v>0</v>
      </c>
      <c r="R184" s="194">
        <f>Q184*H184</f>
        <v>0</v>
      </c>
      <c r="S184" s="194">
        <v>0</v>
      </c>
      <c r="T184" s="195">
        <f>S184*H184</f>
        <v>0</v>
      </c>
      <c r="AR184" s="21" t="s">
        <v>120</v>
      </c>
      <c r="AT184" s="21" t="s">
        <v>115</v>
      </c>
      <c r="AU184" s="21" t="s">
        <v>83</v>
      </c>
      <c r="AY184" s="21" t="s">
        <v>112</v>
      </c>
      <c r="BE184" s="196">
        <f>IF(N184="základní",J184,0)</f>
        <v>0</v>
      </c>
      <c r="BF184" s="196">
        <f>IF(N184="snížená",J184,0)</f>
        <v>0</v>
      </c>
      <c r="BG184" s="196">
        <f>IF(N184="zákl. přenesená",J184,0)</f>
        <v>0</v>
      </c>
      <c r="BH184" s="196">
        <f>IF(N184="sníž. přenesená",J184,0)</f>
        <v>0</v>
      </c>
      <c r="BI184" s="196">
        <f>IF(N184="nulová",J184,0)</f>
        <v>0</v>
      </c>
      <c r="BJ184" s="21" t="s">
        <v>76</v>
      </c>
      <c r="BK184" s="196">
        <f>ROUND(I184*H184,2)</f>
        <v>0</v>
      </c>
      <c r="BL184" s="21" t="s">
        <v>120</v>
      </c>
      <c r="BM184" s="21" t="s">
        <v>346</v>
      </c>
    </row>
    <row r="185" spans="2:65" s="11" customFormat="1" ht="13.5">
      <c r="B185" s="197"/>
      <c r="C185" s="198"/>
      <c r="D185" s="199" t="s">
        <v>130</v>
      </c>
      <c r="E185" s="200" t="s">
        <v>21</v>
      </c>
      <c r="F185" s="201" t="s">
        <v>347</v>
      </c>
      <c r="G185" s="198"/>
      <c r="H185" s="202">
        <v>49.524999999999999</v>
      </c>
      <c r="I185" s="203"/>
      <c r="J185" s="198"/>
      <c r="K185" s="198"/>
      <c r="L185" s="204"/>
      <c r="M185" s="205"/>
      <c r="N185" s="206"/>
      <c r="O185" s="206"/>
      <c r="P185" s="206"/>
      <c r="Q185" s="206"/>
      <c r="R185" s="206"/>
      <c r="S185" s="206"/>
      <c r="T185" s="207"/>
      <c r="AT185" s="208" t="s">
        <v>130</v>
      </c>
      <c r="AU185" s="208" t="s">
        <v>83</v>
      </c>
      <c r="AV185" s="11" t="s">
        <v>83</v>
      </c>
      <c r="AW185" s="11" t="s">
        <v>35</v>
      </c>
      <c r="AX185" s="11" t="s">
        <v>71</v>
      </c>
      <c r="AY185" s="208" t="s">
        <v>112</v>
      </c>
    </row>
    <row r="186" spans="2:65" s="1" customFormat="1" ht="31.5" customHeight="1">
      <c r="B186" s="38"/>
      <c r="C186" s="185" t="s">
        <v>348</v>
      </c>
      <c r="D186" s="185" t="s">
        <v>115</v>
      </c>
      <c r="E186" s="186" t="s">
        <v>349</v>
      </c>
      <c r="F186" s="187" t="s">
        <v>350</v>
      </c>
      <c r="G186" s="188" t="s">
        <v>128</v>
      </c>
      <c r="H186" s="189">
        <v>70.75</v>
      </c>
      <c r="I186" s="190"/>
      <c r="J186" s="191">
        <f>ROUND(I186*H186,2)</f>
        <v>0</v>
      </c>
      <c r="K186" s="187" t="s">
        <v>119</v>
      </c>
      <c r="L186" s="58"/>
      <c r="M186" s="192" t="s">
        <v>21</v>
      </c>
      <c r="N186" s="193" t="s">
        <v>42</v>
      </c>
      <c r="O186" s="39"/>
      <c r="P186" s="194">
        <f>O186*H186</f>
        <v>0</v>
      </c>
      <c r="Q186" s="194">
        <v>0</v>
      </c>
      <c r="R186" s="194">
        <f>Q186*H186</f>
        <v>0</v>
      </c>
      <c r="S186" s="194">
        <v>0</v>
      </c>
      <c r="T186" s="195">
        <f>S186*H186</f>
        <v>0</v>
      </c>
      <c r="AR186" s="21" t="s">
        <v>120</v>
      </c>
      <c r="AT186" s="21" t="s">
        <v>115</v>
      </c>
      <c r="AU186" s="21" t="s">
        <v>83</v>
      </c>
      <c r="AY186" s="21" t="s">
        <v>112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21" t="s">
        <v>76</v>
      </c>
      <c r="BK186" s="196">
        <f>ROUND(I186*H186,2)</f>
        <v>0</v>
      </c>
      <c r="BL186" s="21" t="s">
        <v>120</v>
      </c>
      <c r="BM186" s="21" t="s">
        <v>351</v>
      </c>
    </row>
    <row r="187" spans="2:65" s="11" customFormat="1" ht="13.5">
      <c r="B187" s="197"/>
      <c r="C187" s="198"/>
      <c r="D187" s="199" t="s">
        <v>130</v>
      </c>
      <c r="E187" s="200" t="s">
        <v>21</v>
      </c>
      <c r="F187" s="201" t="s">
        <v>131</v>
      </c>
      <c r="G187" s="198"/>
      <c r="H187" s="202">
        <v>70.75</v>
      </c>
      <c r="I187" s="203"/>
      <c r="J187" s="198"/>
      <c r="K187" s="198"/>
      <c r="L187" s="204"/>
      <c r="M187" s="205"/>
      <c r="N187" s="206"/>
      <c r="O187" s="206"/>
      <c r="P187" s="206"/>
      <c r="Q187" s="206"/>
      <c r="R187" s="206"/>
      <c r="S187" s="206"/>
      <c r="T187" s="207"/>
      <c r="AT187" s="208" t="s">
        <v>130</v>
      </c>
      <c r="AU187" s="208" t="s">
        <v>83</v>
      </c>
      <c r="AV187" s="11" t="s">
        <v>83</v>
      </c>
      <c r="AW187" s="11" t="s">
        <v>35</v>
      </c>
      <c r="AX187" s="11" t="s">
        <v>71</v>
      </c>
      <c r="AY187" s="208" t="s">
        <v>112</v>
      </c>
    </row>
    <row r="188" spans="2:65" s="1" customFormat="1" ht="22.5" customHeight="1">
      <c r="B188" s="38"/>
      <c r="C188" s="185" t="s">
        <v>352</v>
      </c>
      <c r="D188" s="185" t="s">
        <v>115</v>
      </c>
      <c r="E188" s="186" t="s">
        <v>353</v>
      </c>
      <c r="F188" s="187" t="s">
        <v>354</v>
      </c>
      <c r="G188" s="188" t="s">
        <v>118</v>
      </c>
      <c r="H188" s="189">
        <v>284</v>
      </c>
      <c r="I188" s="190"/>
      <c r="J188" s="191">
        <f>ROUND(I188*H188,2)</f>
        <v>0</v>
      </c>
      <c r="K188" s="187" t="s">
        <v>119</v>
      </c>
      <c r="L188" s="58"/>
      <c r="M188" s="192" t="s">
        <v>21</v>
      </c>
      <c r="N188" s="193" t="s">
        <v>42</v>
      </c>
      <c r="O188" s="39"/>
      <c r="P188" s="194">
        <f>O188*H188</f>
        <v>0</v>
      </c>
      <c r="Q188" s="194">
        <v>3.5999999999999999E-3</v>
      </c>
      <c r="R188" s="194">
        <f>Q188*H188</f>
        <v>1.0224</v>
      </c>
      <c r="S188" s="194">
        <v>0</v>
      </c>
      <c r="T188" s="195">
        <f>S188*H188</f>
        <v>0</v>
      </c>
      <c r="AR188" s="21" t="s">
        <v>120</v>
      </c>
      <c r="AT188" s="21" t="s">
        <v>115</v>
      </c>
      <c r="AU188" s="21" t="s">
        <v>83</v>
      </c>
      <c r="AY188" s="21" t="s">
        <v>112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21" t="s">
        <v>76</v>
      </c>
      <c r="BK188" s="196">
        <f>ROUND(I188*H188,2)</f>
        <v>0</v>
      </c>
      <c r="BL188" s="21" t="s">
        <v>120</v>
      </c>
      <c r="BM188" s="21" t="s">
        <v>355</v>
      </c>
    </row>
    <row r="189" spans="2:65" s="11" customFormat="1" ht="13.5">
      <c r="B189" s="197"/>
      <c r="C189" s="198"/>
      <c r="D189" s="199" t="s">
        <v>130</v>
      </c>
      <c r="E189" s="200" t="s">
        <v>21</v>
      </c>
      <c r="F189" s="201" t="s">
        <v>356</v>
      </c>
      <c r="G189" s="198"/>
      <c r="H189" s="202">
        <v>284</v>
      </c>
      <c r="I189" s="203"/>
      <c r="J189" s="198"/>
      <c r="K189" s="198"/>
      <c r="L189" s="204"/>
      <c r="M189" s="205"/>
      <c r="N189" s="206"/>
      <c r="O189" s="206"/>
      <c r="P189" s="206"/>
      <c r="Q189" s="206"/>
      <c r="R189" s="206"/>
      <c r="S189" s="206"/>
      <c r="T189" s="207"/>
      <c r="AT189" s="208" t="s">
        <v>130</v>
      </c>
      <c r="AU189" s="208" t="s">
        <v>83</v>
      </c>
      <c r="AV189" s="11" t="s">
        <v>83</v>
      </c>
      <c r="AW189" s="11" t="s">
        <v>35</v>
      </c>
      <c r="AX189" s="11" t="s">
        <v>71</v>
      </c>
      <c r="AY189" s="208" t="s">
        <v>112</v>
      </c>
    </row>
    <row r="190" spans="2:65" s="1" customFormat="1" ht="22.5" customHeight="1">
      <c r="B190" s="38"/>
      <c r="C190" s="185" t="s">
        <v>357</v>
      </c>
      <c r="D190" s="185" t="s">
        <v>115</v>
      </c>
      <c r="E190" s="186" t="s">
        <v>358</v>
      </c>
      <c r="F190" s="187" t="s">
        <v>359</v>
      </c>
      <c r="G190" s="188" t="s">
        <v>249</v>
      </c>
      <c r="H190" s="189">
        <v>3</v>
      </c>
      <c r="I190" s="190"/>
      <c r="J190" s="191">
        <f t="shared" ref="J190:J202" si="0">ROUND(I190*H190,2)</f>
        <v>0</v>
      </c>
      <c r="K190" s="187" t="s">
        <v>21</v>
      </c>
      <c r="L190" s="58"/>
      <c r="M190" s="192" t="s">
        <v>21</v>
      </c>
      <c r="N190" s="193" t="s">
        <v>42</v>
      </c>
      <c r="O190" s="39"/>
      <c r="P190" s="194">
        <f t="shared" ref="P190:P202" si="1">O190*H190</f>
        <v>0</v>
      </c>
      <c r="Q190" s="194">
        <v>0</v>
      </c>
      <c r="R190" s="194">
        <f t="shared" ref="R190:R202" si="2">Q190*H190</f>
        <v>0</v>
      </c>
      <c r="S190" s="194">
        <v>0</v>
      </c>
      <c r="T190" s="195">
        <f t="shared" ref="T190:T202" si="3">S190*H190</f>
        <v>0</v>
      </c>
      <c r="AR190" s="21" t="s">
        <v>120</v>
      </c>
      <c r="AT190" s="21" t="s">
        <v>115</v>
      </c>
      <c r="AU190" s="21" t="s">
        <v>83</v>
      </c>
      <c r="AY190" s="21" t="s">
        <v>112</v>
      </c>
      <c r="BE190" s="196">
        <f t="shared" ref="BE190:BE202" si="4">IF(N190="základní",J190,0)</f>
        <v>0</v>
      </c>
      <c r="BF190" s="196">
        <f t="shared" ref="BF190:BF202" si="5">IF(N190="snížená",J190,0)</f>
        <v>0</v>
      </c>
      <c r="BG190" s="196">
        <f t="shared" ref="BG190:BG202" si="6">IF(N190="zákl. přenesená",J190,0)</f>
        <v>0</v>
      </c>
      <c r="BH190" s="196">
        <f t="shared" ref="BH190:BH202" si="7">IF(N190="sníž. přenesená",J190,0)</f>
        <v>0</v>
      </c>
      <c r="BI190" s="196">
        <f t="shared" ref="BI190:BI202" si="8">IF(N190="nulová",J190,0)</f>
        <v>0</v>
      </c>
      <c r="BJ190" s="21" t="s">
        <v>76</v>
      </c>
      <c r="BK190" s="196">
        <f t="shared" ref="BK190:BK202" si="9">ROUND(I190*H190,2)</f>
        <v>0</v>
      </c>
      <c r="BL190" s="21" t="s">
        <v>120</v>
      </c>
      <c r="BM190" s="21" t="s">
        <v>360</v>
      </c>
    </row>
    <row r="191" spans="2:65" s="1" customFormat="1" ht="22.5" customHeight="1">
      <c r="B191" s="38"/>
      <c r="C191" s="185" t="s">
        <v>361</v>
      </c>
      <c r="D191" s="185" t="s">
        <v>115</v>
      </c>
      <c r="E191" s="186" t="s">
        <v>362</v>
      </c>
      <c r="F191" s="187" t="s">
        <v>363</v>
      </c>
      <c r="G191" s="188" t="s">
        <v>249</v>
      </c>
      <c r="H191" s="189">
        <v>3</v>
      </c>
      <c r="I191" s="190"/>
      <c r="J191" s="191">
        <f t="shared" si="0"/>
        <v>0</v>
      </c>
      <c r="K191" s="187" t="s">
        <v>21</v>
      </c>
      <c r="L191" s="58"/>
      <c r="M191" s="192" t="s">
        <v>21</v>
      </c>
      <c r="N191" s="193" t="s">
        <v>42</v>
      </c>
      <c r="O191" s="39"/>
      <c r="P191" s="194">
        <f t="shared" si="1"/>
        <v>0</v>
      </c>
      <c r="Q191" s="194">
        <v>0</v>
      </c>
      <c r="R191" s="194">
        <f t="shared" si="2"/>
        <v>0</v>
      </c>
      <c r="S191" s="194">
        <v>0</v>
      </c>
      <c r="T191" s="195">
        <f t="shared" si="3"/>
        <v>0</v>
      </c>
      <c r="AR191" s="21" t="s">
        <v>120</v>
      </c>
      <c r="AT191" s="21" t="s">
        <v>115</v>
      </c>
      <c r="AU191" s="21" t="s">
        <v>83</v>
      </c>
      <c r="AY191" s="21" t="s">
        <v>112</v>
      </c>
      <c r="BE191" s="196">
        <f t="shared" si="4"/>
        <v>0</v>
      </c>
      <c r="BF191" s="196">
        <f t="shared" si="5"/>
        <v>0</v>
      </c>
      <c r="BG191" s="196">
        <f t="shared" si="6"/>
        <v>0</v>
      </c>
      <c r="BH191" s="196">
        <f t="shared" si="7"/>
        <v>0</v>
      </c>
      <c r="BI191" s="196">
        <f t="shared" si="8"/>
        <v>0</v>
      </c>
      <c r="BJ191" s="21" t="s">
        <v>76</v>
      </c>
      <c r="BK191" s="196">
        <f t="shared" si="9"/>
        <v>0</v>
      </c>
      <c r="BL191" s="21" t="s">
        <v>120</v>
      </c>
      <c r="BM191" s="21" t="s">
        <v>364</v>
      </c>
    </row>
    <row r="192" spans="2:65" s="1" customFormat="1" ht="22.5" customHeight="1">
      <c r="B192" s="38"/>
      <c r="C192" s="213" t="s">
        <v>365</v>
      </c>
      <c r="D192" s="213" t="s">
        <v>246</v>
      </c>
      <c r="E192" s="214" t="s">
        <v>366</v>
      </c>
      <c r="F192" s="215" t="s">
        <v>367</v>
      </c>
      <c r="G192" s="216" t="s">
        <v>249</v>
      </c>
      <c r="H192" s="217">
        <v>3</v>
      </c>
      <c r="I192" s="218"/>
      <c r="J192" s="219">
        <f t="shared" si="0"/>
        <v>0</v>
      </c>
      <c r="K192" s="215" t="s">
        <v>134</v>
      </c>
      <c r="L192" s="220"/>
      <c r="M192" s="221" t="s">
        <v>21</v>
      </c>
      <c r="N192" s="222" t="s">
        <v>42</v>
      </c>
      <c r="O192" s="39"/>
      <c r="P192" s="194">
        <f t="shared" si="1"/>
        <v>0</v>
      </c>
      <c r="Q192" s="194">
        <v>5.8000000000000003E-2</v>
      </c>
      <c r="R192" s="194">
        <f t="shared" si="2"/>
        <v>0.17400000000000002</v>
      </c>
      <c r="S192" s="194">
        <v>0</v>
      </c>
      <c r="T192" s="195">
        <f t="shared" si="3"/>
        <v>0</v>
      </c>
      <c r="AR192" s="21" t="s">
        <v>153</v>
      </c>
      <c r="AT192" s="21" t="s">
        <v>246</v>
      </c>
      <c r="AU192" s="21" t="s">
        <v>83</v>
      </c>
      <c r="AY192" s="21" t="s">
        <v>112</v>
      </c>
      <c r="BE192" s="196">
        <f t="shared" si="4"/>
        <v>0</v>
      </c>
      <c r="BF192" s="196">
        <f t="shared" si="5"/>
        <v>0</v>
      </c>
      <c r="BG192" s="196">
        <f t="shared" si="6"/>
        <v>0</v>
      </c>
      <c r="BH192" s="196">
        <f t="shared" si="7"/>
        <v>0</v>
      </c>
      <c r="BI192" s="196">
        <f t="shared" si="8"/>
        <v>0</v>
      </c>
      <c r="BJ192" s="21" t="s">
        <v>76</v>
      </c>
      <c r="BK192" s="196">
        <f t="shared" si="9"/>
        <v>0</v>
      </c>
      <c r="BL192" s="21" t="s">
        <v>120</v>
      </c>
      <c r="BM192" s="21" t="s">
        <v>368</v>
      </c>
    </row>
    <row r="193" spans="2:65" s="1" customFormat="1" ht="22.5" customHeight="1">
      <c r="B193" s="38"/>
      <c r="C193" s="213" t="s">
        <v>369</v>
      </c>
      <c r="D193" s="213" t="s">
        <v>246</v>
      </c>
      <c r="E193" s="214" t="s">
        <v>370</v>
      </c>
      <c r="F193" s="215" t="s">
        <v>371</v>
      </c>
      <c r="G193" s="216" t="s">
        <v>249</v>
      </c>
      <c r="H193" s="217">
        <v>3</v>
      </c>
      <c r="I193" s="218"/>
      <c r="J193" s="219">
        <f t="shared" si="0"/>
        <v>0</v>
      </c>
      <c r="K193" s="215" t="s">
        <v>134</v>
      </c>
      <c r="L193" s="220"/>
      <c r="M193" s="221" t="s">
        <v>21</v>
      </c>
      <c r="N193" s="222" t="s">
        <v>42</v>
      </c>
      <c r="O193" s="39"/>
      <c r="P193" s="194">
        <f t="shared" si="1"/>
        <v>0</v>
      </c>
      <c r="Q193" s="194">
        <v>0.06</v>
      </c>
      <c r="R193" s="194">
        <f t="shared" si="2"/>
        <v>0.18</v>
      </c>
      <c r="S193" s="194">
        <v>0</v>
      </c>
      <c r="T193" s="195">
        <f t="shared" si="3"/>
        <v>0</v>
      </c>
      <c r="AR193" s="21" t="s">
        <v>153</v>
      </c>
      <c r="AT193" s="21" t="s">
        <v>246</v>
      </c>
      <c r="AU193" s="21" t="s">
        <v>83</v>
      </c>
      <c r="AY193" s="21" t="s">
        <v>112</v>
      </c>
      <c r="BE193" s="196">
        <f t="shared" si="4"/>
        <v>0</v>
      </c>
      <c r="BF193" s="196">
        <f t="shared" si="5"/>
        <v>0</v>
      </c>
      <c r="BG193" s="196">
        <f t="shared" si="6"/>
        <v>0</v>
      </c>
      <c r="BH193" s="196">
        <f t="shared" si="7"/>
        <v>0</v>
      </c>
      <c r="BI193" s="196">
        <f t="shared" si="8"/>
        <v>0</v>
      </c>
      <c r="BJ193" s="21" t="s">
        <v>76</v>
      </c>
      <c r="BK193" s="196">
        <f t="shared" si="9"/>
        <v>0</v>
      </c>
      <c r="BL193" s="21" t="s">
        <v>120</v>
      </c>
      <c r="BM193" s="21" t="s">
        <v>372</v>
      </c>
    </row>
    <row r="194" spans="2:65" s="1" customFormat="1" ht="22.5" customHeight="1">
      <c r="B194" s="38"/>
      <c r="C194" s="213" t="s">
        <v>373</v>
      </c>
      <c r="D194" s="213" t="s">
        <v>246</v>
      </c>
      <c r="E194" s="214" t="s">
        <v>374</v>
      </c>
      <c r="F194" s="215" t="s">
        <v>375</v>
      </c>
      <c r="G194" s="216" t="s">
        <v>249</v>
      </c>
      <c r="H194" s="217">
        <v>3</v>
      </c>
      <c r="I194" s="218"/>
      <c r="J194" s="219">
        <f t="shared" si="0"/>
        <v>0</v>
      </c>
      <c r="K194" s="215" t="s">
        <v>134</v>
      </c>
      <c r="L194" s="220"/>
      <c r="M194" s="221" t="s">
        <v>21</v>
      </c>
      <c r="N194" s="222" t="s">
        <v>42</v>
      </c>
      <c r="O194" s="39"/>
      <c r="P194" s="194">
        <f t="shared" si="1"/>
        <v>0</v>
      </c>
      <c r="Q194" s="194">
        <v>6.0000000000000001E-3</v>
      </c>
      <c r="R194" s="194">
        <f t="shared" si="2"/>
        <v>1.8000000000000002E-2</v>
      </c>
      <c r="S194" s="194">
        <v>0</v>
      </c>
      <c r="T194" s="195">
        <f t="shared" si="3"/>
        <v>0</v>
      </c>
      <c r="AR194" s="21" t="s">
        <v>153</v>
      </c>
      <c r="AT194" s="21" t="s">
        <v>246</v>
      </c>
      <c r="AU194" s="21" t="s">
        <v>83</v>
      </c>
      <c r="AY194" s="21" t="s">
        <v>112</v>
      </c>
      <c r="BE194" s="196">
        <f t="shared" si="4"/>
        <v>0</v>
      </c>
      <c r="BF194" s="196">
        <f t="shared" si="5"/>
        <v>0</v>
      </c>
      <c r="BG194" s="196">
        <f t="shared" si="6"/>
        <v>0</v>
      </c>
      <c r="BH194" s="196">
        <f t="shared" si="7"/>
        <v>0</v>
      </c>
      <c r="BI194" s="196">
        <f t="shared" si="8"/>
        <v>0</v>
      </c>
      <c r="BJ194" s="21" t="s">
        <v>76</v>
      </c>
      <c r="BK194" s="196">
        <f t="shared" si="9"/>
        <v>0</v>
      </c>
      <c r="BL194" s="21" t="s">
        <v>120</v>
      </c>
      <c r="BM194" s="21" t="s">
        <v>376</v>
      </c>
    </row>
    <row r="195" spans="2:65" s="1" customFormat="1" ht="22.5" customHeight="1">
      <c r="B195" s="38"/>
      <c r="C195" s="213" t="s">
        <v>377</v>
      </c>
      <c r="D195" s="213" t="s">
        <v>246</v>
      </c>
      <c r="E195" s="214" t="s">
        <v>378</v>
      </c>
      <c r="F195" s="215" t="s">
        <v>379</v>
      </c>
      <c r="G195" s="216" t="s">
        <v>249</v>
      </c>
      <c r="H195" s="217">
        <v>6</v>
      </c>
      <c r="I195" s="218"/>
      <c r="J195" s="219">
        <f t="shared" si="0"/>
        <v>0</v>
      </c>
      <c r="K195" s="215" t="s">
        <v>134</v>
      </c>
      <c r="L195" s="220"/>
      <c r="M195" s="221" t="s">
        <v>21</v>
      </c>
      <c r="N195" s="222" t="s">
        <v>42</v>
      </c>
      <c r="O195" s="39"/>
      <c r="P195" s="194">
        <f t="shared" si="1"/>
        <v>0</v>
      </c>
      <c r="Q195" s="194">
        <v>1</v>
      </c>
      <c r="R195" s="194">
        <f t="shared" si="2"/>
        <v>6</v>
      </c>
      <c r="S195" s="194">
        <v>0</v>
      </c>
      <c r="T195" s="195">
        <f t="shared" si="3"/>
        <v>0</v>
      </c>
      <c r="AR195" s="21" t="s">
        <v>153</v>
      </c>
      <c r="AT195" s="21" t="s">
        <v>246</v>
      </c>
      <c r="AU195" s="21" t="s">
        <v>83</v>
      </c>
      <c r="AY195" s="21" t="s">
        <v>112</v>
      </c>
      <c r="BE195" s="196">
        <f t="shared" si="4"/>
        <v>0</v>
      </c>
      <c r="BF195" s="196">
        <f t="shared" si="5"/>
        <v>0</v>
      </c>
      <c r="BG195" s="196">
        <f t="shared" si="6"/>
        <v>0</v>
      </c>
      <c r="BH195" s="196">
        <f t="shared" si="7"/>
        <v>0</v>
      </c>
      <c r="BI195" s="196">
        <f t="shared" si="8"/>
        <v>0</v>
      </c>
      <c r="BJ195" s="21" t="s">
        <v>76</v>
      </c>
      <c r="BK195" s="196">
        <f t="shared" si="9"/>
        <v>0</v>
      </c>
      <c r="BL195" s="21" t="s">
        <v>120</v>
      </c>
      <c r="BM195" s="21" t="s">
        <v>380</v>
      </c>
    </row>
    <row r="196" spans="2:65" s="1" customFormat="1" ht="22.5" customHeight="1">
      <c r="B196" s="38"/>
      <c r="C196" s="213" t="s">
        <v>381</v>
      </c>
      <c r="D196" s="213" t="s">
        <v>246</v>
      </c>
      <c r="E196" s="214" t="s">
        <v>382</v>
      </c>
      <c r="F196" s="215" t="s">
        <v>383</v>
      </c>
      <c r="G196" s="216" t="s">
        <v>249</v>
      </c>
      <c r="H196" s="217">
        <v>3</v>
      </c>
      <c r="I196" s="218"/>
      <c r="J196" s="219">
        <f t="shared" si="0"/>
        <v>0</v>
      </c>
      <c r="K196" s="215" t="s">
        <v>134</v>
      </c>
      <c r="L196" s="220"/>
      <c r="M196" s="221" t="s">
        <v>21</v>
      </c>
      <c r="N196" s="222" t="s">
        <v>42</v>
      </c>
      <c r="O196" s="39"/>
      <c r="P196" s="194">
        <f t="shared" si="1"/>
        <v>0</v>
      </c>
      <c r="Q196" s="194">
        <v>0.58499999999999996</v>
      </c>
      <c r="R196" s="194">
        <f t="shared" si="2"/>
        <v>1.7549999999999999</v>
      </c>
      <c r="S196" s="194">
        <v>0</v>
      </c>
      <c r="T196" s="195">
        <f t="shared" si="3"/>
        <v>0</v>
      </c>
      <c r="AR196" s="21" t="s">
        <v>153</v>
      </c>
      <c r="AT196" s="21" t="s">
        <v>246</v>
      </c>
      <c r="AU196" s="21" t="s">
        <v>83</v>
      </c>
      <c r="AY196" s="21" t="s">
        <v>112</v>
      </c>
      <c r="BE196" s="196">
        <f t="shared" si="4"/>
        <v>0</v>
      </c>
      <c r="BF196" s="196">
        <f t="shared" si="5"/>
        <v>0</v>
      </c>
      <c r="BG196" s="196">
        <f t="shared" si="6"/>
        <v>0</v>
      </c>
      <c r="BH196" s="196">
        <f t="shared" si="7"/>
        <v>0</v>
      </c>
      <c r="BI196" s="196">
        <f t="shared" si="8"/>
        <v>0</v>
      </c>
      <c r="BJ196" s="21" t="s">
        <v>76</v>
      </c>
      <c r="BK196" s="196">
        <f t="shared" si="9"/>
        <v>0</v>
      </c>
      <c r="BL196" s="21" t="s">
        <v>120</v>
      </c>
      <c r="BM196" s="21" t="s">
        <v>384</v>
      </c>
    </row>
    <row r="197" spans="2:65" s="1" customFormat="1" ht="22.5" customHeight="1">
      <c r="B197" s="38"/>
      <c r="C197" s="213" t="s">
        <v>385</v>
      </c>
      <c r="D197" s="213" t="s">
        <v>246</v>
      </c>
      <c r="E197" s="214" t="s">
        <v>386</v>
      </c>
      <c r="F197" s="215" t="s">
        <v>387</v>
      </c>
      <c r="G197" s="216" t="s">
        <v>249</v>
      </c>
      <c r="H197" s="217">
        <v>3</v>
      </c>
      <c r="I197" s="218"/>
      <c r="J197" s="219">
        <f t="shared" si="0"/>
        <v>0</v>
      </c>
      <c r="K197" s="215" t="s">
        <v>134</v>
      </c>
      <c r="L197" s="220"/>
      <c r="M197" s="221" t="s">
        <v>21</v>
      </c>
      <c r="N197" s="222" t="s">
        <v>42</v>
      </c>
      <c r="O197" s="39"/>
      <c r="P197" s="194">
        <f t="shared" si="1"/>
        <v>0</v>
      </c>
      <c r="Q197" s="194">
        <v>0.04</v>
      </c>
      <c r="R197" s="194">
        <f t="shared" si="2"/>
        <v>0.12</v>
      </c>
      <c r="S197" s="194">
        <v>0</v>
      </c>
      <c r="T197" s="195">
        <f t="shared" si="3"/>
        <v>0</v>
      </c>
      <c r="AR197" s="21" t="s">
        <v>153</v>
      </c>
      <c r="AT197" s="21" t="s">
        <v>246</v>
      </c>
      <c r="AU197" s="21" t="s">
        <v>83</v>
      </c>
      <c r="AY197" s="21" t="s">
        <v>112</v>
      </c>
      <c r="BE197" s="196">
        <f t="shared" si="4"/>
        <v>0</v>
      </c>
      <c r="BF197" s="196">
        <f t="shared" si="5"/>
        <v>0</v>
      </c>
      <c r="BG197" s="196">
        <f t="shared" si="6"/>
        <v>0</v>
      </c>
      <c r="BH197" s="196">
        <f t="shared" si="7"/>
        <v>0</v>
      </c>
      <c r="BI197" s="196">
        <f t="shared" si="8"/>
        <v>0</v>
      </c>
      <c r="BJ197" s="21" t="s">
        <v>76</v>
      </c>
      <c r="BK197" s="196">
        <f t="shared" si="9"/>
        <v>0</v>
      </c>
      <c r="BL197" s="21" t="s">
        <v>120</v>
      </c>
      <c r="BM197" s="21" t="s">
        <v>388</v>
      </c>
    </row>
    <row r="198" spans="2:65" s="1" customFormat="1" ht="22.5" customHeight="1">
      <c r="B198" s="38"/>
      <c r="C198" s="185" t="s">
        <v>389</v>
      </c>
      <c r="D198" s="185" t="s">
        <v>115</v>
      </c>
      <c r="E198" s="186" t="s">
        <v>390</v>
      </c>
      <c r="F198" s="187" t="s">
        <v>391</v>
      </c>
      <c r="G198" s="188" t="s">
        <v>249</v>
      </c>
      <c r="H198" s="189">
        <v>3</v>
      </c>
      <c r="I198" s="190"/>
      <c r="J198" s="191">
        <f t="shared" si="0"/>
        <v>0</v>
      </c>
      <c r="K198" s="187" t="s">
        <v>21</v>
      </c>
      <c r="L198" s="58"/>
      <c r="M198" s="192" t="s">
        <v>21</v>
      </c>
      <c r="N198" s="193" t="s">
        <v>42</v>
      </c>
      <c r="O198" s="39"/>
      <c r="P198" s="194">
        <f t="shared" si="1"/>
        <v>0</v>
      </c>
      <c r="Q198" s="194">
        <v>0</v>
      </c>
      <c r="R198" s="194">
        <f t="shared" si="2"/>
        <v>0</v>
      </c>
      <c r="S198" s="194">
        <v>0</v>
      </c>
      <c r="T198" s="195">
        <f t="shared" si="3"/>
        <v>0</v>
      </c>
      <c r="AR198" s="21" t="s">
        <v>120</v>
      </c>
      <c r="AT198" s="21" t="s">
        <v>115</v>
      </c>
      <c r="AU198" s="21" t="s">
        <v>83</v>
      </c>
      <c r="AY198" s="21" t="s">
        <v>112</v>
      </c>
      <c r="BE198" s="196">
        <f t="shared" si="4"/>
        <v>0</v>
      </c>
      <c r="BF198" s="196">
        <f t="shared" si="5"/>
        <v>0</v>
      </c>
      <c r="BG198" s="196">
        <f t="shared" si="6"/>
        <v>0</v>
      </c>
      <c r="BH198" s="196">
        <f t="shared" si="7"/>
        <v>0</v>
      </c>
      <c r="BI198" s="196">
        <f t="shared" si="8"/>
        <v>0</v>
      </c>
      <c r="BJ198" s="21" t="s">
        <v>76</v>
      </c>
      <c r="BK198" s="196">
        <f t="shared" si="9"/>
        <v>0</v>
      </c>
      <c r="BL198" s="21" t="s">
        <v>120</v>
      </c>
      <c r="BM198" s="21" t="s">
        <v>392</v>
      </c>
    </row>
    <row r="199" spans="2:65" s="1" customFormat="1" ht="22.5" customHeight="1">
      <c r="B199" s="38"/>
      <c r="C199" s="185" t="s">
        <v>393</v>
      </c>
      <c r="D199" s="185" t="s">
        <v>115</v>
      </c>
      <c r="E199" s="186" t="s">
        <v>394</v>
      </c>
      <c r="F199" s="187" t="s">
        <v>395</v>
      </c>
      <c r="G199" s="188" t="s">
        <v>396</v>
      </c>
      <c r="H199" s="189">
        <v>3</v>
      </c>
      <c r="I199" s="190"/>
      <c r="J199" s="191">
        <f t="shared" si="0"/>
        <v>0</v>
      </c>
      <c r="K199" s="187" t="s">
        <v>21</v>
      </c>
      <c r="L199" s="58"/>
      <c r="M199" s="192" t="s">
        <v>21</v>
      </c>
      <c r="N199" s="193" t="s">
        <v>42</v>
      </c>
      <c r="O199" s="39"/>
      <c r="P199" s="194">
        <f t="shared" si="1"/>
        <v>0</v>
      </c>
      <c r="Q199" s="194">
        <v>0</v>
      </c>
      <c r="R199" s="194">
        <f t="shared" si="2"/>
        <v>0</v>
      </c>
      <c r="S199" s="194">
        <v>0</v>
      </c>
      <c r="T199" s="195">
        <f t="shared" si="3"/>
        <v>0</v>
      </c>
      <c r="AR199" s="21" t="s">
        <v>120</v>
      </c>
      <c r="AT199" s="21" t="s">
        <v>115</v>
      </c>
      <c r="AU199" s="21" t="s">
        <v>83</v>
      </c>
      <c r="AY199" s="21" t="s">
        <v>112</v>
      </c>
      <c r="BE199" s="196">
        <f t="shared" si="4"/>
        <v>0</v>
      </c>
      <c r="BF199" s="196">
        <f t="shared" si="5"/>
        <v>0</v>
      </c>
      <c r="BG199" s="196">
        <f t="shared" si="6"/>
        <v>0</v>
      </c>
      <c r="BH199" s="196">
        <f t="shared" si="7"/>
        <v>0</v>
      </c>
      <c r="BI199" s="196">
        <f t="shared" si="8"/>
        <v>0</v>
      </c>
      <c r="BJ199" s="21" t="s">
        <v>76</v>
      </c>
      <c r="BK199" s="196">
        <f t="shared" si="9"/>
        <v>0</v>
      </c>
      <c r="BL199" s="21" t="s">
        <v>120</v>
      </c>
      <c r="BM199" s="21" t="s">
        <v>397</v>
      </c>
    </row>
    <row r="200" spans="2:65" s="1" customFormat="1" ht="31.5" customHeight="1">
      <c r="B200" s="38"/>
      <c r="C200" s="213" t="s">
        <v>398</v>
      </c>
      <c r="D200" s="213" t="s">
        <v>246</v>
      </c>
      <c r="E200" s="214" t="s">
        <v>399</v>
      </c>
      <c r="F200" s="215" t="s">
        <v>400</v>
      </c>
      <c r="G200" s="216" t="s">
        <v>249</v>
      </c>
      <c r="H200" s="217">
        <v>5</v>
      </c>
      <c r="I200" s="218"/>
      <c r="J200" s="219">
        <f t="shared" si="0"/>
        <v>0</v>
      </c>
      <c r="K200" s="215" t="s">
        <v>119</v>
      </c>
      <c r="L200" s="220"/>
      <c r="M200" s="221" t="s">
        <v>21</v>
      </c>
      <c r="N200" s="222" t="s">
        <v>42</v>
      </c>
      <c r="O200" s="39"/>
      <c r="P200" s="194">
        <f t="shared" si="1"/>
        <v>0</v>
      </c>
      <c r="Q200" s="194">
        <v>2.9399999999999999E-3</v>
      </c>
      <c r="R200" s="194">
        <f t="shared" si="2"/>
        <v>1.47E-2</v>
      </c>
      <c r="S200" s="194">
        <v>0</v>
      </c>
      <c r="T200" s="195">
        <f t="shared" si="3"/>
        <v>0</v>
      </c>
      <c r="AR200" s="21" t="s">
        <v>153</v>
      </c>
      <c r="AT200" s="21" t="s">
        <v>246</v>
      </c>
      <c r="AU200" s="21" t="s">
        <v>83</v>
      </c>
      <c r="AY200" s="21" t="s">
        <v>112</v>
      </c>
      <c r="BE200" s="196">
        <f t="shared" si="4"/>
        <v>0</v>
      </c>
      <c r="BF200" s="196">
        <f t="shared" si="5"/>
        <v>0</v>
      </c>
      <c r="BG200" s="196">
        <f t="shared" si="6"/>
        <v>0</v>
      </c>
      <c r="BH200" s="196">
        <f t="shared" si="7"/>
        <v>0</v>
      </c>
      <c r="BI200" s="196">
        <f t="shared" si="8"/>
        <v>0</v>
      </c>
      <c r="BJ200" s="21" t="s">
        <v>76</v>
      </c>
      <c r="BK200" s="196">
        <f t="shared" si="9"/>
        <v>0</v>
      </c>
      <c r="BL200" s="21" t="s">
        <v>120</v>
      </c>
      <c r="BM200" s="21" t="s">
        <v>401</v>
      </c>
    </row>
    <row r="201" spans="2:65" s="1" customFormat="1" ht="22.5" customHeight="1">
      <c r="B201" s="38"/>
      <c r="C201" s="185" t="s">
        <v>402</v>
      </c>
      <c r="D201" s="185" t="s">
        <v>115</v>
      </c>
      <c r="E201" s="186" t="s">
        <v>403</v>
      </c>
      <c r="F201" s="187" t="s">
        <v>404</v>
      </c>
      <c r="G201" s="188" t="s">
        <v>396</v>
      </c>
      <c r="H201" s="189">
        <v>3</v>
      </c>
      <c r="I201" s="190"/>
      <c r="J201" s="191">
        <f t="shared" si="0"/>
        <v>0</v>
      </c>
      <c r="K201" s="187" t="s">
        <v>21</v>
      </c>
      <c r="L201" s="58"/>
      <c r="M201" s="192" t="s">
        <v>21</v>
      </c>
      <c r="N201" s="193" t="s">
        <v>42</v>
      </c>
      <c r="O201" s="39"/>
      <c r="P201" s="194">
        <f t="shared" si="1"/>
        <v>0</v>
      </c>
      <c r="Q201" s="194">
        <v>0</v>
      </c>
      <c r="R201" s="194">
        <f t="shared" si="2"/>
        <v>0</v>
      </c>
      <c r="S201" s="194">
        <v>0</v>
      </c>
      <c r="T201" s="195">
        <f t="shared" si="3"/>
        <v>0</v>
      </c>
      <c r="AR201" s="21" t="s">
        <v>120</v>
      </c>
      <c r="AT201" s="21" t="s">
        <v>115</v>
      </c>
      <c r="AU201" s="21" t="s">
        <v>83</v>
      </c>
      <c r="AY201" s="21" t="s">
        <v>112</v>
      </c>
      <c r="BE201" s="196">
        <f t="shared" si="4"/>
        <v>0</v>
      </c>
      <c r="BF201" s="196">
        <f t="shared" si="5"/>
        <v>0</v>
      </c>
      <c r="BG201" s="196">
        <f t="shared" si="6"/>
        <v>0</v>
      </c>
      <c r="BH201" s="196">
        <f t="shared" si="7"/>
        <v>0</v>
      </c>
      <c r="BI201" s="196">
        <f t="shared" si="8"/>
        <v>0</v>
      </c>
      <c r="BJ201" s="21" t="s">
        <v>76</v>
      </c>
      <c r="BK201" s="196">
        <f t="shared" si="9"/>
        <v>0</v>
      </c>
      <c r="BL201" s="21" t="s">
        <v>120</v>
      </c>
      <c r="BM201" s="21" t="s">
        <v>405</v>
      </c>
    </row>
    <row r="202" spans="2:65" s="1" customFormat="1" ht="44.25" customHeight="1">
      <c r="B202" s="38"/>
      <c r="C202" s="185" t="s">
        <v>406</v>
      </c>
      <c r="D202" s="185" t="s">
        <v>115</v>
      </c>
      <c r="E202" s="186" t="s">
        <v>407</v>
      </c>
      <c r="F202" s="187" t="s">
        <v>408</v>
      </c>
      <c r="G202" s="188" t="s">
        <v>145</v>
      </c>
      <c r="H202" s="189">
        <v>1</v>
      </c>
      <c r="I202" s="190"/>
      <c r="J202" s="191">
        <f t="shared" si="0"/>
        <v>0</v>
      </c>
      <c r="K202" s="187" t="s">
        <v>409</v>
      </c>
      <c r="L202" s="58"/>
      <c r="M202" s="192" t="s">
        <v>21</v>
      </c>
      <c r="N202" s="193" t="s">
        <v>42</v>
      </c>
      <c r="O202" s="39"/>
      <c r="P202" s="194">
        <f t="shared" si="1"/>
        <v>0</v>
      </c>
      <c r="Q202" s="194">
        <v>0</v>
      </c>
      <c r="R202" s="194">
        <f t="shared" si="2"/>
        <v>0</v>
      </c>
      <c r="S202" s="194">
        <v>0</v>
      </c>
      <c r="T202" s="195">
        <f t="shared" si="3"/>
        <v>0</v>
      </c>
      <c r="AR202" s="21" t="s">
        <v>120</v>
      </c>
      <c r="AT202" s="21" t="s">
        <v>115</v>
      </c>
      <c r="AU202" s="21" t="s">
        <v>83</v>
      </c>
      <c r="AY202" s="21" t="s">
        <v>112</v>
      </c>
      <c r="BE202" s="196">
        <f t="shared" si="4"/>
        <v>0</v>
      </c>
      <c r="BF202" s="196">
        <f t="shared" si="5"/>
        <v>0</v>
      </c>
      <c r="BG202" s="196">
        <f t="shared" si="6"/>
        <v>0</v>
      </c>
      <c r="BH202" s="196">
        <f t="shared" si="7"/>
        <v>0</v>
      </c>
      <c r="BI202" s="196">
        <f t="shared" si="8"/>
        <v>0</v>
      </c>
      <c r="BJ202" s="21" t="s">
        <v>76</v>
      </c>
      <c r="BK202" s="196">
        <f t="shared" si="9"/>
        <v>0</v>
      </c>
      <c r="BL202" s="21" t="s">
        <v>120</v>
      </c>
      <c r="BM202" s="21" t="s">
        <v>410</v>
      </c>
    </row>
    <row r="203" spans="2:65" s="11" customFormat="1" ht="13.5">
      <c r="B203" s="197"/>
      <c r="C203" s="198"/>
      <c r="D203" s="209" t="s">
        <v>130</v>
      </c>
      <c r="E203" s="210" t="s">
        <v>21</v>
      </c>
      <c r="F203" s="211" t="s">
        <v>411</v>
      </c>
      <c r="G203" s="198"/>
      <c r="H203" s="212">
        <v>1</v>
      </c>
      <c r="I203" s="203"/>
      <c r="J203" s="198"/>
      <c r="K203" s="198"/>
      <c r="L203" s="204"/>
      <c r="M203" s="205"/>
      <c r="N203" s="206"/>
      <c r="O203" s="206"/>
      <c r="P203" s="206"/>
      <c r="Q203" s="206"/>
      <c r="R203" s="206"/>
      <c r="S203" s="206"/>
      <c r="T203" s="207"/>
      <c r="AT203" s="208" t="s">
        <v>130</v>
      </c>
      <c r="AU203" s="208" t="s">
        <v>83</v>
      </c>
      <c r="AV203" s="11" t="s">
        <v>83</v>
      </c>
      <c r="AW203" s="11" t="s">
        <v>35</v>
      </c>
      <c r="AX203" s="11" t="s">
        <v>76</v>
      </c>
      <c r="AY203" s="208" t="s">
        <v>112</v>
      </c>
    </row>
    <row r="204" spans="2:65" s="10" customFormat="1" ht="29.85" customHeight="1">
      <c r="B204" s="168"/>
      <c r="C204" s="169"/>
      <c r="D204" s="182" t="s">
        <v>70</v>
      </c>
      <c r="E204" s="183" t="s">
        <v>412</v>
      </c>
      <c r="F204" s="183" t="s">
        <v>413</v>
      </c>
      <c r="G204" s="169"/>
      <c r="H204" s="169"/>
      <c r="I204" s="172"/>
      <c r="J204" s="184">
        <f>BK204</f>
        <v>0</v>
      </c>
      <c r="K204" s="169"/>
      <c r="L204" s="174"/>
      <c r="M204" s="175"/>
      <c r="N204" s="176"/>
      <c r="O204" s="176"/>
      <c r="P204" s="177">
        <f>P205</f>
        <v>0</v>
      </c>
      <c r="Q204" s="176"/>
      <c r="R204" s="177">
        <f>R205</f>
        <v>0</v>
      </c>
      <c r="S204" s="176"/>
      <c r="T204" s="178">
        <f>T205</f>
        <v>0</v>
      </c>
      <c r="AR204" s="179" t="s">
        <v>76</v>
      </c>
      <c r="AT204" s="180" t="s">
        <v>70</v>
      </c>
      <c r="AU204" s="180" t="s">
        <v>76</v>
      </c>
      <c r="AY204" s="179" t="s">
        <v>112</v>
      </c>
      <c r="BK204" s="181">
        <f>BK205</f>
        <v>0</v>
      </c>
    </row>
    <row r="205" spans="2:65" s="1" customFormat="1" ht="31.5" customHeight="1">
      <c r="B205" s="38"/>
      <c r="C205" s="185" t="s">
        <v>414</v>
      </c>
      <c r="D205" s="185" t="s">
        <v>115</v>
      </c>
      <c r="E205" s="186" t="s">
        <v>415</v>
      </c>
      <c r="F205" s="187" t="s">
        <v>416</v>
      </c>
      <c r="G205" s="188" t="s">
        <v>199</v>
      </c>
      <c r="H205" s="189">
        <v>269.58999999999997</v>
      </c>
      <c r="I205" s="190"/>
      <c r="J205" s="191">
        <f>ROUND(I205*H205,2)</f>
        <v>0</v>
      </c>
      <c r="K205" s="187" t="s">
        <v>417</v>
      </c>
      <c r="L205" s="58"/>
      <c r="M205" s="192" t="s">
        <v>21</v>
      </c>
      <c r="N205" s="193" t="s">
        <v>42</v>
      </c>
      <c r="O205" s="39"/>
      <c r="P205" s="194">
        <f>O205*H205</f>
        <v>0</v>
      </c>
      <c r="Q205" s="194">
        <v>0</v>
      </c>
      <c r="R205" s="194">
        <f>Q205*H205</f>
        <v>0</v>
      </c>
      <c r="S205" s="194">
        <v>0</v>
      </c>
      <c r="T205" s="195">
        <f>S205*H205</f>
        <v>0</v>
      </c>
      <c r="AR205" s="21" t="s">
        <v>120</v>
      </c>
      <c r="AT205" s="21" t="s">
        <v>115</v>
      </c>
      <c r="AU205" s="21" t="s">
        <v>83</v>
      </c>
      <c r="AY205" s="21" t="s">
        <v>112</v>
      </c>
      <c r="BE205" s="196">
        <f>IF(N205="základní",J205,0)</f>
        <v>0</v>
      </c>
      <c r="BF205" s="196">
        <f>IF(N205="snížená",J205,0)</f>
        <v>0</v>
      </c>
      <c r="BG205" s="196">
        <f>IF(N205="zákl. přenesená",J205,0)</f>
        <v>0</v>
      </c>
      <c r="BH205" s="196">
        <f>IF(N205="sníž. přenesená",J205,0)</f>
        <v>0</v>
      </c>
      <c r="BI205" s="196">
        <f>IF(N205="nulová",J205,0)</f>
        <v>0</v>
      </c>
      <c r="BJ205" s="21" t="s">
        <v>76</v>
      </c>
      <c r="BK205" s="196">
        <f>ROUND(I205*H205,2)</f>
        <v>0</v>
      </c>
      <c r="BL205" s="21" t="s">
        <v>120</v>
      </c>
      <c r="BM205" s="21" t="s">
        <v>418</v>
      </c>
    </row>
    <row r="206" spans="2:65" s="10" customFormat="1" ht="37.35" customHeight="1">
      <c r="B206" s="168"/>
      <c r="C206" s="169"/>
      <c r="D206" s="170" t="s">
        <v>70</v>
      </c>
      <c r="E206" s="171" t="s">
        <v>419</v>
      </c>
      <c r="F206" s="171" t="s">
        <v>420</v>
      </c>
      <c r="G206" s="169"/>
      <c r="H206" s="169"/>
      <c r="I206" s="172"/>
      <c r="J206" s="173">
        <f>BK206</f>
        <v>0</v>
      </c>
      <c r="K206" s="169"/>
      <c r="L206" s="174"/>
      <c r="M206" s="175"/>
      <c r="N206" s="176"/>
      <c r="O206" s="176"/>
      <c r="P206" s="177">
        <f>P207+P209</f>
        <v>0</v>
      </c>
      <c r="Q206" s="176"/>
      <c r="R206" s="177">
        <f>R207+R209</f>
        <v>0</v>
      </c>
      <c r="S206" s="176"/>
      <c r="T206" s="178">
        <f>T207+T209</f>
        <v>0</v>
      </c>
      <c r="AR206" s="179" t="s">
        <v>137</v>
      </c>
      <c r="AT206" s="180" t="s">
        <v>70</v>
      </c>
      <c r="AU206" s="180" t="s">
        <v>71</v>
      </c>
      <c r="AY206" s="179" t="s">
        <v>112</v>
      </c>
      <c r="BK206" s="181">
        <f>BK207+BK209</f>
        <v>0</v>
      </c>
    </row>
    <row r="207" spans="2:65" s="10" customFormat="1" ht="19.899999999999999" customHeight="1">
      <c r="B207" s="168"/>
      <c r="C207" s="169"/>
      <c r="D207" s="182" t="s">
        <v>70</v>
      </c>
      <c r="E207" s="183" t="s">
        <v>421</v>
      </c>
      <c r="F207" s="183" t="s">
        <v>422</v>
      </c>
      <c r="G207" s="169"/>
      <c r="H207" s="169"/>
      <c r="I207" s="172"/>
      <c r="J207" s="184">
        <f>BK207</f>
        <v>0</v>
      </c>
      <c r="K207" s="169"/>
      <c r="L207" s="174"/>
      <c r="M207" s="175"/>
      <c r="N207" s="176"/>
      <c r="O207" s="176"/>
      <c r="P207" s="177">
        <f>P208</f>
        <v>0</v>
      </c>
      <c r="Q207" s="176"/>
      <c r="R207" s="177">
        <f>R208</f>
        <v>0</v>
      </c>
      <c r="S207" s="176"/>
      <c r="T207" s="178">
        <f>T208</f>
        <v>0</v>
      </c>
      <c r="AR207" s="179" t="s">
        <v>137</v>
      </c>
      <c r="AT207" s="180" t="s">
        <v>70</v>
      </c>
      <c r="AU207" s="180" t="s">
        <v>76</v>
      </c>
      <c r="AY207" s="179" t="s">
        <v>112</v>
      </c>
      <c r="BK207" s="181">
        <f>BK208</f>
        <v>0</v>
      </c>
    </row>
    <row r="208" spans="2:65" s="1" customFormat="1" ht="22.5" customHeight="1">
      <c r="B208" s="38"/>
      <c r="C208" s="185" t="s">
        <v>423</v>
      </c>
      <c r="D208" s="185" t="s">
        <v>115</v>
      </c>
      <c r="E208" s="186" t="s">
        <v>424</v>
      </c>
      <c r="F208" s="187" t="s">
        <v>425</v>
      </c>
      <c r="G208" s="188" t="s">
        <v>426</v>
      </c>
      <c r="H208" s="189">
        <v>1</v>
      </c>
      <c r="I208" s="190"/>
      <c r="J208" s="191">
        <f>ROUND(I208*H208,2)</f>
        <v>0</v>
      </c>
      <c r="K208" s="187" t="s">
        <v>427</v>
      </c>
      <c r="L208" s="58"/>
      <c r="M208" s="192" t="s">
        <v>21</v>
      </c>
      <c r="N208" s="193" t="s">
        <v>42</v>
      </c>
      <c r="O208" s="39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AR208" s="21" t="s">
        <v>428</v>
      </c>
      <c r="AT208" s="21" t="s">
        <v>115</v>
      </c>
      <c r="AU208" s="21" t="s">
        <v>83</v>
      </c>
      <c r="AY208" s="21" t="s">
        <v>112</v>
      </c>
      <c r="BE208" s="196">
        <f>IF(N208="základní",J208,0)</f>
        <v>0</v>
      </c>
      <c r="BF208" s="196">
        <f>IF(N208="snížená",J208,0)</f>
        <v>0</v>
      </c>
      <c r="BG208" s="196">
        <f>IF(N208="zákl. přenesená",J208,0)</f>
        <v>0</v>
      </c>
      <c r="BH208" s="196">
        <f>IF(N208="sníž. přenesená",J208,0)</f>
        <v>0</v>
      </c>
      <c r="BI208" s="196">
        <f>IF(N208="nulová",J208,0)</f>
        <v>0</v>
      </c>
      <c r="BJ208" s="21" t="s">
        <v>76</v>
      </c>
      <c r="BK208" s="196">
        <f>ROUND(I208*H208,2)</f>
        <v>0</v>
      </c>
      <c r="BL208" s="21" t="s">
        <v>428</v>
      </c>
      <c r="BM208" s="21" t="s">
        <v>429</v>
      </c>
    </row>
    <row r="209" spans="2:65" s="10" customFormat="1" ht="29.85" customHeight="1">
      <c r="B209" s="168"/>
      <c r="C209" s="169"/>
      <c r="D209" s="182" t="s">
        <v>70</v>
      </c>
      <c r="E209" s="183" t="s">
        <v>430</v>
      </c>
      <c r="F209" s="183" t="s">
        <v>431</v>
      </c>
      <c r="G209" s="169"/>
      <c r="H209" s="169"/>
      <c r="I209" s="172"/>
      <c r="J209" s="184">
        <f>BK209</f>
        <v>0</v>
      </c>
      <c r="K209" s="169"/>
      <c r="L209" s="174"/>
      <c r="M209" s="175"/>
      <c r="N209" s="176"/>
      <c r="O209" s="176"/>
      <c r="P209" s="177">
        <f>SUM(P210:P211)</f>
        <v>0</v>
      </c>
      <c r="Q209" s="176"/>
      <c r="R209" s="177">
        <f>SUM(R210:R211)</f>
        <v>0</v>
      </c>
      <c r="S209" s="176"/>
      <c r="T209" s="178">
        <f>SUM(T210:T211)</f>
        <v>0</v>
      </c>
      <c r="AR209" s="179" t="s">
        <v>137</v>
      </c>
      <c r="AT209" s="180" t="s">
        <v>70</v>
      </c>
      <c r="AU209" s="180" t="s">
        <v>76</v>
      </c>
      <c r="AY209" s="179" t="s">
        <v>112</v>
      </c>
      <c r="BK209" s="181">
        <f>SUM(BK210:BK211)</f>
        <v>0</v>
      </c>
    </row>
    <row r="210" spans="2:65" s="1" customFormat="1" ht="22.5" customHeight="1">
      <c r="B210" s="38"/>
      <c r="C210" s="185" t="s">
        <v>432</v>
      </c>
      <c r="D210" s="185" t="s">
        <v>115</v>
      </c>
      <c r="E210" s="186" t="s">
        <v>433</v>
      </c>
      <c r="F210" s="187" t="s">
        <v>434</v>
      </c>
      <c r="G210" s="188" t="s">
        <v>426</v>
      </c>
      <c r="H210" s="189">
        <v>1</v>
      </c>
      <c r="I210" s="190"/>
      <c r="J210" s="191">
        <f>ROUND(I210*H210,2)</f>
        <v>0</v>
      </c>
      <c r="K210" s="187" t="s">
        <v>427</v>
      </c>
      <c r="L210" s="58"/>
      <c r="M210" s="192" t="s">
        <v>21</v>
      </c>
      <c r="N210" s="193" t="s">
        <v>42</v>
      </c>
      <c r="O210" s="39"/>
      <c r="P210" s="194">
        <f>O210*H210</f>
        <v>0</v>
      </c>
      <c r="Q210" s="194">
        <v>0</v>
      </c>
      <c r="R210" s="194">
        <f>Q210*H210</f>
        <v>0</v>
      </c>
      <c r="S210" s="194">
        <v>0</v>
      </c>
      <c r="T210" s="195">
        <f>S210*H210</f>
        <v>0</v>
      </c>
      <c r="AR210" s="21" t="s">
        <v>428</v>
      </c>
      <c r="AT210" s="21" t="s">
        <v>115</v>
      </c>
      <c r="AU210" s="21" t="s">
        <v>83</v>
      </c>
      <c r="AY210" s="21" t="s">
        <v>112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21" t="s">
        <v>76</v>
      </c>
      <c r="BK210" s="196">
        <f>ROUND(I210*H210,2)</f>
        <v>0</v>
      </c>
      <c r="BL210" s="21" t="s">
        <v>428</v>
      </c>
      <c r="BM210" s="21" t="s">
        <v>435</v>
      </c>
    </row>
    <row r="211" spans="2:65" s="1" customFormat="1" ht="22.5" customHeight="1">
      <c r="B211" s="38"/>
      <c r="C211" s="185" t="s">
        <v>436</v>
      </c>
      <c r="D211" s="185" t="s">
        <v>115</v>
      </c>
      <c r="E211" s="186" t="s">
        <v>437</v>
      </c>
      <c r="F211" s="187" t="s">
        <v>438</v>
      </c>
      <c r="G211" s="188" t="s">
        <v>426</v>
      </c>
      <c r="H211" s="189">
        <v>1</v>
      </c>
      <c r="I211" s="190"/>
      <c r="J211" s="191">
        <f>ROUND(I211*H211,2)</f>
        <v>0</v>
      </c>
      <c r="K211" s="187" t="s">
        <v>427</v>
      </c>
      <c r="L211" s="58"/>
      <c r="M211" s="192" t="s">
        <v>21</v>
      </c>
      <c r="N211" s="223" t="s">
        <v>42</v>
      </c>
      <c r="O211" s="224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AR211" s="21" t="s">
        <v>428</v>
      </c>
      <c r="AT211" s="21" t="s">
        <v>115</v>
      </c>
      <c r="AU211" s="21" t="s">
        <v>83</v>
      </c>
      <c r="AY211" s="21" t="s">
        <v>112</v>
      </c>
      <c r="BE211" s="196">
        <f>IF(N211="základní",J211,0)</f>
        <v>0</v>
      </c>
      <c r="BF211" s="196">
        <f>IF(N211="snížená",J211,0)</f>
        <v>0</v>
      </c>
      <c r="BG211" s="196">
        <f>IF(N211="zákl. přenesená",J211,0)</f>
        <v>0</v>
      </c>
      <c r="BH211" s="196">
        <f>IF(N211="sníž. přenesená",J211,0)</f>
        <v>0</v>
      </c>
      <c r="BI211" s="196">
        <f>IF(N211="nulová",J211,0)</f>
        <v>0</v>
      </c>
      <c r="BJ211" s="21" t="s">
        <v>76</v>
      </c>
      <c r="BK211" s="196">
        <f>ROUND(I211*H211,2)</f>
        <v>0</v>
      </c>
      <c r="BL211" s="21" t="s">
        <v>428</v>
      </c>
      <c r="BM211" s="21" t="s">
        <v>439</v>
      </c>
    </row>
    <row r="212" spans="2:65" s="1" customFormat="1" ht="6.95" customHeight="1">
      <c r="B212" s="53"/>
      <c r="C212" s="54"/>
      <c r="D212" s="54"/>
      <c r="E212" s="54"/>
      <c r="F212" s="54"/>
      <c r="G212" s="54"/>
      <c r="H212" s="54"/>
      <c r="I212" s="131"/>
      <c r="J212" s="54"/>
      <c r="K212" s="54"/>
      <c r="L212" s="58"/>
    </row>
  </sheetData>
  <sheetProtection password="CC35" sheet="1" objects="1" scenarios="1" formatCells="0" formatColumns="0" formatRows="0" sort="0" autoFilter="0"/>
  <autoFilter ref="C76:K211"/>
  <mergeCells count="6">
    <mergeCell ref="L2:V2"/>
    <mergeCell ref="E7:H7"/>
    <mergeCell ref="E22:H22"/>
    <mergeCell ref="E43:H43"/>
    <mergeCell ref="E69:H69"/>
    <mergeCell ref="G1:H1"/>
  </mergeCells>
  <hyperlinks>
    <hyperlink ref="F1:G1" location="C2" display="1) Krycí list soupisu"/>
    <hyperlink ref="G1:H1" location="C50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workbookViewId="0"/>
  </sheetViews>
  <sheetFormatPr defaultRowHeight="13.5"/>
  <cols>
    <col min="1" max="1" width="8.33203125" style="227" customWidth="1"/>
    <col min="2" max="2" width="1.6640625" style="227" customWidth="1"/>
    <col min="3" max="4" width="5" style="227" customWidth="1"/>
    <col min="5" max="5" width="11.6640625" style="227" customWidth="1"/>
    <col min="6" max="6" width="9.1640625" style="227" customWidth="1"/>
    <col min="7" max="7" width="5" style="227" customWidth="1"/>
    <col min="8" max="8" width="77.83203125" style="227" customWidth="1"/>
    <col min="9" max="10" width="20" style="227" customWidth="1"/>
    <col min="11" max="11" width="1.6640625" style="227" customWidth="1"/>
  </cols>
  <sheetData>
    <row r="1" spans="2:11" ht="37.5" customHeight="1"/>
    <row r="2" spans="2:1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pans="2:11" s="12" customFormat="1" ht="45" customHeight="1">
      <c r="B3" s="231"/>
      <c r="C3" s="350" t="s">
        <v>440</v>
      </c>
      <c r="D3" s="350"/>
      <c r="E3" s="350"/>
      <c r="F3" s="350"/>
      <c r="G3" s="350"/>
      <c r="H3" s="350"/>
      <c r="I3" s="350"/>
      <c r="J3" s="350"/>
      <c r="K3" s="232"/>
    </row>
    <row r="4" spans="2:11" ht="25.5" customHeight="1">
      <c r="B4" s="233"/>
      <c r="C4" s="354" t="s">
        <v>441</v>
      </c>
      <c r="D4" s="354"/>
      <c r="E4" s="354"/>
      <c r="F4" s="354"/>
      <c r="G4" s="354"/>
      <c r="H4" s="354"/>
      <c r="I4" s="354"/>
      <c r="J4" s="354"/>
      <c r="K4" s="234"/>
    </row>
    <row r="5" spans="2:11" ht="5.25" customHeight="1">
      <c r="B5" s="233"/>
      <c r="C5" s="235"/>
      <c r="D5" s="235"/>
      <c r="E5" s="235"/>
      <c r="F5" s="235"/>
      <c r="G5" s="235"/>
      <c r="H5" s="235"/>
      <c r="I5" s="235"/>
      <c r="J5" s="235"/>
      <c r="K5" s="234"/>
    </row>
    <row r="6" spans="2:11" ht="15" customHeight="1">
      <c r="B6" s="233"/>
      <c r="C6" s="353" t="s">
        <v>442</v>
      </c>
      <c r="D6" s="353"/>
      <c r="E6" s="353"/>
      <c r="F6" s="353"/>
      <c r="G6" s="353"/>
      <c r="H6" s="353"/>
      <c r="I6" s="353"/>
      <c r="J6" s="353"/>
      <c r="K6" s="234"/>
    </row>
    <row r="7" spans="2:11" ht="15" customHeight="1">
      <c r="B7" s="237"/>
      <c r="C7" s="353" t="s">
        <v>443</v>
      </c>
      <c r="D7" s="353"/>
      <c r="E7" s="353"/>
      <c r="F7" s="353"/>
      <c r="G7" s="353"/>
      <c r="H7" s="353"/>
      <c r="I7" s="353"/>
      <c r="J7" s="353"/>
      <c r="K7" s="234"/>
    </row>
    <row r="8" spans="2:1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pans="2:11" ht="15" customHeight="1">
      <c r="B9" s="237"/>
      <c r="C9" s="353" t="s">
        <v>444</v>
      </c>
      <c r="D9" s="353"/>
      <c r="E9" s="353"/>
      <c r="F9" s="353"/>
      <c r="G9" s="353"/>
      <c r="H9" s="353"/>
      <c r="I9" s="353"/>
      <c r="J9" s="353"/>
      <c r="K9" s="234"/>
    </row>
    <row r="10" spans="2:11" ht="15" customHeight="1">
      <c r="B10" s="237"/>
      <c r="C10" s="236"/>
      <c r="D10" s="353" t="s">
        <v>445</v>
      </c>
      <c r="E10" s="353"/>
      <c r="F10" s="353"/>
      <c r="G10" s="353"/>
      <c r="H10" s="353"/>
      <c r="I10" s="353"/>
      <c r="J10" s="353"/>
      <c r="K10" s="234"/>
    </row>
    <row r="11" spans="2:11" ht="15" customHeight="1">
      <c r="B11" s="237"/>
      <c r="C11" s="238"/>
      <c r="D11" s="353" t="s">
        <v>446</v>
      </c>
      <c r="E11" s="353"/>
      <c r="F11" s="353"/>
      <c r="G11" s="353"/>
      <c r="H11" s="353"/>
      <c r="I11" s="353"/>
      <c r="J11" s="353"/>
      <c r="K11" s="234"/>
    </row>
    <row r="12" spans="2:11" ht="12.75" customHeight="1">
      <c r="B12" s="237"/>
      <c r="C12" s="238"/>
      <c r="D12" s="238"/>
      <c r="E12" s="238"/>
      <c r="F12" s="238"/>
      <c r="G12" s="238"/>
      <c r="H12" s="238"/>
      <c r="I12" s="238"/>
      <c r="J12" s="238"/>
      <c r="K12" s="234"/>
    </row>
    <row r="13" spans="2:11" ht="15" customHeight="1">
      <c r="B13" s="237"/>
      <c r="C13" s="238"/>
      <c r="D13" s="353" t="s">
        <v>447</v>
      </c>
      <c r="E13" s="353"/>
      <c r="F13" s="353"/>
      <c r="G13" s="353"/>
      <c r="H13" s="353"/>
      <c r="I13" s="353"/>
      <c r="J13" s="353"/>
      <c r="K13" s="234"/>
    </row>
    <row r="14" spans="2:11" ht="15" customHeight="1">
      <c r="B14" s="237"/>
      <c r="C14" s="238"/>
      <c r="D14" s="353" t="s">
        <v>448</v>
      </c>
      <c r="E14" s="353"/>
      <c r="F14" s="353"/>
      <c r="G14" s="353"/>
      <c r="H14" s="353"/>
      <c r="I14" s="353"/>
      <c r="J14" s="353"/>
      <c r="K14" s="234"/>
    </row>
    <row r="15" spans="2:11" ht="15" customHeight="1">
      <c r="B15" s="237"/>
      <c r="C15" s="238"/>
      <c r="D15" s="353" t="s">
        <v>449</v>
      </c>
      <c r="E15" s="353"/>
      <c r="F15" s="353"/>
      <c r="G15" s="353"/>
      <c r="H15" s="353"/>
      <c r="I15" s="353"/>
      <c r="J15" s="353"/>
      <c r="K15" s="234"/>
    </row>
    <row r="16" spans="2:11" ht="15" customHeight="1">
      <c r="B16" s="237"/>
      <c r="C16" s="238"/>
      <c r="D16" s="238"/>
      <c r="E16" s="239" t="s">
        <v>75</v>
      </c>
      <c r="F16" s="353" t="s">
        <v>450</v>
      </c>
      <c r="G16" s="353"/>
      <c r="H16" s="353"/>
      <c r="I16" s="353"/>
      <c r="J16" s="353"/>
      <c r="K16" s="234"/>
    </row>
    <row r="17" spans="2:11" ht="15" customHeight="1">
      <c r="B17" s="237"/>
      <c r="C17" s="238"/>
      <c r="D17" s="238"/>
      <c r="E17" s="239" t="s">
        <v>451</v>
      </c>
      <c r="F17" s="353" t="s">
        <v>452</v>
      </c>
      <c r="G17" s="353"/>
      <c r="H17" s="353"/>
      <c r="I17" s="353"/>
      <c r="J17" s="353"/>
      <c r="K17" s="234"/>
    </row>
    <row r="18" spans="2:11" ht="15" customHeight="1">
      <c r="B18" s="237"/>
      <c r="C18" s="238"/>
      <c r="D18" s="238"/>
      <c r="E18" s="239" t="s">
        <v>453</v>
      </c>
      <c r="F18" s="353" t="s">
        <v>454</v>
      </c>
      <c r="G18" s="353"/>
      <c r="H18" s="353"/>
      <c r="I18" s="353"/>
      <c r="J18" s="353"/>
      <c r="K18" s="234"/>
    </row>
    <row r="19" spans="2:11" ht="15" customHeight="1">
      <c r="B19" s="237"/>
      <c r="C19" s="238"/>
      <c r="D19" s="238"/>
      <c r="E19" s="239" t="s">
        <v>455</v>
      </c>
      <c r="F19" s="353" t="s">
        <v>456</v>
      </c>
      <c r="G19" s="353"/>
      <c r="H19" s="353"/>
      <c r="I19" s="353"/>
      <c r="J19" s="353"/>
      <c r="K19" s="234"/>
    </row>
    <row r="20" spans="2:11" ht="15" customHeight="1">
      <c r="B20" s="237"/>
      <c r="C20" s="238"/>
      <c r="D20" s="238"/>
      <c r="E20" s="239" t="s">
        <v>457</v>
      </c>
      <c r="F20" s="353" t="s">
        <v>458</v>
      </c>
      <c r="G20" s="353"/>
      <c r="H20" s="353"/>
      <c r="I20" s="353"/>
      <c r="J20" s="353"/>
      <c r="K20" s="234"/>
    </row>
    <row r="21" spans="2:11" ht="15" customHeight="1">
      <c r="B21" s="237"/>
      <c r="C21" s="238"/>
      <c r="D21" s="238"/>
      <c r="E21" s="239" t="s">
        <v>459</v>
      </c>
      <c r="F21" s="353" t="s">
        <v>460</v>
      </c>
      <c r="G21" s="353"/>
      <c r="H21" s="353"/>
      <c r="I21" s="353"/>
      <c r="J21" s="353"/>
      <c r="K21" s="234"/>
    </row>
    <row r="22" spans="2:11" ht="12.75" customHeight="1">
      <c r="B22" s="237"/>
      <c r="C22" s="238"/>
      <c r="D22" s="238"/>
      <c r="E22" s="238"/>
      <c r="F22" s="238"/>
      <c r="G22" s="238"/>
      <c r="H22" s="238"/>
      <c r="I22" s="238"/>
      <c r="J22" s="238"/>
      <c r="K22" s="234"/>
    </row>
    <row r="23" spans="2:11" ht="15" customHeight="1">
      <c r="B23" s="237"/>
      <c r="C23" s="353" t="s">
        <v>461</v>
      </c>
      <c r="D23" s="353"/>
      <c r="E23" s="353"/>
      <c r="F23" s="353"/>
      <c r="G23" s="353"/>
      <c r="H23" s="353"/>
      <c r="I23" s="353"/>
      <c r="J23" s="353"/>
      <c r="K23" s="234"/>
    </row>
    <row r="24" spans="2:11" ht="15" customHeight="1">
      <c r="B24" s="237"/>
      <c r="C24" s="353" t="s">
        <v>462</v>
      </c>
      <c r="D24" s="353"/>
      <c r="E24" s="353"/>
      <c r="F24" s="353"/>
      <c r="G24" s="353"/>
      <c r="H24" s="353"/>
      <c r="I24" s="353"/>
      <c r="J24" s="353"/>
      <c r="K24" s="234"/>
    </row>
    <row r="25" spans="2:11" ht="15" customHeight="1">
      <c r="B25" s="237"/>
      <c r="C25" s="236"/>
      <c r="D25" s="353" t="s">
        <v>463</v>
      </c>
      <c r="E25" s="353"/>
      <c r="F25" s="353"/>
      <c r="G25" s="353"/>
      <c r="H25" s="353"/>
      <c r="I25" s="353"/>
      <c r="J25" s="353"/>
      <c r="K25" s="234"/>
    </row>
    <row r="26" spans="2:11" ht="15" customHeight="1">
      <c r="B26" s="237"/>
      <c r="C26" s="238"/>
      <c r="D26" s="353" t="s">
        <v>464</v>
      </c>
      <c r="E26" s="353"/>
      <c r="F26" s="353"/>
      <c r="G26" s="353"/>
      <c r="H26" s="353"/>
      <c r="I26" s="353"/>
      <c r="J26" s="353"/>
      <c r="K26" s="234"/>
    </row>
    <row r="27" spans="2:11" ht="12.75" customHeight="1">
      <c r="B27" s="237"/>
      <c r="C27" s="238"/>
      <c r="D27" s="238"/>
      <c r="E27" s="238"/>
      <c r="F27" s="238"/>
      <c r="G27" s="238"/>
      <c r="H27" s="238"/>
      <c r="I27" s="238"/>
      <c r="J27" s="238"/>
      <c r="K27" s="234"/>
    </row>
    <row r="28" spans="2:11" ht="15" customHeight="1">
      <c r="B28" s="237"/>
      <c r="C28" s="238"/>
      <c r="D28" s="353" t="s">
        <v>465</v>
      </c>
      <c r="E28" s="353"/>
      <c r="F28" s="353"/>
      <c r="G28" s="353"/>
      <c r="H28" s="353"/>
      <c r="I28" s="353"/>
      <c r="J28" s="353"/>
      <c r="K28" s="234"/>
    </row>
    <row r="29" spans="2:11" ht="15" customHeight="1">
      <c r="B29" s="237"/>
      <c r="C29" s="238"/>
      <c r="D29" s="353" t="s">
        <v>466</v>
      </c>
      <c r="E29" s="353"/>
      <c r="F29" s="353"/>
      <c r="G29" s="353"/>
      <c r="H29" s="353"/>
      <c r="I29" s="353"/>
      <c r="J29" s="353"/>
      <c r="K29" s="234"/>
    </row>
    <row r="30" spans="2:11" ht="12.75" customHeight="1">
      <c r="B30" s="237"/>
      <c r="C30" s="238"/>
      <c r="D30" s="238"/>
      <c r="E30" s="238"/>
      <c r="F30" s="238"/>
      <c r="G30" s="238"/>
      <c r="H30" s="238"/>
      <c r="I30" s="238"/>
      <c r="J30" s="238"/>
      <c r="K30" s="234"/>
    </row>
    <row r="31" spans="2:11" ht="15" customHeight="1">
      <c r="B31" s="237"/>
      <c r="C31" s="238"/>
      <c r="D31" s="353" t="s">
        <v>467</v>
      </c>
      <c r="E31" s="353"/>
      <c r="F31" s="353"/>
      <c r="G31" s="353"/>
      <c r="H31" s="353"/>
      <c r="I31" s="353"/>
      <c r="J31" s="353"/>
      <c r="K31" s="234"/>
    </row>
    <row r="32" spans="2:11" ht="15" customHeight="1">
      <c r="B32" s="237"/>
      <c r="C32" s="238"/>
      <c r="D32" s="353" t="s">
        <v>468</v>
      </c>
      <c r="E32" s="353"/>
      <c r="F32" s="353"/>
      <c r="G32" s="353"/>
      <c r="H32" s="353"/>
      <c r="I32" s="353"/>
      <c r="J32" s="353"/>
      <c r="K32" s="234"/>
    </row>
    <row r="33" spans="2:11" ht="15" customHeight="1">
      <c r="B33" s="237"/>
      <c r="C33" s="238"/>
      <c r="D33" s="353" t="s">
        <v>469</v>
      </c>
      <c r="E33" s="353"/>
      <c r="F33" s="353"/>
      <c r="G33" s="353"/>
      <c r="H33" s="353"/>
      <c r="I33" s="353"/>
      <c r="J33" s="353"/>
      <c r="K33" s="234"/>
    </row>
    <row r="34" spans="2:11" ht="15" customHeight="1">
      <c r="B34" s="237"/>
      <c r="C34" s="238"/>
      <c r="D34" s="236"/>
      <c r="E34" s="240" t="s">
        <v>98</v>
      </c>
      <c r="F34" s="236"/>
      <c r="G34" s="353" t="s">
        <v>470</v>
      </c>
      <c r="H34" s="353"/>
      <c r="I34" s="353"/>
      <c r="J34" s="353"/>
      <c r="K34" s="234"/>
    </row>
    <row r="35" spans="2:11" ht="30.75" customHeight="1">
      <c r="B35" s="237"/>
      <c r="C35" s="238"/>
      <c r="D35" s="236"/>
      <c r="E35" s="240" t="s">
        <v>471</v>
      </c>
      <c r="F35" s="236"/>
      <c r="G35" s="353" t="s">
        <v>472</v>
      </c>
      <c r="H35" s="353"/>
      <c r="I35" s="353"/>
      <c r="J35" s="353"/>
      <c r="K35" s="234"/>
    </row>
    <row r="36" spans="2:11" ht="15" customHeight="1">
      <c r="B36" s="237"/>
      <c r="C36" s="238"/>
      <c r="D36" s="236"/>
      <c r="E36" s="240" t="s">
        <v>52</v>
      </c>
      <c r="F36" s="236"/>
      <c r="G36" s="353" t="s">
        <v>473</v>
      </c>
      <c r="H36" s="353"/>
      <c r="I36" s="353"/>
      <c r="J36" s="353"/>
      <c r="K36" s="234"/>
    </row>
    <row r="37" spans="2:11" ht="15" customHeight="1">
      <c r="B37" s="237"/>
      <c r="C37" s="238"/>
      <c r="D37" s="236"/>
      <c r="E37" s="240" t="s">
        <v>99</v>
      </c>
      <c r="F37" s="236"/>
      <c r="G37" s="353" t="s">
        <v>474</v>
      </c>
      <c r="H37" s="353"/>
      <c r="I37" s="353"/>
      <c r="J37" s="353"/>
      <c r="K37" s="234"/>
    </row>
    <row r="38" spans="2:11" ht="15" customHeight="1">
      <c r="B38" s="237"/>
      <c r="C38" s="238"/>
      <c r="D38" s="236"/>
      <c r="E38" s="240" t="s">
        <v>100</v>
      </c>
      <c r="F38" s="236"/>
      <c r="G38" s="353" t="s">
        <v>475</v>
      </c>
      <c r="H38" s="353"/>
      <c r="I38" s="353"/>
      <c r="J38" s="353"/>
      <c r="K38" s="234"/>
    </row>
    <row r="39" spans="2:11" ht="15" customHeight="1">
      <c r="B39" s="237"/>
      <c r="C39" s="238"/>
      <c r="D39" s="236"/>
      <c r="E39" s="240" t="s">
        <v>101</v>
      </c>
      <c r="F39" s="236"/>
      <c r="G39" s="353" t="s">
        <v>476</v>
      </c>
      <c r="H39" s="353"/>
      <c r="I39" s="353"/>
      <c r="J39" s="353"/>
      <c r="K39" s="234"/>
    </row>
    <row r="40" spans="2:11" ht="15" customHeight="1">
      <c r="B40" s="237"/>
      <c r="C40" s="238"/>
      <c r="D40" s="236"/>
      <c r="E40" s="240" t="s">
        <v>477</v>
      </c>
      <c r="F40" s="236"/>
      <c r="G40" s="353" t="s">
        <v>478</v>
      </c>
      <c r="H40" s="353"/>
      <c r="I40" s="353"/>
      <c r="J40" s="353"/>
      <c r="K40" s="234"/>
    </row>
    <row r="41" spans="2:11" ht="15" customHeight="1">
      <c r="B41" s="237"/>
      <c r="C41" s="238"/>
      <c r="D41" s="236"/>
      <c r="E41" s="240"/>
      <c r="F41" s="236"/>
      <c r="G41" s="353" t="s">
        <v>479</v>
      </c>
      <c r="H41" s="353"/>
      <c r="I41" s="353"/>
      <c r="J41" s="353"/>
      <c r="K41" s="234"/>
    </row>
    <row r="42" spans="2:11" ht="15" customHeight="1">
      <c r="B42" s="237"/>
      <c r="C42" s="238"/>
      <c r="D42" s="236"/>
      <c r="E42" s="240" t="s">
        <v>480</v>
      </c>
      <c r="F42" s="236"/>
      <c r="G42" s="353" t="s">
        <v>481</v>
      </c>
      <c r="H42" s="353"/>
      <c r="I42" s="353"/>
      <c r="J42" s="353"/>
      <c r="K42" s="234"/>
    </row>
    <row r="43" spans="2:11" ht="15" customHeight="1">
      <c r="B43" s="237"/>
      <c r="C43" s="238"/>
      <c r="D43" s="236"/>
      <c r="E43" s="240" t="s">
        <v>103</v>
      </c>
      <c r="F43" s="236"/>
      <c r="G43" s="353" t="s">
        <v>482</v>
      </c>
      <c r="H43" s="353"/>
      <c r="I43" s="353"/>
      <c r="J43" s="353"/>
      <c r="K43" s="234"/>
    </row>
    <row r="44" spans="2:11" ht="12.75" customHeight="1">
      <c r="B44" s="237"/>
      <c r="C44" s="238"/>
      <c r="D44" s="236"/>
      <c r="E44" s="236"/>
      <c r="F44" s="236"/>
      <c r="G44" s="236"/>
      <c r="H44" s="236"/>
      <c r="I44" s="236"/>
      <c r="J44" s="236"/>
      <c r="K44" s="234"/>
    </row>
    <row r="45" spans="2:11" ht="15" customHeight="1">
      <c r="B45" s="237"/>
      <c r="C45" s="238"/>
      <c r="D45" s="353" t="s">
        <v>483</v>
      </c>
      <c r="E45" s="353"/>
      <c r="F45" s="353"/>
      <c r="G45" s="353"/>
      <c r="H45" s="353"/>
      <c r="I45" s="353"/>
      <c r="J45" s="353"/>
      <c r="K45" s="234"/>
    </row>
    <row r="46" spans="2:11" ht="15" customHeight="1">
      <c r="B46" s="237"/>
      <c r="C46" s="238"/>
      <c r="D46" s="238"/>
      <c r="E46" s="353" t="s">
        <v>484</v>
      </c>
      <c r="F46" s="353"/>
      <c r="G46" s="353"/>
      <c r="H46" s="353"/>
      <c r="I46" s="353"/>
      <c r="J46" s="353"/>
      <c r="K46" s="234"/>
    </row>
    <row r="47" spans="2:11" ht="15" customHeight="1">
      <c r="B47" s="237"/>
      <c r="C47" s="238"/>
      <c r="D47" s="238"/>
      <c r="E47" s="353" t="s">
        <v>485</v>
      </c>
      <c r="F47" s="353"/>
      <c r="G47" s="353"/>
      <c r="H47" s="353"/>
      <c r="I47" s="353"/>
      <c r="J47" s="353"/>
      <c r="K47" s="234"/>
    </row>
    <row r="48" spans="2:11" ht="15" customHeight="1">
      <c r="B48" s="237"/>
      <c r="C48" s="238"/>
      <c r="D48" s="238"/>
      <c r="E48" s="353" t="s">
        <v>486</v>
      </c>
      <c r="F48" s="353"/>
      <c r="G48" s="353"/>
      <c r="H48" s="353"/>
      <c r="I48" s="353"/>
      <c r="J48" s="353"/>
      <c r="K48" s="234"/>
    </row>
    <row r="49" spans="2:11" ht="15" customHeight="1">
      <c r="B49" s="237"/>
      <c r="C49" s="238"/>
      <c r="D49" s="353" t="s">
        <v>487</v>
      </c>
      <c r="E49" s="353"/>
      <c r="F49" s="353"/>
      <c r="G49" s="353"/>
      <c r="H49" s="353"/>
      <c r="I49" s="353"/>
      <c r="J49" s="353"/>
      <c r="K49" s="234"/>
    </row>
    <row r="50" spans="2:11" ht="25.5" customHeight="1">
      <c r="B50" s="233"/>
      <c r="C50" s="354" t="s">
        <v>488</v>
      </c>
      <c r="D50" s="354"/>
      <c r="E50" s="354"/>
      <c r="F50" s="354"/>
      <c r="G50" s="354"/>
      <c r="H50" s="354"/>
      <c r="I50" s="354"/>
      <c r="J50" s="354"/>
      <c r="K50" s="234"/>
    </row>
    <row r="51" spans="2:11" ht="5.25" customHeight="1">
      <c r="B51" s="233"/>
      <c r="C51" s="235"/>
      <c r="D51" s="235"/>
      <c r="E51" s="235"/>
      <c r="F51" s="235"/>
      <c r="G51" s="235"/>
      <c r="H51" s="235"/>
      <c r="I51" s="235"/>
      <c r="J51" s="235"/>
      <c r="K51" s="234"/>
    </row>
    <row r="52" spans="2:11" ht="15" customHeight="1">
      <c r="B52" s="233"/>
      <c r="C52" s="353" t="s">
        <v>489</v>
      </c>
      <c r="D52" s="353"/>
      <c r="E52" s="353"/>
      <c r="F52" s="353"/>
      <c r="G52" s="353"/>
      <c r="H52" s="353"/>
      <c r="I52" s="353"/>
      <c r="J52" s="353"/>
      <c r="K52" s="234"/>
    </row>
    <row r="53" spans="2:11" ht="15" customHeight="1">
      <c r="B53" s="233"/>
      <c r="C53" s="353" t="s">
        <v>490</v>
      </c>
      <c r="D53" s="353"/>
      <c r="E53" s="353"/>
      <c r="F53" s="353"/>
      <c r="G53" s="353"/>
      <c r="H53" s="353"/>
      <c r="I53" s="353"/>
      <c r="J53" s="353"/>
      <c r="K53" s="234"/>
    </row>
    <row r="54" spans="2:11" ht="12.75" customHeight="1">
      <c r="B54" s="233"/>
      <c r="C54" s="236"/>
      <c r="D54" s="236"/>
      <c r="E54" s="236"/>
      <c r="F54" s="236"/>
      <c r="G54" s="236"/>
      <c r="H54" s="236"/>
      <c r="I54" s="236"/>
      <c r="J54" s="236"/>
      <c r="K54" s="234"/>
    </row>
    <row r="55" spans="2:11" ht="15" customHeight="1">
      <c r="B55" s="233"/>
      <c r="C55" s="353" t="s">
        <v>491</v>
      </c>
      <c r="D55" s="353"/>
      <c r="E55" s="353"/>
      <c r="F55" s="353"/>
      <c r="G55" s="353"/>
      <c r="H55" s="353"/>
      <c r="I55" s="353"/>
      <c r="J55" s="353"/>
      <c r="K55" s="234"/>
    </row>
    <row r="56" spans="2:11" ht="15" customHeight="1">
      <c r="B56" s="233"/>
      <c r="C56" s="238"/>
      <c r="D56" s="353" t="s">
        <v>492</v>
      </c>
      <c r="E56" s="353"/>
      <c r="F56" s="353"/>
      <c r="G56" s="353"/>
      <c r="H56" s="353"/>
      <c r="I56" s="353"/>
      <c r="J56" s="353"/>
      <c r="K56" s="234"/>
    </row>
    <row r="57" spans="2:11" ht="15" customHeight="1">
      <c r="B57" s="233"/>
      <c r="C57" s="238"/>
      <c r="D57" s="353" t="s">
        <v>493</v>
      </c>
      <c r="E57" s="353"/>
      <c r="F57" s="353"/>
      <c r="G57" s="353"/>
      <c r="H57" s="353"/>
      <c r="I57" s="353"/>
      <c r="J57" s="353"/>
      <c r="K57" s="234"/>
    </row>
    <row r="58" spans="2:11" ht="15" customHeight="1">
      <c r="B58" s="233"/>
      <c r="C58" s="238"/>
      <c r="D58" s="353" t="s">
        <v>494</v>
      </c>
      <c r="E58" s="353"/>
      <c r="F58" s="353"/>
      <c r="G58" s="353"/>
      <c r="H58" s="353"/>
      <c r="I58" s="353"/>
      <c r="J58" s="353"/>
      <c r="K58" s="234"/>
    </row>
    <row r="59" spans="2:11" ht="15" customHeight="1">
      <c r="B59" s="233"/>
      <c r="C59" s="238"/>
      <c r="D59" s="353" t="s">
        <v>495</v>
      </c>
      <c r="E59" s="353"/>
      <c r="F59" s="353"/>
      <c r="G59" s="353"/>
      <c r="H59" s="353"/>
      <c r="I59" s="353"/>
      <c r="J59" s="353"/>
      <c r="K59" s="234"/>
    </row>
    <row r="60" spans="2:11" ht="15" customHeight="1">
      <c r="B60" s="233"/>
      <c r="C60" s="238"/>
      <c r="D60" s="352" t="s">
        <v>496</v>
      </c>
      <c r="E60" s="352"/>
      <c r="F60" s="352"/>
      <c r="G60" s="352"/>
      <c r="H60" s="352"/>
      <c r="I60" s="352"/>
      <c r="J60" s="352"/>
      <c r="K60" s="234"/>
    </row>
    <row r="61" spans="2:11" ht="15" customHeight="1">
      <c r="B61" s="233"/>
      <c r="C61" s="238"/>
      <c r="D61" s="353" t="s">
        <v>497</v>
      </c>
      <c r="E61" s="353"/>
      <c r="F61" s="353"/>
      <c r="G61" s="353"/>
      <c r="H61" s="353"/>
      <c r="I61" s="353"/>
      <c r="J61" s="353"/>
      <c r="K61" s="234"/>
    </row>
    <row r="62" spans="2:11" ht="12.75" customHeight="1">
      <c r="B62" s="233"/>
      <c r="C62" s="238"/>
      <c r="D62" s="238"/>
      <c r="E62" s="241"/>
      <c r="F62" s="238"/>
      <c r="G62" s="238"/>
      <c r="H62" s="238"/>
      <c r="I62" s="238"/>
      <c r="J62" s="238"/>
      <c r="K62" s="234"/>
    </row>
    <row r="63" spans="2:11" ht="15" customHeight="1">
      <c r="B63" s="233"/>
      <c r="C63" s="238"/>
      <c r="D63" s="353" t="s">
        <v>498</v>
      </c>
      <c r="E63" s="353"/>
      <c r="F63" s="353"/>
      <c r="G63" s="353"/>
      <c r="H63" s="353"/>
      <c r="I63" s="353"/>
      <c r="J63" s="353"/>
      <c r="K63" s="234"/>
    </row>
    <row r="64" spans="2:11" ht="15" customHeight="1">
      <c r="B64" s="233"/>
      <c r="C64" s="238"/>
      <c r="D64" s="352" t="s">
        <v>499</v>
      </c>
      <c r="E64" s="352"/>
      <c r="F64" s="352"/>
      <c r="G64" s="352"/>
      <c r="H64" s="352"/>
      <c r="I64" s="352"/>
      <c r="J64" s="352"/>
      <c r="K64" s="234"/>
    </row>
    <row r="65" spans="2:11" ht="15" customHeight="1">
      <c r="B65" s="233"/>
      <c r="C65" s="238"/>
      <c r="D65" s="353" t="s">
        <v>500</v>
      </c>
      <c r="E65" s="353"/>
      <c r="F65" s="353"/>
      <c r="G65" s="353"/>
      <c r="H65" s="353"/>
      <c r="I65" s="353"/>
      <c r="J65" s="353"/>
      <c r="K65" s="234"/>
    </row>
    <row r="66" spans="2:11" ht="15" customHeight="1">
      <c r="B66" s="233"/>
      <c r="C66" s="238"/>
      <c r="D66" s="353" t="s">
        <v>501</v>
      </c>
      <c r="E66" s="353"/>
      <c r="F66" s="353"/>
      <c r="G66" s="353"/>
      <c r="H66" s="353"/>
      <c r="I66" s="353"/>
      <c r="J66" s="353"/>
      <c r="K66" s="234"/>
    </row>
    <row r="67" spans="2:11" ht="15" customHeight="1">
      <c r="B67" s="233"/>
      <c r="C67" s="238"/>
      <c r="D67" s="353" t="s">
        <v>502</v>
      </c>
      <c r="E67" s="353"/>
      <c r="F67" s="353"/>
      <c r="G67" s="353"/>
      <c r="H67" s="353"/>
      <c r="I67" s="353"/>
      <c r="J67" s="353"/>
      <c r="K67" s="234"/>
    </row>
    <row r="68" spans="2:11" ht="15" customHeight="1">
      <c r="B68" s="233"/>
      <c r="C68" s="238"/>
      <c r="D68" s="353" t="s">
        <v>503</v>
      </c>
      <c r="E68" s="353"/>
      <c r="F68" s="353"/>
      <c r="G68" s="353"/>
      <c r="H68" s="353"/>
      <c r="I68" s="353"/>
      <c r="J68" s="353"/>
      <c r="K68" s="234"/>
    </row>
    <row r="69" spans="2:11" ht="12.75" customHeight="1">
      <c r="B69" s="242"/>
      <c r="C69" s="243"/>
      <c r="D69" s="243"/>
      <c r="E69" s="243"/>
      <c r="F69" s="243"/>
      <c r="G69" s="243"/>
      <c r="H69" s="243"/>
      <c r="I69" s="243"/>
      <c r="J69" s="243"/>
      <c r="K69" s="244"/>
    </row>
    <row r="70" spans="2:11" ht="18.75" customHeight="1">
      <c r="B70" s="245"/>
      <c r="C70" s="245"/>
      <c r="D70" s="245"/>
      <c r="E70" s="245"/>
      <c r="F70" s="245"/>
      <c r="G70" s="245"/>
      <c r="H70" s="245"/>
      <c r="I70" s="245"/>
      <c r="J70" s="245"/>
      <c r="K70" s="246"/>
    </row>
    <row r="71" spans="2:11" ht="18.75" customHeight="1">
      <c r="B71" s="246"/>
      <c r="C71" s="246"/>
      <c r="D71" s="246"/>
      <c r="E71" s="246"/>
      <c r="F71" s="246"/>
      <c r="G71" s="246"/>
      <c r="H71" s="246"/>
      <c r="I71" s="246"/>
      <c r="J71" s="246"/>
      <c r="K71" s="246"/>
    </row>
    <row r="72" spans="2:11" ht="7.5" customHeight="1">
      <c r="B72" s="247"/>
      <c r="C72" s="248"/>
      <c r="D72" s="248"/>
      <c r="E72" s="248"/>
      <c r="F72" s="248"/>
      <c r="G72" s="248"/>
      <c r="H72" s="248"/>
      <c r="I72" s="248"/>
      <c r="J72" s="248"/>
      <c r="K72" s="249"/>
    </row>
    <row r="73" spans="2:11" ht="45" customHeight="1">
      <c r="B73" s="250"/>
      <c r="C73" s="351" t="s">
        <v>82</v>
      </c>
      <c r="D73" s="351"/>
      <c r="E73" s="351"/>
      <c r="F73" s="351"/>
      <c r="G73" s="351"/>
      <c r="H73" s="351"/>
      <c r="I73" s="351"/>
      <c r="J73" s="351"/>
      <c r="K73" s="251"/>
    </row>
    <row r="74" spans="2:11" ht="17.25" customHeight="1">
      <c r="B74" s="250"/>
      <c r="C74" s="252" t="s">
        <v>504</v>
      </c>
      <c r="D74" s="252"/>
      <c r="E74" s="252"/>
      <c r="F74" s="252" t="s">
        <v>505</v>
      </c>
      <c r="G74" s="253"/>
      <c r="H74" s="252" t="s">
        <v>99</v>
      </c>
      <c r="I74" s="252" t="s">
        <v>56</v>
      </c>
      <c r="J74" s="252" t="s">
        <v>506</v>
      </c>
      <c r="K74" s="251"/>
    </row>
    <row r="75" spans="2:11" ht="17.25" customHeight="1">
      <c r="B75" s="250"/>
      <c r="C75" s="254" t="s">
        <v>507</v>
      </c>
      <c r="D75" s="254"/>
      <c r="E75" s="254"/>
      <c r="F75" s="255" t="s">
        <v>508</v>
      </c>
      <c r="G75" s="256"/>
      <c r="H75" s="254"/>
      <c r="I75" s="254"/>
      <c r="J75" s="254" t="s">
        <v>509</v>
      </c>
      <c r="K75" s="251"/>
    </row>
    <row r="76" spans="2:11" ht="5.25" customHeight="1">
      <c r="B76" s="250"/>
      <c r="C76" s="257"/>
      <c r="D76" s="257"/>
      <c r="E76" s="257"/>
      <c r="F76" s="257"/>
      <c r="G76" s="258"/>
      <c r="H76" s="257"/>
      <c r="I76" s="257"/>
      <c r="J76" s="257"/>
      <c r="K76" s="251"/>
    </row>
    <row r="77" spans="2:11" ht="15" customHeight="1">
      <c r="B77" s="250"/>
      <c r="C77" s="240" t="s">
        <v>52</v>
      </c>
      <c r="D77" s="257"/>
      <c r="E77" s="257"/>
      <c r="F77" s="259" t="s">
        <v>113</v>
      </c>
      <c r="G77" s="258"/>
      <c r="H77" s="240" t="s">
        <v>510</v>
      </c>
      <c r="I77" s="240" t="s">
        <v>511</v>
      </c>
      <c r="J77" s="240">
        <v>20</v>
      </c>
      <c r="K77" s="251"/>
    </row>
    <row r="78" spans="2:11" ht="15" customHeight="1">
      <c r="B78" s="250"/>
      <c r="C78" s="240" t="s">
        <v>512</v>
      </c>
      <c r="D78" s="240"/>
      <c r="E78" s="240"/>
      <c r="F78" s="259" t="s">
        <v>113</v>
      </c>
      <c r="G78" s="258"/>
      <c r="H78" s="240" t="s">
        <v>513</v>
      </c>
      <c r="I78" s="240" t="s">
        <v>511</v>
      </c>
      <c r="J78" s="240">
        <v>120</v>
      </c>
      <c r="K78" s="251"/>
    </row>
    <row r="79" spans="2:11" ht="15" customHeight="1">
      <c r="B79" s="260"/>
      <c r="C79" s="240" t="s">
        <v>514</v>
      </c>
      <c r="D79" s="240"/>
      <c r="E79" s="240"/>
      <c r="F79" s="259" t="s">
        <v>515</v>
      </c>
      <c r="G79" s="258"/>
      <c r="H79" s="240" t="s">
        <v>516</v>
      </c>
      <c r="I79" s="240" t="s">
        <v>511</v>
      </c>
      <c r="J79" s="240">
        <v>50</v>
      </c>
      <c r="K79" s="251"/>
    </row>
    <row r="80" spans="2:11" ht="15" customHeight="1">
      <c r="B80" s="260"/>
      <c r="C80" s="240" t="s">
        <v>517</v>
      </c>
      <c r="D80" s="240"/>
      <c r="E80" s="240"/>
      <c r="F80" s="259" t="s">
        <v>113</v>
      </c>
      <c r="G80" s="258"/>
      <c r="H80" s="240" t="s">
        <v>518</v>
      </c>
      <c r="I80" s="240" t="s">
        <v>519</v>
      </c>
      <c r="J80" s="240"/>
      <c r="K80" s="251"/>
    </row>
    <row r="81" spans="2:11" ht="15" customHeight="1">
      <c r="B81" s="260"/>
      <c r="C81" s="261" t="s">
        <v>520</v>
      </c>
      <c r="D81" s="261"/>
      <c r="E81" s="261"/>
      <c r="F81" s="262" t="s">
        <v>515</v>
      </c>
      <c r="G81" s="261"/>
      <c r="H81" s="261" t="s">
        <v>521</v>
      </c>
      <c r="I81" s="261" t="s">
        <v>511</v>
      </c>
      <c r="J81" s="261">
        <v>15</v>
      </c>
      <c r="K81" s="251"/>
    </row>
    <row r="82" spans="2:11" ht="15" customHeight="1">
      <c r="B82" s="260"/>
      <c r="C82" s="261" t="s">
        <v>522</v>
      </c>
      <c r="D82" s="261"/>
      <c r="E82" s="261"/>
      <c r="F82" s="262" t="s">
        <v>515</v>
      </c>
      <c r="G82" s="261"/>
      <c r="H82" s="261" t="s">
        <v>523</v>
      </c>
      <c r="I82" s="261" t="s">
        <v>511</v>
      </c>
      <c r="J82" s="261">
        <v>15</v>
      </c>
      <c r="K82" s="251"/>
    </row>
    <row r="83" spans="2:11" ht="15" customHeight="1">
      <c r="B83" s="260"/>
      <c r="C83" s="261" t="s">
        <v>524</v>
      </c>
      <c r="D83" s="261"/>
      <c r="E83" s="261"/>
      <c r="F83" s="262" t="s">
        <v>515</v>
      </c>
      <c r="G83" s="261"/>
      <c r="H83" s="261" t="s">
        <v>525</v>
      </c>
      <c r="I83" s="261" t="s">
        <v>511</v>
      </c>
      <c r="J83" s="261">
        <v>20</v>
      </c>
      <c r="K83" s="251"/>
    </row>
    <row r="84" spans="2:11" ht="15" customHeight="1">
      <c r="B84" s="260"/>
      <c r="C84" s="261" t="s">
        <v>526</v>
      </c>
      <c r="D84" s="261"/>
      <c r="E84" s="261"/>
      <c r="F84" s="262" t="s">
        <v>515</v>
      </c>
      <c r="G84" s="261"/>
      <c r="H84" s="261" t="s">
        <v>527</v>
      </c>
      <c r="I84" s="261" t="s">
        <v>511</v>
      </c>
      <c r="J84" s="261">
        <v>20</v>
      </c>
      <c r="K84" s="251"/>
    </row>
    <row r="85" spans="2:11" ht="15" customHeight="1">
      <c r="B85" s="260"/>
      <c r="C85" s="240" t="s">
        <v>528</v>
      </c>
      <c r="D85" s="240"/>
      <c r="E85" s="240"/>
      <c r="F85" s="259" t="s">
        <v>515</v>
      </c>
      <c r="G85" s="258"/>
      <c r="H85" s="240" t="s">
        <v>529</v>
      </c>
      <c r="I85" s="240" t="s">
        <v>511</v>
      </c>
      <c r="J85" s="240">
        <v>50</v>
      </c>
      <c r="K85" s="251"/>
    </row>
    <row r="86" spans="2:11" ht="15" customHeight="1">
      <c r="B86" s="260"/>
      <c r="C86" s="240" t="s">
        <v>530</v>
      </c>
      <c r="D86" s="240"/>
      <c r="E86" s="240"/>
      <c r="F86" s="259" t="s">
        <v>515</v>
      </c>
      <c r="G86" s="258"/>
      <c r="H86" s="240" t="s">
        <v>531</v>
      </c>
      <c r="I86" s="240" t="s">
        <v>511</v>
      </c>
      <c r="J86" s="240">
        <v>20</v>
      </c>
      <c r="K86" s="251"/>
    </row>
    <row r="87" spans="2:11" ht="15" customHeight="1">
      <c r="B87" s="260"/>
      <c r="C87" s="240" t="s">
        <v>532</v>
      </c>
      <c r="D87" s="240"/>
      <c r="E87" s="240"/>
      <c r="F87" s="259" t="s">
        <v>515</v>
      </c>
      <c r="G87" s="258"/>
      <c r="H87" s="240" t="s">
        <v>533</v>
      </c>
      <c r="I87" s="240" t="s">
        <v>511</v>
      </c>
      <c r="J87" s="240">
        <v>20</v>
      </c>
      <c r="K87" s="251"/>
    </row>
    <row r="88" spans="2:11" ht="15" customHeight="1">
      <c r="B88" s="260"/>
      <c r="C88" s="240" t="s">
        <v>534</v>
      </c>
      <c r="D88" s="240"/>
      <c r="E88" s="240"/>
      <c r="F88" s="259" t="s">
        <v>515</v>
      </c>
      <c r="G88" s="258"/>
      <c r="H88" s="240" t="s">
        <v>535</v>
      </c>
      <c r="I88" s="240" t="s">
        <v>511</v>
      </c>
      <c r="J88" s="240">
        <v>50</v>
      </c>
      <c r="K88" s="251"/>
    </row>
    <row r="89" spans="2:11" ht="15" customHeight="1">
      <c r="B89" s="260"/>
      <c r="C89" s="240" t="s">
        <v>536</v>
      </c>
      <c r="D89" s="240"/>
      <c r="E89" s="240"/>
      <c r="F89" s="259" t="s">
        <v>515</v>
      </c>
      <c r="G89" s="258"/>
      <c r="H89" s="240" t="s">
        <v>536</v>
      </c>
      <c r="I89" s="240" t="s">
        <v>511</v>
      </c>
      <c r="J89" s="240">
        <v>50</v>
      </c>
      <c r="K89" s="251"/>
    </row>
    <row r="90" spans="2:11" ht="15" customHeight="1">
      <c r="B90" s="260"/>
      <c r="C90" s="240" t="s">
        <v>104</v>
      </c>
      <c r="D90" s="240"/>
      <c r="E90" s="240"/>
      <c r="F90" s="259" t="s">
        <v>515</v>
      </c>
      <c r="G90" s="258"/>
      <c r="H90" s="240" t="s">
        <v>537</v>
      </c>
      <c r="I90" s="240" t="s">
        <v>511</v>
      </c>
      <c r="J90" s="240">
        <v>255</v>
      </c>
      <c r="K90" s="251"/>
    </row>
    <row r="91" spans="2:11" ht="15" customHeight="1">
      <c r="B91" s="260"/>
      <c r="C91" s="240" t="s">
        <v>538</v>
      </c>
      <c r="D91" s="240"/>
      <c r="E91" s="240"/>
      <c r="F91" s="259" t="s">
        <v>113</v>
      </c>
      <c r="G91" s="258"/>
      <c r="H91" s="240" t="s">
        <v>539</v>
      </c>
      <c r="I91" s="240" t="s">
        <v>540</v>
      </c>
      <c r="J91" s="240"/>
      <c r="K91" s="251"/>
    </row>
    <row r="92" spans="2:11" ht="15" customHeight="1">
      <c r="B92" s="260"/>
      <c r="C92" s="240" t="s">
        <v>541</v>
      </c>
      <c r="D92" s="240"/>
      <c r="E92" s="240"/>
      <c r="F92" s="259" t="s">
        <v>113</v>
      </c>
      <c r="G92" s="258"/>
      <c r="H92" s="240" t="s">
        <v>542</v>
      </c>
      <c r="I92" s="240" t="s">
        <v>543</v>
      </c>
      <c r="J92" s="240"/>
      <c r="K92" s="251"/>
    </row>
    <row r="93" spans="2:11" ht="15" customHeight="1">
      <c r="B93" s="260"/>
      <c r="C93" s="240" t="s">
        <v>544</v>
      </c>
      <c r="D93" s="240"/>
      <c r="E93" s="240"/>
      <c r="F93" s="259" t="s">
        <v>113</v>
      </c>
      <c r="G93" s="258"/>
      <c r="H93" s="240" t="s">
        <v>544</v>
      </c>
      <c r="I93" s="240" t="s">
        <v>543</v>
      </c>
      <c r="J93" s="240"/>
      <c r="K93" s="251"/>
    </row>
    <row r="94" spans="2:11" ht="15" customHeight="1">
      <c r="B94" s="260"/>
      <c r="C94" s="240" t="s">
        <v>37</v>
      </c>
      <c r="D94" s="240"/>
      <c r="E94" s="240"/>
      <c r="F94" s="259" t="s">
        <v>113</v>
      </c>
      <c r="G94" s="258"/>
      <c r="H94" s="240" t="s">
        <v>545</v>
      </c>
      <c r="I94" s="240" t="s">
        <v>543</v>
      </c>
      <c r="J94" s="240"/>
      <c r="K94" s="251"/>
    </row>
    <row r="95" spans="2:11" ht="15" customHeight="1">
      <c r="B95" s="260"/>
      <c r="C95" s="240" t="s">
        <v>47</v>
      </c>
      <c r="D95" s="240"/>
      <c r="E95" s="240"/>
      <c r="F95" s="259" t="s">
        <v>113</v>
      </c>
      <c r="G95" s="258"/>
      <c r="H95" s="240" t="s">
        <v>546</v>
      </c>
      <c r="I95" s="240" t="s">
        <v>543</v>
      </c>
      <c r="J95" s="240"/>
      <c r="K95" s="251"/>
    </row>
    <row r="96" spans="2:11" ht="15" customHeight="1">
      <c r="B96" s="263"/>
      <c r="C96" s="264"/>
      <c r="D96" s="264"/>
      <c r="E96" s="264"/>
      <c r="F96" s="264"/>
      <c r="G96" s="264"/>
      <c r="H96" s="264"/>
      <c r="I96" s="264"/>
      <c r="J96" s="264"/>
      <c r="K96" s="265"/>
    </row>
    <row r="97" spans="2:11" ht="18.75" customHeight="1">
      <c r="B97" s="266"/>
      <c r="C97" s="267"/>
      <c r="D97" s="267"/>
      <c r="E97" s="267"/>
      <c r="F97" s="267"/>
      <c r="G97" s="267"/>
      <c r="H97" s="267"/>
      <c r="I97" s="267"/>
      <c r="J97" s="267"/>
      <c r="K97" s="266"/>
    </row>
    <row r="98" spans="2:11" ht="18.75" customHeight="1">
      <c r="B98" s="246"/>
      <c r="C98" s="246"/>
      <c r="D98" s="246"/>
      <c r="E98" s="246"/>
      <c r="F98" s="246"/>
      <c r="G98" s="246"/>
      <c r="H98" s="246"/>
      <c r="I98" s="246"/>
      <c r="J98" s="246"/>
      <c r="K98" s="246"/>
    </row>
    <row r="99" spans="2:11" ht="7.5" customHeight="1">
      <c r="B99" s="247"/>
      <c r="C99" s="248"/>
      <c r="D99" s="248"/>
      <c r="E99" s="248"/>
      <c r="F99" s="248"/>
      <c r="G99" s="248"/>
      <c r="H99" s="248"/>
      <c r="I99" s="248"/>
      <c r="J99" s="248"/>
      <c r="K99" s="249"/>
    </row>
    <row r="100" spans="2:11" ht="45" customHeight="1">
      <c r="B100" s="250"/>
      <c r="C100" s="351" t="s">
        <v>547</v>
      </c>
      <c r="D100" s="351"/>
      <c r="E100" s="351"/>
      <c r="F100" s="351"/>
      <c r="G100" s="351"/>
      <c r="H100" s="351"/>
      <c r="I100" s="351"/>
      <c r="J100" s="351"/>
      <c r="K100" s="251"/>
    </row>
    <row r="101" spans="2:11" ht="17.25" customHeight="1">
      <c r="B101" s="250"/>
      <c r="C101" s="252" t="s">
        <v>504</v>
      </c>
      <c r="D101" s="252"/>
      <c r="E101" s="252"/>
      <c r="F101" s="252" t="s">
        <v>505</v>
      </c>
      <c r="G101" s="253"/>
      <c r="H101" s="252" t="s">
        <v>99</v>
      </c>
      <c r="I101" s="252" t="s">
        <v>56</v>
      </c>
      <c r="J101" s="252" t="s">
        <v>506</v>
      </c>
      <c r="K101" s="251"/>
    </row>
    <row r="102" spans="2:11" ht="17.25" customHeight="1">
      <c r="B102" s="250"/>
      <c r="C102" s="254" t="s">
        <v>507</v>
      </c>
      <c r="D102" s="254"/>
      <c r="E102" s="254"/>
      <c r="F102" s="255" t="s">
        <v>508</v>
      </c>
      <c r="G102" s="256"/>
      <c r="H102" s="254"/>
      <c r="I102" s="254"/>
      <c r="J102" s="254" t="s">
        <v>509</v>
      </c>
      <c r="K102" s="251"/>
    </row>
    <row r="103" spans="2:11" ht="5.25" customHeight="1">
      <c r="B103" s="250"/>
      <c r="C103" s="252"/>
      <c r="D103" s="252"/>
      <c r="E103" s="252"/>
      <c r="F103" s="252"/>
      <c r="G103" s="268"/>
      <c r="H103" s="252"/>
      <c r="I103" s="252"/>
      <c r="J103" s="252"/>
      <c r="K103" s="251"/>
    </row>
    <row r="104" spans="2:11" ht="15" customHeight="1">
      <c r="B104" s="250"/>
      <c r="C104" s="240" t="s">
        <v>52</v>
      </c>
      <c r="D104" s="257"/>
      <c r="E104" s="257"/>
      <c r="F104" s="259" t="s">
        <v>113</v>
      </c>
      <c r="G104" s="268"/>
      <c r="H104" s="240" t="s">
        <v>548</v>
      </c>
      <c r="I104" s="240" t="s">
        <v>511</v>
      </c>
      <c r="J104" s="240">
        <v>20</v>
      </c>
      <c r="K104" s="251"/>
    </row>
    <row r="105" spans="2:11" ht="15" customHeight="1">
      <c r="B105" s="250"/>
      <c r="C105" s="240" t="s">
        <v>512</v>
      </c>
      <c r="D105" s="240"/>
      <c r="E105" s="240"/>
      <c r="F105" s="259" t="s">
        <v>113</v>
      </c>
      <c r="G105" s="240"/>
      <c r="H105" s="240" t="s">
        <v>548</v>
      </c>
      <c r="I105" s="240" t="s">
        <v>511</v>
      </c>
      <c r="J105" s="240">
        <v>120</v>
      </c>
      <c r="K105" s="251"/>
    </row>
    <row r="106" spans="2:11" ht="15" customHeight="1">
      <c r="B106" s="260"/>
      <c r="C106" s="240" t="s">
        <v>514</v>
      </c>
      <c r="D106" s="240"/>
      <c r="E106" s="240"/>
      <c r="F106" s="259" t="s">
        <v>515</v>
      </c>
      <c r="G106" s="240"/>
      <c r="H106" s="240" t="s">
        <v>548</v>
      </c>
      <c r="I106" s="240" t="s">
        <v>511</v>
      </c>
      <c r="J106" s="240">
        <v>50</v>
      </c>
      <c r="K106" s="251"/>
    </row>
    <row r="107" spans="2:11" ht="15" customHeight="1">
      <c r="B107" s="260"/>
      <c r="C107" s="240" t="s">
        <v>517</v>
      </c>
      <c r="D107" s="240"/>
      <c r="E107" s="240"/>
      <c r="F107" s="259" t="s">
        <v>113</v>
      </c>
      <c r="G107" s="240"/>
      <c r="H107" s="240" t="s">
        <v>548</v>
      </c>
      <c r="I107" s="240" t="s">
        <v>519</v>
      </c>
      <c r="J107" s="240"/>
      <c r="K107" s="251"/>
    </row>
    <row r="108" spans="2:11" ht="15" customHeight="1">
      <c r="B108" s="260"/>
      <c r="C108" s="240" t="s">
        <v>528</v>
      </c>
      <c r="D108" s="240"/>
      <c r="E108" s="240"/>
      <c r="F108" s="259" t="s">
        <v>515</v>
      </c>
      <c r="G108" s="240"/>
      <c r="H108" s="240" t="s">
        <v>548</v>
      </c>
      <c r="I108" s="240" t="s">
        <v>511</v>
      </c>
      <c r="J108" s="240">
        <v>50</v>
      </c>
      <c r="K108" s="251"/>
    </row>
    <row r="109" spans="2:11" ht="15" customHeight="1">
      <c r="B109" s="260"/>
      <c r="C109" s="240" t="s">
        <v>536</v>
      </c>
      <c r="D109" s="240"/>
      <c r="E109" s="240"/>
      <c r="F109" s="259" t="s">
        <v>515</v>
      </c>
      <c r="G109" s="240"/>
      <c r="H109" s="240" t="s">
        <v>548</v>
      </c>
      <c r="I109" s="240" t="s">
        <v>511</v>
      </c>
      <c r="J109" s="240">
        <v>50</v>
      </c>
      <c r="K109" s="251"/>
    </row>
    <row r="110" spans="2:11" ht="15" customHeight="1">
      <c r="B110" s="260"/>
      <c r="C110" s="240" t="s">
        <v>534</v>
      </c>
      <c r="D110" s="240"/>
      <c r="E110" s="240"/>
      <c r="F110" s="259" t="s">
        <v>515</v>
      </c>
      <c r="G110" s="240"/>
      <c r="H110" s="240" t="s">
        <v>548</v>
      </c>
      <c r="I110" s="240" t="s">
        <v>511</v>
      </c>
      <c r="J110" s="240">
        <v>50</v>
      </c>
      <c r="K110" s="251"/>
    </row>
    <row r="111" spans="2:11" ht="15" customHeight="1">
      <c r="B111" s="260"/>
      <c r="C111" s="240" t="s">
        <v>52</v>
      </c>
      <c r="D111" s="240"/>
      <c r="E111" s="240"/>
      <c r="F111" s="259" t="s">
        <v>113</v>
      </c>
      <c r="G111" s="240"/>
      <c r="H111" s="240" t="s">
        <v>549</v>
      </c>
      <c r="I111" s="240" t="s">
        <v>511</v>
      </c>
      <c r="J111" s="240">
        <v>20</v>
      </c>
      <c r="K111" s="251"/>
    </row>
    <row r="112" spans="2:11" ht="15" customHeight="1">
      <c r="B112" s="260"/>
      <c r="C112" s="240" t="s">
        <v>550</v>
      </c>
      <c r="D112" s="240"/>
      <c r="E112" s="240"/>
      <c r="F112" s="259" t="s">
        <v>113</v>
      </c>
      <c r="G112" s="240"/>
      <c r="H112" s="240" t="s">
        <v>551</v>
      </c>
      <c r="I112" s="240" t="s">
        <v>511</v>
      </c>
      <c r="J112" s="240">
        <v>120</v>
      </c>
      <c r="K112" s="251"/>
    </row>
    <row r="113" spans="2:11" ht="15" customHeight="1">
      <c r="B113" s="260"/>
      <c r="C113" s="240" t="s">
        <v>37</v>
      </c>
      <c r="D113" s="240"/>
      <c r="E113" s="240"/>
      <c r="F113" s="259" t="s">
        <v>113</v>
      </c>
      <c r="G113" s="240"/>
      <c r="H113" s="240" t="s">
        <v>552</v>
      </c>
      <c r="I113" s="240" t="s">
        <v>543</v>
      </c>
      <c r="J113" s="240"/>
      <c r="K113" s="251"/>
    </row>
    <row r="114" spans="2:11" ht="15" customHeight="1">
      <c r="B114" s="260"/>
      <c r="C114" s="240" t="s">
        <v>47</v>
      </c>
      <c r="D114" s="240"/>
      <c r="E114" s="240"/>
      <c r="F114" s="259" t="s">
        <v>113</v>
      </c>
      <c r="G114" s="240"/>
      <c r="H114" s="240" t="s">
        <v>553</v>
      </c>
      <c r="I114" s="240" t="s">
        <v>543</v>
      </c>
      <c r="J114" s="240"/>
      <c r="K114" s="251"/>
    </row>
    <row r="115" spans="2:11" ht="15" customHeight="1">
      <c r="B115" s="260"/>
      <c r="C115" s="240" t="s">
        <v>56</v>
      </c>
      <c r="D115" s="240"/>
      <c r="E115" s="240"/>
      <c r="F115" s="259" t="s">
        <v>113</v>
      </c>
      <c r="G115" s="240"/>
      <c r="H115" s="240" t="s">
        <v>554</v>
      </c>
      <c r="I115" s="240" t="s">
        <v>555</v>
      </c>
      <c r="J115" s="240"/>
      <c r="K115" s="251"/>
    </row>
    <row r="116" spans="2:11" ht="15" customHeight="1">
      <c r="B116" s="263"/>
      <c r="C116" s="269"/>
      <c r="D116" s="269"/>
      <c r="E116" s="269"/>
      <c r="F116" s="269"/>
      <c r="G116" s="269"/>
      <c r="H116" s="269"/>
      <c r="I116" s="269"/>
      <c r="J116" s="269"/>
      <c r="K116" s="265"/>
    </row>
    <row r="117" spans="2:11" ht="18.75" customHeight="1">
      <c r="B117" s="270"/>
      <c r="C117" s="236"/>
      <c r="D117" s="236"/>
      <c r="E117" s="236"/>
      <c r="F117" s="271"/>
      <c r="G117" s="236"/>
      <c r="H117" s="236"/>
      <c r="I117" s="236"/>
      <c r="J117" s="236"/>
      <c r="K117" s="270"/>
    </row>
    <row r="118" spans="2:11" ht="18.75" customHeight="1"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</row>
    <row r="119" spans="2:11" ht="7.5" customHeight="1">
      <c r="B119" s="272"/>
      <c r="C119" s="273"/>
      <c r="D119" s="273"/>
      <c r="E119" s="273"/>
      <c r="F119" s="273"/>
      <c r="G119" s="273"/>
      <c r="H119" s="273"/>
      <c r="I119" s="273"/>
      <c r="J119" s="273"/>
      <c r="K119" s="274"/>
    </row>
    <row r="120" spans="2:11" ht="45" customHeight="1">
      <c r="B120" s="275"/>
      <c r="C120" s="350" t="s">
        <v>556</v>
      </c>
      <c r="D120" s="350"/>
      <c r="E120" s="350"/>
      <c r="F120" s="350"/>
      <c r="G120" s="350"/>
      <c r="H120" s="350"/>
      <c r="I120" s="350"/>
      <c r="J120" s="350"/>
      <c r="K120" s="276"/>
    </row>
    <row r="121" spans="2:11" ht="17.25" customHeight="1">
      <c r="B121" s="277"/>
      <c r="C121" s="252" t="s">
        <v>504</v>
      </c>
      <c r="D121" s="252"/>
      <c r="E121" s="252"/>
      <c r="F121" s="252" t="s">
        <v>505</v>
      </c>
      <c r="G121" s="253"/>
      <c r="H121" s="252" t="s">
        <v>99</v>
      </c>
      <c r="I121" s="252" t="s">
        <v>56</v>
      </c>
      <c r="J121" s="252" t="s">
        <v>506</v>
      </c>
      <c r="K121" s="278"/>
    </row>
    <row r="122" spans="2:11" ht="17.25" customHeight="1">
      <c r="B122" s="277"/>
      <c r="C122" s="254" t="s">
        <v>507</v>
      </c>
      <c r="D122" s="254"/>
      <c r="E122" s="254"/>
      <c r="F122" s="255" t="s">
        <v>508</v>
      </c>
      <c r="G122" s="256"/>
      <c r="H122" s="254"/>
      <c r="I122" s="254"/>
      <c r="J122" s="254" t="s">
        <v>509</v>
      </c>
      <c r="K122" s="278"/>
    </row>
    <row r="123" spans="2:11" ht="5.25" customHeight="1">
      <c r="B123" s="279"/>
      <c r="C123" s="257"/>
      <c r="D123" s="257"/>
      <c r="E123" s="257"/>
      <c r="F123" s="257"/>
      <c r="G123" s="240"/>
      <c r="H123" s="257"/>
      <c r="I123" s="257"/>
      <c r="J123" s="257"/>
      <c r="K123" s="280"/>
    </row>
    <row r="124" spans="2:11" ht="15" customHeight="1">
      <c r="B124" s="279"/>
      <c r="C124" s="240" t="s">
        <v>512</v>
      </c>
      <c r="D124" s="257"/>
      <c r="E124" s="257"/>
      <c r="F124" s="259" t="s">
        <v>113</v>
      </c>
      <c r="G124" s="240"/>
      <c r="H124" s="240" t="s">
        <v>548</v>
      </c>
      <c r="I124" s="240" t="s">
        <v>511</v>
      </c>
      <c r="J124" s="240">
        <v>120</v>
      </c>
      <c r="K124" s="281"/>
    </row>
    <row r="125" spans="2:11" ht="15" customHeight="1">
      <c r="B125" s="279"/>
      <c r="C125" s="240" t="s">
        <v>557</v>
      </c>
      <c r="D125" s="240"/>
      <c r="E125" s="240"/>
      <c r="F125" s="259" t="s">
        <v>113</v>
      </c>
      <c r="G125" s="240"/>
      <c r="H125" s="240" t="s">
        <v>558</v>
      </c>
      <c r="I125" s="240" t="s">
        <v>511</v>
      </c>
      <c r="J125" s="240" t="s">
        <v>559</v>
      </c>
      <c r="K125" s="281"/>
    </row>
    <row r="126" spans="2:11" ht="15" customHeight="1">
      <c r="B126" s="279"/>
      <c r="C126" s="240" t="s">
        <v>459</v>
      </c>
      <c r="D126" s="240"/>
      <c r="E126" s="240"/>
      <c r="F126" s="259" t="s">
        <v>113</v>
      </c>
      <c r="G126" s="240"/>
      <c r="H126" s="240" t="s">
        <v>560</v>
      </c>
      <c r="I126" s="240" t="s">
        <v>511</v>
      </c>
      <c r="J126" s="240" t="s">
        <v>559</v>
      </c>
      <c r="K126" s="281"/>
    </row>
    <row r="127" spans="2:11" ht="15" customHeight="1">
      <c r="B127" s="279"/>
      <c r="C127" s="240" t="s">
        <v>520</v>
      </c>
      <c r="D127" s="240"/>
      <c r="E127" s="240"/>
      <c r="F127" s="259" t="s">
        <v>515</v>
      </c>
      <c r="G127" s="240"/>
      <c r="H127" s="240" t="s">
        <v>521</v>
      </c>
      <c r="I127" s="240" t="s">
        <v>511</v>
      </c>
      <c r="J127" s="240">
        <v>15</v>
      </c>
      <c r="K127" s="281"/>
    </row>
    <row r="128" spans="2:11" ht="15" customHeight="1">
      <c r="B128" s="279"/>
      <c r="C128" s="261" t="s">
        <v>522</v>
      </c>
      <c r="D128" s="261"/>
      <c r="E128" s="261"/>
      <c r="F128" s="262" t="s">
        <v>515</v>
      </c>
      <c r="G128" s="261"/>
      <c r="H128" s="261" t="s">
        <v>523</v>
      </c>
      <c r="I128" s="261" t="s">
        <v>511</v>
      </c>
      <c r="J128" s="261">
        <v>15</v>
      </c>
      <c r="K128" s="281"/>
    </row>
    <row r="129" spans="2:11" ht="15" customHeight="1">
      <c r="B129" s="279"/>
      <c r="C129" s="261" t="s">
        <v>524</v>
      </c>
      <c r="D129" s="261"/>
      <c r="E129" s="261"/>
      <c r="F129" s="262" t="s">
        <v>515</v>
      </c>
      <c r="G129" s="261"/>
      <c r="H129" s="261" t="s">
        <v>525</v>
      </c>
      <c r="I129" s="261" t="s">
        <v>511</v>
      </c>
      <c r="J129" s="261">
        <v>20</v>
      </c>
      <c r="K129" s="281"/>
    </row>
    <row r="130" spans="2:11" ht="15" customHeight="1">
      <c r="B130" s="279"/>
      <c r="C130" s="261" t="s">
        <v>526</v>
      </c>
      <c r="D130" s="261"/>
      <c r="E130" s="261"/>
      <c r="F130" s="262" t="s">
        <v>515</v>
      </c>
      <c r="G130" s="261"/>
      <c r="H130" s="261" t="s">
        <v>527</v>
      </c>
      <c r="I130" s="261" t="s">
        <v>511</v>
      </c>
      <c r="J130" s="261">
        <v>20</v>
      </c>
      <c r="K130" s="281"/>
    </row>
    <row r="131" spans="2:11" ht="15" customHeight="1">
      <c r="B131" s="279"/>
      <c r="C131" s="240" t="s">
        <v>514</v>
      </c>
      <c r="D131" s="240"/>
      <c r="E131" s="240"/>
      <c r="F131" s="259" t="s">
        <v>515</v>
      </c>
      <c r="G131" s="240"/>
      <c r="H131" s="240" t="s">
        <v>548</v>
      </c>
      <c r="I131" s="240" t="s">
        <v>511</v>
      </c>
      <c r="J131" s="240">
        <v>50</v>
      </c>
      <c r="K131" s="281"/>
    </row>
    <row r="132" spans="2:11" ht="15" customHeight="1">
      <c r="B132" s="279"/>
      <c r="C132" s="240" t="s">
        <v>528</v>
      </c>
      <c r="D132" s="240"/>
      <c r="E132" s="240"/>
      <c r="F132" s="259" t="s">
        <v>515</v>
      </c>
      <c r="G132" s="240"/>
      <c r="H132" s="240" t="s">
        <v>548</v>
      </c>
      <c r="I132" s="240" t="s">
        <v>511</v>
      </c>
      <c r="J132" s="240">
        <v>50</v>
      </c>
      <c r="K132" s="281"/>
    </row>
    <row r="133" spans="2:11" ht="15" customHeight="1">
      <c r="B133" s="279"/>
      <c r="C133" s="240" t="s">
        <v>534</v>
      </c>
      <c r="D133" s="240"/>
      <c r="E133" s="240"/>
      <c r="F133" s="259" t="s">
        <v>515</v>
      </c>
      <c r="G133" s="240"/>
      <c r="H133" s="240" t="s">
        <v>548</v>
      </c>
      <c r="I133" s="240" t="s">
        <v>511</v>
      </c>
      <c r="J133" s="240">
        <v>50</v>
      </c>
      <c r="K133" s="281"/>
    </row>
    <row r="134" spans="2:11" ht="15" customHeight="1">
      <c r="B134" s="279"/>
      <c r="C134" s="240" t="s">
        <v>536</v>
      </c>
      <c r="D134" s="240"/>
      <c r="E134" s="240"/>
      <c r="F134" s="259" t="s">
        <v>515</v>
      </c>
      <c r="G134" s="240"/>
      <c r="H134" s="240" t="s">
        <v>548</v>
      </c>
      <c r="I134" s="240" t="s">
        <v>511</v>
      </c>
      <c r="J134" s="240">
        <v>50</v>
      </c>
      <c r="K134" s="281"/>
    </row>
    <row r="135" spans="2:11" ht="15" customHeight="1">
      <c r="B135" s="279"/>
      <c r="C135" s="240" t="s">
        <v>104</v>
      </c>
      <c r="D135" s="240"/>
      <c r="E135" s="240"/>
      <c r="F135" s="259" t="s">
        <v>515</v>
      </c>
      <c r="G135" s="240"/>
      <c r="H135" s="240" t="s">
        <v>561</v>
      </c>
      <c r="I135" s="240" t="s">
        <v>511</v>
      </c>
      <c r="J135" s="240">
        <v>255</v>
      </c>
      <c r="K135" s="281"/>
    </row>
    <row r="136" spans="2:11" ht="15" customHeight="1">
      <c r="B136" s="279"/>
      <c r="C136" s="240" t="s">
        <v>538</v>
      </c>
      <c r="D136" s="240"/>
      <c r="E136" s="240"/>
      <c r="F136" s="259" t="s">
        <v>113</v>
      </c>
      <c r="G136" s="240"/>
      <c r="H136" s="240" t="s">
        <v>562</v>
      </c>
      <c r="I136" s="240" t="s">
        <v>540</v>
      </c>
      <c r="J136" s="240"/>
      <c r="K136" s="281"/>
    </row>
    <row r="137" spans="2:11" ht="15" customHeight="1">
      <c r="B137" s="279"/>
      <c r="C137" s="240" t="s">
        <v>541</v>
      </c>
      <c r="D137" s="240"/>
      <c r="E137" s="240"/>
      <c r="F137" s="259" t="s">
        <v>113</v>
      </c>
      <c r="G137" s="240"/>
      <c r="H137" s="240" t="s">
        <v>563</v>
      </c>
      <c r="I137" s="240" t="s">
        <v>543</v>
      </c>
      <c r="J137" s="240"/>
      <c r="K137" s="281"/>
    </row>
    <row r="138" spans="2:11" ht="15" customHeight="1">
      <c r="B138" s="279"/>
      <c r="C138" s="240" t="s">
        <v>544</v>
      </c>
      <c r="D138" s="240"/>
      <c r="E138" s="240"/>
      <c r="F138" s="259" t="s">
        <v>113</v>
      </c>
      <c r="G138" s="240"/>
      <c r="H138" s="240" t="s">
        <v>544</v>
      </c>
      <c r="I138" s="240" t="s">
        <v>543</v>
      </c>
      <c r="J138" s="240"/>
      <c r="K138" s="281"/>
    </row>
    <row r="139" spans="2:11" ht="15" customHeight="1">
      <c r="B139" s="279"/>
      <c r="C139" s="240" t="s">
        <v>37</v>
      </c>
      <c r="D139" s="240"/>
      <c r="E139" s="240"/>
      <c r="F139" s="259" t="s">
        <v>113</v>
      </c>
      <c r="G139" s="240"/>
      <c r="H139" s="240" t="s">
        <v>564</v>
      </c>
      <c r="I139" s="240" t="s">
        <v>543</v>
      </c>
      <c r="J139" s="240"/>
      <c r="K139" s="281"/>
    </row>
    <row r="140" spans="2:11" ht="15" customHeight="1">
      <c r="B140" s="279"/>
      <c r="C140" s="240" t="s">
        <v>565</v>
      </c>
      <c r="D140" s="240"/>
      <c r="E140" s="240"/>
      <c r="F140" s="259" t="s">
        <v>113</v>
      </c>
      <c r="G140" s="240"/>
      <c r="H140" s="240" t="s">
        <v>566</v>
      </c>
      <c r="I140" s="240" t="s">
        <v>543</v>
      </c>
      <c r="J140" s="240"/>
      <c r="K140" s="281"/>
    </row>
    <row r="141" spans="2:11" ht="15" customHeight="1">
      <c r="B141" s="282"/>
      <c r="C141" s="283"/>
      <c r="D141" s="283"/>
      <c r="E141" s="283"/>
      <c r="F141" s="283"/>
      <c r="G141" s="283"/>
      <c r="H141" s="283"/>
      <c r="I141" s="283"/>
      <c r="J141" s="283"/>
      <c r="K141" s="284"/>
    </row>
    <row r="142" spans="2:11" ht="18.75" customHeight="1">
      <c r="B142" s="236"/>
      <c r="C142" s="236"/>
      <c r="D142" s="236"/>
      <c r="E142" s="236"/>
      <c r="F142" s="271"/>
      <c r="G142" s="236"/>
      <c r="H142" s="236"/>
      <c r="I142" s="236"/>
      <c r="J142" s="236"/>
      <c r="K142" s="236"/>
    </row>
    <row r="143" spans="2:11" ht="18.75" customHeight="1"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</row>
    <row r="144" spans="2:11" ht="7.5" customHeight="1">
      <c r="B144" s="247"/>
      <c r="C144" s="248"/>
      <c r="D144" s="248"/>
      <c r="E144" s="248"/>
      <c r="F144" s="248"/>
      <c r="G144" s="248"/>
      <c r="H144" s="248"/>
      <c r="I144" s="248"/>
      <c r="J144" s="248"/>
      <c r="K144" s="249"/>
    </row>
    <row r="145" spans="2:11" ht="45" customHeight="1">
      <c r="B145" s="250"/>
      <c r="C145" s="351" t="s">
        <v>567</v>
      </c>
      <c r="D145" s="351"/>
      <c r="E145" s="351"/>
      <c r="F145" s="351"/>
      <c r="G145" s="351"/>
      <c r="H145" s="351"/>
      <c r="I145" s="351"/>
      <c r="J145" s="351"/>
      <c r="K145" s="251"/>
    </row>
    <row r="146" spans="2:11" ht="17.25" customHeight="1">
      <c r="B146" s="250"/>
      <c r="C146" s="252" t="s">
        <v>504</v>
      </c>
      <c r="D146" s="252"/>
      <c r="E146" s="252"/>
      <c r="F146" s="252" t="s">
        <v>505</v>
      </c>
      <c r="G146" s="253"/>
      <c r="H146" s="252" t="s">
        <v>99</v>
      </c>
      <c r="I146" s="252" t="s">
        <v>56</v>
      </c>
      <c r="J146" s="252" t="s">
        <v>506</v>
      </c>
      <c r="K146" s="251"/>
    </row>
    <row r="147" spans="2:11" ht="17.25" customHeight="1">
      <c r="B147" s="250"/>
      <c r="C147" s="254" t="s">
        <v>507</v>
      </c>
      <c r="D147" s="254"/>
      <c r="E147" s="254"/>
      <c r="F147" s="255" t="s">
        <v>508</v>
      </c>
      <c r="G147" s="256"/>
      <c r="H147" s="254"/>
      <c r="I147" s="254"/>
      <c r="J147" s="254" t="s">
        <v>509</v>
      </c>
      <c r="K147" s="251"/>
    </row>
    <row r="148" spans="2:11" ht="5.25" customHeight="1">
      <c r="B148" s="260"/>
      <c r="C148" s="257"/>
      <c r="D148" s="257"/>
      <c r="E148" s="257"/>
      <c r="F148" s="257"/>
      <c r="G148" s="258"/>
      <c r="H148" s="257"/>
      <c r="I148" s="257"/>
      <c r="J148" s="257"/>
      <c r="K148" s="281"/>
    </row>
    <row r="149" spans="2:11" ht="15" customHeight="1">
      <c r="B149" s="260"/>
      <c r="C149" s="285" t="s">
        <v>512</v>
      </c>
      <c r="D149" s="240"/>
      <c r="E149" s="240"/>
      <c r="F149" s="286" t="s">
        <v>113</v>
      </c>
      <c r="G149" s="240"/>
      <c r="H149" s="285" t="s">
        <v>548</v>
      </c>
      <c r="I149" s="285" t="s">
        <v>511</v>
      </c>
      <c r="J149" s="285">
        <v>120</v>
      </c>
      <c r="K149" s="281"/>
    </row>
    <row r="150" spans="2:11" ht="15" customHeight="1">
      <c r="B150" s="260"/>
      <c r="C150" s="285" t="s">
        <v>557</v>
      </c>
      <c r="D150" s="240"/>
      <c r="E150" s="240"/>
      <c r="F150" s="286" t="s">
        <v>113</v>
      </c>
      <c r="G150" s="240"/>
      <c r="H150" s="285" t="s">
        <v>568</v>
      </c>
      <c r="I150" s="285" t="s">
        <v>511</v>
      </c>
      <c r="J150" s="285" t="s">
        <v>559</v>
      </c>
      <c r="K150" s="281"/>
    </row>
    <row r="151" spans="2:11" ht="15" customHeight="1">
      <c r="B151" s="260"/>
      <c r="C151" s="285" t="s">
        <v>459</v>
      </c>
      <c r="D151" s="240"/>
      <c r="E151" s="240"/>
      <c r="F151" s="286" t="s">
        <v>113</v>
      </c>
      <c r="G151" s="240"/>
      <c r="H151" s="285" t="s">
        <v>569</v>
      </c>
      <c r="I151" s="285" t="s">
        <v>511</v>
      </c>
      <c r="J151" s="285" t="s">
        <v>559</v>
      </c>
      <c r="K151" s="281"/>
    </row>
    <row r="152" spans="2:11" ht="15" customHeight="1">
      <c r="B152" s="260"/>
      <c r="C152" s="285" t="s">
        <v>514</v>
      </c>
      <c r="D152" s="240"/>
      <c r="E152" s="240"/>
      <c r="F152" s="286" t="s">
        <v>515</v>
      </c>
      <c r="G152" s="240"/>
      <c r="H152" s="285" t="s">
        <v>548</v>
      </c>
      <c r="I152" s="285" t="s">
        <v>511</v>
      </c>
      <c r="J152" s="285">
        <v>50</v>
      </c>
      <c r="K152" s="281"/>
    </row>
    <row r="153" spans="2:11" ht="15" customHeight="1">
      <c r="B153" s="260"/>
      <c r="C153" s="285" t="s">
        <v>517</v>
      </c>
      <c r="D153" s="240"/>
      <c r="E153" s="240"/>
      <c r="F153" s="286" t="s">
        <v>113</v>
      </c>
      <c r="G153" s="240"/>
      <c r="H153" s="285" t="s">
        <v>548</v>
      </c>
      <c r="I153" s="285" t="s">
        <v>519</v>
      </c>
      <c r="J153" s="285"/>
      <c r="K153" s="281"/>
    </row>
    <row r="154" spans="2:11" ht="15" customHeight="1">
      <c r="B154" s="260"/>
      <c r="C154" s="285" t="s">
        <v>528</v>
      </c>
      <c r="D154" s="240"/>
      <c r="E154" s="240"/>
      <c r="F154" s="286" t="s">
        <v>515</v>
      </c>
      <c r="G154" s="240"/>
      <c r="H154" s="285" t="s">
        <v>548</v>
      </c>
      <c r="I154" s="285" t="s">
        <v>511</v>
      </c>
      <c r="J154" s="285">
        <v>50</v>
      </c>
      <c r="K154" s="281"/>
    </row>
    <row r="155" spans="2:11" ht="15" customHeight="1">
      <c r="B155" s="260"/>
      <c r="C155" s="285" t="s">
        <v>536</v>
      </c>
      <c r="D155" s="240"/>
      <c r="E155" s="240"/>
      <c r="F155" s="286" t="s">
        <v>515</v>
      </c>
      <c r="G155" s="240"/>
      <c r="H155" s="285" t="s">
        <v>548</v>
      </c>
      <c r="I155" s="285" t="s">
        <v>511</v>
      </c>
      <c r="J155" s="285">
        <v>50</v>
      </c>
      <c r="K155" s="281"/>
    </row>
    <row r="156" spans="2:11" ht="15" customHeight="1">
      <c r="B156" s="260"/>
      <c r="C156" s="285" t="s">
        <v>534</v>
      </c>
      <c r="D156" s="240"/>
      <c r="E156" s="240"/>
      <c r="F156" s="286" t="s">
        <v>515</v>
      </c>
      <c r="G156" s="240"/>
      <c r="H156" s="285" t="s">
        <v>548</v>
      </c>
      <c r="I156" s="285" t="s">
        <v>511</v>
      </c>
      <c r="J156" s="285">
        <v>50</v>
      </c>
      <c r="K156" s="281"/>
    </row>
    <row r="157" spans="2:11" ht="15" customHeight="1">
      <c r="B157" s="260"/>
      <c r="C157" s="285" t="s">
        <v>86</v>
      </c>
      <c r="D157" s="240"/>
      <c r="E157" s="240"/>
      <c r="F157" s="286" t="s">
        <v>113</v>
      </c>
      <c r="G157" s="240"/>
      <c r="H157" s="285" t="s">
        <v>570</v>
      </c>
      <c r="I157" s="285" t="s">
        <v>511</v>
      </c>
      <c r="J157" s="285" t="s">
        <v>571</v>
      </c>
      <c r="K157" s="281"/>
    </row>
    <row r="158" spans="2:11" ht="15" customHeight="1">
      <c r="B158" s="260"/>
      <c r="C158" s="285" t="s">
        <v>572</v>
      </c>
      <c r="D158" s="240"/>
      <c r="E158" s="240"/>
      <c r="F158" s="286" t="s">
        <v>113</v>
      </c>
      <c r="G158" s="240"/>
      <c r="H158" s="285" t="s">
        <v>573</v>
      </c>
      <c r="I158" s="285" t="s">
        <v>543</v>
      </c>
      <c r="J158" s="285"/>
      <c r="K158" s="281"/>
    </row>
    <row r="159" spans="2:11" ht="15" customHeight="1">
      <c r="B159" s="287"/>
      <c r="C159" s="269"/>
      <c r="D159" s="269"/>
      <c r="E159" s="269"/>
      <c r="F159" s="269"/>
      <c r="G159" s="269"/>
      <c r="H159" s="269"/>
      <c r="I159" s="269"/>
      <c r="J159" s="269"/>
      <c r="K159" s="288"/>
    </row>
    <row r="160" spans="2:11" ht="18.75" customHeight="1">
      <c r="B160" s="236"/>
      <c r="C160" s="240"/>
      <c r="D160" s="240"/>
      <c r="E160" s="240"/>
      <c r="F160" s="259"/>
      <c r="G160" s="240"/>
      <c r="H160" s="240"/>
      <c r="I160" s="240"/>
      <c r="J160" s="240"/>
      <c r="K160" s="236"/>
    </row>
    <row r="161" spans="2:11" ht="18.75" customHeight="1"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</row>
    <row r="162" spans="2:11" ht="7.5" customHeight="1">
      <c r="B162" s="228"/>
      <c r="C162" s="229"/>
      <c r="D162" s="229"/>
      <c r="E162" s="229"/>
      <c r="F162" s="229"/>
      <c r="G162" s="229"/>
      <c r="H162" s="229"/>
      <c r="I162" s="229"/>
      <c r="J162" s="229"/>
      <c r="K162" s="230"/>
    </row>
    <row r="163" spans="2:11" ht="45" customHeight="1">
      <c r="B163" s="231"/>
      <c r="C163" s="350" t="s">
        <v>574</v>
      </c>
      <c r="D163" s="350"/>
      <c r="E163" s="350"/>
      <c r="F163" s="350"/>
      <c r="G163" s="350"/>
      <c r="H163" s="350"/>
      <c r="I163" s="350"/>
      <c r="J163" s="350"/>
      <c r="K163" s="232"/>
    </row>
    <row r="164" spans="2:11" ht="17.25" customHeight="1">
      <c r="B164" s="231"/>
      <c r="C164" s="252" t="s">
        <v>504</v>
      </c>
      <c r="D164" s="252"/>
      <c r="E164" s="252"/>
      <c r="F164" s="252" t="s">
        <v>505</v>
      </c>
      <c r="G164" s="289"/>
      <c r="H164" s="290" t="s">
        <v>99</v>
      </c>
      <c r="I164" s="290" t="s">
        <v>56</v>
      </c>
      <c r="J164" s="252" t="s">
        <v>506</v>
      </c>
      <c r="K164" s="232"/>
    </row>
    <row r="165" spans="2:11" ht="17.25" customHeight="1">
      <c r="B165" s="233"/>
      <c r="C165" s="254" t="s">
        <v>507</v>
      </c>
      <c r="D165" s="254"/>
      <c r="E165" s="254"/>
      <c r="F165" s="255" t="s">
        <v>508</v>
      </c>
      <c r="G165" s="291"/>
      <c r="H165" s="292"/>
      <c r="I165" s="292"/>
      <c r="J165" s="254" t="s">
        <v>509</v>
      </c>
      <c r="K165" s="234"/>
    </row>
    <row r="166" spans="2:11" ht="5.25" customHeight="1">
      <c r="B166" s="260"/>
      <c r="C166" s="257"/>
      <c r="D166" s="257"/>
      <c r="E166" s="257"/>
      <c r="F166" s="257"/>
      <c r="G166" s="258"/>
      <c r="H166" s="257"/>
      <c r="I166" s="257"/>
      <c r="J166" s="257"/>
      <c r="K166" s="281"/>
    </row>
    <row r="167" spans="2:11" ht="15" customHeight="1">
      <c r="B167" s="260"/>
      <c r="C167" s="240" t="s">
        <v>512</v>
      </c>
      <c r="D167" s="240"/>
      <c r="E167" s="240"/>
      <c r="F167" s="259" t="s">
        <v>113</v>
      </c>
      <c r="G167" s="240"/>
      <c r="H167" s="240" t="s">
        <v>548</v>
      </c>
      <c r="I167" s="240" t="s">
        <v>511</v>
      </c>
      <c r="J167" s="240">
        <v>120</v>
      </c>
      <c r="K167" s="281"/>
    </row>
    <row r="168" spans="2:11" ht="15" customHeight="1">
      <c r="B168" s="260"/>
      <c r="C168" s="240" t="s">
        <v>557</v>
      </c>
      <c r="D168" s="240"/>
      <c r="E168" s="240"/>
      <c r="F168" s="259" t="s">
        <v>113</v>
      </c>
      <c r="G168" s="240"/>
      <c r="H168" s="240" t="s">
        <v>558</v>
      </c>
      <c r="I168" s="240" t="s">
        <v>511</v>
      </c>
      <c r="J168" s="240" t="s">
        <v>559</v>
      </c>
      <c r="K168" s="281"/>
    </row>
    <row r="169" spans="2:11" ht="15" customHeight="1">
      <c r="B169" s="260"/>
      <c r="C169" s="240" t="s">
        <v>459</v>
      </c>
      <c r="D169" s="240"/>
      <c r="E169" s="240"/>
      <c r="F169" s="259" t="s">
        <v>113</v>
      </c>
      <c r="G169" s="240"/>
      <c r="H169" s="240" t="s">
        <v>575</v>
      </c>
      <c r="I169" s="240" t="s">
        <v>511</v>
      </c>
      <c r="J169" s="240" t="s">
        <v>559</v>
      </c>
      <c r="K169" s="281"/>
    </row>
    <row r="170" spans="2:11" ht="15" customHeight="1">
      <c r="B170" s="260"/>
      <c r="C170" s="240" t="s">
        <v>514</v>
      </c>
      <c r="D170" s="240"/>
      <c r="E170" s="240"/>
      <c r="F170" s="259" t="s">
        <v>515</v>
      </c>
      <c r="G170" s="240"/>
      <c r="H170" s="240" t="s">
        <v>575</v>
      </c>
      <c r="I170" s="240" t="s">
        <v>511</v>
      </c>
      <c r="J170" s="240">
        <v>50</v>
      </c>
      <c r="K170" s="281"/>
    </row>
    <row r="171" spans="2:11" ht="15" customHeight="1">
      <c r="B171" s="260"/>
      <c r="C171" s="240" t="s">
        <v>517</v>
      </c>
      <c r="D171" s="240"/>
      <c r="E171" s="240"/>
      <c r="F171" s="259" t="s">
        <v>113</v>
      </c>
      <c r="G171" s="240"/>
      <c r="H171" s="240" t="s">
        <v>575</v>
      </c>
      <c r="I171" s="240" t="s">
        <v>519</v>
      </c>
      <c r="J171" s="240"/>
      <c r="K171" s="281"/>
    </row>
    <row r="172" spans="2:11" ht="15" customHeight="1">
      <c r="B172" s="260"/>
      <c r="C172" s="240" t="s">
        <v>528</v>
      </c>
      <c r="D172" s="240"/>
      <c r="E172" s="240"/>
      <c r="F172" s="259" t="s">
        <v>515</v>
      </c>
      <c r="G172" s="240"/>
      <c r="H172" s="240" t="s">
        <v>575</v>
      </c>
      <c r="I172" s="240" t="s">
        <v>511</v>
      </c>
      <c r="J172" s="240">
        <v>50</v>
      </c>
      <c r="K172" s="281"/>
    </row>
    <row r="173" spans="2:11" ht="15" customHeight="1">
      <c r="B173" s="260"/>
      <c r="C173" s="240" t="s">
        <v>536</v>
      </c>
      <c r="D173" s="240"/>
      <c r="E173" s="240"/>
      <c r="F173" s="259" t="s">
        <v>515</v>
      </c>
      <c r="G173" s="240"/>
      <c r="H173" s="240" t="s">
        <v>575</v>
      </c>
      <c r="I173" s="240" t="s">
        <v>511</v>
      </c>
      <c r="J173" s="240">
        <v>50</v>
      </c>
      <c r="K173" s="281"/>
    </row>
    <row r="174" spans="2:11" ht="15" customHeight="1">
      <c r="B174" s="260"/>
      <c r="C174" s="240" t="s">
        <v>534</v>
      </c>
      <c r="D174" s="240"/>
      <c r="E174" s="240"/>
      <c r="F174" s="259" t="s">
        <v>515</v>
      </c>
      <c r="G174" s="240"/>
      <c r="H174" s="240" t="s">
        <v>575</v>
      </c>
      <c r="I174" s="240" t="s">
        <v>511</v>
      </c>
      <c r="J174" s="240">
        <v>50</v>
      </c>
      <c r="K174" s="281"/>
    </row>
    <row r="175" spans="2:11" ht="15" customHeight="1">
      <c r="B175" s="260"/>
      <c r="C175" s="240" t="s">
        <v>98</v>
      </c>
      <c r="D175" s="240"/>
      <c r="E175" s="240"/>
      <c r="F175" s="259" t="s">
        <v>113</v>
      </c>
      <c r="G175" s="240"/>
      <c r="H175" s="240" t="s">
        <v>576</v>
      </c>
      <c r="I175" s="240" t="s">
        <v>577</v>
      </c>
      <c r="J175" s="240"/>
      <c r="K175" s="281"/>
    </row>
    <row r="176" spans="2:11" ht="15" customHeight="1">
      <c r="B176" s="260"/>
      <c r="C176" s="240" t="s">
        <v>56</v>
      </c>
      <c r="D176" s="240"/>
      <c r="E176" s="240"/>
      <c r="F176" s="259" t="s">
        <v>113</v>
      </c>
      <c r="G176" s="240"/>
      <c r="H176" s="240" t="s">
        <v>578</v>
      </c>
      <c r="I176" s="240" t="s">
        <v>579</v>
      </c>
      <c r="J176" s="240">
        <v>1</v>
      </c>
      <c r="K176" s="281"/>
    </row>
    <row r="177" spans="2:11" ht="15" customHeight="1">
      <c r="B177" s="260"/>
      <c r="C177" s="240" t="s">
        <v>52</v>
      </c>
      <c r="D177" s="240"/>
      <c r="E177" s="240"/>
      <c r="F177" s="259" t="s">
        <v>113</v>
      </c>
      <c r="G177" s="240"/>
      <c r="H177" s="240" t="s">
        <v>580</v>
      </c>
      <c r="I177" s="240" t="s">
        <v>511</v>
      </c>
      <c r="J177" s="240">
        <v>20</v>
      </c>
      <c r="K177" s="281"/>
    </row>
    <row r="178" spans="2:11" ht="15" customHeight="1">
      <c r="B178" s="260"/>
      <c r="C178" s="240" t="s">
        <v>99</v>
      </c>
      <c r="D178" s="240"/>
      <c r="E178" s="240"/>
      <c r="F178" s="259" t="s">
        <v>113</v>
      </c>
      <c r="G178" s="240"/>
      <c r="H178" s="240" t="s">
        <v>581</v>
      </c>
      <c r="I178" s="240" t="s">
        <v>511</v>
      </c>
      <c r="J178" s="240">
        <v>255</v>
      </c>
      <c r="K178" s="281"/>
    </row>
    <row r="179" spans="2:11" ht="15" customHeight="1">
      <c r="B179" s="260"/>
      <c r="C179" s="240" t="s">
        <v>100</v>
      </c>
      <c r="D179" s="240"/>
      <c r="E179" s="240"/>
      <c r="F179" s="259" t="s">
        <v>113</v>
      </c>
      <c r="G179" s="240"/>
      <c r="H179" s="240" t="s">
        <v>475</v>
      </c>
      <c r="I179" s="240" t="s">
        <v>511</v>
      </c>
      <c r="J179" s="240">
        <v>10</v>
      </c>
      <c r="K179" s="281"/>
    </row>
    <row r="180" spans="2:11" ht="15" customHeight="1">
      <c r="B180" s="260"/>
      <c r="C180" s="240" t="s">
        <v>101</v>
      </c>
      <c r="D180" s="240"/>
      <c r="E180" s="240"/>
      <c r="F180" s="259" t="s">
        <v>113</v>
      </c>
      <c r="G180" s="240"/>
      <c r="H180" s="240" t="s">
        <v>582</v>
      </c>
      <c r="I180" s="240" t="s">
        <v>543</v>
      </c>
      <c r="J180" s="240"/>
      <c r="K180" s="281"/>
    </row>
    <row r="181" spans="2:11" ht="15" customHeight="1">
      <c r="B181" s="260"/>
      <c r="C181" s="240" t="s">
        <v>583</v>
      </c>
      <c r="D181" s="240"/>
      <c r="E181" s="240"/>
      <c r="F181" s="259" t="s">
        <v>113</v>
      </c>
      <c r="G181" s="240"/>
      <c r="H181" s="240" t="s">
        <v>584</v>
      </c>
      <c r="I181" s="240" t="s">
        <v>543</v>
      </c>
      <c r="J181" s="240"/>
      <c r="K181" s="281"/>
    </row>
    <row r="182" spans="2:11" ht="15" customHeight="1">
      <c r="B182" s="260"/>
      <c r="C182" s="240" t="s">
        <v>572</v>
      </c>
      <c r="D182" s="240"/>
      <c r="E182" s="240"/>
      <c r="F182" s="259" t="s">
        <v>113</v>
      </c>
      <c r="G182" s="240"/>
      <c r="H182" s="240" t="s">
        <v>585</v>
      </c>
      <c r="I182" s="240" t="s">
        <v>543</v>
      </c>
      <c r="J182" s="240"/>
      <c r="K182" s="281"/>
    </row>
    <row r="183" spans="2:11" ht="15" customHeight="1">
      <c r="B183" s="260"/>
      <c r="C183" s="240" t="s">
        <v>103</v>
      </c>
      <c r="D183" s="240"/>
      <c r="E183" s="240"/>
      <c r="F183" s="259" t="s">
        <v>515</v>
      </c>
      <c r="G183" s="240"/>
      <c r="H183" s="240" t="s">
        <v>586</v>
      </c>
      <c r="I183" s="240" t="s">
        <v>511</v>
      </c>
      <c r="J183" s="240">
        <v>50</v>
      </c>
      <c r="K183" s="281"/>
    </row>
    <row r="184" spans="2:11" ht="15" customHeight="1">
      <c r="B184" s="260"/>
      <c r="C184" s="240" t="s">
        <v>587</v>
      </c>
      <c r="D184" s="240"/>
      <c r="E184" s="240"/>
      <c r="F184" s="259" t="s">
        <v>515</v>
      </c>
      <c r="G184" s="240"/>
      <c r="H184" s="240" t="s">
        <v>588</v>
      </c>
      <c r="I184" s="240" t="s">
        <v>589</v>
      </c>
      <c r="J184" s="240"/>
      <c r="K184" s="281"/>
    </row>
    <row r="185" spans="2:11" ht="15" customHeight="1">
      <c r="B185" s="260"/>
      <c r="C185" s="240" t="s">
        <v>590</v>
      </c>
      <c r="D185" s="240"/>
      <c r="E185" s="240"/>
      <c r="F185" s="259" t="s">
        <v>515</v>
      </c>
      <c r="G185" s="240"/>
      <c r="H185" s="240" t="s">
        <v>591</v>
      </c>
      <c r="I185" s="240" t="s">
        <v>589</v>
      </c>
      <c r="J185" s="240"/>
      <c r="K185" s="281"/>
    </row>
    <row r="186" spans="2:11" ht="15" customHeight="1">
      <c r="B186" s="260"/>
      <c r="C186" s="240" t="s">
        <v>592</v>
      </c>
      <c r="D186" s="240"/>
      <c r="E186" s="240"/>
      <c r="F186" s="259" t="s">
        <v>515</v>
      </c>
      <c r="G186" s="240"/>
      <c r="H186" s="240" t="s">
        <v>593</v>
      </c>
      <c r="I186" s="240" t="s">
        <v>589</v>
      </c>
      <c r="J186" s="240"/>
      <c r="K186" s="281"/>
    </row>
    <row r="187" spans="2:11" ht="15" customHeight="1">
      <c r="B187" s="260"/>
      <c r="C187" s="293" t="s">
        <v>594</v>
      </c>
      <c r="D187" s="240"/>
      <c r="E187" s="240"/>
      <c r="F187" s="259" t="s">
        <v>515</v>
      </c>
      <c r="G187" s="240"/>
      <c r="H187" s="240" t="s">
        <v>595</v>
      </c>
      <c r="I187" s="240" t="s">
        <v>596</v>
      </c>
      <c r="J187" s="294" t="s">
        <v>597</v>
      </c>
      <c r="K187" s="281"/>
    </row>
    <row r="188" spans="2:11" ht="15" customHeight="1">
      <c r="B188" s="260"/>
      <c r="C188" s="245" t="s">
        <v>41</v>
      </c>
      <c r="D188" s="240"/>
      <c r="E188" s="240"/>
      <c r="F188" s="259" t="s">
        <v>113</v>
      </c>
      <c r="G188" s="240"/>
      <c r="H188" s="236" t="s">
        <v>598</v>
      </c>
      <c r="I188" s="240" t="s">
        <v>599</v>
      </c>
      <c r="J188" s="240"/>
      <c r="K188" s="281"/>
    </row>
    <row r="189" spans="2:11" ht="15" customHeight="1">
      <c r="B189" s="260"/>
      <c r="C189" s="245" t="s">
        <v>600</v>
      </c>
      <c r="D189" s="240"/>
      <c r="E189" s="240"/>
      <c r="F189" s="259" t="s">
        <v>113</v>
      </c>
      <c r="G189" s="240"/>
      <c r="H189" s="240" t="s">
        <v>601</v>
      </c>
      <c r="I189" s="240" t="s">
        <v>543</v>
      </c>
      <c r="J189" s="240"/>
      <c r="K189" s="281"/>
    </row>
    <row r="190" spans="2:11" ht="15" customHeight="1">
      <c r="B190" s="260"/>
      <c r="C190" s="245" t="s">
        <v>602</v>
      </c>
      <c r="D190" s="240"/>
      <c r="E190" s="240"/>
      <c r="F190" s="259" t="s">
        <v>113</v>
      </c>
      <c r="G190" s="240"/>
      <c r="H190" s="240" t="s">
        <v>603</v>
      </c>
      <c r="I190" s="240" t="s">
        <v>543</v>
      </c>
      <c r="J190" s="240"/>
      <c r="K190" s="281"/>
    </row>
    <row r="191" spans="2:11" ht="15" customHeight="1">
      <c r="B191" s="260"/>
      <c r="C191" s="245" t="s">
        <v>604</v>
      </c>
      <c r="D191" s="240"/>
      <c r="E191" s="240"/>
      <c r="F191" s="259" t="s">
        <v>515</v>
      </c>
      <c r="G191" s="240"/>
      <c r="H191" s="240" t="s">
        <v>605</v>
      </c>
      <c r="I191" s="240" t="s">
        <v>543</v>
      </c>
      <c r="J191" s="240"/>
      <c r="K191" s="281"/>
    </row>
    <row r="192" spans="2:11" ht="15" customHeight="1">
      <c r="B192" s="287"/>
      <c r="C192" s="295"/>
      <c r="D192" s="269"/>
      <c r="E192" s="269"/>
      <c r="F192" s="269"/>
      <c r="G192" s="269"/>
      <c r="H192" s="269"/>
      <c r="I192" s="269"/>
      <c r="J192" s="269"/>
      <c r="K192" s="288"/>
    </row>
    <row r="193" spans="2:11" ht="18.75" customHeight="1">
      <c r="B193" s="236"/>
      <c r="C193" s="240"/>
      <c r="D193" s="240"/>
      <c r="E193" s="240"/>
      <c r="F193" s="259"/>
      <c r="G193" s="240"/>
      <c r="H193" s="240"/>
      <c r="I193" s="240"/>
      <c r="J193" s="240"/>
      <c r="K193" s="236"/>
    </row>
    <row r="194" spans="2:11" ht="18.75" customHeight="1">
      <c r="B194" s="236"/>
      <c r="C194" s="240"/>
      <c r="D194" s="240"/>
      <c r="E194" s="240"/>
      <c r="F194" s="259"/>
      <c r="G194" s="240"/>
      <c r="H194" s="240"/>
      <c r="I194" s="240"/>
      <c r="J194" s="240"/>
      <c r="K194" s="236"/>
    </row>
    <row r="195" spans="2:11" ht="18.75" customHeight="1"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</row>
    <row r="196" spans="2:11">
      <c r="B196" s="228"/>
      <c r="C196" s="229"/>
      <c r="D196" s="229"/>
      <c r="E196" s="229"/>
      <c r="F196" s="229"/>
      <c r="G196" s="229"/>
      <c r="H196" s="229"/>
      <c r="I196" s="229"/>
      <c r="J196" s="229"/>
      <c r="K196" s="230"/>
    </row>
    <row r="197" spans="2:11" ht="21">
      <c r="B197" s="231"/>
      <c r="C197" s="350" t="s">
        <v>606</v>
      </c>
      <c r="D197" s="350"/>
      <c r="E197" s="350"/>
      <c r="F197" s="350"/>
      <c r="G197" s="350"/>
      <c r="H197" s="350"/>
      <c r="I197" s="350"/>
      <c r="J197" s="350"/>
      <c r="K197" s="232"/>
    </row>
    <row r="198" spans="2:11" ht="25.5" customHeight="1">
      <c r="B198" s="231"/>
      <c r="C198" s="296" t="s">
        <v>607</v>
      </c>
      <c r="D198" s="296"/>
      <c r="E198" s="296"/>
      <c r="F198" s="296" t="s">
        <v>608</v>
      </c>
      <c r="G198" s="297"/>
      <c r="H198" s="349" t="s">
        <v>609</v>
      </c>
      <c r="I198" s="349"/>
      <c r="J198" s="349"/>
      <c r="K198" s="232"/>
    </row>
    <row r="199" spans="2:11" ht="5.25" customHeight="1">
      <c r="B199" s="260"/>
      <c r="C199" s="257"/>
      <c r="D199" s="257"/>
      <c r="E199" s="257"/>
      <c r="F199" s="257"/>
      <c r="G199" s="240"/>
      <c r="H199" s="257"/>
      <c r="I199" s="257"/>
      <c r="J199" s="257"/>
      <c r="K199" s="281"/>
    </row>
    <row r="200" spans="2:11" ht="15" customHeight="1">
      <c r="B200" s="260"/>
      <c r="C200" s="240" t="s">
        <v>599</v>
      </c>
      <c r="D200" s="240"/>
      <c r="E200" s="240"/>
      <c r="F200" s="259" t="s">
        <v>42</v>
      </c>
      <c r="G200" s="240"/>
      <c r="H200" s="347" t="s">
        <v>610</v>
      </c>
      <c r="I200" s="347"/>
      <c r="J200" s="347"/>
      <c r="K200" s="281"/>
    </row>
    <row r="201" spans="2:11" ht="15" customHeight="1">
      <c r="B201" s="260"/>
      <c r="C201" s="266"/>
      <c r="D201" s="240"/>
      <c r="E201" s="240"/>
      <c r="F201" s="259" t="s">
        <v>43</v>
      </c>
      <c r="G201" s="240"/>
      <c r="H201" s="347" t="s">
        <v>611</v>
      </c>
      <c r="I201" s="347"/>
      <c r="J201" s="347"/>
      <c r="K201" s="281"/>
    </row>
    <row r="202" spans="2:11" ht="15" customHeight="1">
      <c r="B202" s="260"/>
      <c r="C202" s="266"/>
      <c r="D202" s="240"/>
      <c r="E202" s="240"/>
      <c r="F202" s="259" t="s">
        <v>46</v>
      </c>
      <c r="G202" s="240"/>
      <c r="H202" s="347" t="s">
        <v>612</v>
      </c>
      <c r="I202" s="347"/>
      <c r="J202" s="347"/>
      <c r="K202" s="281"/>
    </row>
    <row r="203" spans="2:11" ht="15" customHeight="1">
      <c r="B203" s="260"/>
      <c r="C203" s="240"/>
      <c r="D203" s="240"/>
      <c r="E203" s="240"/>
      <c r="F203" s="259" t="s">
        <v>44</v>
      </c>
      <c r="G203" s="240"/>
      <c r="H203" s="347" t="s">
        <v>613</v>
      </c>
      <c r="I203" s="347"/>
      <c r="J203" s="347"/>
      <c r="K203" s="281"/>
    </row>
    <row r="204" spans="2:11" ht="15" customHeight="1">
      <c r="B204" s="260"/>
      <c r="C204" s="240"/>
      <c r="D204" s="240"/>
      <c r="E204" s="240"/>
      <c r="F204" s="259" t="s">
        <v>45</v>
      </c>
      <c r="G204" s="240"/>
      <c r="H204" s="347" t="s">
        <v>614</v>
      </c>
      <c r="I204" s="347"/>
      <c r="J204" s="347"/>
      <c r="K204" s="281"/>
    </row>
    <row r="205" spans="2:11" ht="15" customHeight="1">
      <c r="B205" s="260"/>
      <c r="C205" s="240"/>
      <c r="D205" s="240"/>
      <c r="E205" s="240"/>
      <c r="F205" s="259"/>
      <c r="G205" s="240"/>
      <c r="H205" s="240"/>
      <c r="I205" s="240"/>
      <c r="J205" s="240"/>
      <c r="K205" s="281"/>
    </row>
    <row r="206" spans="2:11" ht="15" customHeight="1">
      <c r="B206" s="260"/>
      <c r="C206" s="240" t="s">
        <v>555</v>
      </c>
      <c r="D206" s="240"/>
      <c r="E206" s="240"/>
      <c r="F206" s="259" t="s">
        <v>75</v>
      </c>
      <c r="G206" s="240"/>
      <c r="H206" s="347" t="s">
        <v>615</v>
      </c>
      <c r="I206" s="347"/>
      <c r="J206" s="347"/>
      <c r="K206" s="281"/>
    </row>
    <row r="207" spans="2:11" ht="15" customHeight="1">
      <c r="B207" s="260"/>
      <c r="C207" s="266"/>
      <c r="D207" s="240"/>
      <c r="E207" s="240"/>
      <c r="F207" s="259" t="s">
        <v>453</v>
      </c>
      <c r="G207" s="240"/>
      <c r="H207" s="347" t="s">
        <v>454</v>
      </c>
      <c r="I207" s="347"/>
      <c r="J207" s="347"/>
      <c r="K207" s="281"/>
    </row>
    <row r="208" spans="2:11" ht="15" customHeight="1">
      <c r="B208" s="260"/>
      <c r="C208" s="240"/>
      <c r="D208" s="240"/>
      <c r="E208" s="240"/>
      <c r="F208" s="259" t="s">
        <v>451</v>
      </c>
      <c r="G208" s="240"/>
      <c r="H208" s="347" t="s">
        <v>616</v>
      </c>
      <c r="I208" s="347"/>
      <c r="J208" s="347"/>
      <c r="K208" s="281"/>
    </row>
    <row r="209" spans="2:11" ht="15" customHeight="1">
      <c r="B209" s="298"/>
      <c r="C209" s="266"/>
      <c r="D209" s="266"/>
      <c r="E209" s="266"/>
      <c r="F209" s="259" t="s">
        <v>455</v>
      </c>
      <c r="G209" s="245"/>
      <c r="H209" s="348" t="s">
        <v>456</v>
      </c>
      <c r="I209" s="348"/>
      <c r="J209" s="348"/>
      <c r="K209" s="299"/>
    </row>
    <row r="210" spans="2:11" ht="15" customHeight="1">
      <c r="B210" s="298"/>
      <c r="C210" s="266"/>
      <c r="D210" s="266"/>
      <c r="E210" s="266"/>
      <c r="F210" s="259" t="s">
        <v>457</v>
      </c>
      <c r="G210" s="245"/>
      <c r="H210" s="348" t="s">
        <v>617</v>
      </c>
      <c r="I210" s="348"/>
      <c r="J210" s="348"/>
      <c r="K210" s="299"/>
    </row>
    <row r="211" spans="2:11" ht="15" customHeight="1">
      <c r="B211" s="298"/>
      <c r="C211" s="266"/>
      <c r="D211" s="266"/>
      <c r="E211" s="266"/>
      <c r="F211" s="300"/>
      <c r="G211" s="245"/>
      <c r="H211" s="301"/>
      <c r="I211" s="301"/>
      <c r="J211" s="301"/>
      <c r="K211" s="299"/>
    </row>
    <row r="212" spans="2:11" ht="15" customHeight="1">
      <c r="B212" s="298"/>
      <c r="C212" s="240" t="s">
        <v>579</v>
      </c>
      <c r="D212" s="266"/>
      <c r="E212" s="266"/>
      <c r="F212" s="259">
        <v>1</v>
      </c>
      <c r="G212" s="245"/>
      <c r="H212" s="348" t="s">
        <v>618</v>
      </c>
      <c r="I212" s="348"/>
      <c r="J212" s="348"/>
      <c r="K212" s="299"/>
    </row>
    <row r="213" spans="2:11" ht="15" customHeight="1">
      <c r="B213" s="298"/>
      <c r="C213" s="266"/>
      <c r="D213" s="266"/>
      <c r="E213" s="266"/>
      <c r="F213" s="259">
        <v>2</v>
      </c>
      <c r="G213" s="245"/>
      <c r="H213" s="348" t="s">
        <v>619</v>
      </c>
      <c r="I213" s="348"/>
      <c r="J213" s="348"/>
      <c r="K213" s="299"/>
    </row>
    <row r="214" spans="2:11" ht="15" customHeight="1">
      <c r="B214" s="298"/>
      <c r="C214" s="266"/>
      <c r="D214" s="266"/>
      <c r="E214" s="266"/>
      <c r="F214" s="259">
        <v>3</v>
      </c>
      <c r="G214" s="245"/>
      <c r="H214" s="348" t="s">
        <v>620</v>
      </c>
      <c r="I214" s="348"/>
      <c r="J214" s="348"/>
      <c r="K214" s="299"/>
    </row>
    <row r="215" spans="2:11" ht="15" customHeight="1">
      <c r="B215" s="298"/>
      <c r="C215" s="266"/>
      <c r="D215" s="266"/>
      <c r="E215" s="266"/>
      <c r="F215" s="259">
        <v>4</v>
      </c>
      <c r="G215" s="245"/>
      <c r="H215" s="348" t="s">
        <v>621</v>
      </c>
      <c r="I215" s="348"/>
      <c r="J215" s="348"/>
      <c r="K215" s="299"/>
    </row>
    <row r="216" spans="2:11" ht="12.75" customHeight="1">
      <c r="B216" s="302"/>
      <c r="C216" s="303"/>
      <c r="D216" s="303"/>
      <c r="E216" s="303"/>
      <c r="F216" s="303"/>
      <c r="G216" s="303"/>
      <c r="H216" s="303"/>
      <c r="I216" s="303"/>
      <c r="J216" s="303"/>
      <c r="K216" s="304"/>
    </row>
  </sheetData>
  <sheetProtection password="CC35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82 - STAVBA CHODNÍKU PODÉ...</vt:lpstr>
      <vt:lpstr>Pokyny pro vyplnění</vt:lpstr>
      <vt:lpstr>'82 - STAVBA CHODNÍKU PODÉ...'!Názvy_tisku</vt:lpstr>
      <vt:lpstr>'Rekapitulace stavby'!Názvy_tisku</vt:lpstr>
      <vt:lpstr>'82 - STAVBA CHODNÍKU PODÉ...'!Oblast_tisku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stavca-PC\stavca</dc:creator>
  <cp:lastModifiedBy>stavca</cp:lastModifiedBy>
  <dcterms:created xsi:type="dcterms:W3CDTF">2017-09-05T08:00:20Z</dcterms:created>
  <dcterms:modified xsi:type="dcterms:W3CDTF">2017-09-05T08:00:24Z</dcterms:modified>
</cp:coreProperties>
</file>