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5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+++PAL+++\Poličná\Rozpočty\"/>
    </mc:Choice>
  </mc:AlternateContent>
  <bookViews>
    <workbookView xWindow="480" yWindow="420" windowWidth="19875" windowHeight="6960" activeTab="9"/>
  </bookViews>
  <sheets>
    <sheet name="Stavba" sheetId="1" r:id="rId1"/>
    <sheet name="00 0 KL" sheetId="2" r:id="rId2"/>
    <sheet name="00 0 Rek" sheetId="3" r:id="rId3"/>
    <sheet name="00 0 Pol" sheetId="4" r:id="rId4"/>
    <sheet name="D.1.1 1 KL" sheetId="5" r:id="rId5"/>
    <sheet name="D.1.1 1 Rek" sheetId="6" r:id="rId6"/>
    <sheet name="D.1.1 1 Pol" sheetId="7" r:id="rId7"/>
    <sheet name="D.1.1 2 KL" sheetId="8" r:id="rId8"/>
    <sheet name="D.1.1 2 Rek" sheetId="9" r:id="rId9"/>
    <sheet name="D.1.1 2 Pol" sheetId="10" r:id="rId10"/>
    <sheet name="D.1.2 3 KL" sheetId="11" r:id="rId11"/>
    <sheet name="D.1.2 3 Rek" sheetId="12" r:id="rId12"/>
    <sheet name="D.1.2 3 Pol" sheetId="13" r:id="rId13"/>
    <sheet name="D.1.3 4 KL" sheetId="14" r:id="rId14"/>
    <sheet name="D.1.3 4 Rek" sheetId="15" r:id="rId15"/>
    <sheet name="D.1.3 4 Pol" sheetId="16" r:id="rId16"/>
    <sheet name="D.1.4 5 KL" sheetId="17" r:id="rId17"/>
    <sheet name="D.1.4 5 Rek" sheetId="18" r:id="rId18"/>
    <sheet name="D.1.4 5 Pol" sheetId="19" r:id="rId19"/>
  </sheets>
  <definedNames>
    <definedName name="CelkemObjekty" localSheetId="0">Stavba!$F$35</definedName>
    <definedName name="CisloStavby" localSheetId="0">Stavba!$D$5</definedName>
    <definedName name="dadresa" localSheetId="0">Stavba!$D$8</definedName>
    <definedName name="DIČ" localSheetId="0">Stavba!$K$8</definedName>
    <definedName name="dmisto" localSheetId="0">Stavba!$D$9</definedName>
    <definedName name="dpsc" localSheetId="0">Stavba!$C$9</definedName>
    <definedName name="IČO" localSheetId="0">Stavba!$K$7</definedName>
    <definedName name="NazevObjektu" localSheetId="0">Stavba!$C$29</definedName>
    <definedName name="NazevStavby" localSheetId="0">Stavba!$E$5</definedName>
    <definedName name="_xlnm.Print_Titles" localSheetId="3">'00 0 Pol'!$1:$6</definedName>
    <definedName name="_xlnm.Print_Titles" localSheetId="2">'00 0 Rek'!$1:$6</definedName>
    <definedName name="_xlnm.Print_Titles" localSheetId="6">'D.1.1 1 Pol'!$1:$6</definedName>
    <definedName name="_xlnm.Print_Titles" localSheetId="5">'D.1.1 1 Rek'!$1:$6</definedName>
    <definedName name="_xlnm.Print_Titles" localSheetId="9">'D.1.1 2 Pol'!$1:$6</definedName>
    <definedName name="_xlnm.Print_Titles" localSheetId="8">'D.1.1 2 Rek'!$1:$6</definedName>
    <definedName name="_xlnm.Print_Titles" localSheetId="12">'D.1.2 3 Pol'!$1:$6</definedName>
    <definedName name="_xlnm.Print_Titles" localSheetId="11">'D.1.2 3 Rek'!$1:$6</definedName>
    <definedName name="_xlnm.Print_Titles" localSheetId="15">'D.1.3 4 Pol'!$1:$6</definedName>
    <definedName name="_xlnm.Print_Titles" localSheetId="14">'D.1.3 4 Rek'!$1:$6</definedName>
    <definedName name="_xlnm.Print_Titles" localSheetId="18">'D.1.4 5 Pol'!$1:$6</definedName>
    <definedName name="_xlnm.Print_Titles" localSheetId="17">'D.1.4 5 Rek'!$1:$6</definedName>
    <definedName name="Objednatel" localSheetId="0">Stavba!$D$11</definedName>
    <definedName name="Objekt" localSheetId="0">Stavba!$B$29</definedName>
    <definedName name="_xlnm.Print_Area" localSheetId="1">'00 0 KL'!$A$1:$G$45</definedName>
    <definedName name="_xlnm.Print_Area" localSheetId="3">'00 0 Pol'!$A$1:$K$18</definedName>
    <definedName name="_xlnm.Print_Area" localSheetId="2">'00 0 Rek'!$A$1:$I$14</definedName>
    <definedName name="_xlnm.Print_Area" localSheetId="4">'D.1.1 1 KL'!$A$1:$G$45</definedName>
    <definedName name="_xlnm.Print_Area" localSheetId="6">'D.1.1 1 Pol'!$A$1:$K$296</definedName>
    <definedName name="_xlnm.Print_Area" localSheetId="5">'D.1.1 1 Rek'!$A$1:$I$47</definedName>
    <definedName name="_xlnm.Print_Area" localSheetId="7">'D.1.1 2 KL'!$A$1:$G$45</definedName>
    <definedName name="_xlnm.Print_Area" localSheetId="9">'D.1.1 2 Pol'!$A$1:$K$144</definedName>
    <definedName name="_xlnm.Print_Area" localSheetId="8">'D.1.1 2 Rek'!$A$1:$I$38</definedName>
    <definedName name="_xlnm.Print_Area" localSheetId="10">'D.1.2 3 KL'!$A$1:$G$45</definedName>
    <definedName name="_xlnm.Print_Area" localSheetId="12">'D.1.2 3 Pol'!$A$1:$K$127</definedName>
    <definedName name="_xlnm.Print_Area" localSheetId="11">'D.1.2 3 Rek'!$A$1:$I$33</definedName>
    <definedName name="_xlnm.Print_Area" localSheetId="13">'D.1.3 4 KL'!$A$1:$G$45</definedName>
    <definedName name="_xlnm.Print_Area" localSheetId="15">'D.1.3 4 Pol'!$A$1:$K$102</definedName>
    <definedName name="_xlnm.Print_Area" localSheetId="14">'D.1.3 4 Rek'!$A$1:$I$30</definedName>
    <definedName name="_xlnm.Print_Area" localSheetId="16">'D.1.4 5 KL'!$A$1:$G$45</definedName>
    <definedName name="_xlnm.Print_Area" localSheetId="18">'D.1.4 5 Pol'!$A$1:$K$9</definedName>
    <definedName name="_xlnm.Print_Area" localSheetId="17">'D.1.4 5 Rek'!$A$1:$I$22</definedName>
    <definedName name="_xlnm.Print_Area" localSheetId="0">Stavba!$B$1:$J$52</definedName>
    <definedName name="odic" localSheetId="0">Stavba!$K$12</definedName>
    <definedName name="oico" localSheetId="0">Stavba!$K$11</definedName>
    <definedName name="omisto" localSheetId="0">Stavba!$D$13</definedName>
    <definedName name="onazev" localSheetId="0">Stavba!$D$12</definedName>
    <definedName name="opsc" localSheetId="0">Stavba!$C$13</definedName>
    <definedName name="SazbaDPH1" localSheetId="0">Stavba!$D$19</definedName>
    <definedName name="SazbaDPH2" localSheetId="0">Stavba!$D$21</definedName>
    <definedName name="solver_lin" localSheetId="3" hidden="1">0</definedName>
    <definedName name="solver_lin" localSheetId="6" hidden="1">0</definedName>
    <definedName name="solver_lin" localSheetId="9" hidden="1">0</definedName>
    <definedName name="solver_lin" localSheetId="12" hidden="1">0</definedName>
    <definedName name="solver_lin" localSheetId="15" hidden="1">0</definedName>
    <definedName name="solver_lin" localSheetId="18" hidden="1">0</definedName>
    <definedName name="solver_num" localSheetId="3" hidden="1">0</definedName>
    <definedName name="solver_num" localSheetId="6" hidden="1">0</definedName>
    <definedName name="solver_num" localSheetId="9" hidden="1">0</definedName>
    <definedName name="solver_num" localSheetId="12" hidden="1">0</definedName>
    <definedName name="solver_num" localSheetId="15" hidden="1">0</definedName>
    <definedName name="solver_num" localSheetId="18" hidden="1">0</definedName>
    <definedName name="solver_opt" localSheetId="3" hidden="1">'00 0 Pol'!#REF!</definedName>
    <definedName name="solver_opt" localSheetId="6" hidden="1">'D.1.1 1 Pol'!#REF!</definedName>
    <definedName name="solver_opt" localSheetId="9" hidden="1">'D.1.1 2 Pol'!#REF!</definedName>
    <definedName name="solver_opt" localSheetId="12" hidden="1">'D.1.2 3 Pol'!#REF!</definedName>
    <definedName name="solver_opt" localSheetId="15" hidden="1">'D.1.3 4 Pol'!#REF!</definedName>
    <definedName name="solver_opt" localSheetId="18" hidden="1">'D.1.4 5 Pol'!#REF!</definedName>
    <definedName name="solver_typ" localSheetId="3" hidden="1">1</definedName>
    <definedName name="solver_typ" localSheetId="6" hidden="1">1</definedName>
    <definedName name="solver_typ" localSheetId="9" hidden="1">1</definedName>
    <definedName name="solver_typ" localSheetId="12" hidden="1">1</definedName>
    <definedName name="solver_typ" localSheetId="15" hidden="1">1</definedName>
    <definedName name="solver_typ" localSheetId="18" hidden="1">1</definedName>
    <definedName name="solver_val" localSheetId="3" hidden="1">0</definedName>
    <definedName name="solver_val" localSheetId="6" hidden="1">0</definedName>
    <definedName name="solver_val" localSheetId="9" hidden="1">0</definedName>
    <definedName name="solver_val" localSheetId="12" hidden="1">0</definedName>
    <definedName name="solver_val" localSheetId="15" hidden="1">0</definedName>
    <definedName name="solver_val" localSheetId="18" hidden="1">0</definedName>
    <definedName name="SoucetDilu" localSheetId="0">Stavba!#REF!</definedName>
    <definedName name="StavbaCelkem" localSheetId="0">Stavba!$H$35</definedName>
    <definedName name="Zhotovitel" localSheetId="0">Stavba!$D$7</definedName>
  </definedNames>
  <calcPr calcId="162913" calcMode="manual"/>
</workbook>
</file>

<file path=xl/calcChain.xml><?xml version="1.0" encoding="utf-8"?>
<calcChain xmlns="http://schemas.openxmlformats.org/spreadsheetml/2006/main">
  <c r="I20" i="18" l="1"/>
  <c r="D21" i="17"/>
  <c r="I19" i="18"/>
  <c r="G21" i="17" s="1"/>
  <c r="D20" i="17"/>
  <c r="I18" i="18"/>
  <c r="G20" i="17" s="1"/>
  <c r="D19" i="17"/>
  <c r="I17" i="18"/>
  <c r="G19" i="17" s="1"/>
  <c r="D18" i="17"/>
  <c r="I16" i="18"/>
  <c r="G18" i="17" s="1"/>
  <c r="D17" i="17"/>
  <c r="I15" i="18"/>
  <c r="G17" i="17" s="1"/>
  <c r="D16" i="17"/>
  <c r="I14" i="18"/>
  <c r="G16" i="17" s="1"/>
  <c r="D15" i="17"/>
  <c r="I13" i="18"/>
  <c r="BE8" i="19"/>
  <c r="BE9" i="19" s="1"/>
  <c r="I7" i="18" s="1"/>
  <c r="I8" i="18" s="1"/>
  <c r="C21" i="17" s="1"/>
  <c r="BD8" i="19"/>
  <c r="BD9" i="19" s="1"/>
  <c r="H7" i="18" s="1"/>
  <c r="H8" i="18" s="1"/>
  <c r="C17" i="17" s="1"/>
  <c r="BC8" i="19"/>
  <c r="BC9" i="19" s="1"/>
  <c r="G7" i="18" s="1"/>
  <c r="G8" i="18" s="1"/>
  <c r="C18" i="17" s="1"/>
  <c r="BB8" i="19"/>
  <c r="BA8" i="19"/>
  <c r="K8" i="19"/>
  <c r="K9" i="19" s="1"/>
  <c r="I8" i="19"/>
  <c r="I9" i="19" s="1"/>
  <c r="G8" i="19"/>
  <c r="G9" i="19" s="1"/>
  <c r="B7" i="18"/>
  <c r="A7" i="18"/>
  <c r="BB9" i="19"/>
  <c r="F7" i="18" s="1"/>
  <c r="F8" i="18" s="1"/>
  <c r="C16" i="17" s="1"/>
  <c r="BA9" i="19"/>
  <c r="E7" i="18" s="1"/>
  <c r="E8" i="18" s="1"/>
  <c r="C15" i="17" s="1"/>
  <c r="E4" i="19"/>
  <c r="F3" i="19"/>
  <c r="C33" i="17"/>
  <c r="F33" i="17" s="1"/>
  <c r="C31" i="17"/>
  <c r="G7" i="17"/>
  <c r="I28" i="15"/>
  <c r="D21" i="14"/>
  <c r="I27" i="15"/>
  <c r="G21" i="14" s="1"/>
  <c r="D20" i="14"/>
  <c r="I26" i="15"/>
  <c r="G20" i="14" s="1"/>
  <c r="D19" i="14"/>
  <c r="I25" i="15"/>
  <c r="G19" i="14" s="1"/>
  <c r="D18" i="14"/>
  <c r="I24" i="15"/>
  <c r="G18" i="14" s="1"/>
  <c r="D17" i="14"/>
  <c r="I23" i="15"/>
  <c r="G17" i="14" s="1"/>
  <c r="D16" i="14"/>
  <c r="I22" i="15"/>
  <c r="G16" i="14" s="1"/>
  <c r="D15" i="14"/>
  <c r="I21" i="15"/>
  <c r="BE101" i="16"/>
  <c r="BD101" i="16"/>
  <c r="BC101" i="16"/>
  <c r="BB101" i="16"/>
  <c r="K101" i="16"/>
  <c r="I101" i="16"/>
  <c r="G101" i="16"/>
  <c r="BA101" i="16" s="1"/>
  <c r="BE100" i="16"/>
  <c r="BD100" i="16"/>
  <c r="BC100" i="16"/>
  <c r="BB100" i="16"/>
  <c r="K100" i="16"/>
  <c r="I100" i="16"/>
  <c r="G100" i="16"/>
  <c r="BA100" i="16" s="1"/>
  <c r="BE99" i="16"/>
  <c r="BD99" i="16"/>
  <c r="BC99" i="16"/>
  <c r="BB99" i="16"/>
  <c r="K99" i="16"/>
  <c r="I99" i="16"/>
  <c r="G99" i="16"/>
  <c r="BA99" i="16" s="1"/>
  <c r="BE97" i="16"/>
  <c r="BD97" i="16"/>
  <c r="BC97" i="16"/>
  <c r="BB97" i="16"/>
  <c r="K97" i="16"/>
  <c r="I97" i="16"/>
  <c r="G97" i="16"/>
  <c r="BA97" i="16" s="1"/>
  <c r="BE96" i="16"/>
  <c r="BE102" i="16" s="1"/>
  <c r="I15" i="15" s="1"/>
  <c r="BD96" i="16"/>
  <c r="BC96" i="16"/>
  <c r="BB96" i="16"/>
  <c r="K96" i="16"/>
  <c r="I96" i="16"/>
  <c r="G96" i="16"/>
  <c r="BA96" i="16" s="1"/>
  <c r="BA102" i="16" s="1"/>
  <c r="E15" i="15" s="1"/>
  <c r="B15" i="15"/>
  <c r="A15" i="15"/>
  <c r="G102" i="16"/>
  <c r="BD93" i="16"/>
  <c r="BC93" i="16"/>
  <c r="BB93" i="16"/>
  <c r="BA93" i="16"/>
  <c r="K93" i="16"/>
  <c r="I93" i="16"/>
  <c r="G93" i="16"/>
  <c r="BE93" i="16" s="1"/>
  <c r="BD91" i="16"/>
  <c r="BC91" i="16"/>
  <c r="BB91" i="16"/>
  <c r="BA91" i="16"/>
  <c r="K91" i="16"/>
  <c r="I91" i="16"/>
  <c r="G91" i="16"/>
  <c r="BE91" i="16" s="1"/>
  <c r="BD90" i="16"/>
  <c r="BC90" i="16"/>
  <c r="BB90" i="16"/>
  <c r="BA90" i="16"/>
  <c r="K90" i="16"/>
  <c r="I90" i="16"/>
  <c r="G90" i="16"/>
  <c r="BE90" i="16" s="1"/>
  <c r="BE89" i="16"/>
  <c r="BD89" i="16"/>
  <c r="BC89" i="16"/>
  <c r="BA89" i="16"/>
  <c r="K89" i="16"/>
  <c r="I89" i="16"/>
  <c r="G89" i="16"/>
  <c r="BB89" i="16" s="1"/>
  <c r="BE88" i="16"/>
  <c r="BD88" i="16"/>
  <c r="BC88" i="16"/>
  <c r="BA88" i="16"/>
  <c r="BA94" i="16" s="1"/>
  <c r="E14" i="15" s="1"/>
  <c r="K88" i="16"/>
  <c r="I88" i="16"/>
  <c r="I94" i="16" s="1"/>
  <c r="G88" i="16"/>
  <c r="BB88" i="16" s="1"/>
  <c r="B14" i="15"/>
  <c r="A14" i="15"/>
  <c r="K94" i="16"/>
  <c r="G94" i="16"/>
  <c r="BE85" i="16"/>
  <c r="BD85" i="16"/>
  <c r="BC85" i="16"/>
  <c r="BA85" i="16"/>
  <c r="K85" i="16"/>
  <c r="I85" i="16"/>
  <c r="G85" i="16"/>
  <c r="BB85" i="16" s="1"/>
  <c r="BE83" i="16"/>
  <c r="BD83" i="16"/>
  <c r="BC83" i="16"/>
  <c r="BA83" i="16"/>
  <c r="K83" i="16"/>
  <c r="I83" i="16"/>
  <c r="G83" i="16"/>
  <c r="BB83" i="16" s="1"/>
  <c r="BE81" i="16"/>
  <c r="BD81" i="16"/>
  <c r="BC81" i="16"/>
  <c r="BA81" i="16"/>
  <c r="K81" i="16"/>
  <c r="I81" i="16"/>
  <c r="G81" i="16"/>
  <c r="BB81" i="16" s="1"/>
  <c r="BE79" i="16"/>
  <c r="BD79" i="16"/>
  <c r="BC79" i="16"/>
  <c r="BA79" i="16"/>
  <c r="K79" i="16"/>
  <c r="I79" i="16"/>
  <c r="G79" i="16"/>
  <c r="BB79" i="16" s="1"/>
  <c r="BE77" i="16"/>
  <c r="BD77" i="16"/>
  <c r="BC77" i="16"/>
  <c r="BA77" i="16"/>
  <c r="K77" i="16"/>
  <c r="I77" i="16"/>
  <c r="G77" i="16"/>
  <c r="BB77" i="16" s="1"/>
  <c r="BE75" i="16"/>
  <c r="BD75" i="16"/>
  <c r="BC75" i="16"/>
  <c r="BA75" i="16"/>
  <c r="K75" i="16"/>
  <c r="I75" i="16"/>
  <c r="G75" i="16"/>
  <c r="BB75" i="16" s="1"/>
  <c r="BE74" i="16"/>
  <c r="BD74" i="16"/>
  <c r="BC74" i="16"/>
  <c r="BA74" i="16"/>
  <c r="BA86" i="16" s="1"/>
  <c r="E13" i="15" s="1"/>
  <c r="K74" i="16"/>
  <c r="I74" i="16"/>
  <c r="G74" i="16"/>
  <c r="BB74" i="16" s="1"/>
  <c r="BE73" i="16"/>
  <c r="BD73" i="16"/>
  <c r="BC73" i="16"/>
  <c r="BA73" i="16"/>
  <c r="K73" i="16"/>
  <c r="K86" i="16" s="1"/>
  <c r="I73" i="16"/>
  <c r="I86" i="16" s="1"/>
  <c r="G73" i="16"/>
  <c r="BB73" i="16" s="1"/>
  <c r="BB86" i="16" s="1"/>
  <c r="F13" i="15" s="1"/>
  <c r="B13" i="15"/>
  <c r="A13" i="15"/>
  <c r="BE70" i="16"/>
  <c r="BD70" i="16"/>
  <c r="BC70" i="16"/>
  <c r="BA70" i="16"/>
  <c r="K70" i="16"/>
  <c r="I70" i="16"/>
  <c r="G70" i="16"/>
  <c r="BB70" i="16" s="1"/>
  <c r="BE69" i="16"/>
  <c r="BD69" i="16"/>
  <c r="BC69" i="16"/>
  <c r="BA69" i="16"/>
  <c r="K69" i="16"/>
  <c r="I69" i="16"/>
  <c r="G69" i="16"/>
  <c r="BB69" i="16" s="1"/>
  <c r="BE68" i="16"/>
  <c r="BD68" i="16"/>
  <c r="BC68" i="16"/>
  <c r="BA68" i="16"/>
  <c r="K68" i="16"/>
  <c r="I68" i="16"/>
  <c r="G68" i="16"/>
  <c r="BB68" i="16" s="1"/>
  <c r="BE67" i="16"/>
  <c r="BD67" i="16"/>
  <c r="BC67" i="16"/>
  <c r="BA67" i="16"/>
  <c r="K67" i="16"/>
  <c r="I67" i="16"/>
  <c r="G67" i="16"/>
  <c r="BB67" i="16" s="1"/>
  <c r="BE66" i="16"/>
  <c r="BD66" i="16"/>
  <c r="BC66" i="16"/>
  <c r="BA66" i="16"/>
  <c r="K66" i="16"/>
  <c r="I66" i="16"/>
  <c r="G66" i="16"/>
  <c r="BB66" i="16" s="1"/>
  <c r="BE65" i="16"/>
  <c r="BD65" i="16"/>
  <c r="BC65" i="16"/>
  <c r="BA65" i="16"/>
  <c r="K65" i="16"/>
  <c r="I65" i="16"/>
  <c r="G65" i="16"/>
  <c r="BB65" i="16" s="1"/>
  <c r="BE64" i="16"/>
  <c r="BD64" i="16"/>
  <c r="BC64" i="16"/>
  <c r="BA64" i="16"/>
  <c r="K64" i="16"/>
  <c r="I64" i="16"/>
  <c r="G64" i="16"/>
  <c r="BB64" i="16" s="1"/>
  <c r="BE63" i="16"/>
  <c r="BD63" i="16"/>
  <c r="BC63" i="16"/>
  <c r="BA63" i="16"/>
  <c r="K63" i="16"/>
  <c r="I63" i="16"/>
  <c r="G63" i="16"/>
  <c r="BB63" i="16" s="1"/>
  <c r="BE62" i="16"/>
  <c r="BD62" i="16"/>
  <c r="BC62" i="16"/>
  <c r="BA62" i="16"/>
  <c r="K62" i="16"/>
  <c r="I62" i="16"/>
  <c r="G62" i="16"/>
  <c r="BB62" i="16" s="1"/>
  <c r="B12" i="15"/>
  <c r="A12" i="15"/>
  <c r="I71" i="16"/>
  <c r="BE59" i="16"/>
  <c r="BD59" i="16"/>
  <c r="BC59" i="16"/>
  <c r="BA59" i="16"/>
  <c r="K59" i="16"/>
  <c r="I59" i="16"/>
  <c r="G59" i="16"/>
  <c r="BB59" i="16" s="1"/>
  <c r="BE58" i="16"/>
  <c r="BD58" i="16"/>
  <c r="BC58" i="16"/>
  <c r="BA58" i="16"/>
  <c r="K58" i="16"/>
  <c r="I58" i="16"/>
  <c r="G58" i="16"/>
  <c r="BB58" i="16" s="1"/>
  <c r="BE57" i="16"/>
  <c r="BD57" i="16"/>
  <c r="BC57" i="16"/>
  <c r="BA57" i="16"/>
  <c r="K57" i="16"/>
  <c r="I57" i="16"/>
  <c r="G57" i="16"/>
  <c r="BB57" i="16" s="1"/>
  <c r="BE56" i="16"/>
  <c r="BD56" i="16"/>
  <c r="BC56" i="16"/>
  <c r="BA56" i="16"/>
  <c r="K56" i="16"/>
  <c r="I56" i="16"/>
  <c r="G56" i="16"/>
  <c r="BB56" i="16" s="1"/>
  <c r="BE55" i="16"/>
  <c r="BD55" i="16"/>
  <c r="BC55" i="16"/>
  <c r="BA55" i="16"/>
  <c r="K55" i="16"/>
  <c r="I55" i="16"/>
  <c r="G55" i="16"/>
  <c r="BB55" i="16" s="1"/>
  <c r="BE54" i="16"/>
  <c r="BD54" i="16"/>
  <c r="BC54" i="16"/>
  <c r="BA54" i="16"/>
  <c r="K54" i="16"/>
  <c r="I54" i="16"/>
  <c r="G54" i="16"/>
  <c r="BB54" i="16" s="1"/>
  <c r="BE53" i="16"/>
  <c r="BD53" i="16"/>
  <c r="BC53" i="16"/>
  <c r="BA53" i="16"/>
  <c r="K53" i="16"/>
  <c r="I53" i="16"/>
  <c r="G53" i="16"/>
  <c r="BB53" i="16" s="1"/>
  <c r="BE50" i="16"/>
  <c r="BD50" i="16"/>
  <c r="BC50" i="16"/>
  <c r="BA50" i="16"/>
  <c r="K50" i="16"/>
  <c r="I50" i="16"/>
  <c r="G50" i="16"/>
  <c r="BB50" i="16" s="1"/>
  <c r="BE47" i="16"/>
  <c r="BD47" i="16"/>
  <c r="BC47" i="16"/>
  <c r="BA47" i="16"/>
  <c r="K47" i="16"/>
  <c r="I47" i="16"/>
  <c r="G47" i="16"/>
  <c r="BB47" i="16" s="1"/>
  <c r="BE44" i="16"/>
  <c r="BD44" i="16"/>
  <c r="BC44" i="16"/>
  <c r="BA44" i="16"/>
  <c r="K44" i="16"/>
  <c r="I44" i="16"/>
  <c r="G44" i="16"/>
  <c r="BB44" i="16" s="1"/>
  <c r="BE41" i="16"/>
  <c r="BD41" i="16"/>
  <c r="BC41" i="16"/>
  <c r="BA41" i="16"/>
  <c r="K41" i="16"/>
  <c r="I41" i="16"/>
  <c r="G41" i="16"/>
  <c r="BB41" i="16" s="1"/>
  <c r="BE40" i="16"/>
  <c r="BD40" i="16"/>
  <c r="BC40" i="16"/>
  <c r="BA40" i="16"/>
  <c r="K40" i="16"/>
  <c r="I40" i="16"/>
  <c r="G40" i="16"/>
  <c r="BB40" i="16" s="1"/>
  <c r="BE39" i="16"/>
  <c r="BD39" i="16"/>
  <c r="BC39" i="16"/>
  <c r="BA39" i="16"/>
  <c r="K39" i="16"/>
  <c r="I39" i="16"/>
  <c r="G39" i="16"/>
  <c r="BB39" i="16" s="1"/>
  <c r="BE37" i="16"/>
  <c r="BD37" i="16"/>
  <c r="BC37" i="16"/>
  <c r="BA37" i="16"/>
  <c r="BA60" i="16" s="1"/>
  <c r="E11" i="15" s="1"/>
  <c r="K37" i="16"/>
  <c r="I37" i="16"/>
  <c r="G37" i="16"/>
  <c r="BB37" i="16" s="1"/>
  <c r="BE35" i="16"/>
  <c r="BD35" i="16"/>
  <c r="BC35" i="16"/>
  <c r="BA35" i="16"/>
  <c r="K35" i="16"/>
  <c r="K60" i="16" s="1"/>
  <c r="I35" i="16"/>
  <c r="G35" i="16"/>
  <c r="BB35" i="16" s="1"/>
  <c r="BE33" i="16"/>
  <c r="BD33" i="16"/>
  <c r="BC33" i="16"/>
  <c r="BA33" i="16"/>
  <c r="K33" i="16"/>
  <c r="I33" i="16"/>
  <c r="I60" i="16" s="1"/>
  <c r="G33" i="16"/>
  <c r="BB33" i="16" s="1"/>
  <c r="B11" i="15"/>
  <c r="A11" i="15"/>
  <c r="BE30" i="16"/>
  <c r="BD30" i="16"/>
  <c r="BC30" i="16"/>
  <c r="BA30" i="16"/>
  <c r="K30" i="16"/>
  <c r="I30" i="16"/>
  <c r="G30" i="16"/>
  <c r="BB30" i="16" s="1"/>
  <c r="BE25" i="16"/>
  <c r="BD25" i="16"/>
  <c r="BC25" i="16"/>
  <c r="BA25" i="16"/>
  <c r="K25" i="16"/>
  <c r="I25" i="16"/>
  <c r="G25" i="16"/>
  <c r="BB25" i="16" s="1"/>
  <c r="BE20" i="16"/>
  <c r="BE31" i="16" s="1"/>
  <c r="I10" i="15" s="1"/>
  <c r="BD20" i="16"/>
  <c r="BD31" i="16" s="1"/>
  <c r="H10" i="15" s="1"/>
  <c r="BC20" i="16"/>
  <c r="BC31" i="16" s="1"/>
  <c r="G10" i="15" s="1"/>
  <c r="BA20" i="16"/>
  <c r="K20" i="16"/>
  <c r="I20" i="16"/>
  <c r="G20" i="16"/>
  <c r="BB20" i="16" s="1"/>
  <c r="BE19" i="16"/>
  <c r="BD19" i="16"/>
  <c r="BC19" i="16"/>
  <c r="BA19" i="16"/>
  <c r="K19" i="16"/>
  <c r="I19" i="16"/>
  <c r="G19" i="16"/>
  <c r="BB19" i="16" s="1"/>
  <c r="BE18" i="16"/>
  <c r="BD18" i="16"/>
  <c r="BC18" i="16"/>
  <c r="BA18" i="16"/>
  <c r="K18" i="16"/>
  <c r="K31" i="16" s="1"/>
  <c r="I18" i="16"/>
  <c r="I31" i="16" s="1"/>
  <c r="G18" i="16"/>
  <c r="BB18" i="16" s="1"/>
  <c r="B10" i="15"/>
  <c r="A10" i="15"/>
  <c r="BA31" i="16"/>
  <c r="E10" i="15" s="1"/>
  <c r="BE15" i="16"/>
  <c r="BD15" i="16"/>
  <c r="BD16" i="16" s="1"/>
  <c r="H9" i="15" s="1"/>
  <c r="BC15" i="16"/>
  <c r="BB15" i="16"/>
  <c r="BB16" i="16" s="1"/>
  <c r="F9" i="15" s="1"/>
  <c r="K15" i="16"/>
  <c r="K16" i="16" s="1"/>
  <c r="I15" i="16"/>
  <c r="G15" i="16"/>
  <c r="BA15" i="16" s="1"/>
  <c r="BA16" i="16" s="1"/>
  <c r="E9" i="15" s="1"/>
  <c r="B9" i="15"/>
  <c r="A9" i="15"/>
  <c r="BE16" i="16"/>
  <c r="I9" i="15" s="1"/>
  <c r="BC16" i="16"/>
  <c r="G9" i="15" s="1"/>
  <c r="I16" i="16"/>
  <c r="BE12" i="16"/>
  <c r="BD12" i="16"/>
  <c r="BC12" i="16"/>
  <c r="BC13" i="16" s="1"/>
  <c r="G8" i="15" s="1"/>
  <c r="BB12" i="16"/>
  <c r="BB13" i="16" s="1"/>
  <c r="F8" i="15" s="1"/>
  <c r="K12" i="16"/>
  <c r="K13" i="16" s="1"/>
  <c r="I12" i="16"/>
  <c r="G12" i="16"/>
  <c r="BA12" i="16" s="1"/>
  <c r="BA13" i="16" s="1"/>
  <c r="E8" i="15" s="1"/>
  <c r="B8" i="15"/>
  <c r="A8" i="15"/>
  <c r="BE13" i="16"/>
  <c r="I8" i="15" s="1"/>
  <c r="BD13" i="16"/>
  <c r="H8" i="15" s="1"/>
  <c r="I13" i="16"/>
  <c r="BE8" i="16"/>
  <c r="BD8" i="16"/>
  <c r="BC8" i="16"/>
  <c r="BB8" i="16"/>
  <c r="K8" i="16"/>
  <c r="K10" i="16" s="1"/>
  <c r="I8" i="16"/>
  <c r="G8" i="16"/>
  <c r="BA8" i="16" s="1"/>
  <c r="BA10" i="16" s="1"/>
  <c r="E7" i="15" s="1"/>
  <c r="B7" i="15"/>
  <c r="A7" i="15"/>
  <c r="BE10" i="16"/>
  <c r="I7" i="15" s="1"/>
  <c r="BD10" i="16"/>
  <c r="H7" i="15" s="1"/>
  <c r="BC10" i="16"/>
  <c r="G7" i="15" s="1"/>
  <c r="BB10" i="16"/>
  <c r="F7" i="15" s="1"/>
  <c r="I10" i="16"/>
  <c r="E4" i="16"/>
  <c r="F3" i="16"/>
  <c r="C33" i="14"/>
  <c r="F33" i="14" s="1"/>
  <c r="C31" i="14"/>
  <c r="G7" i="14"/>
  <c r="I31" i="12"/>
  <c r="D21" i="11"/>
  <c r="I30" i="12"/>
  <c r="G21" i="11" s="1"/>
  <c r="D20" i="11"/>
  <c r="I29" i="12"/>
  <c r="G20" i="11" s="1"/>
  <c r="G19" i="11"/>
  <c r="D19" i="11"/>
  <c r="I28" i="12"/>
  <c r="D18" i="11"/>
  <c r="I27" i="12"/>
  <c r="G18" i="11" s="1"/>
  <c r="D17" i="11"/>
  <c r="I26" i="12"/>
  <c r="G17" i="11" s="1"/>
  <c r="D16" i="11"/>
  <c r="I25" i="12"/>
  <c r="G16" i="11" s="1"/>
  <c r="D15" i="11"/>
  <c r="I24" i="12"/>
  <c r="H32" i="12" s="1"/>
  <c r="G23" i="11" s="1"/>
  <c r="BE126" i="13"/>
  <c r="BD126" i="13"/>
  <c r="BC126" i="13"/>
  <c r="BB126" i="13"/>
  <c r="K126" i="13"/>
  <c r="I126" i="13"/>
  <c r="G126" i="13"/>
  <c r="BA126" i="13" s="1"/>
  <c r="BE125" i="13"/>
  <c r="BD125" i="13"/>
  <c r="BC125" i="13"/>
  <c r="BB125" i="13"/>
  <c r="K125" i="13"/>
  <c r="I125" i="13"/>
  <c r="G125" i="13"/>
  <c r="BA125" i="13" s="1"/>
  <c r="BE124" i="13"/>
  <c r="BD124" i="13"/>
  <c r="BC124" i="13"/>
  <c r="BB124" i="13"/>
  <c r="K124" i="13"/>
  <c r="I124" i="13"/>
  <c r="G124" i="13"/>
  <c r="BA124" i="13" s="1"/>
  <c r="BE123" i="13"/>
  <c r="BD123" i="13"/>
  <c r="BC123" i="13"/>
  <c r="BB123" i="13"/>
  <c r="K123" i="13"/>
  <c r="I123" i="13"/>
  <c r="G123" i="13"/>
  <c r="BA123" i="13" s="1"/>
  <c r="BE121" i="13"/>
  <c r="BD121" i="13"/>
  <c r="BC121" i="13"/>
  <c r="BB121" i="13"/>
  <c r="K121" i="13"/>
  <c r="I121" i="13"/>
  <c r="G121" i="13"/>
  <c r="BA121" i="13" s="1"/>
  <c r="BE120" i="13"/>
  <c r="BD120" i="13"/>
  <c r="BC120" i="13"/>
  <c r="BB120" i="13"/>
  <c r="K120" i="13"/>
  <c r="I120" i="13"/>
  <c r="I127" i="13" s="1"/>
  <c r="G120" i="13"/>
  <c r="BA120" i="13" s="1"/>
  <c r="B18" i="12"/>
  <c r="A18" i="12"/>
  <c r="BE117" i="13"/>
  <c r="BD117" i="13"/>
  <c r="BC117" i="13"/>
  <c r="BC118" i="13" s="1"/>
  <c r="G17" i="12" s="1"/>
  <c r="BA117" i="13"/>
  <c r="K117" i="13"/>
  <c r="I117" i="13"/>
  <c r="I118" i="13" s="1"/>
  <c r="G117" i="13"/>
  <c r="BB117" i="13" s="1"/>
  <c r="BB118" i="13" s="1"/>
  <c r="F17" i="12" s="1"/>
  <c r="B17" i="12"/>
  <c r="A17" i="12"/>
  <c r="BE118" i="13"/>
  <c r="I17" i="12" s="1"/>
  <c r="BD118" i="13"/>
  <c r="H17" i="12" s="1"/>
  <c r="BA118" i="13"/>
  <c r="E17" i="12" s="1"/>
  <c r="K118" i="13"/>
  <c r="BE114" i="13"/>
  <c r="BD114" i="13"/>
  <c r="BC114" i="13"/>
  <c r="BA114" i="13"/>
  <c r="K114" i="13"/>
  <c r="I114" i="13"/>
  <c r="G114" i="13"/>
  <c r="BB114" i="13" s="1"/>
  <c r="BE113" i="13"/>
  <c r="BD113" i="13"/>
  <c r="BC113" i="13"/>
  <c r="BA113" i="13"/>
  <c r="K113" i="13"/>
  <c r="I113" i="13"/>
  <c r="G113" i="13"/>
  <c r="BB113" i="13" s="1"/>
  <c r="BE112" i="13"/>
  <c r="BD112" i="13"/>
  <c r="BC112" i="13"/>
  <c r="BA112" i="13"/>
  <c r="K112" i="13"/>
  <c r="I112" i="13"/>
  <c r="G112" i="13"/>
  <c r="BB112" i="13" s="1"/>
  <c r="BE111" i="13"/>
  <c r="BD111" i="13"/>
  <c r="BC111" i="13"/>
  <c r="BA111" i="13"/>
  <c r="K111" i="13"/>
  <c r="I111" i="13"/>
  <c r="G111" i="13"/>
  <c r="BB111" i="13" s="1"/>
  <c r="BE110" i="13"/>
  <c r="BD110" i="13"/>
  <c r="BC110" i="13"/>
  <c r="BA110" i="13"/>
  <c r="K110" i="13"/>
  <c r="I110" i="13"/>
  <c r="G110" i="13"/>
  <c r="BB110" i="13" s="1"/>
  <c r="BE109" i="13"/>
  <c r="BD109" i="13"/>
  <c r="BC109" i="13"/>
  <c r="BA109" i="13"/>
  <c r="K109" i="13"/>
  <c r="I109" i="13"/>
  <c r="G109" i="13"/>
  <c r="BB109" i="13" s="1"/>
  <c r="BE108" i="13"/>
  <c r="BD108" i="13"/>
  <c r="BC108" i="13"/>
  <c r="BA108" i="13"/>
  <c r="K108" i="13"/>
  <c r="I108" i="13"/>
  <c r="G108" i="13"/>
  <c r="BB108" i="13" s="1"/>
  <c r="BE107" i="13"/>
  <c r="BD107" i="13"/>
  <c r="BC107" i="13"/>
  <c r="BA107" i="13"/>
  <c r="K107" i="13"/>
  <c r="I107" i="13"/>
  <c r="G107" i="13"/>
  <c r="BB107" i="13" s="1"/>
  <c r="BE106" i="13"/>
  <c r="BD106" i="13"/>
  <c r="BC106" i="13"/>
  <c r="BA106" i="13"/>
  <c r="K106" i="13"/>
  <c r="I106" i="13"/>
  <c r="G106" i="13"/>
  <c r="BB106" i="13" s="1"/>
  <c r="BE105" i="13"/>
  <c r="BD105" i="13"/>
  <c r="BC105" i="13"/>
  <c r="BA105" i="13"/>
  <c r="K105" i="13"/>
  <c r="I105" i="13"/>
  <c r="G105" i="13"/>
  <c r="BB105" i="13" s="1"/>
  <c r="BE104" i="13"/>
  <c r="BD104" i="13"/>
  <c r="BC104" i="13"/>
  <c r="BA104" i="13"/>
  <c r="K104" i="13"/>
  <c r="I104" i="13"/>
  <c r="G104" i="13"/>
  <c r="BB104" i="13" s="1"/>
  <c r="BE103" i="13"/>
  <c r="BD103" i="13"/>
  <c r="BC103" i="13"/>
  <c r="BA103" i="13"/>
  <c r="K103" i="13"/>
  <c r="I103" i="13"/>
  <c r="G103" i="13"/>
  <c r="BB103" i="13" s="1"/>
  <c r="BE102" i="13"/>
  <c r="BD102" i="13"/>
  <c r="BC102" i="13"/>
  <c r="BA102" i="13"/>
  <c r="K102" i="13"/>
  <c r="I102" i="13"/>
  <c r="G102" i="13"/>
  <c r="BB102" i="13" s="1"/>
  <c r="BE101" i="13"/>
  <c r="BD101" i="13"/>
  <c r="BC101" i="13"/>
  <c r="BA101" i="13"/>
  <c r="K101" i="13"/>
  <c r="I101" i="13"/>
  <c r="G101" i="13"/>
  <c r="BB101" i="13" s="1"/>
  <c r="BE100" i="13"/>
  <c r="BD100" i="13"/>
  <c r="BC100" i="13"/>
  <c r="BA100" i="13"/>
  <c r="K100" i="13"/>
  <c r="I100" i="13"/>
  <c r="G100" i="13"/>
  <c r="BB100" i="13" s="1"/>
  <c r="BE99" i="13"/>
  <c r="BD99" i="13"/>
  <c r="BC99" i="13"/>
  <c r="BA99" i="13"/>
  <c r="K99" i="13"/>
  <c r="I99" i="13"/>
  <c r="G99" i="13"/>
  <c r="BB99" i="13" s="1"/>
  <c r="BE98" i="13"/>
  <c r="BD98" i="13"/>
  <c r="BC98" i="13"/>
  <c r="BA98" i="13"/>
  <c r="K98" i="13"/>
  <c r="I98" i="13"/>
  <c r="G98" i="13"/>
  <c r="BB98" i="13" s="1"/>
  <c r="BE97" i="13"/>
  <c r="BD97" i="13"/>
  <c r="BC97" i="13"/>
  <c r="BA97" i="13"/>
  <c r="K97" i="13"/>
  <c r="I97" i="13"/>
  <c r="G97" i="13"/>
  <c r="BB97" i="13" s="1"/>
  <c r="BE96" i="13"/>
  <c r="BD96" i="13"/>
  <c r="BC96" i="13"/>
  <c r="BA96" i="13"/>
  <c r="K96" i="13"/>
  <c r="I96" i="13"/>
  <c r="G96" i="13"/>
  <c r="BB96" i="13" s="1"/>
  <c r="BE95" i="13"/>
  <c r="BD95" i="13"/>
  <c r="BC95" i="13"/>
  <c r="BA95" i="13"/>
  <c r="K95" i="13"/>
  <c r="I95" i="13"/>
  <c r="G95" i="13"/>
  <c r="BB95" i="13" s="1"/>
  <c r="BE94" i="13"/>
  <c r="BD94" i="13"/>
  <c r="BC94" i="13"/>
  <c r="BA94" i="13"/>
  <c r="K94" i="13"/>
  <c r="I94" i="13"/>
  <c r="G94" i="13"/>
  <c r="BB94" i="13" s="1"/>
  <c r="BE93" i="13"/>
  <c r="BD93" i="13"/>
  <c r="BC93" i="13"/>
  <c r="BA93" i="13"/>
  <c r="K93" i="13"/>
  <c r="I93" i="13"/>
  <c r="G93" i="13"/>
  <c r="BB93" i="13" s="1"/>
  <c r="BE92" i="13"/>
  <c r="BD92" i="13"/>
  <c r="BC92" i="13"/>
  <c r="BA92" i="13"/>
  <c r="K92" i="13"/>
  <c r="I92" i="13"/>
  <c r="G92" i="13"/>
  <c r="BB92" i="13" s="1"/>
  <c r="BE91" i="13"/>
  <c r="BD91" i="13"/>
  <c r="BC91" i="13"/>
  <c r="BA91" i="13"/>
  <c r="K91" i="13"/>
  <c r="I91" i="13"/>
  <c r="G91" i="13"/>
  <c r="BB91" i="13" s="1"/>
  <c r="BE90" i="13"/>
  <c r="BD90" i="13"/>
  <c r="BC90" i="13"/>
  <c r="BA90" i="13"/>
  <c r="K90" i="13"/>
  <c r="I90" i="13"/>
  <c r="G90" i="13"/>
  <c r="BB90" i="13" s="1"/>
  <c r="BE88" i="13"/>
  <c r="BD88" i="13"/>
  <c r="BC88" i="13"/>
  <c r="BA88" i="13"/>
  <c r="K88" i="13"/>
  <c r="I88" i="13"/>
  <c r="G88" i="13"/>
  <c r="BB88" i="13" s="1"/>
  <c r="BE87" i="13"/>
  <c r="BD87" i="13"/>
  <c r="BC87" i="13"/>
  <c r="BA87" i="13"/>
  <c r="K87" i="13"/>
  <c r="I87" i="13"/>
  <c r="G87" i="13"/>
  <c r="BB87" i="13" s="1"/>
  <c r="BE86" i="13"/>
  <c r="BD86" i="13"/>
  <c r="BC86" i="13"/>
  <c r="BA86" i="13"/>
  <c r="K86" i="13"/>
  <c r="I86" i="13"/>
  <c r="G86" i="13"/>
  <c r="BB86" i="13" s="1"/>
  <c r="BE85" i="13"/>
  <c r="BE115" i="13" s="1"/>
  <c r="I16" i="12" s="1"/>
  <c r="BD85" i="13"/>
  <c r="BC85" i="13"/>
  <c r="BC115" i="13" s="1"/>
  <c r="G16" i="12" s="1"/>
  <c r="BA85" i="13"/>
  <c r="K85" i="13"/>
  <c r="I85" i="13"/>
  <c r="G85" i="13"/>
  <c r="BB85" i="13" s="1"/>
  <c r="B16" i="12"/>
  <c r="A16" i="12"/>
  <c r="K115" i="13"/>
  <c r="I115" i="13"/>
  <c r="BE82" i="13"/>
  <c r="BD82" i="13"/>
  <c r="BC82" i="13"/>
  <c r="BA82" i="13"/>
  <c r="K82" i="13"/>
  <c r="I82" i="13"/>
  <c r="G82" i="13"/>
  <c r="BB82" i="13" s="1"/>
  <c r="BE81" i="13"/>
  <c r="BD81" i="13"/>
  <c r="BC81" i="13"/>
  <c r="BA81" i="13"/>
  <c r="K81" i="13"/>
  <c r="I81" i="13"/>
  <c r="G81" i="13"/>
  <c r="BB81" i="13" s="1"/>
  <c r="BE79" i="13"/>
  <c r="BD79" i="13"/>
  <c r="BC79" i="13"/>
  <c r="BA79" i="13"/>
  <c r="K79" i="13"/>
  <c r="I79" i="13"/>
  <c r="G79" i="13"/>
  <c r="BB79" i="13" s="1"/>
  <c r="BE77" i="13"/>
  <c r="BD77" i="13"/>
  <c r="BC77" i="13"/>
  <c r="BA77" i="13"/>
  <c r="K77" i="13"/>
  <c r="I77" i="13"/>
  <c r="G77" i="13"/>
  <c r="BB77" i="13" s="1"/>
  <c r="BE76" i="13"/>
  <c r="BD76" i="13"/>
  <c r="BC76" i="13"/>
  <c r="BA76" i="13"/>
  <c r="K76" i="13"/>
  <c r="I76" i="13"/>
  <c r="G76" i="13"/>
  <c r="BB76" i="13" s="1"/>
  <c r="BE75" i="13"/>
  <c r="BD75" i="13"/>
  <c r="BC75" i="13"/>
  <c r="BA75" i="13"/>
  <c r="K75" i="13"/>
  <c r="I75" i="13"/>
  <c r="G75" i="13"/>
  <c r="BB75" i="13" s="1"/>
  <c r="BE74" i="13"/>
  <c r="BD74" i="13"/>
  <c r="BC74" i="13"/>
  <c r="BA74" i="13"/>
  <c r="K74" i="13"/>
  <c r="I74" i="13"/>
  <c r="G74" i="13"/>
  <c r="BB74" i="13" s="1"/>
  <c r="BE72" i="13"/>
  <c r="BD72" i="13"/>
  <c r="BC72" i="13"/>
  <c r="BA72" i="13"/>
  <c r="K72" i="13"/>
  <c r="I72" i="13"/>
  <c r="G72" i="13"/>
  <c r="BB72" i="13" s="1"/>
  <c r="BE70" i="13"/>
  <c r="BD70" i="13"/>
  <c r="BC70" i="13"/>
  <c r="BA70" i="13"/>
  <c r="K70" i="13"/>
  <c r="I70" i="13"/>
  <c r="G70" i="13"/>
  <c r="BB70" i="13" s="1"/>
  <c r="BE69" i="13"/>
  <c r="BD69" i="13"/>
  <c r="BC69" i="13"/>
  <c r="BA69" i="13"/>
  <c r="K69" i="13"/>
  <c r="I69" i="13"/>
  <c r="G69" i="13"/>
  <c r="BB69" i="13" s="1"/>
  <c r="BE68" i="13"/>
  <c r="BD68" i="13"/>
  <c r="BC68" i="13"/>
  <c r="BA68" i="13"/>
  <c r="K68" i="13"/>
  <c r="I68" i="13"/>
  <c r="G68" i="13"/>
  <c r="BB68" i="13" s="1"/>
  <c r="BE67" i="13"/>
  <c r="BD67" i="13"/>
  <c r="BC67" i="13"/>
  <c r="BA67" i="13"/>
  <c r="K67" i="13"/>
  <c r="I67" i="13"/>
  <c r="G67" i="13"/>
  <c r="BB67" i="13" s="1"/>
  <c r="BE65" i="13"/>
  <c r="BD65" i="13"/>
  <c r="BC65" i="13"/>
  <c r="BA65" i="13"/>
  <c r="K65" i="13"/>
  <c r="I65" i="13"/>
  <c r="G65" i="13"/>
  <c r="BB65" i="13" s="1"/>
  <c r="BE63" i="13"/>
  <c r="BD63" i="13"/>
  <c r="BC63" i="13"/>
  <c r="BA63" i="13"/>
  <c r="K63" i="13"/>
  <c r="I63" i="13"/>
  <c r="G63" i="13"/>
  <c r="BB63" i="13" s="1"/>
  <c r="BE61" i="13"/>
  <c r="BD61" i="13"/>
  <c r="BC61" i="13"/>
  <c r="BA61" i="13"/>
  <c r="K61" i="13"/>
  <c r="I61" i="13"/>
  <c r="G61" i="13"/>
  <c r="BB61" i="13" s="1"/>
  <c r="BE59" i="13"/>
  <c r="BD59" i="13"/>
  <c r="BC59" i="13"/>
  <c r="BA59" i="13"/>
  <c r="K59" i="13"/>
  <c r="I59" i="13"/>
  <c r="G59" i="13"/>
  <c r="BB59" i="13" s="1"/>
  <c r="BE58" i="13"/>
  <c r="BD58" i="13"/>
  <c r="BC58" i="13"/>
  <c r="BA58" i="13"/>
  <c r="K58" i="13"/>
  <c r="I58" i="13"/>
  <c r="G58" i="13"/>
  <c r="BB58" i="13" s="1"/>
  <c r="B15" i="12"/>
  <c r="A15" i="12"/>
  <c r="BE55" i="13"/>
  <c r="BD55" i="13"/>
  <c r="BC55" i="13"/>
  <c r="BA55" i="13"/>
  <c r="K55" i="13"/>
  <c r="I55" i="13"/>
  <c r="G55" i="13"/>
  <c r="BB55" i="13" s="1"/>
  <c r="BE54" i="13"/>
  <c r="BD54" i="13"/>
  <c r="BC54" i="13"/>
  <c r="BA54" i="13"/>
  <c r="K54" i="13"/>
  <c r="I54" i="13"/>
  <c r="G54" i="13"/>
  <c r="BB54" i="13" s="1"/>
  <c r="BE53" i="13"/>
  <c r="BD53" i="13"/>
  <c r="BC53" i="13"/>
  <c r="BA53" i="13"/>
  <c r="K53" i="13"/>
  <c r="I53" i="13"/>
  <c r="G53" i="13"/>
  <c r="BB53" i="13" s="1"/>
  <c r="BE52" i="13"/>
  <c r="BD52" i="13"/>
  <c r="BC52" i="13"/>
  <c r="BA52" i="13"/>
  <c r="K52" i="13"/>
  <c r="I52" i="13"/>
  <c r="G52" i="13"/>
  <c r="BB52" i="13" s="1"/>
  <c r="BE51" i="13"/>
  <c r="BD51" i="13"/>
  <c r="BC51" i="13"/>
  <c r="BA51" i="13"/>
  <c r="K51" i="13"/>
  <c r="I51" i="13"/>
  <c r="G51" i="13"/>
  <c r="BB51" i="13" s="1"/>
  <c r="BE50" i="13"/>
  <c r="BD50" i="13"/>
  <c r="BC50" i="13"/>
  <c r="BA50" i="13"/>
  <c r="K50" i="13"/>
  <c r="I50" i="13"/>
  <c r="G50" i="13"/>
  <c r="BB50" i="13" s="1"/>
  <c r="BE49" i="13"/>
  <c r="BD49" i="13"/>
  <c r="BC49" i="13"/>
  <c r="BA49" i="13"/>
  <c r="K49" i="13"/>
  <c r="I49" i="13"/>
  <c r="G49" i="13"/>
  <c r="BB49" i="13" s="1"/>
  <c r="BE48" i="13"/>
  <c r="BD48" i="13"/>
  <c r="BC48" i="13"/>
  <c r="BA48" i="13"/>
  <c r="K48" i="13"/>
  <c r="I48" i="13"/>
  <c r="G48" i="13"/>
  <c r="BB48" i="13" s="1"/>
  <c r="BE47" i="13"/>
  <c r="BD47" i="13"/>
  <c r="BC47" i="13"/>
  <c r="BA47" i="13"/>
  <c r="K47" i="13"/>
  <c r="I47" i="13"/>
  <c r="G47" i="13"/>
  <c r="BB47" i="13" s="1"/>
  <c r="BE44" i="13"/>
  <c r="BD44" i="13"/>
  <c r="BC44" i="13"/>
  <c r="BA44" i="13"/>
  <c r="K44" i="13"/>
  <c r="I44" i="13"/>
  <c r="G44" i="13"/>
  <c r="BB44" i="13" s="1"/>
  <c r="BE43" i="13"/>
  <c r="BD43" i="13"/>
  <c r="BC43" i="13"/>
  <c r="BA43" i="13"/>
  <c r="K43" i="13"/>
  <c r="I43" i="13"/>
  <c r="G43" i="13"/>
  <c r="BB43" i="13" s="1"/>
  <c r="BE41" i="13"/>
  <c r="BD41" i="13"/>
  <c r="BC41" i="13"/>
  <c r="BA41" i="13"/>
  <c r="K41" i="13"/>
  <c r="I41" i="13"/>
  <c r="G41" i="13"/>
  <c r="BB41" i="13" s="1"/>
  <c r="BE40" i="13"/>
  <c r="BD40" i="13"/>
  <c r="BC40" i="13"/>
  <c r="BA40" i="13"/>
  <c r="K40" i="13"/>
  <c r="I40" i="13"/>
  <c r="G40" i="13"/>
  <c r="BB40" i="13" s="1"/>
  <c r="BE39" i="13"/>
  <c r="BD39" i="13"/>
  <c r="BC39" i="13"/>
  <c r="BA39" i="13"/>
  <c r="K39" i="13"/>
  <c r="K56" i="13" s="1"/>
  <c r="I39" i="13"/>
  <c r="I56" i="13" s="1"/>
  <c r="G39" i="13"/>
  <c r="BB39" i="13" s="1"/>
  <c r="B14" i="12"/>
  <c r="A14" i="12"/>
  <c r="BA56" i="13"/>
  <c r="E14" i="12" s="1"/>
  <c r="BE36" i="13"/>
  <c r="BD36" i="13"/>
  <c r="BC36" i="13"/>
  <c r="BA36" i="13"/>
  <c r="BA37" i="13" s="1"/>
  <c r="E13" i="12" s="1"/>
  <c r="K36" i="13"/>
  <c r="K37" i="13" s="1"/>
  <c r="I36" i="13"/>
  <c r="G36" i="13"/>
  <c r="BB36" i="13" s="1"/>
  <c r="BE34" i="13"/>
  <c r="BD34" i="13"/>
  <c r="BC34" i="13"/>
  <c r="BA34" i="13"/>
  <c r="K34" i="13"/>
  <c r="I34" i="13"/>
  <c r="I37" i="13" s="1"/>
  <c r="G34" i="13"/>
  <c r="BB34" i="13" s="1"/>
  <c r="BE33" i="13"/>
  <c r="BD33" i="13"/>
  <c r="BD37" i="13" s="1"/>
  <c r="H13" i="12" s="1"/>
  <c r="BC33" i="13"/>
  <c r="BA33" i="13"/>
  <c r="K33" i="13"/>
  <c r="I33" i="13"/>
  <c r="G33" i="13"/>
  <c r="BB33" i="13" s="1"/>
  <c r="B13" i="12"/>
  <c r="A13" i="12"/>
  <c r="BE37" i="13"/>
  <c r="I13" i="12" s="1"/>
  <c r="BC37" i="13"/>
  <c r="G13" i="12" s="1"/>
  <c r="BE30" i="13"/>
  <c r="BD30" i="13"/>
  <c r="BD31" i="13" s="1"/>
  <c r="H12" i="12" s="1"/>
  <c r="BC30" i="13"/>
  <c r="BB30" i="13"/>
  <c r="K30" i="13"/>
  <c r="I30" i="13"/>
  <c r="G30" i="13"/>
  <c r="BA30" i="13" s="1"/>
  <c r="BA31" i="13" s="1"/>
  <c r="E12" i="12" s="1"/>
  <c r="B12" i="12"/>
  <c r="A12" i="12"/>
  <c r="BE31" i="13"/>
  <c r="I12" i="12" s="1"/>
  <c r="BC31" i="13"/>
  <c r="G12" i="12" s="1"/>
  <c r="BB31" i="13"/>
  <c r="F12" i="12" s="1"/>
  <c r="K31" i="13"/>
  <c r="I31" i="13"/>
  <c r="G31" i="13"/>
  <c r="BE26" i="13"/>
  <c r="BD26" i="13"/>
  <c r="BC26" i="13"/>
  <c r="BB26" i="13"/>
  <c r="K26" i="13"/>
  <c r="I26" i="13"/>
  <c r="G26" i="13"/>
  <c r="BA26" i="13" s="1"/>
  <c r="BE25" i="13"/>
  <c r="BD25" i="13"/>
  <c r="BC25" i="13"/>
  <c r="BC28" i="13" s="1"/>
  <c r="G11" i="12" s="1"/>
  <c r="BB25" i="13"/>
  <c r="K25" i="13"/>
  <c r="I25" i="13"/>
  <c r="G25" i="13"/>
  <c r="BA25" i="13" s="1"/>
  <c r="B11" i="12"/>
  <c r="A11" i="12"/>
  <c r="BE28" i="13"/>
  <c r="I11" i="12" s="1"/>
  <c r="BD28" i="13"/>
  <c r="H11" i="12" s="1"/>
  <c r="BB28" i="13"/>
  <c r="F11" i="12" s="1"/>
  <c r="K28" i="13"/>
  <c r="I28" i="13"/>
  <c r="G28" i="13"/>
  <c r="BE21" i="13"/>
  <c r="BD21" i="13"/>
  <c r="BC21" i="13"/>
  <c r="BC23" i="13" s="1"/>
  <c r="G10" i="12" s="1"/>
  <c r="BB21" i="13"/>
  <c r="K21" i="13"/>
  <c r="I21" i="13"/>
  <c r="G21" i="13"/>
  <c r="BA21" i="13" s="1"/>
  <c r="BA23" i="13" s="1"/>
  <c r="E10" i="12" s="1"/>
  <c r="B10" i="12"/>
  <c r="A10" i="12"/>
  <c r="BE23" i="13"/>
  <c r="I10" i="12" s="1"/>
  <c r="BD23" i="13"/>
  <c r="H10" i="12" s="1"/>
  <c r="BB23" i="13"/>
  <c r="F10" i="12" s="1"/>
  <c r="K23" i="13"/>
  <c r="I23" i="13"/>
  <c r="G23" i="13"/>
  <c r="BE17" i="13"/>
  <c r="BE19" i="13" s="1"/>
  <c r="I9" i="12" s="1"/>
  <c r="BD17" i="13"/>
  <c r="BC17" i="13"/>
  <c r="BC19" i="13" s="1"/>
  <c r="G9" i="12" s="1"/>
  <c r="BB17" i="13"/>
  <c r="K17" i="13"/>
  <c r="I17" i="13"/>
  <c r="G17" i="13"/>
  <c r="BA17" i="13" s="1"/>
  <c r="BA19" i="13" s="1"/>
  <c r="E9" i="12" s="1"/>
  <c r="B9" i="12"/>
  <c r="A9" i="12"/>
  <c r="BD19" i="13"/>
  <c r="H9" i="12" s="1"/>
  <c r="BB19" i="13"/>
  <c r="F9" i="12" s="1"/>
  <c r="K19" i="13"/>
  <c r="I19" i="13"/>
  <c r="G19" i="13"/>
  <c r="BE14" i="13"/>
  <c r="BD14" i="13"/>
  <c r="BD15" i="13" s="1"/>
  <c r="H8" i="12" s="1"/>
  <c r="BC14" i="13"/>
  <c r="BC15" i="13" s="1"/>
  <c r="G8" i="12" s="1"/>
  <c r="BB14" i="13"/>
  <c r="K14" i="13"/>
  <c r="I14" i="13"/>
  <c r="G14" i="13"/>
  <c r="BA14" i="13" s="1"/>
  <c r="BA15" i="13" s="1"/>
  <c r="E8" i="12" s="1"/>
  <c r="B8" i="12"/>
  <c r="A8" i="12"/>
  <c r="BE15" i="13"/>
  <c r="I8" i="12" s="1"/>
  <c r="BB15" i="13"/>
  <c r="F8" i="12" s="1"/>
  <c r="K15" i="13"/>
  <c r="I15" i="13"/>
  <c r="G15" i="13"/>
  <c r="BE10" i="13"/>
  <c r="BD10" i="13"/>
  <c r="BC10" i="13"/>
  <c r="BB10" i="13"/>
  <c r="K10" i="13"/>
  <c r="I10" i="13"/>
  <c r="G10" i="13"/>
  <c r="BA10" i="13" s="1"/>
  <c r="BE8" i="13"/>
  <c r="BE12" i="13" s="1"/>
  <c r="I7" i="12" s="1"/>
  <c r="BD8" i="13"/>
  <c r="BC8" i="13"/>
  <c r="BB8" i="13"/>
  <c r="BB12" i="13" s="1"/>
  <c r="F7" i="12" s="1"/>
  <c r="K8" i="13"/>
  <c r="I8" i="13"/>
  <c r="G8" i="13"/>
  <c r="BA8" i="13" s="1"/>
  <c r="B7" i="12"/>
  <c r="A7" i="12"/>
  <c r="BD12" i="13"/>
  <c r="H7" i="12" s="1"/>
  <c r="BC12" i="13"/>
  <c r="G7" i="12" s="1"/>
  <c r="K12" i="13"/>
  <c r="I12" i="13"/>
  <c r="G12" i="13"/>
  <c r="E4" i="13"/>
  <c r="F3" i="13"/>
  <c r="C33" i="11"/>
  <c r="F33" i="11" s="1"/>
  <c r="C31" i="11"/>
  <c r="G7" i="11"/>
  <c r="I36" i="9"/>
  <c r="D21" i="8"/>
  <c r="I35" i="9"/>
  <c r="G21" i="8" s="1"/>
  <c r="D20" i="8"/>
  <c r="I34" i="9"/>
  <c r="G20" i="8" s="1"/>
  <c r="D19" i="8"/>
  <c r="I33" i="9"/>
  <c r="G19" i="8" s="1"/>
  <c r="D18" i="8"/>
  <c r="I32" i="9"/>
  <c r="G18" i="8" s="1"/>
  <c r="D17" i="8"/>
  <c r="I31" i="9"/>
  <c r="G17" i="8" s="1"/>
  <c r="D16" i="8"/>
  <c r="I30" i="9"/>
  <c r="G16" i="8" s="1"/>
  <c r="D15" i="8"/>
  <c r="I29" i="9"/>
  <c r="BE143" i="10"/>
  <c r="BD143" i="10"/>
  <c r="BC143" i="10"/>
  <c r="BB143" i="10"/>
  <c r="K143" i="10"/>
  <c r="I143" i="10"/>
  <c r="G143" i="10"/>
  <c r="BA143" i="10" s="1"/>
  <c r="BE142" i="10"/>
  <c r="BD142" i="10"/>
  <c r="BC142" i="10"/>
  <c r="BB142" i="10"/>
  <c r="K142" i="10"/>
  <c r="I142" i="10"/>
  <c r="G142" i="10"/>
  <c r="BA142" i="10" s="1"/>
  <c r="BE141" i="10"/>
  <c r="BD141" i="10"/>
  <c r="BC141" i="10"/>
  <c r="BB141" i="10"/>
  <c r="K141" i="10"/>
  <c r="I141" i="10"/>
  <c r="G141" i="10"/>
  <c r="BA141" i="10" s="1"/>
  <c r="BE140" i="10"/>
  <c r="BD140" i="10"/>
  <c r="BC140" i="10"/>
  <c r="BB140" i="10"/>
  <c r="K140" i="10"/>
  <c r="I140" i="10"/>
  <c r="G140" i="10"/>
  <c r="BA140" i="10" s="1"/>
  <c r="BE139" i="10"/>
  <c r="BD139" i="10"/>
  <c r="BC139" i="10"/>
  <c r="BB139" i="10"/>
  <c r="K139" i="10"/>
  <c r="I139" i="10"/>
  <c r="G139" i="10"/>
  <c r="BA139" i="10" s="1"/>
  <c r="BE138" i="10"/>
  <c r="BD138" i="10"/>
  <c r="BC138" i="10"/>
  <c r="BB138" i="10"/>
  <c r="K138" i="10"/>
  <c r="I138" i="10"/>
  <c r="G138" i="10"/>
  <c r="BA138" i="10" s="1"/>
  <c r="B23" i="9"/>
  <c r="A23" i="9"/>
  <c r="BE135" i="10"/>
  <c r="BD135" i="10"/>
  <c r="BC135" i="10"/>
  <c r="BA135" i="10"/>
  <c r="K135" i="10"/>
  <c r="I135" i="10"/>
  <c r="G135" i="10"/>
  <c r="BB135" i="10" s="1"/>
  <c r="BE133" i="10"/>
  <c r="BD133" i="10"/>
  <c r="BC133" i="10"/>
  <c r="BA133" i="10"/>
  <c r="K133" i="10"/>
  <c r="K136" i="10" s="1"/>
  <c r="I133" i="10"/>
  <c r="I136" i="10" s="1"/>
  <c r="G133" i="10"/>
  <c r="BB133" i="10" s="1"/>
  <c r="BB136" i="10" s="1"/>
  <c r="F22" i="9" s="1"/>
  <c r="B22" i="9"/>
  <c r="A22" i="9"/>
  <c r="BD136" i="10"/>
  <c r="H22" i="9" s="1"/>
  <c r="G136" i="10"/>
  <c r="BE130" i="10"/>
  <c r="BD130" i="10"/>
  <c r="BC130" i="10"/>
  <c r="BA130" i="10"/>
  <c r="K130" i="10"/>
  <c r="I130" i="10"/>
  <c r="G130" i="10"/>
  <c r="BB130" i="10" s="1"/>
  <c r="BE128" i="10"/>
  <c r="BD128" i="10"/>
  <c r="BC128" i="10"/>
  <c r="BA128" i="10"/>
  <c r="K128" i="10"/>
  <c r="I128" i="10"/>
  <c r="G128" i="10"/>
  <c r="BB128" i="10" s="1"/>
  <c r="BE126" i="10"/>
  <c r="BD126" i="10"/>
  <c r="BC126" i="10"/>
  <c r="BA126" i="10"/>
  <c r="K126" i="10"/>
  <c r="I126" i="10"/>
  <c r="G126" i="10"/>
  <c r="BB126" i="10" s="1"/>
  <c r="BE125" i="10"/>
  <c r="BE131" i="10" s="1"/>
  <c r="I21" i="9" s="1"/>
  <c r="BD125" i="10"/>
  <c r="BC125" i="10"/>
  <c r="BA125" i="10"/>
  <c r="K125" i="10"/>
  <c r="I125" i="10"/>
  <c r="G125" i="10"/>
  <c r="BB125" i="10" s="1"/>
  <c r="BE124" i="10"/>
  <c r="BD124" i="10"/>
  <c r="BC124" i="10"/>
  <c r="BA124" i="10"/>
  <c r="K124" i="10"/>
  <c r="I124" i="10"/>
  <c r="G124" i="10"/>
  <c r="BB124" i="10" s="1"/>
  <c r="BE119" i="10"/>
  <c r="BD119" i="10"/>
  <c r="BC119" i="10"/>
  <c r="BC131" i="10" s="1"/>
  <c r="G21" i="9" s="1"/>
  <c r="BA119" i="10"/>
  <c r="K119" i="10"/>
  <c r="I119" i="10"/>
  <c r="I131" i="10" s="1"/>
  <c r="G119" i="10"/>
  <c r="B21" i="9"/>
  <c r="A21" i="9"/>
  <c r="BA131" i="10"/>
  <c r="E21" i="9" s="1"/>
  <c r="BE116" i="10"/>
  <c r="BD116" i="10"/>
  <c r="BC116" i="10"/>
  <c r="BA116" i="10"/>
  <c r="K116" i="10"/>
  <c r="I116" i="10"/>
  <c r="G116" i="10"/>
  <c r="BB116" i="10" s="1"/>
  <c r="BE115" i="10"/>
  <c r="BD115" i="10"/>
  <c r="BD117" i="10" s="1"/>
  <c r="H20" i="9" s="1"/>
  <c r="BC115" i="10"/>
  <c r="BA115" i="10"/>
  <c r="K115" i="10"/>
  <c r="I115" i="10"/>
  <c r="G115" i="10"/>
  <c r="BB115" i="10" s="1"/>
  <c r="BE114" i="10"/>
  <c r="BE117" i="10" s="1"/>
  <c r="I20" i="9" s="1"/>
  <c r="BD114" i="10"/>
  <c r="BC114" i="10"/>
  <c r="BC117" i="10" s="1"/>
  <c r="G20" i="9" s="1"/>
  <c r="BA114" i="10"/>
  <c r="K114" i="10"/>
  <c r="I114" i="10"/>
  <c r="G114" i="10"/>
  <c r="BB114" i="10" s="1"/>
  <c r="B20" i="9"/>
  <c r="A20" i="9"/>
  <c r="K117" i="10"/>
  <c r="BE111" i="10"/>
  <c r="BD111" i="10"/>
  <c r="BC111" i="10"/>
  <c r="BC112" i="10" s="1"/>
  <c r="G19" i="9" s="1"/>
  <c r="BA111" i="10"/>
  <c r="K111" i="10"/>
  <c r="I111" i="10"/>
  <c r="G111" i="10"/>
  <c r="BB111" i="10" s="1"/>
  <c r="BE110" i="10"/>
  <c r="BD110" i="10"/>
  <c r="BC110" i="10"/>
  <c r="BA110" i="10"/>
  <c r="K110" i="10"/>
  <c r="I110" i="10"/>
  <c r="G110" i="10"/>
  <c r="BB110" i="10" s="1"/>
  <c r="BE106" i="10"/>
  <c r="BE112" i="10" s="1"/>
  <c r="I19" i="9" s="1"/>
  <c r="BD106" i="10"/>
  <c r="BD112" i="10" s="1"/>
  <c r="H19" i="9" s="1"/>
  <c r="BC106" i="10"/>
  <c r="BA106" i="10"/>
  <c r="K106" i="10"/>
  <c r="I106" i="10"/>
  <c r="G106" i="10"/>
  <c r="BB106" i="10" s="1"/>
  <c r="B19" i="9"/>
  <c r="A19" i="9"/>
  <c r="BE103" i="10"/>
  <c r="BD103" i="10"/>
  <c r="BC103" i="10"/>
  <c r="BA103" i="10"/>
  <c r="K103" i="10"/>
  <c r="I103" i="10"/>
  <c r="G103" i="10"/>
  <c r="BB103" i="10" s="1"/>
  <c r="BE100" i="10"/>
  <c r="BD100" i="10"/>
  <c r="BC100" i="10"/>
  <c r="BA100" i="10"/>
  <c r="K100" i="10"/>
  <c r="I100" i="10"/>
  <c r="G100" i="10"/>
  <c r="BB100" i="10" s="1"/>
  <c r="BE99" i="10"/>
  <c r="BD99" i="10"/>
  <c r="BC99" i="10"/>
  <c r="BA99" i="10"/>
  <c r="K99" i="10"/>
  <c r="I99" i="10"/>
  <c r="G99" i="10"/>
  <c r="BB99" i="10" s="1"/>
  <c r="BE98" i="10"/>
  <c r="BD98" i="10"/>
  <c r="BC98" i="10"/>
  <c r="BA98" i="10"/>
  <c r="K98" i="10"/>
  <c r="I98" i="10"/>
  <c r="G98" i="10"/>
  <c r="BB98" i="10" s="1"/>
  <c r="BE97" i="10"/>
  <c r="BD97" i="10"/>
  <c r="BC97" i="10"/>
  <c r="BA97" i="10"/>
  <c r="K97" i="10"/>
  <c r="I97" i="10"/>
  <c r="G97" i="10"/>
  <c r="BB97" i="10" s="1"/>
  <c r="BE91" i="10"/>
  <c r="BD91" i="10"/>
  <c r="BC91" i="10"/>
  <c r="BA91" i="10"/>
  <c r="K91" i="10"/>
  <c r="I91" i="10"/>
  <c r="G91" i="10"/>
  <c r="BB91" i="10" s="1"/>
  <c r="BE84" i="10"/>
  <c r="BD84" i="10"/>
  <c r="BC84" i="10"/>
  <c r="BA84" i="10"/>
  <c r="K84" i="10"/>
  <c r="I84" i="10"/>
  <c r="G84" i="10"/>
  <c r="B18" i="9"/>
  <c r="A18" i="9"/>
  <c r="BD104" i="10"/>
  <c r="H18" i="9" s="1"/>
  <c r="BE81" i="10"/>
  <c r="BD81" i="10"/>
  <c r="BC81" i="10"/>
  <c r="BA81" i="10"/>
  <c r="K81" i="10"/>
  <c r="I81" i="10"/>
  <c r="G81" i="10"/>
  <c r="BB81" i="10" s="1"/>
  <c r="BE80" i="10"/>
  <c r="BD80" i="10"/>
  <c r="BC80" i="10"/>
  <c r="BA80" i="10"/>
  <c r="BA82" i="10" s="1"/>
  <c r="E17" i="9" s="1"/>
  <c r="K80" i="10"/>
  <c r="I80" i="10"/>
  <c r="G80" i="10"/>
  <c r="BB80" i="10" s="1"/>
  <c r="BE79" i="10"/>
  <c r="BE82" i="10" s="1"/>
  <c r="I17" i="9" s="1"/>
  <c r="BD79" i="10"/>
  <c r="BC79" i="10"/>
  <c r="BA79" i="10"/>
  <c r="K79" i="10"/>
  <c r="K82" i="10" s="1"/>
  <c r="I79" i="10"/>
  <c r="G79" i="10"/>
  <c r="B17" i="9"/>
  <c r="A17" i="9"/>
  <c r="I82" i="10"/>
  <c r="BE76" i="10"/>
  <c r="BD76" i="10"/>
  <c r="BD77" i="10" s="1"/>
  <c r="H16" i="9" s="1"/>
  <c r="BC76" i="10"/>
  <c r="BA76" i="10"/>
  <c r="K76" i="10"/>
  <c r="I76" i="10"/>
  <c r="G76" i="10"/>
  <c r="BB76" i="10" s="1"/>
  <c r="BE75" i="10"/>
  <c r="BD75" i="10"/>
  <c r="BC75" i="10"/>
  <c r="BA75" i="10"/>
  <c r="BA77" i="10" s="1"/>
  <c r="E16" i="9" s="1"/>
  <c r="K75" i="10"/>
  <c r="I75" i="10"/>
  <c r="I77" i="10" s="1"/>
  <c r="G75" i="10"/>
  <c r="BB75" i="10" s="1"/>
  <c r="B16" i="9"/>
  <c r="A16" i="9"/>
  <c r="K77" i="10"/>
  <c r="G77" i="10"/>
  <c r="BE72" i="10"/>
  <c r="BD72" i="10"/>
  <c r="BC72" i="10"/>
  <c r="BA72" i="10"/>
  <c r="K72" i="10"/>
  <c r="I72" i="10"/>
  <c r="G72" i="10"/>
  <c r="BB72" i="10" s="1"/>
  <c r="BE70" i="10"/>
  <c r="BD70" i="10"/>
  <c r="BC70" i="10"/>
  <c r="BA70" i="10"/>
  <c r="K70" i="10"/>
  <c r="I70" i="10"/>
  <c r="G70" i="10"/>
  <c r="BB70" i="10" s="1"/>
  <c r="BE69" i="10"/>
  <c r="BE73" i="10" s="1"/>
  <c r="I15" i="9" s="1"/>
  <c r="BD69" i="10"/>
  <c r="BC69" i="10"/>
  <c r="BA69" i="10"/>
  <c r="K69" i="10"/>
  <c r="I69" i="10"/>
  <c r="G69" i="10"/>
  <c r="BB69" i="10" s="1"/>
  <c r="BE68" i="10"/>
  <c r="BD68" i="10"/>
  <c r="BC68" i="10"/>
  <c r="BC73" i="10" s="1"/>
  <c r="G15" i="9" s="1"/>
  <c r="BA68" i="10"/>
  <c r="K68" i="10"/>
  <c r="I68" i="10"/>
  <c r="G68" i="10"/>
  <c r="BB68" i="10" s="1"/>
  <c r="BE67" i="10"/>
  <c r="BD67" i="10"/>
  <c r="BC67" i="10"/>
  <c r="BA67" i="10"/>
  <c r="K67" i="10"/>
  <c r="I67" i="10"/>
  <c r="G67" i="10"/>
  <c r="BB67" i="10" s="1"/>
  <c r="B15" i="9"/>
  <c r="A15" i="9"/>
  <c r="BA73" i="10"/>
  <c r="E15" i="9" s="1"/>
  <c r="BE64" i="10"/>
  <c r="BD64" i="10"/>
  <c r="BC64" i="10"/>
  <c r="BA64" i="10"/>
  <c r="K64" i="10"/>
  <c r="I64" i="10"/>
  <c r="G64" i="10"/>
  <c r="BB64" i="10" s="1"/>
  <c r="BE62" i="10"/>
  <c r="BD62" i="10"/>
  <c r="BC62" i="10"/>
  <c r="BA62" i="10"/>
  <c r="K62" i="10"/>
  <c r="I62" i="10"/>
  <c r="G62" i="10"/>
  <c r="BB62" i="10" s="1"/>
  <c r="BE61" i="10"/>
  <c r="BD61" i="10"/>
  <c r="BC61" i="10"/>
  <c r="BA61" i="10"/>
  <c r="K61" i="10"/>
  <c r="I61" i="10"/>
  <c r="G61" i="10"/>
  <c r="BB61" i="10" s="1"/>
  <c r="BE58" i="10"/>
  <c r="BD58" i="10"/>
  <c r="BD65" i="10" s="1"/>
  <c r="H14" i="9" s="1"/>
  <c r="BC58" i="10"/>
  <c r="BA58" i="10"/>
  <c r="K58" i="10"/>
  <c r="I58" i="10"/>
  <c r="G58" i="10"/>
  <c r="B14" i="9"/>
  <c r="A14" i="9"/>
  <c r="BE55" i="10"/>
  <c r="BD55" i="10"/>
  <c r="BD56" i="10" s="1"/>
  <c r="H13" i="9" s="1"/>
  <c r="BC55" i="10"/>
  <c r="BB55" i="10"/>
  <c r="BB56" i="10" s="1"/>
  <c r="F13" i="9" s="1"/>
  <c r="K55" i="10"/>
  <c r="K56" i="10" s="1"/>
  <c r="I55" i="10"/>
  <c r="I56" i="10" s="1"/>
  <c r="G55" i="10"/>
  <c r="G56" i="10" s="1"/>
  <c r="B13" i="9"/>
  <c r="A13" i="9"/>
  <c r="BE56" i="10"/>
  <c r="I13" i="9" s="1"/>
  <c r="BC56" i="10"/>
  <c r="G13" i="9" s="1"/>
  <c r="BE52" i="10"/>
  <c r="BD52" i="10"/>
  <c r="BC52" i="10"/>
  <c r="BB52" i="10"/>
  <c r="K52" i="10"/>
  <c r="I52" i="10"/>
  <c r="G52" i="10"/>
  <c r="BA52" i="10" s="1"/>
  <c r="BE42" i="10"/>
  <c r="BD42" i="10"/>
  <c r="BC42" i="10"/>
  <c r="BB42" i="10"/>
  <c r="K42" i="10"/>
  <c r="I42" i="10"/>
  <c r="G42" i="10"/>
  <c r="BA42" i="10" s="1"/>
  <c r="BE33" i="10"/>
  <c r="BD33" i="10"/>
  <c r="BC33" i="10"/>
  <c r="BC53" i="10" s="1"/>
  <c r="G12" i="9" s="1"/>
  <c r="BB33" i="10"/>
  <c r="K33" i="10"/>
  <c r="K53" i="10" s="1"/>
  <c r="I33" i="10"/>
  <c r="G33" i="10"/>
  <c r="B12" i="9"/>
  <c r="A12" i="9"/>
  <c r="BB53" i="10"/>
  <c r="F12" i="9" s="1"/>
  <c r="BE30" i="10"/>
  <c r="BD30" i="10"/>
  <c r="BC30" i="10"/>
  <c r="BC31" i="10" s="1"/>
  <c r="G11" i="9" s="1"/>
  <c r="BB30" i="10"/>
  <c r="K30" i="10"/>
  <c r="I30" i="10"/>
  <c r="G30" i="10"/>
  <c r="BA30" i="10" s="1"/>
  <c r="BE28" i="10"/>
  <c r="BD28" i="10"/>
  <c r="BC28" i="10"/>
  <c r="BB28" i="10"/>
  <c r="K28" i="10"/>
  <c r="K31" i="10" s="1"/>
  <c r="I28" i="10"/>
  <c r="G28" i="10"/>
  <c r="BA28" i="10" s="1"/>
  <c r="B11" i="9"/>
  <c r="A11" i="9"/>
  <c r="BE31" i="10"/>
  <c r="I11" i="9" s="1"/>
  <c r="I31" i="10"/>
  <c r="BE25" i="10"/>
  <c r="BD25" i="10"/>
  <c r="BC25" i="10"/>
  <c r="BB25" i="10"/>
  <c r="K25" i="10"/>
  <c r="I25" i="10"/>
  <c r="G25" i="10"/>
  <c r="BA25" i="10" s="1"/>
  <c r="BE24" i="10"/>
  <c r="BD24" i="10"/>
  <c r="BC24" i="10"/>
  <c r="BB24" i="10"/>
  <c r="K24" i="10"/>
  <c r="I24" i="10"/>
  <c r="G24" i="10"/>
  <c r="BA24" i="10" s="1"/>
  <c r="BE23" i="10"/>
  <c r="BD23" i="10"/>
  <c r="BC23" i="10"/>
  <c r="BB23" i="10"/>
  <c r="K23" i="10"/>
  <c r="I23" i="10"/>
  <c r="G23" i="10"/>
  <c r="BA23" i="10" s="1"/>
  <c r="BE22" i="10"/>
  <c r="BD22" i="10"/>
  <c r="BC22" i="10"/>
  <c r="BC26" i="10" s="1"/>
  <c r="G10" i="9" s="1"/>
  <c r="BB22" i="10"/>
  <c r="K22" i="10"/>
  <c r="K26" i="10" s="1"/>
  <c r="I22" i="10"/>
  <c r="G22" i="10"/>
  <c r="BA22" i="10" s="1"/>
  <c r="B10" i="9"/>
  <c r="A10" i="9"/>
  <c r="BD26" i="10"/>
  <c r="H10" i="9" s="1"/>
  <c r="BB26" i="10"/>
  <c r="F10" i="9" s="1"/>
  <c r="G26" i="10"/>
  <c r="BE19" i="10"/>
  <c r="BE20" i="10" s="1"/>
  <c r="I9" i="9" s="1"/>
  <c r="BD19" i="10"/>
  <c r="BD20" i="10" s="1"/>
  <c r="H9" i="9" s="1"/>
  <c r="BC19" i="10"/>
  <c r="BB19" i="10"/>
  <c r="BB20" i="10" s="1"/>
  <c r="F9" i="9" s="1"/>
  <c r="K19" i="10"/>
  <c r="K20" i="10" s="1"/>
  <c r="I19" i="10"/>
  <c r="G19" i="10"/>
  <c r="G20" i="10" s="1"/>
  <c r="B9" i="9"/>
  <c r="A9" i="9"/>
  <c r="BC20" i="10"/>
  <c r="G9" i="9" s="1"/>
  <c r="I20" i="10"/>
  <c r="BE16" i="10"/>
  <c r="BE17" i="10" s="1"/>
  <c r="I8" i="9" s="1"/>
  <c r="BD16" i="10"/>
  <c r="BC16" i="10"/>
  <c r="BC17" i="10" s="1"/>
  <c r="G8" i="9" s="1"/>
  <c r="BB16" i="10"/>
  <c r="BA16" i="10"/>
  <c r="BA17" i="10" s="1"/>
  <c r="E8" i="9" s="1"/>
  <c r="K16" i="10"/>
  <c r="I16" i="10"/>
  <c r="I17" i="10" s="1"/>
  <c r="G16" i="10"/>
  <c r="B8" i="9"/>
  <c r="A8" i="9"/>
  <c r="BD17" i="10"/>
  <c r="H8" i="9" s="1"/>
  <c r="BB17" i="10"/>
  <c r="F8" i="9" s="1"/>
  <c r="K17" i="10"/>
  <c r="G17" i="10"/>
  <c r="BE13" i="10"/>
  <c r="BD13" i="10"/>
  <c r="BC13" i="10"/>
  <c r="BB13" i="10"/>
  <c r="K13" i="10"/>
  <c r="I13" i="10"/>
  <c r="I14" i="10" s="1"/>
  <c r="G13" i="10"/>
  <c r="BA13" i="10" s="1"/>
  <c r="BE10" i="10"/>
  <c r="BD10" i="10"/>
  <c r="BC10" i="10"/>
  <c r="BB10" i="10"/>
  <c r="K10" i="10"/>
  <c r="I10" i="10"/>
  <c r="G10" i="10"/>
  <c r="BA10" i="10" s="1"/>
  <c r="BE9" i="10"/>
  <c r="BD9" i="10"/>
  <c r="BC9" i="10"/>
  <c r="BC14" i="10" s="1"/>
  <c r="G7" i="9" s="1"/>
  <c r="BB9" i="10"/>
  <c r="K9" i="10"/>
  <c r="I9" i="10"/>
  <c r="G9" i="10"/>
  <c r="BA9" i="10" s="1"/>
  <c r="BE8" i="10"/>
  <c r="BD8" i="10"/>
  <c r="BD14" i="10" s="1"/>
  <c r="H7" i="9" s="1"/>
  <c r="BC8" i="10"/>
  <c r="BB8" i="10"/>
  <c r="BB14" i="10" s="1"/>
  <c r="F7" i="9" s="1"/>
  <c r="K8" i="10"/>
  <c r="I8" i="10"/>
  <c r="G8" i="10"/>
  <c r="BA8" i="10" s="1"/>
  <c r="B7" i="9"/>
  <c r="A7" i="9"/>
  <c r="BE14" i="10"/>
  <c r="I7" i="9" s="1"/>
  <c r="E4" i="10"/>
  <c r="F3" i="10"/>
  <c r="C33" i="8"/>
  <c r="F33" i="8" s="1"/>
  <c r="C31" i="8"/>
  <c r="G7" i="8"/>
  <c r="I45" i="6"/>
  <c r="D21" i="5"/>
  <c r="I44" i="6"/>
  <c r="G21" i="5" s="1"/>
  <c r="D20" i="5"/>
  <c r="I43" i="6"/>
  <c r="G20" i="5" s="1"/>
  <c r="D19" i="5"/>
  <c r="I42" i="6"/>
  <c r="H46" i="6" s="1"/>
  <c r="G23" i="5" s="1"/>
  <c r="G18" i="5"/>
  <c r="D18" i="5"/>
  <c r="I41" i="6"/>
  <c r="D17" i="5"/>
  <c r="I40" i="6"/>
  <c r="G17" i="5" s="1"/>
  <c r="D16" i="5"/>
  <c r="I39" i="6"/>
  <c r="G16" i="5" s="1"/>
  <c r="G15" i="5"/>
  <c r="D15" i="5"/>
  <c r="I38" i="6"/>
  <c r="BE295" i="7"/>
  <c r="BD295" i="7"/>
  <c r="BC295" i="7"/>
  <c r="BB295" i="7"/>
  <c r="K295" i="7"/>
  <c r="I295" i="7"/>
  <c r="G295" i="7"/>
  <c r="BA295" i="7" s="1"/>
  <c r="BE294" i="7"/>
  <c r="BD294" i="7"/>
  <c r="BC294" i="7"/>
  <c r="BB294" i="7"/>
  <c r="K294" i="7"/>
  <c r="I294" i="7"/>
  <c r="G294" i="7"/>
  <c r="BA294" i="7" s="1"/>
  <c r="BE293" i="7"/>
  <c r="BD293" i="7"/>
  <c r="BC293" i="7"/>
  <c r="BB293" i="7"/>
  <c r="K293" i="7"/>
  <c r="I293" i="7"/>
  <c r="G293" i="7"/>
  <c r="BA293" i="7" s="1"/>
  <c r="BE291" i="7"/>
  <c r="BD291" i="7"/>
  <c r="BC291" i="7"/>
  <c r="BB291" i="7"/>
  <c r="K291" i="7"/>
  <c r="I291" i="7"/>
  <c r="G291" i="7"/>
  <c r="BA291" i="7" s="1"/>
  <c r="BE290" i="7"/>
  <c r="BE296" i="7" s="1"/>
  <c r="I32" i="6" s="1"/>
  <c r="BD290" i="7"/>
  <c r="BC290" i="7"/>
  <c r="BB290" i="7"/>
  <c r="K290" i="7"/>
  <c r="I290" i="7"/>
  <c r="G290" i="7"/>
  <c r="BA290" i="7" s="1"/>
  <c r="BE288" i="7"/>
  <c r="BD288" i="7"/>
  <c r="BC288" i="7"/>
  <c r="BC296" i="7" s="1"/>
  <c r="G32" i="6" s="1"/>
  <c r="BB288" i="7"/>
  <c r="K288" i="7"/>
  <c r="I288" i="7"/>
  <c r="G288" i="7"/>
  <c r="BA288" i="7" s="1"/>
  <c r="BE286" i="7"/>
  <c r="BD286" i="7"/>
  <c r="BC286" i="7"/>
  <c r="BB286" i="7"/>
  <c r="BB296" i="7" s="1"/>
  <c r="F32" i="6" s="1"/>
  <c r="K286" i="7"/>
  <c r="I286" i="7"/>
  <c r="G286" i="7"/>
  <c r="BA286" i="7" s="1"/>
  <c r="B32" i="6"/>
  <c r="A32" i="6"/>
  <c r="I296" i="7"/>
  <c r="BE283" i="7"/>
  <c r="BC283" i="7"/>
  <c r="BB283" i="7"/>
  <c r="BA283" i="7"/>
  <c r="K283" i="7"/>
  <c r="K284" i="7" s="1"/>
  <c r="I283" i="7"/>
  <c r="G283" i="7"/>
  <c r="BD283" i="7" s="1"/>
  <c r="BE282" i="7"/>
  <c r="BE284" i="7" s="1"/>
  <c r="I31" i="6" s="1"/>
  <c r="BC282" i="7"/>
  <c r="BC284" i="7" s="1"/>
  <c r="G31" i="6" s="1"/>
  <c r="BB282" i="7"/>
  <c r="BA282" i="7"/>
  <c r="BA284" i="7" s="1"/>
  <c r="E31" i="6" s="1"/>
  <c r="K282" i="7"/>
  <c r="I282" i="7"/>
  <c r="G282" i="7"/>
  <c r="B31" i="6"/>
  <c r="A31" i="6"/>
  <c r="BB284" i="7"/>
  <c r="F31" i="6" s="1"/>
  <c r="BE279" i="7"/>
  <c r="BD279" i="7"/>
  <c r="BC279" i="7"/>
  <c r="BA279" i="7"/>
  <c r="BA280" i="7" s="1"/>
  <c r="E30" i="6" s="1"/>
  <c r="K279" i="7"/>
  <c r="I279" i="7"/>
  <c r="G279" i="7"/>
  <c r="BB279" i="7" s="1"/>
  <c r="BE277" i="7"/>
  <c r="BE280" i="7" s="1"/>
  <c r="I30" i="6" s="1"/>
  <c r="BD277" i="7"/>
  <c r="BC277" i="7"/>
  <c r="BC280" i="7" s="1"/>
  <c r="G30" i="6" s="1"/>
  <c r="BA277" i="7"/>
  <c r="K277" i="7"/>
  <c r="I277" i="7"/>
  <c r="I280" i="7" s="1"/>
  <c r="G277" i="7"/>
  <c r="G280" i="7" s="1"/>
  <c r="B30" i="6"/>
  <c r="A30" i="6"/>
  <c r="BE274" i="7"/>
  <c r="BD274" i="7"/>
  <c r="BD275" i="7" s="1"/>
  <c r="H29" i="6" s="1"/>
  <c r="BC274" i="7"/>
  <c r="BA274" i="7"/>
  <c r="K274" i="7"/>
  <c r="I274" i="7"/>
  <c r="G274" i="7"/>
  <c r="BB274" i="7" s="1"/>
  <c r="BE273" i="7"/>
  <c r="BE275" i="7" s="1"/>
  <c r="I29" i="6" s="1"/>
  <c r="BD273" i="7"/>
  <c r="BC273" i="7"/>
  <c r="BC275" i="7" s="1"/>
  <c r="G29" i="6" s="1"/>
  <c r="BA273" i="7"/>
  <c r="BA275" i="7" s="1"/>
  <c r="E29" i="6" s="1"/>
  <c r="K273" i="7"/>
  <c r="I273" i="7"/>
  <c r="G273" i="7"/>
  <c r="BB273" i="7" s="1"/>
  <c r="B29" i="6"/>
  <c r="A29" i="6"/>
  <c r="K275" i="7"/>
  <c r="BE270" i="7"/>
  <c r="BD270" i="7"/>
  <c r="BC270" i="7"/>
  <c r="BC271" i="7" s="1"/>
  <c r="G28" i="6" s="1"/>
  <c r="BA270" i="7"/>
  <c r="K270" i="7"/>
  <c r="I270" i="7"/>
  <c r="G270" i="7"/>
  <c r="BB270" i="7" s="1"/>
  <c r="BE267" i="7"/>
  <c r="BD267" i="7"/>
  <c r="BC267" i="7"/>
  <c r="BA267" i="7"/>
  <c r="BA271" i="7" s="1"/>
  <c r="E28" i="6" s="1"/>
  <c r="K267" i="7"/>
  <c r="I267" i="7"/>
  <c r="G267" i="7"/>
  <c r="BB267" i="7" s="1"/>
  <c r="BE266" i="7"/>
  <c r="BE271" i="7" s="1"/>
  <c r="I28" i="6" s="1"/>
  <c r="BD266" i="7"/>
  <c r="BD271" i="7" s="1"/>
  <c r="H28" i="6" s="1"/>
  <c r="BC266" i="7"/>
  <c r="BA266" i="7"/>
  <c r="K266" i="7"/>
  <c r="I266" i="7"/>
  <c r="G266" i="7"/>
  <c r="BB266" i="7" s="1"/>
  <c r="B28" i="6"/>
  <c r="A28" i="6"/>
  <c r="BE259" i="7"/>
  <c r="BD259" i="7"/>
  <c r="BC259" i="7"/>
  <c r="BA259" i="7"/>
  <c r="K259" i="7"/>
  <c r="I259" i="7"/>
  <c r="G259" i="7"/>
  <c r="BB259" i="7" s="1"/>
  <c r="BE255" i="7"/>
  <c r="BD255" i="7"/>
  <c r="BC255" i="7"/>
  <c r="BA255" i="7"/>
  <c r="K255" i="7"/>
  <c r="I255" i="7"/>
  <c r="G255" i="7"/>
  <c r="BB255" i="7" s="1"/>
  <c r="BE251" i="7"/>
  <c r="BD251" i="7"/>
  <c r="BC251" i="7"/>
  <c r="BA251" i="7"/>
  <c r="K251" i="7"/>
  <c r="I251" i="7"/>
  <c r="G251" i="7"/>
  <c r="BB251" i="7" s="1"/>
  <c r="BE246" i="7"/>
  <c r="BD246" i="7"/>
  <c r="BC246" i="7"/>
  <c r="BA246" i="7"/>
  <c r="K246" i="7"/>
  <c r="I246" i="7"/>
  <c r="G246" i="7"/>
  <c r="BB246" i="7" s="1"/>
  <c r="BE241" i="7"/>
  <c r="BD241" i="7"/>
  <c r="BC241" i="7"/>
  <c r="BA241" i="7"/>
  <c r="K241" i="7"/>
  <c r="I241" i="7"/>
  <c r="G241" i="7"/>
  <c r="BB241" i="7" s="1"/>
  <c r="BE236" i="7"/>
  <c r="BD236" i="7"/>
  <c r="BC236" i="7"/>
  <c r="BA236" i="7"/>
  <c r="K236" i="7"/>
  <c r="I236" i="7"/>
  <c r="G236" i="7"/>
  <c r="BB236" i="7" s="1"/>
  <c r="BE232" i="7"/>
  <c r="BD232" i="7"/>
  <c r="BC232" i="7"/>
  <c r="BA232" i="7"/>
  <c r="K232" i="7"/>
  <c r="I232" i="7"/>
  <c r="G232" i="7"/>
  <c r="B27" i="6"/>
  <c r="A27" i="6"/>
  <c r="BD264" i="7"/>
  <c r="H27" i="6" s="1"/>
  <c r="BE229" i="7"/>
  <c r="BD229" i="7"/>
  <c r="BC229" i="7"/>
  <c r="BA229" i="7"/>
  <c r="K229" i="7"/>
  <c r="I229" i="7"/>
  <c r="G229" i="7"/>
  <c r="BB229" i="7" s="1"/>
  <c r="BE228" i="7"/>
  <c r="BD228" i="7"/>
  <c r="BC228" i="7"/>
  <c r="BA228" i="7"/>
  <c r="BA230" i="7" s="1"/>
  <c r="E26" i="6" s="1"/>
  <c r="K228" i="7"/>
  <c r="I228" i="7"/>
  <c r="G228" i="7"/>
  <c r="BB228" i="7" s="1"/>
  <c r="BE227" i="7"/>
  <c r="BE230" i="7" s="1"/>
  <c r="I26" i="6" s="1"/>
  <c r="BD227" i="7"/>
  <c r="BC227" i="7"/>
  <c r="BA227" i="7"/>
  <c r="K227" i="7"/>
  <c r="I227" i="7"/>
  <c r="G227" i="7"/>
  <c r="B26" i="6"/>
  <c r="A26" i="6"/>
  <c r="I230" i="7"/>
  <c r="BE224" i="7"/>
  <c r="BD224" i="7"/>
  <c r="BC224" i="7"/>
  <c r="BA224" i="7"/>
  <c r="K224" i="7"/>
  <c r="I224" i="7"/>
  <c r="G224" i="7"/>
  <c r="BB224" i="7" s="1"/>
  <c r="BE221" i="7"/>
  <c r="BD221" i="7"/>
  <c r="BC221" i="7"/>
  <c r="BA221" i="7"/>
  <c r="K221" i="7"/>
  <c r="I221" i="7"/>
  <c r="G221" i="7"/>
  <c r="BB221" i="7" s="1"/>
  <c r="BE218" i="7"/>
  <c r="BD218" i="7"/>
  <c r="BC218" i="7"/>
  <c r="BA218" i="7"/>
  <c r="K218" i="7"/>
  <c r="I218" i="7"/>
  <c r="G218" i="7"/>
  <c r="BB218" i="7" s="1"/>
  <c r="BE217" i="7"/>
  <c r="BD217" i="7"/>
  <c r="BC217" i="7"/>
  <c r="BA217" i="7"/>
  <c r="K217" i="7"/>
  <c r="I217" i="7"/>
  <c r="G217" i="7"/>
  <c r="BB217" i="7" s="1"/>
  <c r="BE215" i="7"/>
  <c r="BD215" i="7"/>
  <c r="BC215" i="7"/>
  <c r="BA215" i="7"/>
  <c r="BA225" i="7" s="1"/>
  <c r="E25" i="6" s="1"/>
  <c r="K215" i="7"/>
  <c r="I215" i="7"/>
  <c r="G215" i="7"/>
  <c r="BB215" i="7" s="1"/>
  <c r="BB225" i="7" s="1"/>
  <c r="F25" i="6" s="1"/>
  <c r="B25" i="6"/>
  <c r="A25" i="6"/>
  <c r="G225" i="7"/>
  <c r="BE212" i="7"/>
  <c r="BE213" i="7" s="1"/>
  <c r="I24" i="6" s="1"/>
  <c r="BD212" i="7"/>
  <c r="BC212" i="7"/>
  <c r="BA212" i="7"/>
  <c r="K212" i="7"/>
  <c r="I212" i="7"/>
  <c r="G212" i="7"/>
  <c r="BB212" i="7" s="1"/>
  <c r="BE210" i="7"/>
  <c r="BD210" i="7"/>
  <c r="BC210" i="7"/>
  <c r="BA210" i="7"/>
  <c r="K210" i="7"/>
  <c r="K213" i="7" s="1"/>
  <c r="I210" i="7"/>
  <c r="G210" i="7"/>
  <c r="BB210" i="7" s="1"/>
  <c r="B24" i="6"/>
  <c r="A24" i="6"/>
  <c r="BC213" i="7"/>
  <c r="G24" i="6" s="1"/>
  <c r="BA213" i="7"/>
  <c r="E24" i="6" s="1"/>
  <c r="I213" i="7"/>
  <c r="BE207" i="7"/>
  <c r="BD207" i="7"/>
  <c r="BC207" i="7"/>
  <c r="BA207" i="7"/>
  <c r="K207" i="7"/>
  <c r="I207" i="7"/>
  <c r="G207" i="7"/>
  <c r="BB207" i="7" s="1"/>
  <c r="BE206" i="7"/>
  <c r="BD206" i="7"/>
  <c r="BC206" i="7"/>
  <c r="BA206" i="7"/>
  <c r="K206" i="7"/>
  <c r="I206" i="7"/>
  <c r="G206" i="7"/>
  <c r="BB206" i="7" s="1"/>
  <c r="BE204" i="7"/>
  <c r="BD204" i="7"/>
  <c r="BC204" i="7"/>
  <c r="BA204" i="7"/>
  <c r="K204" i="7"/>
  <c r="I204" i="7"/>
  <c r="G204" i="7"/>
  <c r="BB204" i="7" s="1"/>
  <c r="BE199" i="7"/>
  <c r="BD199" i="7"/>
  <c r="BC199" i="7"/>
  <c r="BA199" i="7"/>
  <c r="K199" i="7"/>
  <c r="I199" i="7"/>
  <c r="G199" i="7"/>
  <c r="BB199" i="7" s="1"/>
  <c r="BE196" i="7"/>
  <c r="BD196" i="7"/>
  <c r="BC196" i="7"/>
  <c r="BA196" i="7"/>
  <c r="K196" i="7"/>
  <c r="I196" i="7"/>
  <c r="G196" i="7"/>
  <c r="BB196" i="7" s="1"/>
  <c r="BE193" i="7"/>
  <c r="BD193" i="7"/>
  <c r="BC193" i="7"/>
  <c r="BA193" i="7"/>
  <c r="K193" i="7"/>
  <c r="I193" i="7"/>
  <c r="G193" i="7"/>
  <c r="BB193" i="7" s="1"/>
  <c r="BE192" i="7"/>
  <c r="BD192" i="7"/>
  <c r="BC192" i="7"/>
  <c r="BA192" i="7"/>
  <c r="K192" i="7"/>
  <c r="I192" i="7"/>
  <c r="G192" i="7"/>
  <c r="BB192" i="7" s="1"/>
  <c r="BE191" i="7"/>
  <c r="BD191" i="7"/>
  <c r="BC191" i="7"/>
  <c r="BA191" i="7"/>
  <c r="K191" i="7"/>
  <c r="I191" i="7"/>
  <c r="G191" i="7"/>
  <c r="BB191" i="7" s="1"/>
  <c r="BE188" i="7"/>
  <c r="BD188" i="7"/>
  <c r="BC188" i="7"/>
  <c r="BA188" i="7"/>
  <c r="K188" i="7"/>
  <c r="I188" i="7"/>
  <c r="G188" i="7"/>
  <c r="BB188" i="7" s="1"/>
  <c r="BE186" i="7"/>
  <c r="BD186" i="7"/>
  <c r="BC186" i="7"/>
  <c r="BA186" i="7"/>
  <c r="K186" i="7"/>
  <c r="I186" i="7"/>
  <c r="G186" i="7"/>
  <c r="BB186" i="7" s="1"/>
  <c r="BE183" i="7"/>
  <c r="BD183" i="7"/>
  <c r="BC183" i="7"/>
  <c r="BA183" i="7"/>
  <c r="K183" i="7"/>
  <c r="I183" i="7"/>
  <c r="G183" i="7"/>
  <c r="BB183" i="7" s="1"/>
  <c r="BE180" i="7"/>
  <c r="BD180" i="7"/>
  <c r="BC180" i="7"/>
  <c r="BA180" i="7"/>
  <c r="K180" i="7"/>
  <c r="I180" i="7"/>
  <c r="G180" i="7"/>
  <c r="BB180" i="7" s="1"/>
  <c r="BE178" i="7"/>
  <c r="BD178" i="7"/>
  <c r="BC178" i="7"/>
  <c r="BA178" i="7"/>
  <c r="K178" i="7"/>
  <c r="I178" i="7"/>
  <c r="G178" i="7"/>
  <c r="BB178" i="7" s="1"/>
  <c r="BE177" i="7"/>
  <c r="BD177" i="7"/>
  <c r="BC177" i="7"/>
  <c r="BA177" i="7"/>
  <c r="K177" i="7"/>
  <c r="I177" i="7"/>
  <c r="G177" i="7"/>
  <c r="BB177" i="7" s="1"/>
  <c r="BE176" i="7"/>
  <c r="BD176" i="7"/>
  <c r="BC176" i="7"/>
  <c r="BA176" i="7"/>
  <c r="K176" i="7"/>
  <c r="I176" i="7"/>
  <c r="G176" i="7"/>
  <c r="BB176" i="7" s="1"/>
  <c r="BE175" i="7"/>
  <c r="BD175" i="7"/>
  <c r="BC175" i="7"/>
  <c r="BA175" i="7"/>
  <c r="K175" i="7"/>
  <c r="I175" i="7"/>
  <c r="G175" i="7"/>
  <c r="BB175" i="7" s="1"/>
  <c r="BE174" i="7"/>
  <c r="BD174" i="7"/>
  <c r="BC174" i="7"/>
  <c r="BA174" i="7"/>
  <c r="K174" i="7"/>
  <c r="I174" i="7"/>
  <c r="G174" i="7"/>
  <c r="BB174" i="7" s="1"/>
  <c r="BE173" i="7"/>
  <c r="BD173" i="7"/>
  <c r="BC173" i="7"/>
  <c r="BA173" i="7"/>
  <c r="K173" i="7"/>
  <c r="K208" i="7" s="1"/>
  <c r="I173" i="7"/>
  <c r="G173" i="7"/>
  <c r="BB173" i="7" s="1"/>
  <c r="BE172" i="7"/>
  <c r="BD172" i="7"/>
  <c r="BC172" i="7"/>
  <c r="BA172" i="7"/>
  <c r="K172" i="7"/>
  <c r="I172" i="7"/>
  <c r="G172" i="7"/>
  <c r="BB172" i="7" s="1"/>
  <c r="BE171" i="7"/>
  <c r="BD171" i="7"/>
  <c r="BC171" i="7"/>
  <c r="BA171" i="7"/>
  <c r="K171" i="7"/>
  <c r="I171" i="7"/>
  <c r="G171" i="7"/>
  <c r="BB171" i="7" s="1"/>
  <c r="BE170" i="7"/>
  <c r="BD170" i="7"/>
  <c r="BC170" i="7"/>
  <c r="BA170" i="7"/>
  <c r="K170" i="7"/>
  <c r="I170" i="7"/>
  <c r="G170" i="7"/>
  <c r="BB170" i="7" s="1"/>
  <c r="B23" i="6"/>
  <c r="A23" i="6"/>
  <c r="BD208" i="7"/>
  <c r="H23" i="6" s="1"/>
  <c r="BE167" i="7"/>
  <c r="BD167" i="7"/>
  <c r="BC167" i="7"/>
  <c r="BC168" i="7" s="1"/>
  <c r="G22" i="6" s="1"/>
  <c r="BA167" i="7"/>
  <c r="K167" i="7"/>
  <c r="I167" i="7"/>
  <c r="G167" i="7"/>
  <c r="BB167" i="7" s="1"/>
  <c r="BE165" i="7"/>
  <c r="BD165" i="7"/>
  <c r="BC165" i="7"/>
  <c r="BA165" i="7"/>
  <c r="K165" i="7"/>
  <c r="I165" i="7"/>
  <c r="G165" i="7"/>
  <c r="BB165" i="7" s="1"/>
  <c r="BE163" i="7"/>
  <c r="BD163" i="7"/>
  <c r="BC163" i="7"/>
  <c r="BA163" i="7"/>
  <c r="K163" i="7"/>
  <c r="I163" i="7"/>
  <c r="G163" i="7"/>
  <c r="BB163" i="7" s="1"/>
  <c r="BE161" i="7"/>
  <c r="BD161" i="7"/>
  <c r="BD168" i="7" s="1"/>
  <c r="H22" i="6" s="1"/>
  <c r="BC161" i="7"/>
  <c r="BA161" i="7"/>
  <c r="K161" i="7"/>
  <c r="I161" i="7"/>
  <c r="G161" i="7"/>
  <c r="B22" i="6"/>
  <c r="A22" i="6"/>
  <c r="BE168" i="7"/>
  <c r="I22" i="6" s="1"/>
  <c r="BE158" i="7"/>
  <c r="BD158" i="7"/>
  <c r="BC158" i="7"/>
  <c r="BA158" i="7"/>
  <c r="K158" i="7"/>
  <c r="I158" i="7"/>
  <c r="G158" i="7"/>
  <c r="BB158" i="7" s="1"/>
  <c r="BE155" i="7"/>
  <c r="BD155" i="7"/>
  <c r="BC155" i="7"/>
  <c r="BA155" i="7"/>
  <c r="K155" i="7"/>
  <c r="I155" i="7"/>
  <c r="G155" i="7"/>
  <c r="BB155" i="7" s="1"/>
  <c r="BE153" i="7"/>
  <c r="BD153" i="7"/>
  <c r="BC153" i="7"/>
  <c r="BA153" i="7"/>
  <c r="K153" i="7"/>
  <c r="I153" i="7"/>
  <c r="G153" i="7"/>
  <c r="BB153" i="7" s="1"/>
  <c r="BE148" i="7"/>
  <c r="BD148" i="7"/>
  <c r="BC148" i="7"/>
  <c r="BA148" i="7"/>
  <c r="K148" i="7"/>
  <c r="I148" i="7"/>
  <c r="G148" i="7"/>
  <c r="BB148" i="7" s="1"/>
  <c r="BE146" i="7"/>
  <c r="BD146" i="7"/>
  <c r="BC146" i="7"/>
  <c r="BA146" i="7"/>
  <c r="K146" i="7"/>
  <c r="I146" i="7"/>
  <c r="G146" i="7"/>
  <c r="BB146" i="7" s="1"/>
  <c r="BE144" i="7"/>
  <c r="BD144" i="7"/>
  <c r="BC144" i="7"/>
  <c r="BA144" i="7"/>
  <c r="K144" i="7"/>
  <c r="I144" i="7"/>
  <c r="G144" i="7"/>
  <c r="BB144" i="7" s="1"/>
  <c r="BE137" i="7"/>
  <c r="BD137" i="7"/>
  <c r="BC137" i="7"/>
  <c r="BA137" i="7"/>
  <c r="K137" i="7"/>
  <c r="I137" i="7"/>
  <c r="G137" i="7"/>
  <c r="BB137" i="7" s="1"/>
  <c r="BE135" i="7"/>
  <c r="BD135" i="7"/>
  <c r="BC135" i="7"/>
  <c r="BA135" i="7"/>
  <c r="K135" i="7"/>
  <c r="I135" i="7"/>
  <c r="G135" i="7"/>
  <c r="BB135" i="7" s="1"/>
  <c r="BE134" i="7"/>
  <c r="BD134" i="7"/>
  <c r="BC134" i="7"/>
  <c r="BA134" i="7"/>
  <c r="K134" i="7"/>
  <c r="I134" i="7"/>
  <c r="G134" i="7"/>
  <c r="BB134" i="7" s="1"/>
  <c r="BE130" i="7"/>
  <c r="BD130" i="7"/>
  <c r="BC130" i="7"/>
  <c r="BA130" i="7"/>
  <c r="K130" i="7"/>
  <c r="I130" i="7"/>
  <c r="G130" i="7"/>
  <c r="BB130" i="7" s="1"/>
  <c r="BE128" i="7"/>
  <c r="BD128" i="7"/>
  <c r="BC128" i="7"/>
  <c r="BA128" i="7"/>
  <c r="K128" i="7"/>
  <c r="I128" i="7"/>
  <c r="G128" i="7"/>
  <c r="BB128" i="7" s="1"/>
  <c r="BE126" i="7"/>
  <c r="BD126" i="7"/>
  <c r="BC126" i="7"/>
  <c r="BA126" i="7"/>
  <c r="K126" i="7"/>
  <c r="I126" i="7"/>
  <c r="G126" i="7"/>
  <c r="BB126" i="7" s="1"/>
  <c r="BE124" i="7"/>
  <c r="BD124" i="7"/>
  <c r="BC124" i="7"/>
  <c r="BA124" i="7"/>
  <c r="K124" i="7"/>
  <c r="I124" i="7"/>
  <c r="G124" i="7"/>
  <c r="BB124" i="7" s="1"/>
  <c r="BE123" i="7"/>
  <c r="BD123" i="7"/>
  <c r="BC123" i="7"/>
  <c r="BA123" i="7"/>
  <c r="K123" i="7"/>
  <c r="I123" i="7"/>
  <c r="G123" i="7"/>
  <c r="B21" i="6"/>
  <c r="A21" i="6"/>
  <c r="BD159" i="7"/>
  <c r="H21" i="6" s="1"/>
  <c r="BE120" i="7"/>
  <c r="BD120" i="7"/>
  <c r="BC120" i="7"/>
  <c r="BA120" i="7"/>
  <c r="K120" i="7"/>
  <c r="I120" i="7"/>
  <c r="G120" i="7"/>
  <c r="BB120" i="7" s="1"/>
  <c r="BE119" i="7"/>
  <c r="BD119" i="7"/>
  <c r="BC119" i="7"/>
  <c r="BA119" i="7"/>
  <c r="BA121" i="7" s="1"/>
  <c r="E20" i="6" s="1"/>
  <c r="K119" i="7"/>
  <c r="I119" i="7"/>
  <c r="G119" i="7"/>
  <c r="BB119" i="7" s="1"/>
  <c r="BE118" i="7"/>
  <c r="BD118" i="7"/>
  <c r="BC118" i="7"/>
  <c r="BA118" i="7"/>
  <c r="K118" i="7"/>
  <c r="K121" i="7" s="1"/>
  <c r="I118" i="7"/>
  <c r="G118" i="7"/>
  <c r="BB118" i="7" s="1"/>
  <c r="B20" i="6"/>
  <c r="A20" i="6"/>
  <c r="BE121" i="7"/>
  <c r="I20" i="6" s="1"/>
  <c r="I121" i="7"/>
  <c r="BE115" i="7"/>
  <c r="BD115" i="7"/>
  <c r="BC115" i="7"/>
  <c r="BA115" i="7"/>
  <c r="K115" i="7"/>
  <c r="I115" i="7"/>
  <c r="G115" i="7"/>
  <c r="BB115" i="7" s="1"/>
  <c r="BE113" i="7"/>
  <c r="BD113" i="7"/>
  <c r="BD116" i="7" s="1"/>
  <c r="H19" i="6" s="1"/>
  <c r="BC113" i="7"/>
  <c r="BA113" i="7"/>
  <c r="K113" i="7"/>
  <c r="I113" i="7"/>
  <c r="G113" i="7"/>
  <c r="BB113" i="7" s="1"/>
  <c r="BE112" i="7"/>
  <c r="BD112" i="7"/>
  <c r="BC112" i="7"/>
  <c r="BA112" i="7"/>
  <c r="BA116" i="7" s="1"/>
  <c r="E19" i="6" s="1"/>
  <c r="K112" i="7"/>
  <c r="I112" i="7"/>
  <c r="I116" i="7" s="1"/>
  <c r="G112" i="7"/>
  <c r="BB112" i="7" s="1"/>
  <c r="B19" i="6"/>
  <c r="A19" i="6"/>
  <c r="K116" i="7"/>
  <c r="G116" i="7"/>
  <c r="BE109" i="7"/>
  <c r="BD109" i="7"/>
  <c r="BC109" i="7"/>
  <c r="BA109" i="7"/>
  <c r="K109" i="7"/>
  <c r="I109" i="7"/>
  <c r="G109" i="7"/>
  <c r="BB109" i="7" s="1"/>
  <c r="BE107" i="7"/>
  <c r="BE110" i="7" s="1"/>
  <c r="I18" i="6" s="1"/>
  <c r="BD107" i="7"/>
  <c r="BD110" i="7" s="1"/>
  <c r="H18" i="6" s="1"/>
  <c r="BC107" i="7"/>
  <c r="BA107" i="7"/>
  <c r="K107" i="7"/>
  <c r="I107" i="7"/>
  <c r="G107" i="7"/>
  <c r="B18" i="6"/>
  <c r="A18" i="6"/>
  <c r="BC110" i="7"/>
  <c r="G18" i="6" s="1"/>
  <c r="BA110" i="7"/>
  <c r="E18" i="6" s="1"/>
  <c r="BE104" i="7"/>
  <c r="BE105" i="7" s="1"/>
  <c r="I17" i="6" s="1"/>
  <c r="BD104" i="7"/>
  <c r="BC104" i="7"/>
  <c r="BC105" i="7" s="1"/>
  <c r="G17" i="6" s="1"/>
  <c r="BB104" i="7"/>
  <c r="BB105" i="7" s="1"/>
  <c r="F17" i="6" s="1"/>
  <c r="BA104" i="7"/>
  <c r="BA105" i="7" s="1"/>
  <c r="E17" i="6" s="1"/>
  <c r="K104" i="7"/>
  <c r="I104" i="7"/>
  <c r="I105" i="7" s="1"/>
  <c r="G104" i="7"/>
  <c r="B17" i="6"/>
  <c r="A17" i="6"/>
  <c r="BD105" i="7"/>
  <c r="H17" i="6" s="1"/>
  <c r="K105" i="7"/>
  <c r="G105" i="7"/>
  <c r="BE101" i="7"/>
  <c r="BD101" i="7"/>
  <c r="BC101" i="7"/>
  <c r="BB101" i="7"/>
  <c r="K101" i="7"/>
  <c r="I101" i="7"/>
  <c r="G101" i="7"/>
  <c r="BA101" i="7" s="1"/>
  <c r="BE100" i="7"/>
  <c r="BD100" i="7"/>
  <c r="BC100" i="7"/>
  <c r="BC102" i="7" s="1"/>
  <c r="G16" i="6" s="1"/>
  <c r="BB100" i="7"/>
  <c r="K100" i="7"/>
  <c r="I100" i="7"/>
  <c r="I102" i="7" s="1"/>
  <c r="G100" i="7"/>
  <c r="BA100" i="7" s="1"/>
  <c r="B16" i="6"/>
  <c r="A16" i="6"/>
  <c r="BE102" i="7"/>
  <c r="I16" i="6" s="1"/>
  <c r="BA102" i="7"/>
  <c r="E16" i="6" s="1"/>
  <c r="BE97" i="7"/>
  <c r="BD97" i="7"/>
  <c r="BC97" i="7"/>
  <c r="BB97" i="7"/>
  <c r="K97" i="7"/>
  <c r="I97" i="7"/>
  <c r="G97" i="7"/>
  <c r="BA97" i="7" s="1"/>
  <c r="BE96" i="7"/>
  <c r="BD96" i="7"/>
  <c r="BC96" i="7"/>
  <c r="BB96" i="7"/>
  <c r="K96" i="7"/>
  <c r="I96" i="7"/>
  <c r="G96" i="7"/>
  <c r="BA96" i="7" s="1"/>
  <c r="BE94" i="7"/>
  <c r="BD94" i="7"/>
  <c r="BC94" i="7"/>
  <c r="BB94" i="7"/>
  <c r="K94" i="7"/>
  <c r="I94" i="7"/>
  <c r="G94" i="7"/>
  <c r="BA94" i="7" s="1"/>
  <c r="BE92" i="7"/>
  <c r="BD92" i="7"/>
  <c r="BC92" i="7"/>
  <c r="BB92" i="7"/>
  <c r="K92" i="7"/>
  <c r="I92" i="7"/>
  <c r="G92" i="7"/>
  <c r="BA92" i="7" s="1"/>
  <c r="BE90" i="7"/>
  <c r="BD90" i="7"/>
  <c r="BC90" i="7"/>
  <c r="BB90" i="7"/>
  <c r="K90" i="7"/>
  <c r="I90" i="7"/>
  <c r="G90" i="7"/>
  <c r="BA90" i="7" s="1"/>
  <c r="BE85" i="7"/>
  <c r="BD85" i="7"/>
  <c r="BC85" i="7"/>
  <c r="BB85" i="7"/>
  <c r="K85" i="7"/>
  <c r="I85" i="7"/>
  <c r="G85" i="7"/>
  <c r="BA85" i="7" s="1"/>
  <c r="BE84" i="7"/>
  <c r="BD84" i="7"/>
  <c r="BC84" i="7"/>
  <c r="BB84" i="7"/>
  <c r="K84" i="7"/>
  <c r="I84" i="7"/>
  <c r="G84" i="7"/>
  <c r="BA84" i="7" s="1"/>
  <c r="BE83" i="7"/>
  <c r="BD83" i="7"/>
  <c r="BC83" i="7"/>
  <c r="BB83" i="7"/>
  <c r="K83" i="7"/>
  <c r="I83" i="7"/>
  <c r="G83" i="7"/>
  <c r="BA83" i="7" s="1"/>
  <c r="BE81" i="7"/>
  <c r="BD81" i="7"/>
  <c r="BC81" i="7"/>
  <c r="BC98" i="7" s="1"/>
  <c r="G15" i="6" s="1"/>
  <c r="BB81" i="7"/>
  <c r="K81" i="7"/>
  <c r="I81" i="7"/>
  <c r="G81" i="7"/>
  <c r="BA81" i="7" s="1"/>
  <c r="B15" i="6"/>
  <c r="A15" i="6"/>
  <c r="BD98" i="7"/>
  <c r="H15" i="6" s="1"/>
  <c r="BB98" i="7"/>
  <c r="F15" i="6" s="1"/>
  <c r="BE78" i="7"/>
  <c r="BD78" i="7"/>
  <c r="BC78" i="7"/>
  <c r="BB78" i="7"/>
  <c r="K78" i="7"/>
  <c r="I78" i="7"/>
  <c r="G78" i="7"/>
  <c r="BA78" i="7" s="1"/>
  <c r="BE76" i="7"/>
  <c r="BE79" i="7" s="1"/>
  <c r="I14" i="6" s="1"/>
  <c r="BD76" i="7"/>
  <c r="BC76" i="7"/>
  <c r="BC79" i="7" s="1"/>
  <c r="G14" i="6" s="1"/>
  <c r="BB76" i="7"/>
  <c r="BB79" i="7" s="1"/>
  <c r="F14" i="6" s="1"/>
  <c r="K76" i="7"/>
  <c r="I76" i="7"/>
  <c r="G76" i="7"/>
  <c r="BA76" i="7" s="1"/>
  <c r="B14" i="6"/>
  <c r="A14" i="6"/>
  <c r="I79" i="7"/>
  <c r="BE73" i="7"/>
  <c r="BD73" i="7"/>
  <c r="BC73" i="7"/>
  <c r="BB73" i="7"/>
  <c r="BA73" i="7"/>
  <c r="K73" i="7"/>
  <c r="I73" i="7"/>
  <c r="G73" i="7"/>
  <c r="BE71" i="7"/>
  <c r="BD71" i="7"/>
  <c r="BC71" i="7"/>
  <c r="BB71" i="7"/>
  <c r="BA71" i="7"/>
  <c r="K71" i="7"/>
  <c r="I71" i="7"/>
  <c r="G71" i="7"/>
  <c r="BE70" i="7"/>
  <c r="BD70" i="7"/>
  <c r="BC70" i="7"/>
  <c r="BB70" i="7"/>
  <c r="BA70" i="7"/>
  <c r="K70" i="7"/>
  <c r="I70" i="7"/>
  <c r="G70" i="7"/>
  <c r="BE69" i="7"/>
  <c r="BD69" i="7"/>
  <c r="BC69" i="7"/>
  <c r="BB69" i="7"/>
  <c r="BA69" i="7"/>
  <c r="K69" i="7"/>
  <c r="I69" i="7"/>
  <c r="G69" i="7"/>
  <c r="BE67" i="7"/>
  <c r="BD67" i="7"/>
  <c r="BC67" i="7"/>
  <c r="BB67" i="7"/>
  <c r="BA67" i="7"/>
  <c r="K67" i="7"/>
  <c r="I67" i="7"/>
  <c r="G67" i="7"/>
  <c r="BE63" i="7"/>
  <c r="BE74" i="7" s="1"/>
  <c r="I13" i="6" s="1"/>
  <c r="BD63" i="7"/>
  <c r="BC63" i="7"/>
  <c r="BC74" i="7" s="1"/>
  <c r="G13" i="6" s="1"/>
  <c r="BB63" i="7"/>
  <c r="BA63" i="7"/>
  <c r="BA74" i="7" s="1"/>
  <c r="E13" i="6" s="1"/>
  <c r="K63" i="7"/>
  <c r="I63" i="7"/>
  <c r="I74" i="7" s="1"/>
  <c r="G63" i="7"/>
  <c r="B13" i="6"/>
  <c r="A13" i="6"/>
  <c r="BD74" i="7"/>
  <c r="H13" i="6" s="1"/>
  <c r="BB74" i="7"/>
  <c r="F13" i="6" s="1"/>
  <c r="K74" i="7"/>
  <c r="G74" i="7"/>
  <c r="BE60" i="7"/>
  <c r="BE61" i="7" s="1"/>
  <c r="I12" i="6" s="1"/>
  <c r="BD60" i="7"/>
  <c r="BD61" i="7" s="1"/>
  <c r="H12" i="6" s="1"/>
  <c r="BC60" i="7"/>
  <c r="BB60" i="7"/>
  <c r="BB61" i="7" s="1"/>
  <c r="F12" i="6" s="1"/>
  <c r="K60" i="7"/>
  <c r="K61" i="7" s="1"/>
  <c r="I60" i="7"/>
  <c r="I61" i="7" s="1"/>
  <c r="G60" i="7"/>
  <c r="G61" i="7" s="1"/>
  <c r="B12" i="6"/>
  <c r="A12" i="6"/>
  <c r="BC61" i="7"/>
  <c r="G12" i="6" s="1"/>
  <c r="BE56" i="7"/>
  <c r="BE58" i="7" s="1"/>
  <c r="I11" i="6" s="1"/>
  <c r="BD56" i="7"/>
  <c r="BC56" i="7"/>
  <c r="BC58" i="7" s="1"/>
  <c r="G11" i="6" s="1"/>
  <c r="BB56" i="7"/>
  <c r="BA56" i="7"/>
  <c r="BA58" i="7" s="1"/>
  <c r="E11" i="6" s="1"/>
  <c r="K56" i="7"/>
  <c r="K58" i="7" s="1"/>
  <c r="I56" i="7"/>
  <c r="I58" i="7" s="1"/>
  <c r="G56" i="7"/>
  <c r="B11" i="6"/>
  <c r="A11" i="6"/>
  <c r="BD58" i="7"/>
  <c r="H11" i="6" s="1"/>
  <c r="BB58" i="7"/>
  <c r="F11" i="6" s="1"/>
  <c r="G58" i="7"/>
  <c r="BE52" i="7"/>
  <c r="BD52" i="7"/>
  <c r="BC52" i="7"/>
  <c r="BB52" i="7"/>
  <c r="K52" i="7"/>
  <c r="I52" i="7"/>
  <c r="G52" i="7"/>
  <c r="BA52" i="7" s="1"/>
  <c r="BE50" i="7"/>
  <c r="BD50" i="7"/>
  <c r="BC50" i="7"/>
  <c r="BB50" i="7"/>
  <c r="K50" i="7"/>
  <c r="I50" i="7"/>
  <c r="G50" i="7"/>
  <c r="BA50" i="7" s="1"/>
  <c r="BE49" i="7"/>
  <c r="BD49" i="7"/>
  <c r="BC49" i="7"/>
  <c r="BB49" i="7"/>
  <c r="K49" i="7"/>
  <c r="I49" i="7"/>
  <c r="G49" i="7"/>
  <c r="BA49" i="7" s="1"/>
  <c r="BE47" i="7"/>
  <c r="BD47" i="7"/>
  <c r="BC47" i="7"/>
  <c r="BB47" i="7"/>
  <c r="K47" i="7"/>
  <c r="I47" i="7"/>
  <c r="G47" i="7"/>
  <c r="BA47" i="7" s="1"/>
  <c r="BE45" i="7"/>
  <c r="BD45" i="7"/>
  <c r="BC45" i="7"/>
  <c r="BB45" i="7"/>
  <c r="K45" i="7"/>
  <c r="I45" i="7"/>
  <c r="G45" i="7"/>
  <c r="BA45" i="7" s="1"/>
  <c r="BE43" i="7"/>
  <c r="BD43" i="7"/>
  <c r="BC43" i="7"/>
  <c r="BB43" i="7"/>
  <c r="K43" i="7"/>
  <c r="I43" i="7"/>
  <c r="G43" i="7"/>
  <c r="BA43" i="7" s="1"/>
  <c r="BE40" i="7"/>
  <c r="BD40" i="7"/>
  <c r="BC40" i="7"/>
  <c r="BC54" i="7" s="1"/>
  <c r="G10" i="6" s="1"/>
  <c r="BB40" i="7"/>
  <c r="K40" i="7"/>
  <c r="I40" i="7"/>
  <c r="G40" i="7"/>
  <c r="BA40" i="7" s="1"/>
  <c r="BE31" i="7"/>
  <c r="BD31" i="7"/>
  <c r="BC31" i="7"/>
  <c r="BB31" i="7"/>
  <c r="K31" i="7"/>
  <c r="I31" i="7"/>
  <c r="G31" i="7"/>
  <c r="BA31" i="7" s="1"/>
  <c r="BE29" i="7"/>
  <c r="BD29" i="7"/>
  <c r="BC29" i="7"/>
  <c r="BB29" i="7"/>
  <c r="K29" i="7"/>
  <c r="I29" i="7"/>
  <c r="G29" i="7"/>
  <c r="BA29" i="7" s="1"/>
  <c r="BE28" i="7"/>
  <c r="BD28" i="7"/>
  <c r="BC28" i="7"/>
  <c r="BB28" i="7"/>
  <c r="K28" i="7"/>
  <c r="I28" i="7"/>
  <c r="G28" i="7"/>
  <c r="BA28" i="7" s="1"/>
  <c r="BE26" i="7"/>
  <c r="BD26" i="7"/>
  <c r="BC26" i="7"/>
  <c r="BB26" i="7"/>
  <c r="K26" i="7"/>
  <c r="I26" i="7"/>
  <c r="G26" i="7"/>
  <c r="BA26" i="7" s="1"/>
  <c r="BE24" i="7"/>
  <c r="BE54" i="7" s="1"/>
  <c r="I10" i="6" s="1"/>
  <c r="BD24" i="7"/>
  <c r="BC24" i="7"/>
  <c r="BB24" i="7"/>
  <c r="K24" i="7"/>
  <c r="I24" i="7"/>
  <c r="G24" i="7"/>
  <c r="BA24" i="7" s="1"/>
  <c r="B10" i="6"/>
  <c r="A10" i="6"/>
  <c r="BE20" i="7"/>
  <c r="BE22" i="7" s="1"/>
  <c r="I9" i="6" s="1"/>
  <c r="BD20" i="7"/>
  <c r="BC20" i="7"/>
  <c r="BC22" i="7" s="1"/>
  <c r="G9" i="6" s="1"/>
  <c r="BB20" i="7"/>
  <c r="BA20" i="7"/>
  <c r="BA22" i="7" s="1"/>
  <c r="E9" i="6" s="1"/>
  <c r="K20" i="7"/>
  <c r="I20" i="7"/>
  <c r="I22" i="7" s="1"/>
  <c r="G20" i="7"/>
  <c r="B9" i="6"/>
  <c r="A9" i="6"/>
  <c r="BD22" i="7"/>
  <c r="H9" i="6" s="1"/>
  <c r="BB22" i="7"/>
  <c r="F9" i="6" s="1"/>
  <c r="K22" i="7"/>
  <c r="G22" i="7"/>
  <c r="BE17" i="7"/>
  <c r="BD17" i="7"/>
  <c r="BC17" i="7"/>
  <c r="BC18" i="7" s="1"/>
  <c r="G8" i="6" s="1"/>
  <c r="BB17" i="7"/>
  <c r="K17" i="7"/>
  <c r="I17" i="7"/>
  <c r="G17" i="7"/>
  <c r="BA17" i="7" s="1"/>
  <c r="BE16" i="7"/>
  <c r="BE18" i="7" s="1"/>
  <c r="I8" i="6" s="1"/>
  <c r="BD16" i="7"/>
  <c r="BD18" i="7" s="1"/>
  <c r="H8" i="6" s="1"/>
  <c r="BC16" i="7"/>
  <c r="BB16" i="7"/>
  <c r="BB18" i="7" s="1"/>
  <c r="F8" i="6" s="1"/>
  <c r="K16" i="7"/>
  <c r="I16" i="7"/>
  <c r="G16" i="7"/>
  <c r="B8" i="6"/>
  <c r="A8" i="6"/>
  <c r="BE13" i="7"/>
  <c r="BD13" i="7"/>
  <c r="BC13" i="7"/>
  <c r="BB13" i="7"/>
  <c r="BA13" i="7"/>
  <c r="K13" i="7"/>
  <c r="I13" i="7"/>
  <c r="G13" i="7"/>
  <c r="BE11" i="7"/>
  <c r="BD11" i="7"/>
  <c r="BC11" i="7"/>
  <c r="BB11" i="7"/>
  <c r="BA11" i="7"/>
  <c r="K11" i="7"/>
  <c r="I11" i="7"/>
  <c r="G11" i="7"/>
  <c r="BE10" i="7"/>
  <c r="BD10" i="7"/>
  <c r="BC10" i="7"/>
  <c r="BB10" i="7"/>
  <c r="BB14" i="7" s="1"/>
  <c r="F7" i="6" s="1"/>
  <c r="BA10" i="7"/>
  <c r="K10" i="7"/>
  <c r="I10" i="7"/>
  <c r="G10" i="7"/>
  <c r="BE8" i="7"/>
  <c r="BE14" i="7" s="1"/>
  <c r="I7" i="6" s="1"/>
  <c r="BD8" i="7"/>
  <c r="BC8" i="7"/>
  <c r="BC14" i="7" s="1"/>
  <c r="G7" i="6" s="1"/>
  <c r="BB8" i="7"/>
  <c r="BA8" i="7"/>
  <c r="BA14" i="7" s="1"/>
  <c r="E7" i="6" s="1"/>
  <c r="K8" i="7"/>
  <c r="K14" i="7" s="1"/>
  <c r="I8" i="7"/>
  <c r="I14" i="7" s="1"/>
  <c r="G8" i="7"/>
  <c r="B7" i="6"/>
  <c r="A7" i="6"/>
  <c r="BD14" i="7"/>
  <c r="H7" i="6" s="1"/>
  <c r="G14" i="7"/>
  <c r="E4" i="7"/>
  <c r="F3" i="7"/>
  <c r="C33" i="5"/>
  <c r="F33" i="5" s="1"/>
  <c r="C31" i="5"/>
  <c r="G7" i="5"/>
  <c r="BE17" i="4"/>
  <c r="BD17" i="4"/>
  <c r="BC17" i="4"/>
  <c r="BB17" i="4"/>
  <c r="K17" i="4"/>
  <c r="I17" i="4"/>
  <c r="G17" i="4"/>
  <c r="BA17" i="4" s="1"/>
  <c r="BE16" i="4"/>
  <c r="BD16" i="4"/>
  <c r="BC16" i="4"/>
  <c r="BB16" i="4"/>
  <c r="K16" i="4"/>
  <c r="I16" i="4"/>
  <c r="G16" i="4"/>
  <c r="BA16" i="4" s="1"/>
  <c r="BE15" i="4"/>
  <c r="BD15" i="4"/>
  <c r="BC15" i="4"/>
  <c r="BB15" i="4"/>
  <c r="K15" i="4"/>
  <c r="I15" i="4"/>
  <c r="G15" i="4"/>
  <c r="BA15" i="4" s="1"/>
  <c r="BE14" i="4"/>
  <c r="BD14" i="4"/>
  <c r="BC14" i="4"/>
  <c r="BB14" i="4"/>
  <c r="K14" i="4"/>
  <c r="I14" i="4"/>
  <c r="G14" i="4"/>
  <c r="BA14" i="4" s="1"/>
  <c r="BE13" i="4"/>
  <c r="BD13" i="4"/>
  <c r="BC13" i="4"/>
  <c r="BB13" i="4"/>
  <c r="K13" i="4"/>
  <c r="I13" i="4"/>
  <c r="G13" i="4"/>
  <c r="BA13" i="4" s="1"/>
  <c r="BE12" i="4"/>
  <c r="BD12" i="4"/>
  <c r="BC12" i="4"/>
  <c r="BB12" i="4"/>
  <c r="K12" i="4"/>
  <c r="I12" i="4"/>
  <c r="G12" i="4"/>
  <c r="BA12" i="4" s="1"/>
  <c r="BE11" i="4"/>
  <c r="BD11" i="4"/>
  <c r="BC11" i="4"/>
  <c r="BB11" i="4"/>
  <c r="K11" i="4"/>
  <c r="I11" i="4"/>
  <c r="G11" i="4"/>
  <c r="BA11" i="4" s="1"/>
  <c r="BE10" i="4"/>
  <c r="BD10" i="4"/>
  <c r="BC10" i="4"/>
  <c r="BB10" i="4"/>
  <c r="K10" i="4"/>
  <c r="I10" i="4"/>
  <c r="G10" i="4"/>
  <c r="BA10" i="4" s="1"/>
  <c r="BE9" i="4"/>
  <c r="BD9" i="4"/>
  <c r="BC9" i="4"/>
  <c r="BB9" i="4"/>
  <c r="K9" i="4"/>
  <c r="I9" i="4"/>
  <c r="I18" i="4" s="1"/>
  <c r="G9" i="4"/>
  <c r="BA9" i="4" s="1"/>
  <c r="BE8" i="4"/>
  <c r="BD8" i="4"/>
  <c r="BC8" i="4"/>
  <c r="BB8" i="4"/>
  <c r="K8" i="4"/>
  <c r="I8" i="4"/>
  <c r="G8" i="4"/>
  <c r="BA8" i="4" s="1"/>
  <c r="B7" i="3"/>
  <c r="A7" i="3"/>
  <c r="BC18" i="4"/>
  <c r="G7" i="3" s="1"/>
  <c r="G8" i="3" s="1"/>
  <c r="C18" i="2" s="1"/>
  <c r="BB18" i="4"/>
  <c r="F7" i="3" s="1"/>
  <c r="F8" i="3" s="1"/>
  <c r="C16" i="2" s="1"/>
  <c r="BA18" i="4"/>
  <c r="E7" i="3" s="1"/>
  <c r="E8" i="3" s="1"/>
  <c r="C15" i="2" s="1"/>
  <c r="K18" i="4"/>
  <c r="E4" i="4"/>
  <c r="F3" i="4"/>
  <c r="G13" i="3"/>
  <c r="I13" i="3" s="1"/>
  <c r="H14" i="3" s="1"/>
  <c r="G23" i="2" s="1"/>
  <c r="G22" i="2" s="1"/>
  <c r="C33" i="2"/>
  <c r="F33" i="2" s="1"/>
  <c r="C31" i="2"/>
  <c r="G15" i="2"/>
  <c r="D15" i="2"/>
  <c r="G7" i="2"/>
  <c r="G48" i="1"/>
  <c r="H41" i="1"/>
  <c r="G41" i="1"/>
  <c r="G35" i="1"/>
  <c r="I19" i="1" s="1"/>
  <c r="H29" i="1"/>
  <c r="G29" i="1"/>
  <c r="D22" i="1"/>
  <c r="D20" i="1"/>
  <c r="I2" i="1"/>
  <c r="G53" i="10" l="1"/>
  <c r="BA33" i="10"/>
  <c r="BA53" i="10" s="1"/>
  <c r="E12" i="9" s="1"/>
  <c r="G18" i="7"/>
  <c r="I54" i="7"/>
  <c r="BD225" i="7"/>
  <c r="H25" i="6" s="1"/>
  <c r="BB127" i="13"/>
  <c r="F18" i="12" s="1"/>
  <c r="BD94" i="16"/>
  <c r="H14" i="15" s="1"/>
  <c r="BD282" i="7"/>
  <c r="BD284" i="7" s="1"/>
  <c r="H31" i="6" s="1"/>
  <c r="H33" i="6" s="1"/>
  <c r="C17" i="5" s="1"/>
  <c r="G284" i="7"/>
  <c r="BD296" i="7"/>
  <c r="H32" i="6" s="1"/>
  <c r="G19" i="5"/>
  <c r="BB31" i="10"/>
  <c r="F11" i="9" s="1"/>
  <c r="BE65" i="10"/>
  <c r="I14" i="9" s="1"/>
  <c r="BD73" i="10"/>
  <c r="H15" i="9" s="1"/>
  <c r="I112" i="10"/>
  <c r="G37" i="13"/>
  <c r="K83" i="13"/>
  <c r="BC83" i="13"/>
  <c r="G15" i="12" s="1"/>
  <c r="BD83" i="13"/>
  <c r="H15" i="12" s="1"/>
  <c r="G60" i="16"/>
  <c r="G86" i="16"/>
  <c r="BC86" i="16"/>
  <c r="G13" i="15" s="1"/>
  <c r="BC121" i="7"/>
  <c r="G20" i="6" s="1"/>
  <c r="BC82" i="10"/>
  <c r="G17" i="9" s="1"/>
  <c r="BC127" i="13"/>
  <c r="G18" i="12" s="1"/>
  <c r="I18" i="7"/>
  <c r="BE18" i="4"/>
  <c r="I7" i="3" s="1"/>
  <c r="I8" i="3" s="1"/>
  <c r="C21" i="2" s="1"/>
  <c r="I110" i="7"/>
  <c r="G168" i="7"/>
  <c r="G230" i="7"/>
  <c r="BB232" i="7"/>
  <c r="BB264" i="7" s="1"/>
  <c r="F27" i="6" s="1"/>
  <c r="G264" i="7"/>
  <c r="K280" i="7"/>
  <c r="BE77" i="10"/>
  <c r="I16" i="9" s="1"/>
  <c r="BA112" i="10"/>
  <c r="E19" i="9" s="1"/>
  <c r="BB56" i="13"/>
  <c r="F14" i="12" s="1"/>
  <c r="BC60" i="16"/>
  <c r="G11" i="15" s="1"/>
  <c r="G16" i="15" s="1"/>
  <c r="C18" i="14" s="1"/>
  <c r="BB71" i="16"/>
  <c r="F12" i="15" s="1"/>
  <c r="BE86" i="16"/>
  <c r="I13" i="15" s="1"/>
  <c r="BA98" i="7"/>
  <c r="E15" i="6" s="1"/>
  <c r="BB102" i="7"/>
  <c r="F16" i="6" s="1"/>
  <c r="BE159" i="7"/>
  <c r="I21" i="6" s="1"/>
  <c r="I168" i="7"/>
  <c r="BA168" i="7"/>
  <c r="E22" i="6" s="1"/>
  <c r="K264" i="7"/>
  <c r="BE26" i="10"/>
  <c r="I10" i="9" s="1"/>
  <c r="I24" i="9" s="1"/>
  <c r="C21" i="8" s="1"/>
  <c r="BD31" i="10"/>
  <c r="H11" i="9" s="1"/>
  <c r="H24" i="9" s="1"/>
  <c r="C17" i="8" s="1"/>
  <c r="BB58" i="10"/>
  <c r="BB65" i="10" s="1"/>
  <c r="F14" i="9" s="1"/>
  <c r="G65" i="10"/>
  <c r="I73" i="10"/>
  <c r="BE104" i="10"/>
  <c r="I18" i="9" s="1"/>
  <c r="I144" i="10"/>
  <c r="G127" i="13"/>
  <c r="BD60" i="16"/>
  <c r="H11" i="15" s="1"/>
  <c r="H16" i="15" s="1"/>
  <c r="C17" i="14" s="1"/>
  <c r="I102" i="16"/>
  <c r="I53" i="10"/>
  <c r="BC77" i="10"/>
  <c r="G16" i="9" s="1"/>
  <c r="K102" i="7"/>
  <c r="G18" i="4"/>
  <c r="BD53" i="10"/>
  <c r="H12" i="9" s="1"/>
  <c r="K144" i="10"/>
  <c r="H37" i="9"/>
  <c r="G23" i="8" s="1"/>
  <c r="G15" i="8"/>
  <c r="G22" i="8" s="1"/>
  <c r="G83" i="13"/>
  <c r="BA115" i="13"/>
  <c r="E16" i="12" s="1"/>
  <c r="BE60" i="16"/>
  <c r="I11" i="15" s="1"/>
  <c r="K71" i="16"/>
  <c r="BD86" i="16"/>
  <c r="H13" i="15" s="1"/>
  <c r="BB102" i="16"/>
  <c r="F15" i="15" s="1"/>
  <c r="BD54" i="7"/>
  <c r="H10" i="6" s="1"/>
  <c r="BD79" i="7"/>
  <c r="H14" i="6" s="1"/>
  <c r="K98" i="7"/>
  <c r="BB123" i="7"/>
  <c r="G159" i="7"/>
  <c r="I225" i="7"/>
  <c r="BC230" i="7"/>
  <c r="G26" i="6" s="1"/>
  <c r="BA26" i="10"/>
  <c r="E10" i="9" s="1"/>
  <c r="BE53" i="10"/>
  <c r="I12" i="9" s="1"/>
  <c r="G82" i="10"/>
  <c r="BB84" i="10"/>
  <c r="BB104" i="10" s="1"/>
  <c r="F18" i="9" s="1"/>
  <c r="G104" i="10"/>
  <c r="K131" i="10"/>
  <c r="BA136" i="10"/>
  <c r="E22" i="9" s="1"/>
  <c r="BC144" i="10"/>
  <c r="G23" i="9" s="1"/>
  <c r="BE144" i="10"/>
  <c r="I23" i="9" s="1"/>
  <c r="BD56" i="13"/>
  <c r="H14" i="12" s="1"/>
  <c r="H19" i="12" s="1"/>
  <c r="C17" i="11" s="1"/>
  <c r="BE56" i="13"/>
  <c r="I14" i="12" s="1"/>
  <c r="I19" i="12" s="1"/>
  <c r="C21" i="11" s="1"/>
  <c r="BE83" i="13"/>
  <c r="I15" i="12" s="1"/>
  <c r="BD115" i="13"/>
  <c r="H16" i="12" s="1"/>
  <c r="BC71" i="16"/>
  <c r="G12" i="15" s="1"/>
  <c r="BD71" i="16"/>
  <c r="H12" i="15" s="1"/>
  <c r="BC102" i="16"/>
  <c r="G15" i="15" s="1"/>
  <c r="H29" i="15"/>
  <c r="G23" i="14" s="1"/>
  <c r="G22" i="14" s="1"/>
  <c r="BC116" i="7"/>
  <c r="G19" i="6" s="1"/>
  <c r="G33" i="6" s="1"/>
  <c r="C18" i="5" s="1"/>
  <c r="BE208" i="7"/>
  <c r="I23" i="6" s="1"/>
  <c r="BD213" i="7"/>
  <c r="H24" i="6" s="1"/>
  <c r="BE264" i="7"/>
  <c r="I27" i="6" s="1"/>
  <c r="I83" i="13"/>
  <c r="BC94" i="16"/>
  <c r="G14" i="15" s="1"/>
  <c r="BD18" i="4"/>
  <c r="H7" i="3" s="1"/>
  <c r="H8" i="3" s="1"/>
  <c r="C17" i="2" s="1"/>
  <c r="BE98" i="7"/>
  <c r="I15" i="6" s="1"/>
  <c r="I33" i="6" s="1"/>
  <c r="C21" i="5" s="1"/>
  <c r="G110" i="7"/>
  <c r="I98" i="7"/>
  <c r="K230" i="7"/>
  <c r="K65" i="10"/>
  <c r="G56" i="13"/>
  <c r="BC56" i="13"/>
  <c r="G14" i="12" s="1"/>
  <c r="BE127" i="13"/>
  <c r="I18" i="12" s="1"/>
  <c r="G98" i="7"/>
  <c r="K159" i="7"/>
  <c r="BC208" i="7"/>
  <c r="G23" i="6" s="1"/>
  <c r="K225" i="7"/>
  <c r="I271" i="7"/>
  <c r="K296" i="7"/>
  <c r="I26" i="10"/>
  <c r="K104" i="10"/>
  <c r="BC136" i="10"/>
  <c r="G22" i="9" s="1"/>
  <c r="G115" i="13"/>
  <c r="G71" i="16"/>
  <c r="H21" i="18"/>
  <c r="G23" i="17" s="1"/>
  <c r="BA54" i="7"/>
  <c r="E10" i="6" s="1"/>
  <c r="BD102" i="7"/>
  <c r="H16" i="6" s="1"/>
  <c r="BB208" i="7"/>
  <c r="F23" i="6" s="1"/>
  <c r="BC225" i="7"/>
  <c r="G25" i="6" s="1"/>
  <c r="I104" i="10"/>
  <c r="BE136" i="10"/>
  <c r="I22" i="9" s="1"/>
  <c r="K127" i="13"/>
  <c r="K18" i="7"/>
  <c r="K110" i="7"/>
  <c r="K168" i="7"/>
  <c r="I208" i="7"/>
  <c r="I275" i="7"/>
  <c r="BD280" i="7"/>
  <c r="H30" i="6" s="1"/>
  <c r="BB77" i="10"/>
  <c r="F16" i="9" s="1"/>
  <c r="I117" i="10"/>
  <c r="BA12" i="13"/>
  <c r="E7" i="12" s="1"/>
  <c r="BA83" i="13"/>
  <c r="E15" i="12" s="1"/>
  <c r="G118" i="13"/>
  <c r="G10" i="16"/>
  <c r="G13" i="16"/>
  <c r="G16" i="16"/>
  <c r="G31" i="16"/>
  <c r="BE94" i="16"/>
  <c r="I14" i="15" s="1"/>
  <c r="G15" i="17"/>
  <c r="I159" i="7"/>
  <c r="I264" i="7"/>
  <c r="K271" i="7"/>
  <c r="BB275" i="7"/>
  <c r="F29" i="6" s="1"/>
  <c r="I284" i="7"/>
  <c r="I65" i="10"/>
  <c r="K112" i="10"/>
  <c r="K54" i="7"/>
  <c r="BD121" i="7"/>
  <c r="H20" i="6" s="1"/>
  <c r="BA159" i="7"/>
  <c r="E21" i="6" s="1"/>
  <c r="BE225" i="7"/>
  <c r="I25" i="6" s="1"/>
  <c r="BD230" i="7"/>
  <c r="H26" i="6" s="1"/>
  <c r="BA264" i="7"/>
  <c r="E27" i="6" s="1"/>
  <c r="BA296" i="7"/>
  <c r="E32" i="6" s="1"/>
  <c r="BA65" i="10"/>
  <c r="E14" i="9" s="1"/>
  <c r="BD82" i="10"/>
  <c r="H17" i="9" s="1"/>
  <c r="BA104" i="10"/>
  <c r="E18" i="9" s="1"/>
  <c r="BD144" i="10"/>
  <c r="H23" i="9" s="1"/>
  <c r="G15" i="11"/>
  <c r="BD102" i="16"/>
  <c r="H15" i="15" s="1"/>
  <c r="G15" i="14"/>
  <c r="K102" i="16"/>
  <c r="BE116" i="7"/>
  <c r="I19" i="6" s="1"/>
  <c r="BD131" i="10"/>
  <c r="H21" i="9" s="1"/>
  <c r="BB144" i="10"/>
  <c r="F23" i="9" s="1"/>
  <c r="BA71" i="16"/>
  <c r="E12" i="15" s="1"/>
  <c r="E16" i="15" s="1"/>
  <c r="C15" i="14" s="1"/>
  <c r="BB54" i="7"/>
  <c r="F10" i="6" s="1"/>
  <c r="K79" i="7"/>
  <c r="BC159" i="7"/>
  <c r="G21" i="6" s="1"/>
  <c r="G208" i="7"/>
  <c r="BA208" i="7"/>
  <c r="E23" i="6" s="1"/>
  <c r="BC264" i="7"/>
  <c r="G27" i="6" s="1"/>
  <c r="G275" i="7"/>
  <c r="K14" i="10"/>
  <c r="BC65" i="10"/>
  <c r="G14" i="9" s="1"/>
  <c r="K73" i="10"/>
  <c r="BC104" i="10"/>
  <c r="G18" i="9" s="1"/>
  <c r="G24" i="9" s="1"/>
  <c r="C18" i="8" s="1"/>
  <c r="G117" i="10"/>
  <c r="BA117" i="10"/>
  <c r="E20" i="9" s="1"/>
  <c r="G131" i="10"/>
  <c r="BD127" i="13"/>
  <c r="H18" i="12" s="1"/>
  <c r="BE71" i="16"/>
  <c r="I12" i="15" s="1"/>
  <c r="I20" i="1"/>
  <c r="G22" i="17"/>
  <c r="C19" i="17"/>
  <c r="C22" i="17" s="1"/>
  <c r="C23" i="17" s="1"/>
  <c r="I16" i="15"/>
  <c r="C21" i="14" s="1"/>
  <c r="BB31" i="16"/>
  <c r="F10" i="15" s="1"/>
  <c r="BB60" i="16"/>
  <c r="F11" i="15" s="1"/>
  <c r="BB94" i="16"/>
  <c r="F14" i="15" s="1"/>
  <c r="G22" i="11"/>
  <c r="G19" i="12"/>
  <c r="C18" i="11" s="1"/>
  <c r="BA28" i="13"/>
  <c r="E11" i="12" s="1"/>
  <c r="BB83" i="13"/>
  <c r="F15" i="12" s="1"/>
  <c r="BB115" i="13"/>
  <c r="F16" i="12" s="1"/>
  <c r="BA127" i="13"/>
  <c r="E18" i="12" s="1"/>
  <c r="E19" i="12" s="1"/>
  <c r="C15" i="11" s="1"/>
  <c r="BB37" i="13"/>
  <c r="F13" i="12" s="1"/>
  <c r="BB117" i="10"/>
  <c r="F20" i="9" s="1"/>
  <c r="BA14" i="10"/>
  <c r="E7" i="9" s="1"/>
  <c r="BB73" i="10"/>
  <c r="F15" i="9" s="1"/>
  <c r="BA144" i="10"/>
  <c r="E23" i="9" s="1"/>
  <c r="BA31" i="10"/>
  <c r="E11" i="9" s="1"/>
  <c r="BB112" i="10"/>
  <c r="F19" i="9" s="1"/>
  <c r="G14" i="10"/>
  <c r="BA19" i="10"/>
  <c r="BA20" i="10" s="1"/>
  <c r="E9" i="9" s="1"/>
  <c r="G31" i="10"/>
  <c r="BA55" i="10"/>
  <c r="BA56" i="10" s="1"/>
  <c r="E13" i="9" s="1"/>
  <c r="G73" i="10"/>
  <c r="G112" i="10"/>
  <c r="G144" i="10"/>
  <c r="BB79" i="10"/>
  <c r="BB82" i="10" s="1"/>
  <c r="F17" i="9" s="1"/>
  <c r="BB119" i="10"/>
  <c r="BB131" i="10" s="1"/>
  <c r="F21" i="9" s="1"/>
  <c r="G22" i="5"/>
  <c r="BA79" i="7"/>
  <c r="E14" i="6" s="1"/>
  <c r="BA16" i="7"/>
  <c r="BA18" i="7" s="1"/>
  <c r="E8" i="6" s="1"/>
  <c r="G54" i="7"/>
  <c r="BA60" i="7"/>
  <c r="BA61" i="7" s="1"/>
  <c r="E12" i="6" s="1"/>
  <c r="G79" i="7"/>
  <c r="BB159" i="7"/>
  <c r="F21" i="6" s="1"/>
  <c r="G102" i="7"/>
  <c r="BB107" i="7"/>
  <c r="BB110" i="7" s="1"/>
  <c r="F18" i="6" s="1"/>
  <c r="BB121" i="7"/>
  <c r="F20" i="6" s="1"/>
  <c r="BB213" i="7"/>
  <c r="F24" i="6" s="1"/>
  <c r="BB116" i="7"/>
  <c r="F19" i="6" s="1"/>
  <c r="BB271" i="7"/>
  <c r="F28" i="6" s="1"/>
  <c r="G121" i="7"/>
  <c r="G213" i="7"/>
  <c r="G271" i="7"/>
  <c r="G296" i="7"/>
  <c r="BB161" i="7"/>
  <c r="BB168" i="7" s="1"/>
  <c r="F22" i="6" s="1"/>
  <c r="BB227" i="7"/>
  <c r="BB230" i="7" s="1"/>
  <c r="F26" i="6" s="1"/>
  <c r="BB277" i="7"/>
  <c r="BB280" i="7" s="1"/>
  <c r="F30" i="6" s="1"/>
  <c r="C19" i="2"/>
  <c r="C22" i="2" s="1"/>
  <c r="C23" i="2" s="1"/>
  <c r="F30" i="17" l="1"/>
  <c r="H47" i="1"/>
  <c r="F30" i="2"/>
  <c r="F31" i="2" s="1"/>
  <c r="F34" i="2" s="1"/>
  <c r="H42" i="1"/>
  <c r="F31" i="17"/>
  <c r="F34" i="17" s="1"/>
  <c r="F16" i="15"/>
  <c r="C16" i="14" s="1"/>
  <c r="C19" i="14" s="1"/>
  <c r="C22" i="14" s="1"/>
  <c r="C23" i="14" s="1"/>
  <c r="F19" i="12"/>
  <c r="C16" i="11" s="1"/>
  <c r="C19" i="11" s="1"/>
  <c r="C22" i="11" s="1"/>
  <c r="C23" i="11" s="1"/>
  <c r="F24" i="9"/>
  <c r="C16" i="8" s="1"/>
  <c r="E24" i="9"/>
  <c r="C15" i="8" s="1"/>
  <c r="F33" i="6"/>
  <c r="C16" i="5" s="1"/>
  <c r="E33" i="6"/>
  <c r="C15" i="5" s="1"/>
  <c r="I42" i="1" l="1"/>
  <c r="H30" i="1"/>
  <c r="F42" i="1"/>
  <c r="F30" i="11"/>
  <c r="F31" i="11" s="1"/>
  <c r="F34" i="11" s="1"/>
  <c r="H45" i="1"/>
  <c r="F30" i="14"/>
  <c r="F31" i="14" s="1"/>
  <c r="F34" i="14" s="1"/>
  <c r="H46" i="1"/>
  <c r="H34" i="1"/>
  <c r="I34" i="1" s="1"/>
  <c r="F34" i="1" s="1"/>
  <c r="I47" i="1"/>
  <c r="F47" i="1" s="1"/>
  <c r="C19" i="8"/>
  <c r="C22" i="8" s="1"/>
  <c r="C23" i="8" s="1"/>
  <c r="C19" i="5"/>
  <c r="C22" i="5" s="1"/>
  <c r="C23" i="5" s="1"/>
  <c r="H32" i="1" l="1"/>
  <c r="I32" i="1" s="1"/>
  <c r="F32" i="1" s="1"/>
  <c r="I45" i="1"/>
  <c r="F45" i="1" s="1"/>
  <c r="F30" i="8"/>
  <c r="F31" i="8" s="1"/>
  <c r="F34" i="8" s="1"/>
  <c r="H44" i="1"/>
  <c r="I44" i="1" s="1"/>
  <c r="F44" i="1" s="1"/>
  <c r="H33" i="1"/>
  <c r="I33" i="1" s="1"/>
  <c r="F33" i="1" s="1"/>
  <c r="I46" i="1"/>
  <c r="F46" i="1" s="1"/>
  <c r="F30" i="5"/>
  <c r="F31" i="5" s="1"/>
  <c r="F34" i="5" s="1"/>
  <c r="H43" i="1"/>
  <c r="I30" i="1"/>
  <c r="F30" i="1"/>
  <c r="H31" i="1" l="1"/>
  <c r="I43" i="1"/>
  <c r="H48" i="1"/>
  <c r="F43" i="1" l="1"/>
  <c r="F48" i="1" s="1"/>
  <c r="I48" i="1"/>
  <c r="I31" i="1"/>
  <c r="H35" i="1"/>
  <c r="I21" i="1" s="1"/>
  <c r="F31" i="1" l="1"/>
  <c r="F35" i="1" s="1"/>
  <c r="I35" i="1"/>
  <c r="I22" i="1"/>
  <c r="I23" i="1" s="1"/>
  <c r="J35" i="1" l="1"/>
  <c r="J32" i="1"/>
  <c r="J45" i="1"/>
  <c r="J46" i="1"/>
  <c r="J42" i="1"/>
  <c r="J44" i="1"/>
  <c r="J33" i="1"/>
  <c r="J48" i="1"/>
  <c r="J34" i="1"/>
  <c r="J31" i="1"/>
  <c r="J47" i="1"/>
  <c r="J30" i="1"/>
  <c r="J43" i="1"/>
</calcChain>
</file>

<file path=xl/sharedStrings.xml><?xml version="1.0" encoding="utf-8"?>
<sst xmlns="http://schemas.openxmlformats.org/spreadsheetml/2006/main" count="2469" uniqueCount="997">
  <si>
    <t xml:space="preserve">Datum: </t>
  </si>
  <si>
    <t xml:space="preserve"> </t>
  </si>
  <si>
    <t>Stavba :</t>
  </si>
  <si>
    <t xml:space="preserve">Objednatel : </t>
  </si>
  <si>
    <t>IČO :</t>
  </si>
  <si>
    <t>DIČ :</t>
  </si>
  <si>
    <t xml:space="preserve">Zhotovitel : </t>
  </si>
  <si>
    <t>Za zhotovitele :</t>
  </si>
  <si>
    <t>Za objednatele :</t>
  </si>
  <si>
    <t>_______________</t>
  </si>
  <si>
    <t>Rozpočtové náklady</t>
  </si>
  <si>
    <t>Základ pro DPH</t>
  </si>
  <si>
    <t>%</t>
  </si>
  <si>
    <t xml:space="preserve">DPH </t>
  </si>
  <si>
    <t>Cena celkem za stavbu</t>
  </si>
  <si>
    <t>Rekapitulace stavebních objektů a provozních souborů</t>
  </si>
  <si>
    <t>Číslo a název objektu / provozního souboru</t>
  </si>
  <si>
    <t>Cena celkem</t>
  </si>
  <si>
    <t>DPH celkem</t>
  </si>
  <si>
    <t>Celkem za stavbu</t>
  </si>
  <si>
    <t>Rekapitulace stavebních rozpočtů</t>
  </si>
  <si>
    <t>Číslo objektu</t>
  </si>
  <si>
    <t>Číslo a název rozpočtu</t>
  </si>
  <si>
    <t>HSV</t>
  </si>
  <si>
    <t>PSV</t>
  </si>
  <si>
    <t>Dodávka</t>
  </si>
  <si>
    <t>Montáž</t>
  </si>
  <si>
    <t>HZS</t>
  </si>
  <si>
    <t>Rozpočet</t>
  </si>
  <si>
    <t xml:space="preserve">JKSO </t>
  </si>
  <si>
    <t>Objekt</t>
  </si>
  <si>
    <t xml:space="preserve">SKP </t>
  </si>
  <si>
    <t>Měrná jednotka</t>
  </si>
  <si>
    <t>Stavba</t>
  </si>
  <si>
    <t>Počet jednotek</t>
  </si>
  <si>
    <t>Náklady na m.j.</t>
  </si>
  <si>
    <t>Projektant</t>
  </si>
  <si>
    <t>Typ rozpočtu</t>
  </si>
  <si>
    <t>Zpracovatel projektu</t>
  </si>
  <si>
    <t>Objednatel</t>
  </si>
  <si>
    <t>Dodavatel</t>
  </si>
  <si>
    <t xml:space="preserve">Zakázkové číslo </t>
  </si>
  <si>
    <t>Rozpočtoval</t>
  </si>
  <si>
    <t>Počet listů</t>
  </si>
  <si>
    <t>ROZPOČTOVÉ NÁKLADY</t>
  </si>
  <si>
    <t>Základní rozpočtové náklady</t>
  </si>
  <si>
    <t>Ostatní rozpočtové náklady</t>
  </si>
  <si>
    <t>HSV celkem</t>
  </si>
  <si>
    <t>Z</t>
  </si>
  <si>
    <t>PSV celkem</t>
  </si>
  <si>
    <t>R</t>
  </si>
  <si>
    <t>M práce celkem</t>
  </si>
  <si>
    <t>N</t>
  </si>
  <si>
    <t>M dodávky celkem</t>
  </si>
  <si>
    <t>ZRN celkem</t>
  </si>
  <si>
    <t>ZRN+HZS</t>
  </si>
  <si>
    <t>Ostatní náklady neuvedené</t>
  </si>
  <si>
    <t>ZRN+ost.náklady+HZS</t>
  </si>
  <si>
    <t>Ostatní náklady celkem</t>
  </si>
  <si>
    <t>Vypracoval</t>
  </si>
  <si>
    <t>Za zhotovitele</t>
  </si>
  <si>
    <t>Za objednatele</t>
  </si>
  <si>
    <t>Jméno :</t>
  </si>
  <si>
    <t>Datum :</t>
  </si>
  <si>
    <t>Podpis :</t>
  </si>
  <si>
    <t>Podpis:</t>
  </si>
  <si>
    <t xml:space="preserve">%  </t>
  </si>
  <si>
    <t>DPH</t>
  </si>
  <si>
    <t xml:space="preserve">% </t>
  </si>
  <si>
    <t>CENA ZA OBJEKT CELKEM</t>
  </si>
  <si>
    <t>Poznámka :</t>
  </si>
  <si>
    <t>Rozpočet :</t>
  </si>
  <si>
    <t>Objekt :</t>
  </si>
  <si>
    <t>REKAPITULACE  STAVEBNÍCH  DÍLŮ</t>
  </si>
  <si>
    <t>Stavební díl</t>
  </si>
  <si>
    <t>CELKEM  OBJEKT</t>
  </si>
  <si>
    <t>VEDLEJŠÍ ROZPOČTOVÉ  NÁKLADY</t>
  </si>
  <si>
    <t>Název VRN</t>
  </si>
  <si>
    <t>Kč</t>
  </si>
  <si>
    <t>Základna</t>
  </si>
  <si>
    <t>CELKEM VRN</t>
  </si>
  <si>
    <t>Rozpočet:</t>
  </si>
  <si>
    <t>P.č.</t>
  </si>
  <si>
    <t>Číslo položky</t>
  </si>
  <si>
    <t>Název položky</t>
  </si>
  <si>
    <t>MJ</t>
  </si>
  <si>
    <t>množství</t>
  </si>
  <si>
    <t>cena / MJ</t>
  </si>
  <si>
    <t>celkem (Kč)</t>
  </si>
  <si>
    <t>Jednotková hmotnost</t>
  </si>
  <si>
    <t>Celková hmotnost</t>
  </si>
  <si>
    <t>Jednotková dem.hmot.</t>
  </si>
  <si>
    <t>Celková dem.hmot.</t>
  </si>
  <si>
    <t>Díl:</t>
  </si>
  <si>
    <t>1</t>
  </si>
  <si>
    <t>Zemní práce</t>
  </si>
  <si>
    <t>Celkem za</t>
  </si>
  <si>
    <t>SLEPÝ ROZPOČET</t>
  </si>
  <si>
    <t>Slepý rozpočet</t>
  </si>
  <si>
    <t>P677</t>
  </si>
  <si>
    <t>Energetické úspory objektu č.p. 23</t>
  </si>
  <si>
    <t>P677 Energetické úspory objektu č.p. 23</t>
  </si>
  <si>
    <t>00</t>
  </si>
  <si>
    <t>Vedlejší rozpočtové náklady</t>
  </si>
  <si>
    <t>00 Vedlejší rozpočtové náklady</t>
  </si>
  <si>
    <t>0</t>
  </si>
  <si>
    <t>Vedlejší a ostatní náklady</t>
  </si>
  <si>
    <t>005</t>
  </si>
  <si>
    <t>005 Vedlejší a ostatní náklady</t>
  </si>
  <si>
    <t>005121010R</t>
  </si>
  <si>
    <t xml:space="preserve">Vybudování zařízení staveniště </t>
  </si>
  <si>
    <t>soubor</t>
  </si>
  <si>
    <t>005121020R</t>
  </si>
  <si>
    <t xml:space="preserve">Provoz zařízení staveniště </t>
  </si>
  <si>
    <t>005121030R</t>
  </si>
  <si>
    <t xml:space="preserve">Odstranění zařízení staveniště </t>
  </si>
  <si>
    <t>005241010R</t>
  </si>
  <si>
    <t xml:space="preserve">Dokumentace skutečného provedení </t>
  </si>
  <si>
    <t>005241020</t>
  </si>
  <si>
    <t xml:space="preserve">Kompletační a koordinační činnost </t>
  </si>
  <si>
    <t>005R002</t>
  </si>
  <si>
    <t>Zajištění všech nezbytných průzkumů nutných pro řádné provádění a dokončení díla</t>
  </si>
  <si>
    <t>005R003</t>
  </si>
  <si>
    <t xml:space="preserve">Provedení předepsaných zkoušek a revizí </t>
  </si>
  <si>
    <t>005R004</t>
  </si>
  <si>
    <t>Úklid staveniště před protokolárním předáním a převzetím díla</t>
  </si>
  <si>
    <t>005R005</t>
  </si>
  <si>
    <t>Bezpečnostní a hygienická opatření na staveništi (vstup třetích osob a práce ve výškách)</t>
  </si>
  <si>
    <t>005R006</t>
  </si>
  <si>
    <t>Uvedení všech povrchů dotčených stavbou do původního stavu (komunikace, chodníky, zeleň,...)</t>
  </si>
  <si>
    <t>REPRINSTA s.r.o.</t>
  </si>
  <si>
    <t>0 Vedlejší a ostatní náklady</t>
  </si>
  <si>
    <t>D.1.1</t>
  </si>
  <si>
    <t>Architektonicko stavební řešení</t>
  </si>
  <si>
    <t>D.1.1 Architektonicko stavební řešení</t>
  </si>
  <si>
    <t>Zateplení objektu,výměna výplní otvorů a stř.kryt.</t>
  </si>
  <si>
    <t>1 Zemní práce</t>
  </si>
  <si>
    <t>113106121R00</t>
  </si>
  <si>
    <t xml:space="preserve">Rozebrání dlažeb z betonových dlaždic na sucho </t>
  </si>
  <si>
    <t>m2</t>
  </si>
  <si>
    <t>(14,82+6,32+0,5*2)*2*0,5-1,4*0,5</t>
  </si>
  <si>
    <t>113107310R00</t>
  </si>
  <si>
    <t xml:space="preserve">Odstranění podkladu pl. 50 m2,kam.těžené tl.10 cm </t>
  </si>
  <si>
    <t>139601102R00</t>
  </si>
  <si>
    <t xml:space="preserve">Ruční výkop jam, rýh a šachet v hornině tř. 3 </t>
  </si>
  <si>
    <t>m3</t>
  </si>
  <si>
    <t>21,44*0,65</t>
  </si>
  <si>
    <t>174101101R00</t>
  </si>
  <si>
    <t xml:space="preserve">Zásyp jam, rýh, šachet se zhutněním </t>
  </si>
  <si>
    <t>5</t>
  </si>
  <si>
    <t>Komunikace</t>
  </si>
  <si>
    <t>5 Komunikace</t>
  </si>
  <si>
    <t>564231111R00</t>
  </si>
  <si>
    <t xml:space="preserve">Podklad ze štěrkopísku po zhutnění tloušťky 10 cm </t>
  </si>
  <si>
    <t>596811111RT4</t>
  </si>
  <si>
    <t>Kladení dlaždic kom.pro pěší, lože z kameniva těž. včetně dlaždic betonových HBB 50/50/5 cm</t>
  </si>
  <si>
    <t>61</t>
  </si>
  <si>
    <t>Upravy povrchů vnitřní</t>
  </si>
  <si>
    <t>61 Upravy povrchů vnitřní</t>
  </si>
  <si>
    <t>612425931RT2</t>
  </si>
  <si>
    <t>Omítka vápenná vnitřního ostění - štuková s použitím suché maltové směsi</t>
  </si>
  <si>
    <t>((1,8+1,32)*2*3+(1,1+1,2)*2*1+(1,1+0,7)*2*1+(0,92+0,69)*2*1+(0,6+0,69)*2*2+(1+0,75)*2*2+(0,8+2,37*2)*1)*0,4</t>
  </si>
  <si>
    <t>62</t>
  </si>
  <si>
    <t>Úpravy povrchů vnější</t>
  </si>
  <si>
    <t>62 Úpravy povrchů vnější</t>
  </si>
  <si>
    <t>620991121R00</t>
  </si>
  <si>
    <t xml:space="preserve">Zakrývání výplní vnějších otvorů z lešení </t>
  </si>
  <si>
    <t>1,8*1,32*3+1,1*1,2*1+1,1*0,7*1+0,92*0,69*1+0,6*0,69*2+1*0,75*2+0,8*1,97*1</t>
  </si>
  <si>
    <t>622300141R00</t>
  </si>
  <si>
    <t xml:space="preserve">Montáž vyrovnávací vrstvy izolantem </t>
  </si>
  <si>
    <t>50%:173,0858*0,5</t>
  </si>
  <si>
    <t>622323041R00</t>
  </si>
  <si>
    <t xml:space="preserve">Penetrace podkladu </t>
  </si>
  <si>
    <t>622325015R00</t>
  </si>
  <si>
    <t xml:space="preserve">Soklová lišta hliník KZS tl. 160 mm </t>
  </si>
  <si>
    <t>m</t>
  </si>
  <si>
    <t>(14,82+6,32)*2-1,4</t>
  </si>
  <si>
    <t>622325335RT3</t>
  </si>
  <si>
    <t>Zatepl. systém ETICS,fasáda, EPS šedý tl. 160 mm s omítkou silikonovou</t>
  </si>
  <si>
    <t>(14,82+6,32)*2*(0,25+2,85+0,25)</t>
  </si>
  <si>
    <t>(5,323-3,1)*6,32</t>
  </si>
  <si>
    <t>-1,8*1,32*3</t>
  </si>
  <si>
    <t>-1,1*1,2*1</t>
  </si>
  <si>
    <t>-1,1*0,7*1</t>
  </si>
  <si>
    <t>-0,92*0,69*1</t>
  </si>
  <si>
    <t>-0,6*0,69*2</t>
  </si>
  <si>
    <t>-0,8*1,97*1</t>
  </si>
  <si>
    <t>622325353RT3</t>
  </si>
  <si>
    <t>Zatepl.systém ETICS, ostění, EPS šedý tl. 30 mm s omítkou silikonovou</t>
  </si>
  <si>
    <t>((1,8+1,32*2)*3+(1,1+1,2*2)*1+(1,1+0,7*2)*1+(0,92+0,69*2)*1+(0,6+0,69*2)*2+(1+0,75*2)*2+(0,8+2,37*2)*1)*0,25</t>
  </si>
  <si>
    <t>(0,6+0,4*2)*0,25*2</t>
  </si>
  <si>
    <t>622325514R00</t>
  </si>
  <si>
    <t xml:space="preserve">Izolace suterénu ETICS, XPS tl. 140 mm, bez PÚ </t>
  </si>
  <si>
    <t>nad úrovní terénu:0,8*(14,82+6,32-0,02*4)*2-1,4*0,8</t>
  </si>
  <si>
    <t>622325524RU1</t>
  </si>
  <si>
    <t>Zateplovací systém ETICS, sokl, XPS tl. 140 mm s omítkou mozaikovou 4,5 kg/m2</t>
  </si>
  <si>
    <t>nad úrovní terénu:0,11*(14,82+6,32-0,02*4)*2-1,4*0,11</t>
  </si>
  <si>
    <t>622325563R00</t>
  </si>
  <si>
    <t xml:space="preserve">Zateplovací systém ETICS, parapet, XPS tl. 30 mm </t>
  </si>
  <si>
    <t>12,92*0,25</t>
  </si>
  <si>
    <t>622422111R00</t>
  </si>
  <si>
    <t xml:space="preserve">Oprava vnějších omítek vápen. hladk. II, do 10 % </t>
  </si>
  <si>
    <t>622904112R00</t>
  </si>
  <si>
    <t xml:space="preserve">Očištění fasád tlakovou vodou složitost 1 - 2 </t>
  </si>
  <si>
    <t>4,4792+143,4306+9,73+32,576+3,23</t>
  </si>
  <si>
    <t>283762401</t>
  </si>
  <si>
    <t>Deska fas. EPS s grafitem 1000x500x20 mm</t>
  </si>
  <si>
    <t>173,0858*0,5*1,05</t>
  </si>
  <si>
    <t>63</t>
  </si>
  <si>
    <t>Podlahy a podlahové konstrukce</t>
  </si>
  <si>
    <t>63 Podlahy a podlahové konstrukce</t>
  </si>
  <si>
    <t>632451021R00</t>
  </si>
  <si>
    <t xml:space="preserve">Vyrovnávací potěr MC 15, v pásu, tl. 20 mm </t>
  </si>
  <si>
    <t>11,72*0,4</t>
  </si>
  <si>
    <t>64</t>
  </si>
  <si>
    <t>Výplně otvorů</t>
  </si>
  <si>
    <t>64 Výplně otvorů</t>
  </si>
  <si>
    <t>648991113RT2</t>
  </si>
  <si>
    <t>Osazení parapet.desek plast. a lamin. š.nad 20cm včetně dodávky plastové parapetní desky š. 250 mm</t>
  </si>
  <si>
    <t>94</t>
  </si>
  <si>
    <t>Lešení a stavební výtahy</t>
  </si>
  <si>
    <t>94 Lešení a stavební výtahy</t>
  </si>
  <si>
    <t>941941041R00</t>
  </si>
  <si>
    <t xml:space="preserve">Montáž lešení leh.řad.s podlahami,š.1,2 m, H 10 m </t>
  </si>
  <si>
    <t>Včetně kotvení lešení.</t>
  </si>
  <si>
    <t>(14,82+3+6,32+3)*2*3,5</t>
  </si>
  <si>
    <t>(6,32+3)*2</t>
  </si>
  <si>
    <t>941941291R00</t>
  </si>
  <si>
    <t xml:space="preserve">Příplatek za každý měsíc použití lešení k pol.1041 </t>
  </si>
  <si>
    <t>208,62*2</t>
  </si>
  <si>
    <t>941941841R00</t>
  </si>
  <si>
    <t xml:space="preserve">Demontáž lešení leh.řad.s podlahami,š.1,2 m,H 10 m </t>
  </si>
  <si>
    <t>944944011R00</t>
  </si>
  <si>
    <t xml:space="preserve">Montáž ochranné sítě z umělých vláken </t>
  </si>
  <si>
    <t>944944031R00</t>
  </si>
  <si>
    <t xml:space="preserve">Příplatek za každý měsíc použití sítí k pol. 4011 </t>
  </si>
  <si>
    <t>148,6100*2</t>
  </si>
  <si>
    <t>944944081R00</t>
  </si>
  <si>
    <t xml:space="preserve">Demontáž ochranné sítě z umělých vláken </t>
  </si>
  <si>
    <t>95</t>
  </si>
  <si>
    <t>Dokončovací konstrukce na pozemních stavbách</t>
  </si>
  <si>
    <t>95 Dokončovací konstrukce na pozemních stavbách</t>
  </si>
  <si>
    <t>952901111R00</t>
  </si>
  <si>
    <t xml:space="preserve">Vyčištění budov o výšce podlaží do 4 m </t>
  </si>
  <si>
    <t>81,55+62,08</t>
  </si>
  <si>
    <t>pc01</t>
  </si>
  <si>
    <t>Demontáž, úprava kotvení a zpětná montáž drobných prvků na fasádě</t>
  </si>
  <si>
    <t>hod</t>
  </si>
  <si>
    <t>96</t>
  </si>
  <si>
    <t>Bourání konstrukcí</t>
  </si>
  <si>
    <t>96 Bourání konstrukcí</t>
  </si>
  <si>
    <t>967031132R00</t>
  </si>
  <si>
    <t xml:space="preserve">Přisekání rovných ostění cihelných na MVC </t>
  </si>
  <si>
    <t>0,5*((1,8+1,32)*2*3+(1,1+1,2)*2*1+(1,1+0,7)*2*1+(0,92+0,69)*2*1+(0,6+0,69)*2*2+(1+0,75)*2*2+(0,8+2,37*2)*1)</t>
  </si>
  <si>
    <t>968061112R00</t>
  </si>
  <si>
    <t xml:space="preserve">Vyvěšení dřevěných okenních křídel pl. do 1,5 m2 </t>
  </si>
  <si>
    <t>kus</t>
  </si>
  <si>
    <t>968061126R00</t>
  </si>
  <si>
    <t xml:space="preserve">Vyvěšení dřevěných dveřních křídel pl. nad 2 m2 </t>
  </si>
  <si>
    <t>968062354R00</t>
  </si>
  <si>
    <t xml:space="preserve">Vybourání dřevěných rámů oken dvojitých pl. 1 m2 </t>
  </si>
  <si>
    <t>1,1*0,7*1</t>
  </si>
  <si>
    <t>0,92*0,69*1</t>
  </si>
  <si>
    <t>0,6*0,69*2</t>
  </si>
  <si>
    <t>1*0,75*2</t>
  </si>
  <si>
    <t>968062355R00</t>
  </si>
  <si>
    <t xml:space="preserve">Vybourání dřevěných rámů oken dvojitých pl. 2 m2 </t>
  </si>
  <si>
    <t>1,8*1,32*3</t>
  </si>
  <si>
    <t>968062356R00</t>
  </si>
  <si>
    <t xml:space="preserve">Vybourání dřevěných rámů oken dvojitých pl. 4 m2 </t>
  </si>
  <si>
    <t>968071126R00</t>
  </si>
  <si>
    <t xml:space="preserve">Vyvěšení, zavěšení kovových křídel dveří nad 2 m2 </t>
  </si>
  <si>
    <t>0,88*2,37</t>
  </si>
  <si>
    <t>968095001R00</t>
  </si>
  <si>
    <t xml:space="preserve">Bourání parapetů dřevěných š. do 25 cm </t>
  </si>
  <si>
    <t>pc02</t>
  </si>
  <si>
    <t>Vybourání stříšky nad vchodem vč.krytiny rozměr 2000x1200 mm vč.likvidace</t>
  </si>
  <si>
    <t>97</t>
  </si>
  <si>
    <t>Prorážení otvorů</t>
  </si>
  <si>
    <t>97 Prorážení otvorů</t>
  </si>
  <si>
    <t>976072331R00</t>
  </si>
  <si>
    <t xml:space="preserve">Vybourání kov. dvířek nad 0,3 m2 ze zdi bet </t>
  </si>
  <si>
    <t>978013121R00</t>
  </si>
  <si>
    <t xml:space="preserve">Otlučení omítek vnitřních stěn v rozsahu do 10 % </t>
  </si>
  <si>
    <t>99</t>
  </si>
  <si>
    <t>Staveništní přesun hmot</t>
  </si>
  <si>
    <t>99 Staveništní přesun hmot</t>
  </si>
  <si>
    <t>999281211R00</t>
  </si>
  <si>
    <t xml:space="preserve">Přesun hmot, opravy vněj. plášťů výšky do 25 m </t>
  </si>
  <si>
    <t>t</t>
  </si>
  <si>
    <t>711</t>
  </si>
  <si>
    <t>Izolace proti vodě</t>
  </si>
  <si>
    <t>711 Izolace proti vodě</t>
  </si>
  <si>
    <t>711482011RZ1</t>
  </si>
  <si>
    <t>Izolační systém fólií, svisle včetně dodávky fólie, lišty a doplňků</t>
  </si>
  <si>
    <t>sokl pod úrovní terénu:32,576</t>
  </si>
  <si>
    <t>998711201R00</t>
  </si>
  <si>
    <t xml:space="preserve">Přesun hmot pro izolace proti vodě, výšky do 6 m </t>
  </si>
  <si>
    <t>713</t>
  </si>
  <si>
    <t>Izolace tepelné</t>
  </si>
  <si>
    <t>713 Izolace tepelné</t>
  </si>
  <si>
    <t>713121121R00</t>
  </si>
  <si>
    <t xml:space="preserve">Izolace tepelná podlah na sucho, dvouvrstvá </t>
  </si>
  <si>
    <t>28375704</t>
  </si>
  <si>
    <t>Deska izolační stabilizov. EPS 100S  1000 x 500 mm</t>
  </si>
  <si>
    <t>81,5500*0,24*1,02</t>
  </si>
  <si>
    <t>998713201R00</t>
  </si>
  <si>
    <t xml:space="preserve">Přesun hmot pro izolace tepelné, výšky do 6 m </t>
  </si>
  <si>
    <t>721</t>
  </si>
  <si>
    <t>Vnitřní kanalizace</t>
  </si>
  <si>
    <t>721 Vnitřní kanalizace</t>
  </si>
  <si>
    <t>721242111R00</t>
  </si>
  <si>
    <t xml:space="preserve">Lapač střešních splavenin PP D 110 mm </t>
  </si>
  <si>
    <t>pc03</t>
  </si>
  <si>
    <t xml:space="preserve">Napojení na dešťovou kanalizaci </t>
  </si>
  <si>
    <t>998721201R00</t>
  </si>
  <si>
    <t xml:space="preserve">Přesun hmot pro vnitřní kanalizaci, výšky do 6 m </t>
  </si>
  <si>
    <t>762</t>
  </si>
  <si>
    <t>Konstrukce tesařské</t>
  </si>
  <si>
    <t>762 Konstrukce tesařské</t>
  </si>
  <si>
    <t>762085140R00</t>
  </si>
  <si>
    <t xml:space="preserve">Hoblování viditelných částí krovu čtyřstranné </t>
  </si>
  <si>
    <t>762088113R00</t>
  </si>
  <si>
    <t xml:space="preserve">Zakrývání provizorní plachtou 12x15m,vč.odstranění </t>
  </si>
  <si>
    <t>Zakrývání rozpracovaných tesařských konstrukcí těžkou plachtou na ochranu před srážkovou vodou.</t>
  </si>
  <si>
    <t>762123110R00</t>
  </si>
  <si>
    <t xml:space="preserve">Montáž konstrukce stěn z fošen, hranolů do 100 cm2 </t>
  </si>
  <si>
    <t>1,45*4</t>
  </si>
  <si>
    <t>762195000R00</t>
  </si>
  <si>
    <t xml:space="preserve">Spojovací a ochranné prostředky pro montáž stěn </t>
  </si>
  <si>
    <t>0,12*0,06*1,45*4</t>
  </si>
  <si>
    <t>762332120R00</t>
  </si>
  <si>
    <t xml:space="preserve">Montáž vázaných krovů pravidelných do 224 cm2 </t>
  </si>
  <si>
    <t>1,9*6</t>
  </si>
  <si>
    <t>4,9*1</t>
  </si>
  <si>
    <t>0,9*4</t>
  </si>
  <si>
    <t>762341811R00</t>
  </si>
  <si>
    <t xml:space="preserve">Demontáž bednění střech rovných z prken hrubých </t>
  </si>
  <si>
    <t>762342202RT4</t>
  </si>
  <si>
    <t>Montáž laťování střech, vzdálenost latí do 22 cm včetně dodávky řeziva, latě 4/6 cm</t>
  </si>
  <si>
    <t>laťe, kontralatě:(15,15*8+5,15*1)*2</t>
  </si>
  <si>
    <t>762395000R00</t>
  </si>
  <si>
    <t xml:space="preserve">Spojovací a ochranné prostředky pro střechy </t>
  </si>
  <si>
    <t>laťování:252,7000*0,012</t>
  </si>
  <si>
    <t>Mezisoučet</t>
  </si>
  <si>
    <t>přístřešek:0,08*0,16*1,9*6</t>
  </si>
  <si>
    <t>0,12*0,12*0,9*4</t>
  </si>
  <si>
    <t>0,14*0,14*4,9*1</t>
  </si>
  <si>
    <t>762712110R00</t>
  </si>
  <si>
    <t xml:space="preserve">Montáž vázaných konstrukcí hraněných do 120 cm2 </t>
  </si>
  <si>
    <t>půda-poklop:2,66*2+1+1,9+2,2*2</t>
  </si>
  <si>
    <t>762795000R00</t>
  </si>
  <si>
    <t xml:space="preserve">Spojovací prostředky pro vázané konstrukce </t>
  </si>
  <si>
    <t>0,06*0,06*12,62</t>
  </si>
  <si>
    <t>762911121R00</t>
  </si>
  <si>
    <t>Impregnace řeziva proti plísním, dřevokazným houbím a hmyzu</t>
  </si>
  <si>
    <t>laťování:3,0324</t>
  </si>
  <si>
    <t>krov:252,7000/2*0,0405</t>
  </si>
  <si>
    <t>trámky pro poklop:0,0454</t>
  </si>
  <si>
    <t>přístřešek:0,0418+0,2938</t>
  </si>
  <si>
    <t>pc04</t>
  </si>
  <si>
    <t xml:space="preserve">Očištění krovu před impregnačním nátěrem </t>
  </si>
  <si>
    <t>krov:15,15*8*0,0405</t>
  </si>
  <si>
    <t>60596002</t>
  </si>
  <si>
    <t>Řezivo - fošny, hranoly</t>
  </si>
  <si>
    <t>půda-poklop:0,06*0,06*12,62*1,1</t>
  </si>
  <si>
    <t>přístřešek:0,3*1,1</t>
  </si>
  <si>
    <t>998762202R00</t>
  </si>
  <si>
    <t xml:space="preserve">Přesun hmot pro tesařské konstrukce, výšky do 12 m </t>
  </si>
  <si>
    <t>763</t>
  </si>
  <si>
    <t>Dřevostavby</t>
  </si>
  <si>
    <t>763 Dřevostavby</t>
  </si>
  <si>
    <t>763614132R00</t>
  </si>
  <si>
    <t xml:space="preserve">Podlahy z desek do tl.18 mm, P+D, šroubov. </t>
  </si>
  <si>
    <t>81,55*2</t>
  </si>
  <si>
    <t>pc05</t>
  </si>
  <si>
    <t>D+M zateplený dvoukřídlý poklop na půdu 2200x1900</t>
  </si>
  <si>
    <t>Křídla poklopu budou vytvořeny z EPS 100 S lambda=0,039 W/mK tl. 240 mm oboustranně opláštěném dřevoštěpkovými deskami tl 18 mm. Poklop bude otevírán pomoci pianoveho pantu. Aktivní křídlo bude pro překlopeni svislice položeno na zarážku.  Izolace křídel bude seříznuta - viz .řez tak, aby nebyla souvislá svisla spára - pro zamezení úniku tepla.</t>
  </si>
  <si>
    <t>60725014</t>
  </si>
  <si>
    <t>Deska dřevoštěpková  tl. 18 mm</t>
  </si>
  <si>
    <t>81,55*2*1,05</t>
  </si>
  <si>
    <t>998763201R00</t>
  </si>
  <si>
    <t xml:space="preserve">Přesun hmot pro dřevostavby, výšky do 12 m </t>
  </si>
  <si>
    <t>764</t>
  </si>
  <si>
    <t>Konstrukce klempířské</t>
  </si>
  <si>
    <t>764 Konstrukce klempířské</t>
  </si>
  <si>
    <t>764331831R00</t>
  </si>
  <si>
    <t xml:space="preserve">Demontáž lemování zdí, rš 250 a 330 mm, do 45° </t>
  </si>
  <si>
    <t>764339831R00</t>
  </si>
  <si>
    <t xml:space="preserve">Demontáž lemování komínů v ploše, hl. kryt, do 45° </t>
  </si>
  <si>
    <t>764351837R00</t>
  </si>
  <si>
    <t xml:space="preserve">Demontáž háků, sklon do 45° </t>
  </si>
  <si>
    <t>764352811R00</t>
  </si>
  <si>
    <t xml:space="preserve">Demontáž žlabů půlkruh. rovných, rš 330 mm, do 45° </t>
  </si>
  <si>
    <t>764359811R00</t>
  </si>
  <si>
    <t xml:space="preserve">Demontáž kotlíku kónického, sklon do 45° </t>
  </si>
  <si>
    <t>764410850R00</t>
  </si>
  <si>
    <t xml:space="preserve">Demontáž oplechování parapetů,rš od 100 do 330 mm </t>
  </si>
  <si>
    <t>764430810R00</t>
  </si>
  <si>
    <t xml:space="preserve">Demontáž oplechování zdí, rš do 250 mm </t>
  </si>
  <si>
    <t>764454802R00</t>
  </si>
  <si>
    <t xml:space="preserve">Demontáž odpadních trub kruhových,D 120 mm </t>
  </si>
  <si>
    <t>764775323R00</t>
  </si>
  <si>
    <t xml:space="preserve">Lemování komínů z popl. plechů, v ploše </t>
  </si>
  <si>
    <t>včetně těsnící pásky, příponek a spojovacích prostředků.</t>
  </si>
  <si>
    <t>764902206RT1</t>
  </si>
  <si>
    <t>Okapový plech , tl. 0,5 mm RŠ 245 mm, povrchová úprava PE</t>
  </si>
  <si>
    <t>včetně spojovacích prostředků.</t>
  </si>
  <si>
    <t>15,15*2</t>
  </si>
  <si>
    <t>764906310RS1</t>
  </si>
  <si>
    <t>Zastřešení lamelami, na dřevo povrchová úprava PE</t>
  </si>
  <si>
    <t>včetně větrací mřížky, zatahovacího okapového plechu a spojovacích prostředků.</t>
  </si>
  <si>
    <t>15,15*8+5,15*1</t>
  </si>
  <si>
    <t>764906312RS1</t>
  </si>
  <si>
    <t>Hřebenáč rovný, RŠ 410 mm povrchová úprava PE</t>
  </si>
  <si>
    <t>včetně větrací hřebenové lišty a spojovacích prvků.</t>
  </si>
  <si>
    <t>764906317RS1</t>
  </si>
  <si>
    <t>Štítové lemování povrchová úprava PE</t>
  </si>
  <si>
    <t>8*2+1*2</t>
  </si>
  <si>
    <t>764906322R00</t>
  </si>
  <si>
    <t xml:space="preserve">Falcované tabule, příplatek sklon nad 30° </t>
  </si>
  <si>
    <t>764908103R00</t>
  </si>
  <si>
    <t>Kotlík žlabový kónický,vel.žlabu 190 mm povrchová úprava PE</t>
  </si>
  <si>
    <t>764908106R00</t>
  </si>
  <si>
    <t>Žlab podokapní půlkruhový R,velikost 190 mm povrchová úprava PE</t>
  </si>
  <si>
    <t>včetně háku, čela a spojky.</t>
  </si>
  <si>
    <t>764908110R00</t>
  </si>
  <si>
    <t>Odpadní trouby kruhové, D 120 mm povrchová úprava PE</t>
  </si>
  <si>
    <t>včetně kolena, objímky, mezikusu, spojovacího materiálu a zednické výpomoci.</t>
  </si>
  <si>
    <t>4*3</t>
  </si>
  <si>
    <t>764908304R00</t>
  </si>
  <si>
    <t xml:space="preserve">Oplechování parapetů, rš 400 mm </t>
  </si>
  <si>
    <t>včetně spojovacích prostředků a zednických výpomocí.</t>
  </si>
  <si>
    <t>Dodávka a montáž oplechování parapetu z plechu tl. 0,5 mm s povrchovou úpravou PE (polyester) v barvě hnědé a cihlově červené. RŠ 400 mm.</t>
  </si>
  <si>
    <t>1,8*3+1,1*1+1,1*1+0,92*1+0,6*2+1*2</t>
  </si>
  <si>
    <t>0,6*2</t>
  </si>
  <si>
    <t>764909401R00</t>
  </si>
  <si>
    <t xml:space="preserve">Izolační folie -dodávka vč. montáže </t>
  </si>
  <si>
    <t>Fólie hydroizolační difuzní</t>
  </si>
  <si>
    <t>764918403R0V</t>
  </si>
  <si>
    <t xml:space="preserve">Lemování trub z popl.ocel.pl. D do 150 mm </t>
  </si>
  <si>
    <t>998764201R00</t>
  </si>
  <si>
    <t xml:space="preserve">Přesun hmot pro klempířské konstr., výšky do 6 m </t>
  </si>
  <si>
    <t>765</t>
  </si>
  <si>
    <t>Krytiny tvrdé</t>
  </si>
  <si>
    <t>765 Krytiny tvrdé</t>
  </si>
  <si>
    <t>765321810R00</t>
  </si>
  <si>
    <t xml:space="preserve">Demontáž azbestocement.čtverců na bednění, do suti </t>
  </si>
  <si>
    <t>15,15*8</t>
  </si>
  <si>
    <t>998765201R00</t>
  </si>
  <si>
    <t xml:space="preserve">Přesun hmot pro krytiny tvrdé, výšky do 6 m </t>
  </si>
  <si>
    <t>766</t>
  </si>
  <si>
    <t>Konstrukce truhlářské</t>
  </si>
  <si>
    <t>766 Konstrukce truhlářské</t>
  </si>
  <si>
    <t>766421821R00</t>
  </si>
  <si>
    <t xml:space="preserve">Demontáž obložení stropů palubkami </t>
  </si>
  <si>
    <t>14,82*0,76*2+8*0,5*2</t>
  </si>
  <si>
    <t>766421822R00</t>
  </si>
  <si>
    <t xml:space="preserve">Demontáž podkladových roštů obložení podhledů </t>
  </si>
  <si>
    <t>766601211R00</t>
  </si>
  <si>
    <t xml:space="preserve">Těsnění okenní spáry, ostění, PT fólie+ PP páska </t>
  </si>
  <si>
    <t>Vložení parotěsné okenní folie, paropropustné expanzní pásky a vyplnění spáry PU pěnou. Dodávka materiálu.</t>
  </si>
  <si>
    <t>(1,8+1,32)*2*3+(1,1+1,2)*2*1+(1,1+0,7)*2*1+(0,92+0,69)*2*1+(0,6+0,69)*2*2+(1+0,75)*2*2+(0,8+2,37)*2*1</t>
  </si>
  <si>
    <t>766420010RAA</t>
  </si>
  <si>
    <t>Obklad podhledu palubkami pero-drážka palubky SM/JD, lakování</t>
  </si>
  <si>
    <t>Podkladový rošt, obklad palubkami z měkkého dřeva šířky do 8 cm na pero a drážku, dodávka materiálu, nátěr dvojnásobný syntetickým lakem.</t>
  </si>
  <si>
    <t>14,82*0,6*2+8*0,34*2+5,06*1,1</t>
  </si>
  <si>
    <t>998766201R00</t>
  </si>
  <si>
    <t xml:space="preserve">Přesun hmot pro truhlářské konstr., výšky do 6 m </t>
  </si>
  <si>
    <t>767</t>
  </si>
  <si>
    <t>Konstrukce zámečnické</t>
  </si>
  <si>
    <t>767 Konstrukce zámečnické</t>
  </si>
  <si>
    <t>766697111R00</t>
  </si>
  <si>
    <t xml:space="preserve">Montáž dvířek plynoměru 1křídl.kompl,do 90x120 cm </t>
  </si>
  <si>
    <t>55347626</t>
  </si>
  <si>
    <t>Dvířka revizní se zámkem bílá 600x600 mm</t>
  </si>
  <si>
    <t>998767201R00</t>
  </si>
  <si>
    <t xml:space="preserve">Přesun hmot pro zámečnické konstr., výšky do 6 m </t>
  </si>
  <si>
    <t>769</t>
  </si>
  <si>
    <t>Otvorové prvky z plastu</t>
  </si>
  <si>
    <t>769 Otvorové prvky z plastu</t>
  </si>
  <si>
    <t>D1</t>
  </si>
  <si>
    <t>D+M Plastové jednokřídlé vstupní 880x2370 mm s pevně zasklenýmcnadsvětlíkem, U = max 1,2 W/m2K</t>
  </si>
  <si>
    <t>Bezpečnostní kování klika-koule</t>
  </si>
  <si>
    <t>Křídlo proskleno čirým bezpečnostním izolačním dvojsklem</t>
  </si>
  <si>
    <t>Barva: bílá</t>
  </si>
  <si>
    <t>O1</t>
  </si>
  <si>
    <t xml:space="preserve">D+M Okno plastové, dvoukřídlé 1800x1320 mm </t>
  </si>
  <si>
    <t>jedno křídlo otevíravé, druhé otevíravé,sklopné, Uw =</t>
  </si>
  <si>
    <t>0,9 W/m2K - platí pro celé okno</t>
  </si>
  <si>
    <t>Izolační čiré trojsklo</t>
  </si>
  <si>
    <t>Barva bílá</t>
  </si>
  <si>
    <t>O2</t>
  </si>
  <si>
    <t xml:space="preserve">D+M Okno plastové, dvoukřídlé 1100x1200 mm </t>
  </si>
  <si>
    <t>O3</t>
  </si>
  <si>
    <t xml:space="preserve">D+M Okno plastové, dvoukřídlé 1100x700 mm </t>
  </si>
  <si>
    <t>O4</t>
  </si>
  <si>
    <t xml:space="preserve">D+M Okno plastové, otevíravé,sklopné 920x690 mm </t>
  </si>
  <si>
    <t>Uw =0,9 W/m2K - platí pro celé okno</t>
  </si>
  <si>
    <t>O5</t>
  </si>
  <si>
    <t xml:space="preserve">D+M Okno plastové, otevíravé,sklopné 600x690 mm </t>
  </si>
  <si>
    <t>Izolační  trojsklo ornamentální</t>
  </si>
  <si>
    <t>O6</t>
  </si>
  <si>
    <t xml:space="preserve">D+M Okno plastové, dvoukřídlé 1000x750 mm </t>
  </si>
  <si>
    <t>783</t>
  </si>
  <si>
    <t>Nátěry</t>
  </si>
  <si>
    <t>783 Nátěry</t>
  </si>
  <si>
    <t>783201811R00</t>
  </si>
  <si>
    <t xml:space="preserve">Odstranění nátěrů z kovových konstrukcí oškrábáním </t>
  </si>
  <si>
    <t>783225100R00</t>
  </si>
  <si>
    <t xml:space="preserve">Nátěr syntetický kovových konstrukcí 2x + 1x email </t>
  </si>
  <si>
    <t>včetně pomocného lešení.</t>
  </si>
  <si>
    <t>drobné prvky na fasádě:5</t>
  </si>
  <si>
    <t>783226100R00</t>
  </si>
  <si>
    <t xml:space="preserve">Nátěr syntetický kovových konstrukcí základní </t>
  </si>
  <si>
    <t>784</t>
  </si>
  <si>
    <t>Malby</t>
  </si>
  <si>
    <t>784 Malby</t>
  </si>
  <si>
    <t>784191101R00</t>
  </si>
  <si>
    <t xml:space="preserve">Penetrace podkladu univerzální  1x </t>
  </si>
  <si>
    <t>784195112R00</t>
  </si>
  <si>
    <t xml:space="preserve">Malba tekutá  standard, bílá, 2 x </t>
  </si>
  <si>
    <t>786</t>
  </si>
  <si>
    <t>Čalounické úpravy</t>
  </si>
  <si>
    <t>786 Čalounické úpravy</t>
  </si>
  <si>
    <t>786622211RT2</t>
  </si>
  <si>
    <t>Žaluzie horizontální vnitřní AL lamely bílé včetně dodávky žaluzie</t>
  </si>
  <si>
    <t>1,8*1,32*3+1,1*1,2*1+1,1*0,7*1+0,92*0,69*1+0,6*0,69*2+1*0,75*2</t>
  </si>
  <si>
    <t>998786201R00</t>
  </si>
  <si>
    <t xml:space="preserve">Přesun hmot pro zastiň. techniku, výšky do 6 m </t>
  </si>
  <si>
    <t>M21</t>
  </si>
  <si>
    <t>Elektromontáže</t>
  </si>
  <si>
    <t>M21 Elektromontáže</t>
  </si>
  <si>
    <t>pc06</t>
  </si>
  <si>
    <t>Odpojení, demontáž, úprava kotvení, zpětná montáž, přípojení konzoly a vedení elektro</t>
  </si>
  <si>
    <t>pc07</t>
  </si>
  <si>
    <t xml:space="preserve">Demontáž světla nad vstupem a na fasádě </t>
  </si>
  <si>
    <t>D96</t>
  </si>
  <si>
    <t>Přesuny suti a vybouraných hmot</t>
  </si>
  <si>
    <t>D96 Přesuny suti a vybouraných hmot</t>
  </si>
  <si>
    <t>979990107R00</t>
  </si>
  <si>
    <t xml:space="preserve">Poplatek za skládku suti - směs betonu,cihel,dřeva </t>
  </si>
  <si>
    <t>15,3504-1,7689</t>
  </si>
  <si>
    <t>979990201R00</t>
  </si>
  <si>
    <t xml:space="preserve">Poplatek za skládku suti -azbestocementové výrobky </t>
  </si>
  <si>
    <t>126,3500*0,014</t>
  </si>
  <si>
    <t>979011211R00</t>
  </si>
  <si>
    <t xml:space="preserve">Svislá doprava suti a vybour. hmot za 2.NP nošením </t>
  </si>
  <si>
    <t>979081111R00</t>
  </si>
  <si>
    <t xml:space="preserve">Odvoz suti a vybour. hmot na skládku do 1 km </t>
  </si>
  <si>
    <t>Včetně naložení na dopravní prostředek a složení na skládku, bez poplatku za skládku.</t>
  </si>
  <si>
    <t>979081121R00</t>
  </si>
  <si>
    <t xml:space="preserve">Příplatek k odvozu za každý další 1 km </t>
  </si>
  <si>
    <t>979082111R00</t>
  </si>
  <si>
    <t xml:space="preserve">Vnitrostaveništní doprava suti do 10 m </t>
  </si>
  <si>
    <t>979082121R00</t>
  </si>
  <si>
    <t xml:space="preserve">Příplatek k vnitrost. dopravě suti za dalších 5 m </t>
  </si>
  <si>
    <t>Ztížené výrobní podmínky</t>
  </si>
  <si>
    <t>Oborová přirážka</t>
  </si>
  <si>
    <t>Přesun stavebních kapacit</t>
  </si>
  <si>
    <t>Mimostaveništní doprava</t>
  </si>
  <si>
    <t>Zařízení staveniště</t>
  </si>
  <si>
    <t>Provoz investora</t>
  </si>
  <si>
    <t>Kompletační činnost (IČD)</t>
  </si>
  <si>
    <t>Rezerva rozpočtu</t>
  </si>
  <si>
    <t>1 Zateplení objektu,výměna výplní otvorů a stř.kryt.</t>
  </si>
  <si>
    <t>2</t>
  </si>
  <si>
    <t>Vnitřní opravy podlah a omítek</t>
  </si>
  <si>
    <t>601011112RT3</t>
  </si>
  <si>
    <t xml:space="preserve">Omítka stropů jádrová ručně tloušťka vrstvy 15 mm </t>
  </si>
  <si>
    <t>601011141RT1</t>
  </si>
  <si>
    <t xml:space="preserve">Štuk na stropech  ručně tloušťka vrstvy 2 mm </t>
  </si>
  <si>
    <t>602011112RT5</t>
  </si>
  <si>
    <t xml:space="preserve">Omítka jádrová, ručně tloušťka vrstvy 20 mm </t>
  </si>
  <si>
    <t>pod štuk:184,1598</t>
  </si>
  <si>
    <t>pod keramický obklad:23,2020</t>
  </si>
  <si>
    <t>602011141RT3</t>
  </si>
  <si>
    <t>Štuk na stěnách vnitřní, ručně tloušťka vrstvy 4 mm</t>
  </si>
  <si>
    <t>632441015R00</t>
  </si>
  <si>
    <t xml:space="preserve">Potěr anhydritový, plocha do 100 m2, tl.50 mm </t>
  </si>
  <si>
    <t>941955002R00</t>
  </si>
  <si>
    <t xml:space="preserve">Lešení lehké pomocné, výška podlahy do 1,9 m </t>
  </si>
  <si>
    <t xml:space="preserve">Montáž krbových kamen </t>
  </si>
  <si>
    <t>Úprava komínového tělesa pro osazení krbových kamen</t>
  </si>
  <si>
    <t>965042141RT1</t>
  </si>
  <si>
    <t>Bourání mazanin betonových tl. 10 cm, nad 4 m2 ručně tl. mazaniny 5 - 8 cm</t>
  </si>
  <si>
    <t>62,08*0,07</t>
  </si>
  <si>
    <t>965081713R00</t>
  </si>
  <si>
    <t xml:space="preserve">Bourání dlaždic keramických tl. 1 cm, nad 1 m2 </t>
  </si>
  <si>
    <t>978011191R00</t>
  </si>
  <si>
    <t xml:space="preserve">Otlučení omítek vnitřních vápenných stropů do 100% </t>
  </si>
  <si>
    <t>1.1:18,5</t>
  </si>
  <si>
    <t>1.2:16,39</t>
  </si>
  <si>
    <t>1.3:11,48</t>
  </si>
  <si>
    <t>1.4:1,96</t>
  </si>
  <si>
    <t>1.5:3,24</t>
  </si>
  <si>
    <t>1.6:1,71</t>
  </si>
  <si>
    <t>1.7:5,13</t>
  </si>
  <si>
    <t>1.8:3,67</t>
  </si>
  <si>
    <t>978013191R00</t>
  </si>
  <si>
    <t xml:space="preserve">Otlučení omítek vnitřních stěn v rozsahu do 100 % </t>
  </si>
  <si>
    <t>1.1:2,85*(5+3,7)*2-1,8*1,32-0,8*1,97</t>
  </si>
  <si>
    <t>1.2:2,85*(5+3,25)*2-0,8*1,97-1,8*1,32+0,4*(0,8*1,97*2)</t>
  </si>
  <si>
    <t>1.3:2,85*(3,89+1,81+0,1+1,04)*2-1,8*1,32-0,8*1,97*2-0,7*1,97</t>
  </si>
  <si>
    <t>1.4:2,85*(1,88+1,04)*2-0,7*1,97-0,6*0,69</t>
  </si>
  <si>
    <t>1.5:0,85*(1,81+1,88)*2</t>
  </si>
  <si>
    <t>1.6:0,85*(0,9+1,9)*2</t>
  </si>
  <si>
    <t>1.7:2,85*(2,8+1,9)*2-0,7*1,97*3-0,8*1,97*1-1*2,35-1,1*1,2</t>
  </si>
  <si>
    <t>1.8:2,85*(2,02+1,9)*2-1,1*0,7-0,7*1,97*2</t>
  </si>
  <si>
    <t>978059531R00</t>
  </si>
  <si>
    <t xml:space="preserve">Odsekání vnitřních obkladů stěn nad 2 m2 </t>
  </si>
  <si>
    <t>999281105R00</t>
  </si>
  <si>
    <t xml:space="preserve">Přesun hmot pro opravy a údržbu do výšky 6 m </t>
  </si>
  <si>
    <t>711212000R00</t>
  </si>
  <si>
    <t xml:space="preserve">Penetrace podkladu pod hydroizolační nátěr </t>
  </si>
  <si>
    <t>1.5:2*(1,81+1,88)*2-0,7*1,97</t>
  </si>
  <si>
    <t>3,24</t>
  </si>
  <si>
    <t>711212002RT3</t>
  </si>
  <si>
    <t>Hydroizolační povlak - nátěr nebo stěrka pružná hydroizolace tl. 2mm</t>
  </si>
  <si>
    <t>711212601RT2</t>
  </si>
  <si>
    <t xml:space="preserve">Těsnicí pás do spoje podlaha - stěna š. 100 mm </t>
  </si>
  <si>
    <t>713100812R00</t>
  </si>
  <si>
    <t xml:space="preserve">Odstranění tepelné izolace, polystyrén tl. do 5 cm </t>
  </si>
  <si>
    <t>713121111R00</t>
  </si>
  <si>
    <t xml:space="preserve">Izolace tepelná podlah na sucho, jednovrstvá </t>
  </si>
  <si>
    <t>713191100RT9</t>
  </si>
  <si>
    <t xml:space="preserve">Položení separační fólie včetně dodávky fólie </t>
  </si>
  <si>
    <t>62,08*0,05*1,02</t>
  </si>
  <si>
    <t>762526811R00</t>
  </si>
  <si>
    <t xml:space="preserve">Demontáž podlah bez polštářů z dřevotřísky do 2 cm </t>
  </si>
  <si>
    <t>766812820R00</t>
  </si>
  <si>
    <t xml:space="preserve">Demontáž kuchyňských linek do 1,5 m </t>
  </si>
  <si>
    <t>766810010RAB</t>
  </si>
  <si>
    <t xml:space="preserve">Kuchyňské linky dodávka a montáž linka 150 cm </t>
  </si>
  <si>
    <t>771</t>
  </si>
  <si>
    <t>Podlahy z dlaždic a obklady</t>
  </si>
  <si>
    <t>771 Podlahy z dlaždic a obklady</t>
  </si>
  <si>
    <t>771101210RT1</t>
  </si>
  <si>
    <t xml:space="preserve">Penetrace podkladu pod dlažby penetrační nátěr </t>
  </si>
  <si>
    <t>krb:4</t>
  </si>
  <si>
    <t>771475014R00</t>
  </si>
  <si>
    <t xml:space="preserve">Obklad soklíků keram.rovných, tmel,výška 10 cm </t>
  </si>
  <si>
    <t>1.3:(3,89+1,81+0,1+1,04)*2-0,8*1,97*2-0,7*1,97</t>
  </si>
  <si>
    <t>1.4:(1,88+1,04)*2-0,7</t>
  </si>
  <si>
    <t>1.5:(1,81+1,88)*2-0,7</t>
  </si>
  <si>
    <t>1.6:(0,9+1,9)*2-0,7</t>
  </si>
  <si>
    <t>1.7:(2,8+1,9)*2-0,7*3-0,8-1</t>
  </si>
  <si>
    <t>771479001R00</t>
  </si>
  <si>
    <t xml:space="preserve">Řezání dlaždic keramických pro soklíky </t>
  </si>
  <si>
    <t>771575109R00</t>
  </si>
  <si>
    <t xml:space="preserve">Montáž podlah keram.,hladké, tmel, 30x30 cm </t>
  </si>
  <si>
    <t>771579795R00</t>
  </si>
  <si>
    <t xml:space="preserve">Příplatek za spárování vodotěsnou hmotou - plošně </t>
  </si>
  <si>
    <t>597642060</t>
  </si>
  <si>
    <t xml:space="preserve">Dlažba keramická matná 300x600x9 mm </t>
  </si>
  <si>
    <t>soklík:31,3690*0,1*1,1+5,14*0,05*1,1</t>
  </si>
  <si>
    <t>27,5200*1,1</t>
  </si>
  <si>
    <t>998771201R00</t>
  </si>
  <si>
    <t xml:space="preserve">Přesun hmot pro podlahy z dlaždic, výšky do 6 m </t>
  </si>
  <si>
    <t>776</t>
  </si>
  <si>
    <t>Podlahy povlakové</t>
  </si>
  <si>
    <t>776 Podlahy povlakové</t>
  </si>
  <si>
    <t>776511810R00</t>
  </si>
  <si>
    <t xml:space="preserve">Odstranění PVC a koberců lepených bez podložky </t>
  </si>
  <si>
    <t>krb:-4</t>
  </si>
  <si>
    <t>776520010RAB</t>
  </si>
  <si>
    <t>Podlaha povlaková z PVC pásů, soklík podlahovina tloušťky 2,0 mm</t>
  </si>
  <si>
    <t>998776201R00</t>
  </si>
  <si>
    <t xml:space="preserve">Přesun hmot pro podlahy povlakové, výšky do 6 m </t>
  </si>
  <si>
    <t>777</t>
  </si>
  <si>
    <t>Podlahy ze syntetických hmot</t>
  </si>
  <si>
    <t>777 Podlahy ze syntetických hmot</t>
  </si>
  <si>
    <t>777553210R00</t>
  </si>
  <si>
    <t xml:space="preserve">Vyrovnání podlah, samonivel. hmota  tl. 2mm </t>
  </si>
  <si>
    <t>777553219R00</t>
  </si>
  <si>
    <t xml:space="preserve">Příplatek za další 2 mm, samonivel. hmota </t>
  </si>
  <si>
    <t>998777201R00</t>
  </si>
  <si>
    <t xml:space="preserve">Přesun hmot pro podlahy syntetické, výšky do 6 m </t>
  </si>
  <si>
    <t>781</t>
  </si>
  <si>
    <t>Obklady keramické</t>
  </si>
  <si>
    <t>781 Obklady keramické</t>
  </si>
  <si>
    <t>781101210RT1</t>
  </si>
  <si>
    <t xml:space="preserve">Penetrace podkladu pod obklady penetrační nátěr </t>
  </si>
  <si>
    <t>včetně dodávky materiálu.</t>
  </si>
  <si>
    <t>1.6:2*(0,9+1,9)*2-0,7*1,97</t>
  </si>
  <si>
    <t>kuchyňská linka:2</t>
  </si>
  <si>
    <t>781111121R00</t>
  </si>
  <si>
    <t xml:space="preserve">Montáž lišt rohových, vanových a dilatačních </t>
  </si>
  <si>
    <t>781475120R00</t>
  </si>
  <si>
    <t xml:space="preserve">Obklad vnitřní stěn keramický, do tmele, 30x60 cm </t>
  </si>
  <si>
    <t>59760101.A</t>
  </si>
  <si>
    <t>Lišta rohová plastová na obklad ukončovací 7 mm</t>
  </si>
  <si>
    <t>28*1,1</t>
  </si>
  <si>
    <t>597813746</t>
  </si>
  <si>
    <t xml:space="preserve">Obkládačka 30x60 šedá mat </t>
  </si>
  <si>
    <t>25,202*1,1</t>
  </si>
  <si>
    <t>998781201R00</t>
  </si>
  <si>
    <t xml:space="preserve">Přesun hmot pro obklady keramické, výšky do 6 m </t>
  </si>
  <si>
    <t>184,1598+62,08</t>
  </si>
  <si>
    <t>979011111R00</t>
  </si>
  <si>
    <t xml:space="preserve">Svislá doprava suti a vybour. hmot za 2.NP a 1.PP </t>
  </si>
  <si>
    <t>979990106R00</t>
  </si>
  <si>
    <t xml:space="preserve">Poplatek za skládku suti </t>
  </si>
  <si>
    <t>2 Vnitřní opravy podlah a omítek</t>
  </si>
  <si>
    <t>D.1.2</t>
  </si>
  <si>
    <t>Zdravotechnika</t>
  </si>
  <si>
    <t>D.1.2 Zdravotechnika</t>
  </si>
  <si>
    <t>3</t>
  </si>
  <si>
    <t>Základy a zvláštní zakládání</t>
  </si>
  <si>
    <t>2 Základy a zvláštní zakládání</t>
  </si>
  <si>
    <t>273313621R00</t>
  </si>
  <si>
    <t xml:space="preserve">Beton základových desek prostý C 20/25 </t>
  </si>
  <si>
    <t>pro kanalizaci:7*0,5</t>
  </si>
  <si>
    <t>273361921RT4</t>
  </si>
  <si>
    <t>Výztuž základových desek ze svařovaných sítí průměr drátu  6,0, oka 100/100 mm KH30</t>
  </si>
  <si>
    <t>7*0,5*0,0044</t>
  </si>
  <si>
    <t>612403399R00</t>
  </si>
  <si>
    <t xml:space="preserve">Hrubá výplň rýh ve stěnách maltou </t>
  </si>
  <si>
    <t>91</t>
  </si>
  <si>
    <t>Doplňující práce na komunikaci</t>
  </si>
  <si>
    <t>91 Doplňující práce na komunikaci</t>
  </si>
  <si>
    <t>919735123R00</t>
  </si>
  <si>
    <t xml:space="preserve">Řezání stávajícího betonového krytu tl. 10 - 15 cm </t>
  </si>
  <si>
    <t>7*2+0,5*8</t>
  </si>
  <si>
    <t>961044111R00</t>
  </si>
  <si>
    <t xml:space="preserve">Bourání základů z betonu prostého </t>
  </si>
  <si>
    <t>pro novou kanalizaci:7*0,5*0,15</t>
  </si>
  <si>
    <t>974031133R00</t>
  </si>
  <si>
    <t xml:space="preserve">Vysekání rýh ve zdi cihelné 5 x 10 cm </t>
  </si>
  <si>
    <t>974031153R00</t>
  </si>
  <si>
    <t xml:space="preserve">Vysekání rýh ve zdi cihelné 10 x 10 cm </t>
  </si>
  <si>
    <t>Včetně pomocného lešení o výšce podlahy do 1900 mm a pro zatížení do 1,5 kPa  (150 kg/m2).</t>
  </si>
  <si>
    <t>711111001RZ1</t>
  </si>
  <si>
    <t>Izolace proti vlhkosti vodor. nátěr ALP za studena 1x nátěr - včetně dodávky penetračního laku ALP</t>
  </si>
  <si>
    <t>711141559RZ1</t>
  </si>
  <si>
    <t>Izolace proti vlhk. vodorovná pásy přitavením 1 vrstva - včetně dodávky Bitubitagit S 35</t>
  </si>
  <si>
    <t>pro kanalizaci:7*0,8</t>
  </si>
  <si>
    <t>721171803R00</t>
  </si>
  <si>
    <t xml:space="preserve">Demontáž potrubí z PVC do D 75 mm </t>
  </si>
  <si>
    <t>721171808R00</t>
  </si>
  <si>
    <t xml:space="preserve">Demontáž potrubí z PVC do D 114 mm </t>
  </si>
  <si>
    <t>721176103R00</t>
  </si>
  <si>
    <t xml:space="preserve">Potrubí HT připojovací DN 50 x 1,8 mm </t>
  </si>
  <si>
    <t>15</t>
  </si>
  <si>
    <t>721176105R00</t>
  </si>
  <si>
    <t xml:space="preserve">Potrubí HT připojovací DN 100 x 2,7 mm </t>
  </si>
  <si>
    <t>721176115R00</t>
  </si>
  <si>
    <t xml:space="preserve">Potrubí HT odpadní svislé D 110 x 2,7 mm </t>
  </si>
  <si>
    <t>Potrubí včetně tvarovek, objímek a vložek pro tlumení hluku. Bez zednických výpomocí.</t>
  </si>
  <si>
    <t>Včetně zřízení a demontáže pomocného lešení.</t>
  </si>
  <si>
    <t>721194104R00</t>
  </si>
  <si>
    <t xml:space="preserve">Vyvedení odpadních výpustek D 40 x 1,8 </t>
  </si>
  <si>
    <t>721194105R00</t>
  </si>
  <si>
    <t xml:space="preserve">Vyvedení odpadních výpustek D 50 x 1,8 </t>
  </si>
  <si>
    <t>721194109R00</t>
  </si>
  <si>
    <t xml:space="preserve">Vyvedení odpadních výpustek D 110 x 2,3 </t>
  </si>
  <si>
    <t>721262804R00</t>
  </si>
  <si>
    <t xml:space="preserve">Demontáž klapky koncové hrdlové DN 125 </t>
  </si>
  <si>
    <t>721273200R00</t>
  </si>
  <si>
    <t xml:space="preserve">Souprava ventilační střešní HL </t>
  </si>
  <si>
    <t>721290111R00</t>
  </si>
  <si>
    <t xml:space="preserve">Zkouška těsnosti kanalizace vodou DN 125 </t>
  </si>
  <si>
    <t>721100013RAB</t>
  </si>
  <si>
    <t>Kanalizace vnitřní, PVC, D 160 mm, zemní práce rýha 40 x 50 cm</t>
  </si>
  <si>
    <t xml:space="preserve">Napojení na stávající kanalizaci </t>
  </si>
  <si>
    <t>722</t>
  </si>
  <si>
    <t>Vnitřní vodovod</t>
  </si>
  <si>
    <t>722 Vnitřní vodovod</t>
  </si>
  <si>
    <t>722130801R00</t>
  </si>
  <si>
    <t xml:space="preserve">Demontáž potrubí ocelových závitových DN 25 </t>
  </si>
  <si>
    <t>722172311R00</t>
  </si>
  <si>
    <t xml:space="preserve">Potrubí z PPR , studená, D 20x2,8 mm </t>
  </si>
  <si>
    <t>Potrubí včetně tvarovek a zednických výpomocí.</t>
  </si>
  <si>
    <t>722172331R00</t>
  </si>
  <si>
    <t xml:space="preserve">Potrubí z PPR , teplá, D 20x3,4 mm </t>
  </si>
  <si>
    <t>722181211RT7</t>
  </si>
  <si>
    <t>Izolace návleková  tl. stěny 6 mm vnitřní průměr 22 mm</t>
  </si>
  <si>
    <t>V položce je kalkulována dodávka izolační trubice, spon a lepicí pásky.</t>
  </si>
  <si>
    <t>722181212RT7</t>
  </si>
  <si>
    <t>Izolace návleková tl. stěny 9 mm vnitřní průměr 22 mm</t>
  </si>
  <si>
    <t>722181817R00</t>
  </si>
  <si>
    <t xml:space="preserve">Demontáž izolace z trub D 150 </t>
  </si>
  <si>
    <t>722190401R00</t>
  </si>
  <si>
    <t xml:space="preserve">Vyvedení a upevnění výpustek DN 15 </t>
  </si>
  <si>
    <t>722190901R00</t>
  </si>
  <si>
    <t xml:space="preserve">Uzavření/otevření vodovodního potrubí při opravě </t>
  </si>
  <si>
    <t>722220111R00</t>
  </si>
  <si>
    <t xml:space="preserve">Nástěnka K 247, pro výtokový ventil G 1/2 </t>
  </si>
  <si>
    <t>Včetně vyvedení a upevnění výpustek.</t>
  </si>
  <si>
    <t>722220121R00</t>
  </si>
  <si>
    <t xml:space="preserve">Nástěnka K 247, pro baterii G 1/2 </t>
  </si>
  <si>
    <t>pár</t>
  </si>
  <si>
    <t>722220851R00</t>
  </si>
  <si>
    <t xml:space="preserve">Demontáž armatur s jedním závitem G 3/4 </t>
  </si>
  <si>
    <t>722221123R00</t>
  </si>
  <si>
    <t xml:space="preserve">Kohout kulový zahradní,DN20 x DN25 </t>
  </si>
  <si>
    <t>722237122R00</t>
  </si>
  <si>
    <t xml:space="preserve">Kohout kulový,2xvnitřní záv. DN 20 </t>
  </si>
  <si>
    <t>722280106R00</t>
  </si>
  <si>
    <t xml:space="preserve">Tlaková zkouška vodovodního potrubí DN 32 </t>
  </si>
  <si>
    <t>Včetně dodávky vody, uzavření a zabezpečení konců potrubí.</t>
  </si>
  <si>
    <t>722290234R00</t>
  </si>
  <si>
    <t xml:space="preserve">Proplach a dezinfekce vodovod.potrubí DN 80 </t>
  </si>
  <si>
    <t>Včetně dodání desinfekčního prostředku.</t>
  </si>
  <si>
    <t xml:space="preserve">Napojení na stávající vodovod </t>
  </si>
  <si>
    <t>998722201R00</t>
  </si>
  <si>
    <t xml:space="preserve">Přesun hmot pro vnitřní vodovod, výšky do 6 m </t>
  </si>
  <si>
    <t>725</t>
  </si>
  <si>
    <t>Zařizovací předměty</t>
  </si>
  <si>
    <t>725 Zařizovací předměty</t>
  </si>
  <si>
    <t>725110811R00</t>
  </si>
  <si>
    <t xml:space="preserve">Demontáž klozetů splachovacích </t>
  </si>
  <si>
    <t>725119305R00</t>
  </si>
  <si>
    <t xml:space="preserve">Montáž klozetových mís kombinovaných </t>
  </si>
  <si>
    <t>725210821R00</t>
  </si>
  <si>
    <t xml:space="preserve">Demontáž umyvadel bez výtokových armatur </t>
  </si>
  <si>
    <t>725219401R00</t>
  </si>
  <si>
    <t xml:space="preserve">Montáž umyvadel na šrouby do zdiva </t>
  </si>
  <si>
    <t>725240812R00</t>
  </si>
  <si>
    <t xml:space="preserve">Demontáž sprchových mís bez výtokových armatur </t>
  </si>
  <si>
    <t>725249102R00</t>
  </si>
  <si>
    <t xml:space="preserve">Montáž sprchových mís a vaniček </t>
  </si>
  <si>
    <t>725249103R00</t>
  </si>
  <si>
    <t xml:space="preserve">Montáž sprchových koutů </t>
  </si>
  <si>
    <t>725314290R00</t>
  </si>
  <si>
    <t xml:space="preserve">Příslušenství k dřezu v kuchyňské sestavě </t>
  </si>
  <si>
    <t>725320822R00</t>
  </si>
  <si>
    <t xml:space="preserve">Demontáž dřezů dvojitých v kuchyň.sestavách </t>
  </si>
  <si>
    <t>725334301R00</t>
  </si>
  <si>
    <t xml:space="preserve">Nálevka se sifonem PP, DN 32 </t>
  </si>
  <si>
    <t>725810402R00</t>
  </si>
  <si>
    <t xml:space="preserve">Ventil rohový bez přípoj. trubičky TE 66 G 1/2 </t>
  </si>
  <si>
    <t>725810811R00</t>
  </si>
  <si>
    <t xml:space="preserve">Demontáž ventilu výtokového nástěnného </t>
  </si>
  <si>
    <t>725814125R00</t>
  </si>
  <si>
    <t>Ventil pračkový  DN 20 myčka</t>
  </si>
  <si>
    <t>725820801R00</t>
  </si>
  <si>
    <t xml:space="preserve">Demontáž baterie nástěnné do G 3/4 </t>
  </si>
  <si>
    <t>725823111RT1</t>
  </si>
  <si>
    <t>Baterie umyvadlová stoján. ruční, bez otvír.odpadu standardní</t>
  </si>
  <si>
    <t>725823134RT1</t>
  </si>
  <si>
    <t>Baterie dřezová stojánková ruční s výsuv. sprchou standardní</t>
  </si>
  <si>
    <t>725845111RTV</t>
  </si>
  <si>
    <t>Baterie sprchová nástěnná ruční,s příslušenství standardní</t>
  </si>
  <si>
    <t>725860188R00</t>
  </si>
  <si>
    <t xml:space="preserve">Sifon pračkový , D 40/50 mm </t>
  </si>
  <si>
    <t xml:space="preserve">Sprchová zástěna 900x2000 mm </t>
  </si>
  <si>
    <t>55110051</t>
  </si>
  <si>
    <t>Hadice FLEXI k l 50 cm</t>
  </si>
  <si>
    <t>55145000</t>
  </si>
  <si>
    <t>Baterie umyvadlová stojánk s otvíráním odpadu</t>
  </si>
  <si>
    <t>55145012</t>
  </si>
  <si>
    <t>Baterie dřezová směšov nástěnná</t>
  </si>
  <si>
    <t>551674068</t>
  </si>
  <si>
    <t>Sedátko  pro kombiklozety s poklopem</t>
  </si>
  <si>
    <t>64214330</t>
  </si>
  <si>
    <t>Umyvadlo s otv. pro bat. 550x450 mm</t>
  </si>
  <si>
    <t>64221370</t>
  </si>
  <si>
    <t>Umývátko  bílé otv. bat. uprost. 45x37 cm</t>
  </si>
  <si>
    <t>64233514</t>
  </si>
  <si>
    <t>Klozet komb  bílý hlub.splach.svis. odpad</t>
  </si>
  <si>
    <t>642938091</t>
  </si>
  <si>
    <t>Vanička sprchová keramická čtverec  90x90cm</t>
  </si>
  <si>
    <t>998725201R00</t>
  </si>
  <si>
    <t xml:space="preserve">Přesun hmot pro zařizovací předměty, výšky do 6 m </t>
  </si>
  <si>
    <t>799</t>
  </si>
  <si>
    <t>Ostatní</t>
  </si>
  <si>
    <t>799 Ostatní</t>
  </si>
  <si>
    <t xml:space="preserve">Další nespecifikované práce </t>
  </si>
  <si>
    <t>979990111R00</t>
  </si>
  <si>
    <t xml:space="preserve">Poplatek za skládku suti - stavební keramika </t>
  </si>
  <si>
    <t>3 Zdravotechnika</t>
  </si>
  <si>
    <t>D.1.3</t>
  </si>
  <si>
    <t>Vytápění</t>
  </si>
  <si>
    <t>D.1.3 Vytápění</t>
  </si>
  <si>
    <t>4</t>
  </si>
  <si>
    <t>631312121R00</t>
  </si>
  <si>
    <t xml:space="preserve">Doplnění mazanin betonem do 4 m2, do tl. 8 cm </t>
  </si>
  <si>
    <t>70*0,07*0,07</t>
  </si>
  <si>
    <t>974042542R00</t>
  </si>
  <si>
    <t xml:space="preserve">Vysekání rýh betonová, monolitická dlažba 7x7 cm </t>
  </si>
  <si>
    <t>731</t>
  </si>
  <si>
    <t>Kotelny</t>
  </si>
  <si>
    <t>731 Kotelny</t>
  </si>
  <si>
    <t>731200823R00</t>
  </si>
  <si>
    <t xml:space="preserve">Demontáž kotle ocel.,kapal./plyn, do 25 kW </t>
  </si>
  <si>
    <t>731249321R00</t>
  </si>
  <si>
    <t xml:space="preserve">Montáž závěsných kotlů s TUV, odtah do komína </t>
  </si>
  <si>
    <t>Plynový nástěnný kotel provedení turbo, výkon 16kW</t>
  </si>
  <si>
    <t xml:space="preserve">TROJCESTNÉHO VENTILU PRO TUV </t>
  </si>
  <si>
    <t>VČETNĚ EXPANZOMATU, ČERPADLA, POJISTNÉHO VENTILU, OVLADAČE A ZÁSOBNÍKOVÉHO OHŘÍVAČE,</t>
  </si>
  <si>
    <t xml:space="preserve">s vestavěným nerezovým zásobníkem (40 litrů) s rozměry: výška 950 mm, šířka 600 mm, hloubka 466 mm. </t>
  </si>
  <si>
    <t>účinnost kotle 94 % a požadavek na ekodesign: kotel plnící parametry nařízení Komise (EU) č. 813/2013, kterým se provádí směrnice Evropského parlamentu a Rady 2009/125/E, pokud jde o požadavky na ekodesign ohřívačů pro vytápění vnitřních prostorů a kombinovaných ohřívačů (požadavky od 26. 9. 2018</t>
  </si>
  <si>
    <t xml:space="preserve">D+M regulace </t>
  </si>
  <si>
    <t>- venkovní čidlo</t>
  </si>
  <si>
    <t>- prostorový přístroj-drátová souprava</t>
  </si>
  <si>
    <t>- připojovací sada</t>
  </si>
  <si>
    <t>- kabeláž</t>
  </si>
  <si>
    <t>998731201R00</t>
  </si>
  <si>
    <t xml:space="preserve">Přesun hmot pro kotelny, výšky do 6 m </t>
  </si>
  <si>
    <t>733</t>
  </si>
  <si>
    <t>Rozvod potrubí</t>
  </si>
  <si>
    <t>733 Rozvod potrubí</t>
  </si>
  <si>
    <t>722181212RT5</t>
  </si>
  <si>
    <t>Izolace návleková tl. stěny 9 mm vnitřní průměr 15 mm</t>
  </si>
  <si>
    <t>722181212RT6</t>
  </si>
  <si>
    <t>Izolace návleková tl. stěny 9 mm vnitřní průměr 18 mm</t>
  </si>
  <si>
    <t>722181213RT7</t>
  </si>
  <si>
    <t>Izolace návleková  tl. stěny 13 mm vnitřní průměr 22 mm</t>
  </si>
  <si>
    <t>733110806R00</t>
  </si>
  <si>
    <t xml:space="preserve">Demontáž potrubí ocelového závitového do DN 15-32 </t>
  </si>
  <si>
    <t>733113113R00</t>
  </si>
  <si>
    <t xml:space="preserve">Příplatek za zhotovení přípojky DN 15 </t>
  </si>
  <si>
    <t>733163102R00</t>
  </si>
  <si>
    <t xml:space="preserve">Potrubí z měděných trubek D 15 x 1,0 mm </t>
  </si>
  <si>
    <t>Včetně pomocného lešení o výšce podlahy do 1900 mm a pro zatížení do 1,5 kPa.</t>
  </si>
  <si>
    <t>10+3+2+4+2+6+5</t>
  </si>
  <si>
    <t>733163103R00</t>
  </si>
  <si>
    <t xml:space="preserve">Potrubí z měděných trubek D 18 x 1,0 mm </t>
  </si>
  <si>
    <t>12+6+14+2</t>
  </si>
  <si>
    <t>733163104R00</t>
  </si>
  <si>
    <t xml:space="preserve">Potrubí z měděných trubek D 22 x 1 ,0mm </t>
  </si>
  <si>
    <t>5+2+3+3+1</t>
  </si>
  <si>
    <t>733190106R00</t>
  </si>
  <si>
    <t xml:space="preserve">Tlaková zkouška potrubí  DN 32 </t>
  </si>
  <si>
    <t>14+35+32</t>
  </si>
  <si>
    <t xml:space="preserve">Montáž odkouření </t>
  </si>
  <si>
    <t xml:space="preserve">Komínový paket 60/100-80mm </t>
  </si>
  <si>
    <t xml:space="preserve">Plastová trubka pr. 80mm </t>
  </si>
  <si>
    <t xml:space="preserve">Vystřeďovací kus nerez pro pr.80 </t>
  </si>
  <si>
    <t>pc08</t>
  </si>
  <si>
    <t xml:space="preserve">Koaxiální trubka 60/100mm-500mm </t>
  </si>
  <si>
    <t>pc09</t>
  </si>
  <si>
    <t xml:space="preserve">Revizní T-kus pro přímou montáž z kotle 60/100mm </t>
  </si>
  <si>
    <t>998733201R00</t>
  </si>
  <si>
    <t xml:space="preserve">Přesun hmot pro rozvody potrubí, výšky do 6 m </t>
  </si>
  <si>
    <t>734</t>
  </si>
  <si>
    <t>Armatury</t>
  </si>
  <si>
    <t>734 Armatury</t>
  </si>
  <si>
    <t>734200821R00</t>
  </si>
  <si>
    <t xml:space="preserve">Demontáž armatur se 2závity do G 1/2 </t>
  </si>
  <si>
    <t>734213111R00</t>
  </si>
  <si>
    <t xml:space="preserve">Ventil automatický odvzdušňovací,  DN 10 </t>
  </si>
  <si>
    <t>734221672RT3</t>
  </si>
  <si>
    <t xml:space="preserve">Hlavice ovládání ventilů termostat. </t>
  </si>
  <si>
    <t>734235122R00</t>
  </si>
  <si>
    <t xml:space="preserve">Kohout kulový, 2xvnitřní záv.  DN 20 </t>
  </si>
  <si>
    <t>734263772R00</t>
  </si>
  <si>
    <t xml:space="preserve">Šroubení svěrné na měď  15x1 mm </t>
  </si>
  <si>
    <t>734266422R00</t>
  </si>
  <si>
    <t xml:space="preserve">Šroubení uz.dvoutr.s vyp.přímé, DN15 </t>
  </si>
  <si>
    <t>734291114R00</t>
  </si>
  <si>
    <t xml:space="preserve">Kohouty plnící a vypouštěcí G 3/4 </t>
  </si>
  <si>
    <t>734295212R00</t>
  </si>
  <si>
    <t xml:space="preserve">Filtr, vnitřní-vnitřní z.  DN 20 </t>
  </si>
  <si>
    <t>998734201R00</t>
  </si>
  <si>
    <t xml:space="preserve">Přesun hmot pro armatury, výšky do 6 m </t>
  </si>
  <si>
    <t>735</t>
  </si>
  <si>
    <t>Otopná tělesa</t>
  </si>
  <si>
    <t>735 Otopná tělesa</t>
  </si>
  <si>
    <t>735000912R00</t>
  </si>
  <si>
    <t xml:space="preserve">Oprava-vyregulování ventilů s termost.ovládáním </t>
  </si>
  <si>
    <t>735121810R00</t>
  </si>
  <si>
    <t xml:space="preserve">Demontáž otopných těles ocelových článkových </t>
  </si>
  <si>
    <t>735157561R00</t>
  </si>
  <si>
    <t>se zabudovaným vnitřním propojovacím rozvodem a ventilovou vložkou, s možností pravého spodního připojení na otopnou soustavu</t>
  </si>
  <si>
    <t>735157570R00</t>
  </si>
  <si>
    <t>735157665R00</t>
  </si>
  <si>
    <t>735157670R00</t>
  </si>
  <si>
    <t>735157683R00</t>
  </si>
  <si>
    <t>998735201R00</t>
  </si>
  <si>
    <t xml:space="preserve">Přesun hmot pro otopná tělesa, výšky do 6 m </t>
  </si>
  <si>
    <t>pc10</t>
  </si>
  <si>
    <t xml:space="preserve">Zednické výpomoci </t>
  </si>
  <si>
    <t>h</t>
  </si>
  <si>
    <t>pc11</t>
  </si>
  <si>
    <t xml:space="preserve">Další nespecifikované demontáže </t>
  </si>
  <si>
    <t>904      R00</t>
  </si>
  <si>
    <t>Hzs-zkousky v ramci montaz.praci vyregulovájní otopné soustavy</t>
  </si>
  <si>
    <t>904      R01</t>
  </si>
  <si>
    <t>Hzs-zkousky v ramci montaz.praci Komplexni vyzkouseni</t>
  </si>
  <si>
    <t>uvedení kotle do provozu</t>
  </si>
  <si>
    <t>904      R02</t>
  </si>
  <si>
    <t>Hzs-zkousky v ramci montaz.praci Topná zkouška</t>
  </si>
  <si>
    <t>4 Vytápění</t>
  </si>
  <si>
    <t>D.1.4</t>
  </si>
  <si>
    <t>Elektroinstalace</t>
  </si>
  <si>
    <t>D.1.4 Elektroinstalace</t>
  </si>
  <si>
    <t xml:space="preserve">Elektroinstalace - viz.samostatný rozpočet </t>
  </si>
  <si>
    <t>5 Elektroinstalace</t>
  </si>
  <si>
    <t>Slepý rozpočet stavby</t>
  </si>
  <si>
    <t>Otopná těl.panel. 21  600/ 500 ventil kompakt</t>
  </si>
  <si>
    <t>Otopná těl.panel.21  600/1600 ventil kompakt</t>
  </si>
  <si>
    <t>Otopná těl.panel. 22  600/ 900 ventil kompakt</t>
  </si>
  <si>
    <t>Otopná těl.panel. 22  600/1600 ventil kompakt</t>
  </si>
  <si>
    <t>Otopná těl.panel. 22  900/ 700 ventil kompakt</t>
  </si>
  <si>
    <t xml:space="preserve">Dodávka krbových kamen 4 KW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</si>
</sst>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0.0%"/>
    <numFmt numFmtId="165" formatCode="0.0"/>
    <numFmt numFmtId="166" formatCode="dd/mm/yy"/>
    <numFmt numFmtId="167" formatCode="#,##0\ &quot;Kč&quot;"/>
    <numFmt numFmtId="168" formatCode="0.00000"/>
  </numFmts>
  <fonts count="23" x14ac:knownFonts="1">
    <font>
      <sz val="10"/>
      <name val="Arial CE"/>
      <family val="2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b/>
      <u/>
      <sz val="12"/>
      <name val="Arial"/>
      <family val="2"/>
      <charset val="238"/>
    </font>
    <font>
      <b/>
      <u/>
      <sz val="10"/>
      <name val="Arial"/>
      <family val="2"/>
      <charset val="238"/>
    </font>
    <font>
      <u/>
      <sz val="10"/>
      <name val="Arial"/>
      <family val="2"/>
      <charset val="238"/>
    </font>
    <font>
      <sz val="10"/>
      <color indexed="9"/>
      <name val="Arial"/>
      <family val="2"/>
      <charset val="238"/>
    </font>
    <font>
      <sz val="8"/>
      <color indexed="17"/>
      <name val="Arial"/>
      <family val="2"/>
      <charset val="238"/>
    </font>
    <font>
      <sz val="10"/>
      <color indexed="17"/>
      <name val="Arial"/>
      <family val="2"/>
      <charset val="238"/>
    </font>
    <font>
      <sz val="8"/>
      <color indexed="9"/>
      <name val="Arial"/>
      <family val="2"/>
      <charset val="238"/>
    </font>
    <font>
      <sz val="8"/>
      <color indexed="12"/>
      <name val="Arial"/>
      <family val="2"/>
      <charset val="238"/>
    </font>
    <font>
      <sz val="10"/>
      <color indexed="12"/>
      <name val="Arial"/>
      <family val="2"/>
      <charset val="238"/>
    </font>
    <font>
      <b/>
      <i/>
      <sz val="10"/>
      <name val="Arial"/>
      <family val="2"/>
      <charset val="238"/>
    </font>
    <font>
      <i/>
      <sz val="8"/>
      <name val="Arial"/>
      <family val="2"/>
      <charset val="238"/>
    </font>
    <font>
      <i/>
      <sz val="9"/>
      <name val="Arial"/>
      <family val="2"/>
      <charset val="238"/>
    </font>
    <font>
      <sz val="8"/>
      <color indexed="53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40"/>
      </patternFill>
    </fill>
  </fills>
  <borders count="6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26">
    <xf numFmtId="0" fontId="0" fillId="0" borderId="0" xfId="0"/>
    <xf numFmtId="0" fontId="2" fillId="0" borderId="0" xfId="0" applyFont="1"/>
    <xf numFmtId="0" fontId="2" fillId="0" borderId="0" xfId="0" applyFont="1" applyAlignment="1"/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3" fillId="0" borderId="0" xfId="0" applyFont="1" applyAlignment="1"/>
    <xf numFmtId="0" fontId="4" fillId="0" borderId="0" xfId="0" applyFont="1" applyAlignment="1">
      <alignment horizontal="right"/>
    </xf>
    <xf numFmtId="14" fontId="4" fillId="0" borderId="0" xfId="0" applyNumberFormat="1" applyFont="1" applyAlignment="1">
      <alignment horizontal="left"/>
    </xf>
    <xf numFmtId="0" fontId="5" fillId="0" borderId="0" xfId="0" applyFont="1" applyAlignment="1">
      <alignment horizontal="right"/>
    </xf>
    <xf numFmtId="49" fontId="2" fillId="0" borderId="0" xfId="0" applyNumberFormat="1" applyFont="1"/>
    <xf numFmtId="0" fontId="6" fillId="0" borderId="0" xfId="0" applyFont="1" applyAlignment="1">
      <alignment horizontal="right"/>
    </xf>
    <xf numFmtId="49" fontId="7" fillId="0" borderId="0" xfId="0" applyNumberFormat="1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/>
    <xf numFmtId="0" fontId="8" fillId="0" borderId="0" xfId="0" applyFont="1" applyAlignment="1"/>
    <xf numFmtId="0" fontId="8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5" fillId="2" borderId="1" xfId="0" applyFont="1" applyFill="1" applyBorder="1" applyAlignment="1">
      <alignment wrapText="1"/>
    </xf>
    <xf numFmtId="0" fontId="5" fillId="2" borderId="2" xfId="0" applyFont="1" applyFill="1" applyBorder="1" applyAlignment="1">
      <alignment wrapText="1"/>
    </xf>
    <xf numFmtId="0" fontId="5" fillId="2" borderId="3" xfId="0" applyFont="1" applyFill="1" applyBorder="1" applyAlignment="1">
      <alignment wrapText="1"/>
    </xf>
    <xf numFmtId="0" fontId="5" fillId="2" borderId="1" xfId="0" applyFont="1" applyFill="1" applyBorder="1" applyAlignment="1">
      <alignment horizontal="right" wrapText="1"/>
    </xf>
    <xf numFmtId="0" fontId="2" fillId="2" borderId="2" xfId="0" applyFont="1" applyFill="1" applyBorder="1" applyAlignment="1"/>
    <xf numFmtId="0" fontId="5" fillId="2" borderId="2" xfId="0" applyFont="1" applyFill="1" applyBorder="1" applyAlignment="1">
      <alignment horizontal="right" wrapText="1"/>
    </xf>
    <xf numFmtId="0" fontId="5" fillId="2" borderId="3" xfId="0" applyFont="1" applyFill="1" applyBorder="1" applyAlignment="1">
      <alignment horizontal="right" vertical="center"/>
    </xf>
    <xf numFmtId="0" fontId="5" fillId="3" borderId="0" xfId="0" applyFont="1" applyFill="1" applyBorder="1" applyAlignment="1">
      <alignment horizontal="right" wrapText="1"/>
    </xf>
    <xf numFmtId="0" fontId="2" fillId="0" borderId="4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1" fontId="2" fillId="0" borderId="0" xfId="0" applyNumberFormat="1" applyFont="1" applyBorder="1" applyAlignment="1">
      <alignment horizontal="right" vertical="center"/>
    </xf>
    <xf numFmtId="0" fontId="2" fillId="0" borderId="5" xfId="0" applyFont="1" applyBorder="1" applyAlignment="1">
      <alignment vertical="center"/>
    </xf>
    <xf numFmtId="4" fontId="2" fillId="0" borderId="6" xfId="0" applyNumberFormat="1" applyFont="1" applyBorder="1" applyAlignment="1">
      <alignment horizontal="right" vertical="center"/>
    </xf>
    <xf numFmtId="4" fontId="2" fillId="0" borderId="7" xfId="0" applyNumberFormat="1" applyFont="1" applyBorder="1" applyAlignment="1">
      <alignment horizontal="right" vertical="center"/>
    </xf>
    <xf numFmtId="4" fontId="2" fillId="3" borderId="0" xfId="0" applyNumberFormat="1" applyFont="1" applyFill="1" applyBorder="1" applyAlignment="1">
      <alignment vertical="center"/>
    </xf>
    <xf numFmtId="4" fontId="2" fillId="0" borderId="4" xfId="0" applyNumberFormat="1" applyFont="1" applyBorder="1" applyAlignment="1">
      <alignment horizontal="right" vertical="center"/>
    </xf>
    <xf numFmtId="4" fontId="2" fillId="0" borderId="0" xfId="0" applyNumberFormat="1" applyFont="1" applyBorder="1" applyAlignment="1">
      <alignment horizontal="right" vertical="center"/>
    </xf>
    <xf numFmtId="4" fontId="2" fillId="0" borderId="9" xfId="0" applyNumberFormat="1" applyFont="1" applyBorder="1" applyAlignment="1">
      <alignment horizontal="right" vertical="center"/>
    </xf>
    <xf numFmtId="4" fontId="2" fillId="0" borderId="10" xfId="0" applyNumberFormat="1" applyFont="1" applyBorder="1" applyAlignment="1">
      <alignment horizontal="right" vertical="center"/>
    </xf>
    <xf numFmtId="0" fontId="7" fillId="4" borderId="1" xfId="0" applyFont="1" applyFill="1" applyBorder="1" applyAlignment="1">
      <alignment vertical="center"/>
    </xf>
    <xf numFmtId="0" fontId="8" fillId="4" borderId="2" xfId="0" applyFont="1" applyFill="1" applyBorder="1" applyAlignment="1">
      <alignment vertical="center"/>
    </xf>
    <xf numFmtId="0" fontId="2" fillId="4" borderId="2" xfId="0" applyFont="1" applyFill="1" applyBorder="1" applyAlignment="1">
      <alignment vertical="center"/>
    </xf>
    <xf numFmtId="4" fontId="7" fillId="4" borderId="12" xfId="0" applyNumberFormat="1" applyFont="1" applyFill="1" applyBorder="1" applyAlignment="1">
      <alignment horizontal="right" vertical="center"/>
    </xf>
    <xf numFmtId="4" fontId="7" fillId="4" borderId="13" xfId="0" applyNumberFormat="1" applyFont="1" applyFill="1" applyBorder="1" applyAlignment="1">
      <alignment horizontal="right" vertical="center"/>
    </xf>
    <xf numFmtId="4" fontId="8" fillId="3" borderId="0" xfId="0" applyNumberFormat="1" applyFont="1" applyFill="1" applyBorder="1" applyAlignment="1">
      <alignment vertical="center"/>
    </xf>
    <xf numFmtId="0" fontId="3" fillId="0" borderId="0" xfId="0" applyFont="1" applyAlignment="1">
      <alignment horizontal="center"/>
    </xf>
    <xf numFmtId="4" fontId="2" fillId="0" borderId="0" xfId="0" applyNumberFormat="1" applyFont="1"/>
    <xf numFmtId="0" fontId="5" fillId="2" borderId="1" xfId="0" applyFont="1" applyFill="1" applyBorder="1" applyAlignment="1">
      <alignment vertical="center"/>
    </xf>
    <xf numFmtId="0" fontId="8" fillId="2" borderId="2" xfId="0" applyFont="1" applyFill="1" applyBorder="1" applyAlignment="1">
      <alignment vertical="center"/>
    </xf>
    <xf numFmtId="0" fontId="8" fillId="2" borderId="3" xfId="0" applyFont="1" applyFill="1" applyBorder="1" applyAlignment="1">
      <alignment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9" fontId="4" fillId="0" borderId="6" xfId="0" applyNumberFormat="1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4" fillId="0" borderId="7" xfId="0" applyFont="1" applyBorder="1"/>
    <xf numFmtId="164" fontId="4" fillId="0" borderId="8" xfId="0" applyNumberFormat="1" applyFont="1" applyBorder="1"/>
    <xf numFmtId="3" fontId="5" fillId="0" borderId="16" xfId="0" applyNumberFormat="1" applyFont="1" applyBorder="1" applyAlignment="1">
      <alignment horizontal="right"/>
    </xf>
    <xf numFmtId="3" fontId="4" fillId="0" borderId="8" xfId="0" applyNumberFormat="1" applyFont="1" applyBorder="1" applyAlignment="1">
      <alignment horizontal="right"/>
    </xf>
    <xf numFmtId="3" fontId="4" fillId="0" borderId="16" xfId="0" applyNumberFormat="1" applyFont="1" applyBorder="1" applyAlignment="1">
      <alignment horizontal="right"/>
    </xf>
    <xf numFmtId="165" fontId="2" fillId="0" borderId="17" xfId="0" applyNumberFormat="1" applyFont="1" applyBorder="1"/>
    <xf numFmtId="49" fontId="4" fillId="0" borderId="4" xfId="0" applyNumberFormat="1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0" xfId="0" applyFont="1" applyBorder="1"/>
    <xf numFmtId="164" fontId="4" fillId="0" borderId="5" xfId="0" applyNumberFormat="1" applyFont="1" applyBorder="1"/>
    <xf numFmtId="3" fontId="5" fillId="0" borderId="17" xfId="0" applyNumberFormat="1" applyFont="1" applyBorder="1" applyAlignment="1">
      <alignment horizontal="right"/>
    </xf>
    <xf numFmtId="3" fontId="4" fillId="0" borderId="5" xfId="0" applyNumberFormat="1" applyFont="1" applyBorder="1" applyAlignment="1">
      <alignment horizontal="right"/>
    </xf>
    <xf numFmtId="3" fontId="4" fillId="0" borderId="17" xfId="0" applyNumberFormat="1" applyFont="1" applyBorder="1" applyAlignment="1">
      <alignment horizontal="right"/>
    </xf>
    <xf numFmtId="0" fontId="5" fillId="4" borderId="1" xfId="0" applyFont="1" applyFill="1" applyBorder="1" applyAlignment="1">
      <alignment vertical="center"/>
    </xf>
    <xf numFmtId="49" fontId="5" fillId="4" borderId="2" xfId="0" applyNumberFormat="1" applyFont="1" applyFill="1" applyBorder="1" applyAlignment="1">
      <alignment horizontal="left" vertical="center"/>
    </xf>
    <xf numFmtId="0" fontId="5" fillId="4" borderId="2" xfId="0" applyFont="1" applyFill="1" applyBorder="1" applyAlignment="1">
      <alignment vertical="center"/>
    </xf>
    <xf numFmtId="164" fontId="4" fillId="4" borderId="3" xfId="0" applyNumberFormat="1" applyFont="1" applyFill="1" applyBorder="1"/>
    <xf numFmtId="3" fontId="5" fillId="4" borderId="15" xfId="0" applyNumberFormat="1" applyFont="1" applyFill="1" applyBorder="1" applyAlignment="1">
      <alignment horizontal="right" vertical="center"/>
    </xf>
    <xf numFmtId="165" fontId="5" fillId="4" borderId="15" xfId="0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left" vertical="top" wrapText="1"/>
    </xf>
    <xf numFmtId="0" fontId="5" fillId="2" borderId="15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vertical="center"/>
    </xf>
    <xf numFmtId="49" fontId="4" fillId="0" borderId="16" xfId="0" applyNumberFormat="1" applyFont="1" applyBorder="1" applyAlignment="1">
      <alignment horizontal="left"/>
    </xf>
    <xf numFmtId="0" fontId="4" fillId="0" borderId="6" xfId="0" applyFont="1" applyBorder="1" applyAlignment="1">
      <alignment horizontal="left"/>
    </xf>
    <xf numFmtId="49" fontId="4" fillId="0" borderId="17" xfId="0" applyNumberFormat="1" applyFont="1" applyBorder="1" applyAlignment="1">
      <alignment horizontal="left"/>
    </xf>
    <xf numFmtId="0" fontId="4" fillId="0" borderId="4" xfId="0" applyFont="1" applyBorder="1" applyAlignment="1">
      <alignment horizontal="left"/>
    </xf>
    <xf numFmtId="3" fontId="5" fillId="4" borderId="3" xfId="0" applyNumberFormat="1" applyFont="1" applyFill="1" applyBorder="1" applyAlignment="1">
      <alignment horizontal="right" vertical="center"/>
    </xf>
    <xf numFmtId="0" fontId="3" fillId="0" borderId="10" xfId="0" applyFont="1" applyBorder="1" applyAlignment="1">
      <alignment horizontal="centerContinuous" vertical="top"/>
    </xf>
    <xf numFmtId="0" fontId="2" fillId="0" borderId="10" xfId="0" applyFont="1" applyBorder="1" applyAlignment="1">
      <alignment horizontal="centerContinuous"/>
    </xf>
    <xf numFmtId="0" fontId="8" fillId="2" borderId="22" xfId="0" applyFont="1" applyFill="1" applyBorder="1" applyAlignment="1">
      <alignment horizontal="left"/>
    </xf>
    <xf numFmtId="0" fontId="4" fillId="2" borderId="23" xfId="0" applyFont="1" applyFill="1" applyBorder="1" applyAlignment="1">
      <alignment horizontal="centerContinuous"/>
    </xf>
    <xf numFmtId="49" fontId="5" fillId="2" borderId="24" xfId="0" applyNumberFormat="1" applyFont="1" applyFill="1" applyBorder="1" applyAlignment="1">
      <alignment horizontal="left"/>
    </xf>
    <xf numFmtId="49" fontId="4" fillId="2" borderId="23" xfId="0" applyNumberFormat="1" applyFont="1" applyFill="1" applyBorder="1" applyAlignment="1">
      <alignment horizontal="centerContinuous"/>
    </xf>
    <xf numFmtId="0" fontId="4" fillId="0" borderId="19" xfId="0" applyFont="1" applyBorder="1"/>
    <xf numFmtId="49" fontId="4" fillId="0" borderId="25" xfId="0" applyNumberFormat="1" applyFont="1" applyBorder="1" applyAlignment="1">
      <alignment horizontal="left"/>
    </xf>
    <xf numFmtId="0" fontId="2" fillId="0" borderId="26" xfId="0" applyFont="1" applyBorder="1"/>
    <xf numFmtId="0" fontId="4" fillId="0" borderId="3" xfId="0" applyFont="1" applyBorder="1"/>
    <xf numFmtId="49" fontId="4" fillId="0" borderId="2" xfId="0" applyNumberFormat="1" applyFont="1" applyBorder="1"/>
    <xf numFmtId="49" fontId="4" fillId="0" borderId="3" xfId="0" applyNumberFormat="1" applyFont="1" applyBorder="1"/>
    <xf numFmtId="0" fontId="4" fillId="0" borderId="15" xfId="0" applyFont="1" applyBorder="1"/>
    <xf numFmtId="0" fontId="4" fillId="0" borderId="27" xfId="0" applyFont="1" applyBorder="1" applyAlignment="1">
      <alignment horizontal="left"/>
    </xf>
    <xf numFmtId="0" fontId="8" fillId="0" borderId="26" xfId="0" applyFont="1" applyBorder="1"/>
    <xf numFmtId="49" fontId="4" fillId="0" borderId="27" xfId="0" applyNumberFormat="1" applyFont="1" applyBorder="1" applyAlignment="1">
      <alignment horizontal="left"/>
    </xf>
    <xf numFmtId="49" fontId="8" fillId="2" borderId="26" xfId="0" applyNumberFormat="1" applyFont="1" applyFill="1" applyBorder="1"/>
    <xf numFmtId="49" fontId="2" fillId="2" borderId="3" xfId="0" applyNumberFormat="1" applyFont="1" applyFill="1" applyBorder="1"/>
    <xf numFmtId="49" fontId="8" fillId="2" borderId="2" xfId="0" applyNumberFormat="1" applyFont="1" applyFill="1" applyBorder="1"/>
    <xf numFmtId="49" fontId="2" fillId="2" borderId="2" xfId="0" applyNumberFormat="1" applyFont="1" applyFill="1" applyBorder="1"/>
    <xf numFmtId="0" fontId="4" fillId="0" borderId="15" xfId="0" applyFont="1" applyFill="1" applyBorder="1"/>
    <xf numFmtId="3" fontId="4" fillId="0" borderId="27" xfId="0" applyNumberFormat="1" applyFont="1" applyBorder="1" applyAlignment="1">
      <alignment horizontal="left"/>
    </xf>
    <xf numFmtId="0" fontId="2" fillId="0" borderId="0" xfId="0" applyFont="1" applyFill="1"/>
    <xf numFmtId="49" fontId="8" fillId="2" borderId="28" xfId="0" applyNumberFormat="1" applyFont="1" applyFill="1" applyBorder="1"/>
    <xf numFmtId="49" fontId="2" fillId="2" borderId="5" xfId="0" applyNumberFormat="1" applyFont="1" applyFill="1" applyBorder="1"/>
    <xf numFmtId="49" fontId="8" fillId="2" borderId="0" xfId="0" applyNumberFormat="1" applyFont="1" applyFill="1" applyBorder="1"/>
    <xf numFmtId="49" fontId="2" fillId="2" borderId="0" xfId="0" applyNumberFormat="1" applyFont="1" applyFill="1" applyBorder="1"/>
    <xf numFmtId="49" fontId="4" fillId="0" borderId="15" xfId="0" applyNumberFormat="1" applyFont="1" applyBorder="1" applyAlignment="1">
      <alignment horizontal="left"/>
    </xf>
    <xf numFmtId="0" fontId="4" fillId="0" borderId="29" xfId="0" applyFont="1" applyBorder="1"/>
    <xf numFmtId="0" fontId="4" fillId="0" borderId="15" xfId="0" applyNumberFormat="1" applyFont="1" applyBorder="1"/>
    <xf numFmtId="0" fontId="4" fillId="0" borderId="30" xfId="0" applyNumberFormat="1" applyFont="1" applyBorder="1" applyAlignment="1">
      <alignment horizontal="left"/>
    </xf>
    <xf numFmtId="0" fontId="2" fillId="0" borderId="0" xfId="0" applyNumberFormat="1" applyFont="1" applyBorder="1"/>
    <xf numFmtId="0" fontId="2" fillId="0" borderId="0" xfId="0" applyNumberFormat="1" applyFont="1"/>
    <xf numFmtId="0" fontId="4" fillId="0" borderId="30" xfId="0" applyFont="1" applyBorder="1" applyAlignment="1">
      <alignment horizontal="left"/>
    </xf>
    <xf numFmtId="0" fontId="2" fillId="0" borderId="0" xfId="0" applyFont="1" applyBorder="1"/>
    <xf numFmtId="0" fontId="4" fillId="0" borderId="15" xfId="0" applyFont="1" applyFill="1" applyBorder="1" applyAlignment="1"/>
    <xf numFmtId="0" fontId="4" fillId="0" borderId="30" xfId="0" applyFont="1" applyFill="1" applyBorder="1" applyAlignment="1"/>
    <xf numFmtId="0" fontId="2" fillId="0" borderId="0" xfId="0" applyFont="1" applyFill="1" applyBorder="1" applyAlignment="1"/>
    <xf numFmtId="0" fontId="4" fillId="0" borderId="15" xfId="0" applyFont="1" applyBorder="1" applyAlignment="1"/>
    <xf numFmtId="0" fontId="4" fillId="0" borderId="30" xfId="0" applyFont="1" applyBorder="1" applyAlignment="1"/>
    <xf numFmtId="3" fontId="2" fillId="0" borderId="0" xfId="0" applyNumberFormat="1" applyFont="1"/>
    <xf numFmtId="0" fontId="4" fillId="0" borderId="26" xfId="0" applyFont="1" applyBorder="1"/>
    <xf numFmtId="0" fontId="4" fillId="0" borderId="19" xfId="0" applyFont="1" applyBorder="1" applyAlignment="1">
      <alignment horizontal="left"/>
    </xf>
    <xf numFmtId="0" fontId="4" fillId="0" borderId="31" xfId="0" applyFont="1" applyBorder="1" applyAlignment="1">
      <alignment horizontal="left"/>
    </xf>
    <xf numFmtId="0" fontId="3" fillId="0" borderId="32" xfId="0" applyFont="1" applyBorder="1" applyAlignment="1">
      <alignment horizontal="centerContinuous" vertical="center"/>
    </xf>
    <xf numFmtId="0" fontId="7" fillId="0" borderId="33" xfId="0" applyFont="1" applyBorder="1" applyAlignment="1">
      <alignment horizontal="centerContinuous" vertical="center"/>
    </xf>
    <xf numFmtId="0" fontId="2" fillId="0" borderId="33" xfId="0" applyFont="1" applyBorder="1" applyAlignment="1">
      <alignment horizontal="centerContinuous" vertical="center"/>
    </xf>
    <xf numFmtId="0" fontId="2" fillId="0" borderId="34" xfId="0" applyFont="1" applyBorder="1" applyAlignment="1">
      <alignment horizontal="centerContinuous" vertical="center"/>
    </xf>
    <xf numFmtId="0" fontId="8" fillId="2" borderId="12" xfId="0" applyFont="1" applyFill="1" applyBorder="1" applyAlignment="1">
      <alignment horizontal="left"/>
    </xf>
    <xf numFmtId="0" fontId="2" fillId="2" borderId="13" xfId="0" applyFont="1" applyFill="1" applyBorder="1" applyAlignment="1">
      <alignment horizontal="left"/>
    </xf>
    <xf numFmtId="0" fontId="2" fillId="2" borderId="35" xfId="0" applyFont="1" applyFill="1" applyBorder="1" applyAlignment="1">
      <alignment horizontal="centerContinuous"/>
    </xf>
    <xf numFmtId="0" fontId="8" fillId="2" borderId="13" xfId="0" applyFont="1" applyFill="1" applyBorder="1" applyAlignment="1">
      <alignment horizontal="centerContinuous"/>
    </xf>
    <xf numFmtId="0" fontId="2" fillId="2" borderId="13" xfId="0" applyFont="1" applyFill="1" applyBorder="1" applyAlignment="1">
      <alignment horizontal="centerContinuous"/>
    </xf>
    <xf numFmtId="0" fontId="2" fillId="0" borderId="36" xfId="0" applyFont="1" applyBorder="1"/>
    <xf numFmtId="0" fontId="2" fillId="0" borderId="21" xfId="0" applyFont="1" applyBorder="1"/>
    <xf numFmtId="3" fontId="2" fillId="0" borderId="25" xfId="0" applyNumberFormat="1" applyFont="1" applyBorder="1"/>
    <xf numFmtId="0" fontId="2" fillId="0" borderId="22" xfId="0" applyFont="1" applyBorder="1"/>
    <xf numFmtId="3" fontId="2" fillId="0" borderId="24" xfId="0" applyNumberFormat="1" applyFont="1" applyBorder="1"/>
    <xf numFmtId="0" fontId="2" fillId="0" borderId="23" xfId="0" applyFont="1" applyBorder="1"/>
    <xf numFmtId="3" fontId="2" fillId="0" borderId="2" xfId="0" applyNumberFormat="1" applyFont="1" applyBorder="1"/>
    <xf numFmtId="0" fontId="2" fillId="0" borderId="3" xfId="0" applyFont="1" applyBorder="1"/>
    <xf numFmtId="0" fontId="2" fillId="0" borderId="37" xfId="0" applyFont="1" applyBorder="1"/>
    <xf numFmtId="0" fontId="2" fillId="0" borderId="21" xfId="0" applyFont="1" applyBorder="1" applyAlignment="1">
      <alignment shrinkToFit="1"/>
    </xf>
    <xf numFmtId="0" fontId="2" fillId="0" borderId="38" xfId="0" applyFont="1" applyBorder="1"/>
    <xf numFmtId="0" fontId="2" fillId="0" borderId="28" xfId="0" applyFont="1" applyBorder="1"/>
    <xf numFmtId="3" fontId="2" fillId="0" borderId="41" xfId="0" applyNumberFormat="1" applyFont="1" applyBorder="1"/>
    <xf numFmtId="0" fontId="2" fillId="0" borderId="39" xfId="0" applyFont="1" applyBorder="1"/>
    <xf numFmtId="3" fontId="2" fillId="0" borderId="42" xfId="0" applyNumberFormat="1" applyFont="1" applyBorder="1"/>
    <xf numFmtId="0" fontId="2" fillId="0" borderId="40" xfId="0" applyFont="1" applyBorder="1"/>
    <xf numFmtId="0" fontId="8" fillId="2" borderId="22" xfId="0" applyFont="1" applyFill="1" applyBorder="1"/>
    <xf numFmtId="0" fontId="8" fillId="2" borderId="24" xfId="0" applyFont="1" applyFill="1" applyBorder="1"/>
    <xf numFmtId="0" fontId="8" fillId="2" borderId="23" xfId="0" applyFont="1" applyFill="1" applyBorder="1"/>
    <xf numFmtId="0" fontId="8" fillId="2" borderId="43" xfId="0" applyFont="1" applyFill="1" applyBorder="1"/>
    <xf numFmtId="0" fontId="8" fillId="2" borderId="44" xfId="0" applyFont="1" applyFill="1" applyBorder="1"/>
    <xf numFmtId="0" fontId="2" fillId="0" borderId="5" xfId="0" applyFont="1" applyBorder="1"/>
    <xf numFmtId="0" fontId="2" fillId="0" borderId="4" xfId="0" applyFont="1" applyBorder="1"/>
    <xf numFmtId="0" fontId="2" fillId="0" borderId="45" xfId="0" applyFont="1" applyBorder="1"/>
    <xf numFmtId="0" fontId="2" fillId="0" borderId="0" xfId="0" applyFont="1" applyBorder="1" applyAlignment="1">
      <alignment horizontal="right"/>
    </xf>
    <xf numFmtId="166" fontId="2" fillId="0" borderId="0" xfId="0" applyNumberFormat="1" applyFont="1" applyBorder="1"/>
    <xf numFmtId="0" fontId="2" fillId="0" borderId="0" xfId="0" applyFont="1" applyFill="1" applyBorder="1"/>
    <xf numFmtId="0" fontId="2" fillId="0" borderId="18" xfId="0" applyFont="1" applyBorder="1"/>
    <xf numFmtId="0" fontId="2" fillId="0" borderId="20" xfId="0" applyFont="1" applyBorder="1"/>
    <xf numFmtId="0" fontId="2" fillId="0" borderId="46" xfId="0" applyFont="1" applyBorder="1"/>
    <xf numFmtId="0" fontId="2" fillId="0" borderId="7" xfId="0" applyFont="1" applyBorder="1"/>
    <xf numFmtId="165" fontId="2" fillId="0" borderId="8" xfId="0" applyNumberFormat="1" applyFont="1" applyBorder="1" applyAlignment="1">
      <alignment horizontal="right"/>
    </xf>
    <xf numFmtId="0" fontId="2" fillId="0" borderId="8" xfId="0" applyFont="1" applyBorder="1"/>
    <xf numFmtId="0" fontId="2" fillId="0" borderId="2" xfId="0" applyFont="1" applyBorder="1"/>
    <xf numFmtId="165" fontId="2" fillId="0" borderId="3" xfId="0" applyNumberFormat="1" applyFont="1" applyBorder="1" applyAlignment="1">
      <alignment horizontal="right"/>
    </xf>
    <xf numFmtId="0" fontId="7" fillId="2" borderId="39" xfId="0" applyFont="1" applyFill="1" applyBorder="1"/>
    <xf numFmtId="0" fontId="7" fillId="2" borderId="42" xfId="0" applyFont="1" applyFill="1" applyBorder="1"/>
    <xf numFmtId="0" fontId="7" fillId="2" borderId="40" xfId="0" applyFont="1" applyFill="1" applyBorder="1"/>
    <xf numFmtId="0" fontId="7" fillId="0" borderId="0" xfId="0" applyFont="1"/>
    <xf numFmtId="0" fontId="2" fillId="0" borderId="0" xfId="0" applyFont="1" applyAlignment="1">
      <alignment vertical="justify"/>
    </xf>
    <xf numFmtId="49" fontId="8" fillId="0" borderId="51" xfId="1" applyNumberFormat="1" applyFont="1" applyBorder="1"/>
    <xf numFmtId="49" fontId="2" fillId="0" borderId="51" xfId="1" applyNumberFormat="1" applyFont="1" applyBorder="1"/>
    <xf numFmtId="49" fontId="2" fillId="0" borderId="51" xfId="1" applyNumberFormat="1" applyFont="1" applyBorder="1" applyAlignment="1">
      <alignment horizontal="right"/>
    </xf>
    <xf numFmtId="0" fontId="2" fillId="0" borderId="52" xfId="1" applyFont="1" applyBorder="1"/>
    <xf numFmtId="49" fontId="2" fillId="0" borderId="51" xfId="0" applyNumberFormat="1" applyFont="1" applyBorder="1" applyAlignment="1">
      <alignment horizontal="left"/>
    </xf>
    <xf numFmtId="0" fontId="2" fillId="0" borderId="53" xfId="0" applyNumberFormat="1" applyFont="1" applyBorder="1"/>
    <xf numFmtId="49" fontId="8" fillId="0" borderId="56" xfId="1" applyNumberFormat="1" applyFont="1" applyBorder="1"/>
    <xf numFmtId="49" fontId="2" fillId="0" borderId="56" xfId="1" applyNumberFormat="1" applyFont="1" applyBorder="1"/>
    <xf numFmtId="49" fontId="2" fillId="0" borderId="56" xfId="1" applyNumberFormat="1" applyFont="1" applyBorder="1" applyAlignment="1">
      <alignment horizontal="right"/>
    </xf>
    <xf numFmtId="49" fontId="3" fillId="0" borderId="0" xfId="0" applyNumberFormat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Border="1" applyAlignment="1">
      <alignment horizontal="centerContinuous"/>
    </xf>
    <xf numFmtId="49" fontId="8" fillId="2" borderId="12" xfId="0" applyNumberFormat="1" applyFont="1" applyFill="1" applyBorder="1" applyAlignment="1">
      <alignment horizontal="center"/>
    </xf>
    <xf numFmtId="0" fontId="8" fillId="2" borderId="13" xfId="0" applyFont="1" applyFill="1" applyBorder="1" applyAlignment="1">
      <alignment horizontal="center"/>
    </xf>
    <xf numFmtId="0" fontId="8" fillId="2" borderId="35" xfId="0" applyFont="1" applyFill="1" applyBorder="1" applyAlignment="1">
      <alignment horizontal="center"/>
    </xf>
    <xf numFmtId="0" fontId="8" fillId="2" borderId="14" xfId="0" applyFont="1" applyFill="1" applyBorder="1" applyAlignment="1">
      <alignment horizontal="center"/>
    </xf>
    <xf numFmtId="0" fontId="8" fillId="2" borderId="59" xfId="0" applyFont="1" applyFill="1" applyBorder="1" applyAlignment="1">
      <alignment horizontal="center"/>
    </xf>
    <xf numFmtId="0" fontId="8" fillId="2" borderId="60" xfId="0" applyFont="1" applyFill="1" applyBorder="1" applyAlignment="1">
      <alignment horizontal="center"/>
    </xf>
    <xf numFmtId="3" fontId="2" fillId="0" borderId="45" xfId="0" applyNumberFormat="1" applyFont="1" applyBorder="1"/>
    <xf numFmtId="0" fontId="8" fillId="2" borderId="12" xfId="0" applyFont="1" applyFill="1" applyBorder="1"/>
    <xf numFmtId="0" fontId="8" fillId="2" borderId="13" xfId="0" applyFont="1" applyFill="1" applyBorder="1"/>
    <xf numFmtId="3" fontId="8" fillId="2" borderId="35" xfId="0" applyNumberFormat="1" applyFont="1" applyFill="1" applyBorder="1"/>
    <xf numFmtId="3" fontId="8" fillId="2" borderId="14" xfId="0" applyNumberFormat="1" applyFont="1" applyFill="1" applyBorder="1"/>
    <xf numFmtId="3" fontId="8" fillId="2" borderId="59" xfId="0" applyNumberFormat="1" applyFont="1" applyFill="1" applyBorder="1"/>
    <xf numFmtId="3" fontId="8" fillId="2" borderId="60" xfId="0" applyNumberFormat="1" applyFont="1" applyFill="1" applyBorder="1"/>
    <xf numFmtId="3" fontId="3" fillId="0" borderId="0" xfId="0" applyNumberFormat="1" applyFont="1" applyAlignment="1">
      <alignment horizontal="centerContinuous"/>
    </xf>
    <xf numFmtId="0" fontId="2" fillId="2" borderId="44" xfId="0" applyFont="1" applyFill="1" applyBorder="1"/>
    <xf numFmtId="0" fontId="8" fillId="2" borderId="62" xfId="0" applyFont="1" applyFill="1" applyBorder="1" applyAlignment="1">
      <alignment horizontal="right"/>
    </xf>
    <xf numFmtId="0" fontId="8" fillId="2" borderId="24" xfId="0" applyFont="1" applyFill="1" applyBorder="1" applyAlignment="1">
      <alignment horizontal="right"/>
    </xf>
    <xf numFmtId="0" fontId="8" fillId="2" borderId="23" xfId="0" applyFont="1" applyFill="1" applyBorder="1" applyAlignment="1">
      <alignment horizontal="center"/>
    </xf>
    <xf numFmtId="4" fontId="5" fillId="2" borderId="24" xfId="0" applyNumberFormat="1" applyFont="1" applyFill="1" applyBorder="1" applyAlignment="1">
      <alignment horizontal="right"/>
    </xf>
    <xf numFmtId="4" fontId="5" fillId="2" borderId="44" xfId="0" applyNumberFormat="1" applyFont="1" applyFill="1" applyBorder="1" applyAlignment="1">
      <alignment horizontal="right"/>
    </xf>
    <xf numFmtId="0" fontId="2" fillId="0" borderId="31" xfId="0" applyFont="1" applyBorder="1"/>
    <xf numFmtId="3" fontId="2" fillId="0" borderId="37" xfId="0" applyNumberFormat="1" applyFont="1" applyBorder="1" applyAlignment="1">
      <alignment horizontal="right"/>
    </xf>
    <xf numFmtId="165" fontId="2" fillId="0" borderId="15" xfId="0" applyNumberFormat="1" applyFont="1" applyBorder="1" applyAlignment="1">
      <alignment horizontal="right"/>
    </xf>
    <xf numFmtId="3" fontId="2" fillId="0" borderId="18" xfId="0" applyNumberFormat="1" applyFont="1" applyBorder="1" applyAlignment="1">
      <alignment horizontal="right"/>
    </xf>
    <xf numFmtId="4" fontId="2" fillId="0" borderId="21" xfId="0" applyNumberFormat="1" applyFont="1" applyBorder="1" applyAlignment="1">
      <alignment horizontal="right"/>
    </xf>
    <xf numFmtId="3" fontId="2" fillId="0" borderId="31" xfId="0" applyNumberFormat="1" applyFont="1" applyBorder="1" applyAlignment="1">
      <alignment horizontal="right"/>
    </xf>
    <xf numFmtId="0" fontId="2" fillId="2" borderId="39" xfId="0" applyFont="1" applyFill="1" applyBorder="1"/>
    <xf numFmtId="0" fontId="8" fillId="2" borderId="42" xfId="0" applyFont="1" applyFill="1" applyBorder="1"/>
    <xf numFmtId="0" fontId="2" fillId="2" borderId="42" xfId="0" applyFont="1" applyFill="1" applyBorder="1"/>
    <xf numFmtId="4" fontId="2" fillId="2" borderId="48" xfId="0" applyNumberFormat="1" applyFont="1" applyFill="1" applyBorder="1"/>
    <xf numFmtId="4" fontId="2" fillId="2" borderId="39" xfId="0" applyNumberFormat="1" applyFont="1" applyFill="1" applyBorder="1"/>
    <xf numFmtId="4" fontId="2" fillId="2" borderId="42" xfId="0" applyNumberFormat="1" applyFont="1" applyFill="1" applyBorder="1"/>
    <xf numFmtId="3" fontId="4" fillId="0" borderId="0" xfId="0" applyNumberFormat="1" applyFont="1"/>
    <xf numFmtId="4" fontId="4" fillId="0" borderId="0" xfId="0" applyNumberFormat="1" applyFont="1"/>
    <xf numFmtId="0" fontId="2" fillId="0" borderId="0" xfId="1" applyFont="1"/>
    <xf numFmtId="0" fontId="11" fillId="0" borderId="0" xfId="1" applyFont="1" applyAlignment="1">
      <alignment horizontal="centerContinuous"/>
    </xf>
    <xf numFmtId="0" fontId="12" fillId="0" borderId="0" xfId="1" applyFont="1" applyAlignment="1">
      <alignment horizontal="centerContinuous"/>
    </xf>
    <xf numFmtId="0" fontId="12" fillId="0" borderId="0" xfId="1" applyFont="1" applyAlignment="1">
      <alignment horizontal="right"/>
    </xf>
    <xf numFmtId="0" fontId="2" fillId="0" borderId="51" xfId="1" applyFont="1" applyBorder="1"/>
    <xf numFmtId="0" fontId="4" fillId="0" borderId="52" xfId="1" applyFont="1" applyBorder="1" applyAlignment="1">
      <alignment horizontal="right"/>
    </xf>
    <xf numFmtId="49" fontId="2" fillId="0" borderId="51" xfId="1" applyNumberFormat="1" applyFont="1" applyBorder="1" applyAlignment="1">
      <alignment horizontal="left"/>
    </xf>
    <xf numFmtId="0" fontId="2" fillId="0" borderId="53" xfId="1" applyFont="1" applyBorder="1"/>
    <xf numFmtId="0" fontId="2" fillId="0" borderId="56" xfId="1" applyFont="1" applyBorder="1"/>
    <xf numFmtId="0" fontId="4" fillId="0" borderId="0" xfId="1" applyFont="1"/>
    <xf numFmtId="0" fontId="2" fillId="0" borderId="0" xfId="1" applyFont="1" applyAlignment="1">
      <alignment horizontal="right"/>
    </xf>
    <xf numFmtId="0" fontId="2" fillId="0" borderId="0" xfId="1" applyFont="1" applyAlignment="1"/>
    <xf numFmtId="49" fontId="4" fillId="2" borderId="15" xfId="1" applyNumberFormat="1" applyFont="1" applyFill="1" applyBorder="1"/>
    <xf numFmtId="0" fontId="4" fillId="2" borderId="3" xfId="1" applyFont="1" applyFill="1" applyBorder="1" applyAlignment="1">
      <alignment horizontal="center"/>
    </xf>
    <xf numFmtId="0" fontId="4" fillId="2" borderId="3" xfId="1" applyNumberFormat="1" applyFont="1" applyFill="1" applyBorder="1" applyAlignment="1">
      <alignment horizontal="center"/>
    </xf>
    <xf numFmtId="0" fontId="4" fillId="2" borderId="15" xfId="1" applyFont="1" applyFill="1" applyBorder="1" applyAlignment="1">
      <alignment horizontal="center"/>
    </xf>
    <xf numFmtId="0" fontId="4" fillId="2" borderId="15" xfId="1" applyFont="1" applyFill="1" applyBorder="1" applyAlignment="1">
      <alignment horizontal="center" wrapText="1"/>
    </xf>
    <xf numFmtId="0" fontId="8" fillId="0" borderId="17" xfId="1" applyFont="1" applyBorder="1" applyAlignment="1">
      <alignment horizontal="center"/>
    </xf>
    <xf numFmtId="49" fontId="8" fillId="0" borderId="17" xfId="1" applyNumberFormat="1" applyFont="1" applyBorder="1" applyAlignment="1">
      <alignment horizontal="left"/>
    </xf>
    <xf numFmtId="0" fontId="8" fillId="0" borderId="1" xfId="1" applyFont="1" applyBorder="1"/>
    <xf numFmtId="0" fontId="2" fillId="0" borderId="2" xfId="1" applyFont="1" applyBorder="1" applyAlignment="1">
      <alignment horizontal="center"/>
    </xf>
    <xf numFmtId="0" fontId="2" fillId="0" borderId="2" xfId="1" applyNumberFormat="1" applyFont="1" applyBorder="1" applyAlignment="1">
      <alignment horizontal="right"/>
    </xf>
    <xf numFmtId="0" fontId="2" fillId="0" borderId="3" xfId="1" applyNumberFormat="1" applyFont="1" applyBorder="1"/>
    <xf numFmtId="0" fontId="2" fillId="0" borderId="6" xfId="1" applyNumberFormat="1" applyFont="1" applyFill="1" applyBorder="1"/>
    <xf numFmtId="0" fontId="2" fillId="0" borderId="8" xfId="1" applyNumberFormat="1" applyFont="1" applyFill="1" applyBorder="1"/>
    <xf numFmtId="0" fontId="2" fillId="0" borderId="6" xfId="1" applyFont="1" applyFill="1" applyBorder="1"/>
    <xf numFmtId="0" fontId="2" fillId="0" borderId="8" xfId="1" applyFont="1" applyFill="1" applyBorder="1"/>
    <xf numFmtId="0" fontId="13" fillId="0" borderId="0" xfId="1" applyFont="1"/>
    <xf numFmtId="0" fontId="9" fillId="0" borderId="16" xfId="1" applyFont="1" applyBorder="1" applyAlignment="1">
      <alignment horizontal="center" vertical="top"/>
    </xf>
    <xf numFmtId="49" fontId="9" fillId="0" borderId="16" xfId="1" applyNumberFormat="1" applyFont="1" applyBorder="1" applyAlignment="1">
      <alignment horizontal="left" vertical="top"/>
    </xf>
    <xf numFmtId="0" fontId="9" fillId="0" borderId="16" xfId="1" applyFont="1" applyBorder="1" applyAlignment="1">
      <alignment vertical="top" wrapText="1"/>
    </xf>
    <xf numFmtId="49" fontId="9" fillId="0" borderId="16" xfId="1" applyNumberFormat="1" applyFont="1" applyBorder="1" applyAlignment="1">
      <alignment horizontal="center" shrinkToFit="1"/>
    </xf>
    <xf numFmtId="4" fontId="9" fillId="0" borderId="16" xfId="1" applyNumberFormat="1" applyFont="1" applyBorder="1" applyAlignment="1">
      <alignment horizontal="right"/>
    </xf>
    <xf numFmtId="4" fontId="9" fillId="0" borderId="16" xfId="1" applyNumberFormat="1" applyFont="1" applyBorder="1"/>
    <xf numFmtId="168" fontId="9" fillId="0" borderId="16" xfId="1" applyNumberFormat="1" applyFont="1" applyBorder="1"/>
    <xf numFmtId="4" fontId="9" fillId="0" borderId="8" xfId="1" applyNumberFormat="1" applyFont="1" applyBorder="1"/>
    <xf numFmtId="0" fontId="4" fillId="0" borderId="17" xfId="1" applyFont="1" applyBorder="1" applyAlignment="1">
      <alignment horizontal="center"/>
    </xf>
    <xf numFmtId="49" fontId="4" fillId="0" borderId="17" xfId="1" applyNumberFormat="1" applyFont="1" applyBorder="1" applyAlignment="1">
      <alignment horizontal="left"/>
    </xf>
    <xf numFmtId="4" fontId="2" fillId="0" borderId="5" xfId="1" applyNumberFormat="1" applyFont="1" applyBorder="1"/>
    <xf numFmtId="0" fontId="16" fillId="0" borderId="0" xfId="1" applyFont="1" applyAlignment="1">
      <alignment wrapText="1"/>
    </xf>
    <xf numFmtId="49" fontId="4" fillId="0" borderId="17" xfId="1" applyNumberFormat="1" applyFont="1" applyBorder="1" applyAlignment="1">
      <alignment horizontal="right"/>
    </xf>
    <xf numFmtId="4" fontId="17" fillId="6" borderId="65" xfId="1" applyNumberFormat="1" applyFont="1" applyFill="1" applyBorder="1" applyAlignment="1">
      <alignment horizontal="right" wrapText="1"/>
    </xf>
    <xf numFmtId="0" fontId="17" fillId="6" borderId="4" xfId="1" applyFont="1" applyFill="1" applyBorder="1" applyAlignment="1">
      <alignment horizontal="left" wrapText="1"/>
    </xf>
    <xf numFmtId="0" fontId="17" fillId="0" borderId="5" xfId="0" applyFont="1" applyBorder="1" applyAlignment="1">
      <alignment horizontal="right"/>
    </xf>
    <xf numFmtId="0" fontId="2" fillId="0" borderId="4" xfId="1" applyFont="1" applyBorder="1"/>
    <xf numFmtId="0" fontId="2" fillId="0" borderId="0" xfId="1" applyFont="1" applyBorder="1"/>
    <xf numFmtId="0" fontId="2" fillId="2" borderId="15" xfId="1" applyFont="1" applyFill="1" applyBorder="1" applyAlignment="1">
      <alignment horizontal="center"/>
    </xf>
    <xf numFmtId="49" fontId="19" fillId="2" borderId="15" xfId="1" applyNumberFormat="1" applyFont="1" applyFill="1" applyBorder="1" applyAlignment="1">
      <alignment horizontal="left"/>
    </xf>
    <xf numFmtId="0" fontId="19" fillId="2" borderId="1" xfId="1" applyFont="1" applyFill="1" applyBorder="1"/>
    <xf numFmtId="0" fontId="2" fillId="2" borderId="2" xfId="1" applyFont="1" applyFill="1" applyBorder="1" applyAlignment="1">
      <alignment horizontal="center"/>
    </xf>
    <xf numFmtId="4" fontId="2" fillId="2" borderId="2" xfId="1" applyNumberFormat="1" applyFont="1" applyFill="1" applyBorder="1" applyAlignment="1">
      <alignment horizontal="right"/>
    </xf>
    <xf numFmtId="4" fontId="2" fillId="2" borderId="3" xfId="1" applyNumberFormat="1" applyFont="1" applyFill="1" applyBorder="1" applyAlignment="1">
      <alignment horizontal="right"/>
    </xf>
    <xf numFmtId="4" fontId="8" fillId="2" borderId="15" xfId="1" applyNumberFormat="1" applyFont="1" applyFill="1" applyBorder="1"/>
    <xf numFmtId="0" fontId="2" fillId="2" borderId="2" xfId="1" applyFont="1" applyFill="1" applyBorder="1"/>
    <xf numFmtId="4" fontId="8" fillId="2" borderId="3" xfId="1" applyNumberFormat="1" applyFont="1" applyFill="1" applyBorder="1"/>
    <xf numFmtId="3" fontId="2" fillId="0" borderId="0" xfId="1" applyNumberFormat="1" applyFont="1"/>
    <xf numFmtId="0" fontId="20" fillId="0" borderId="0" xfId="1" applyFont="1" applyAlignment="1"/>
    <xf numFmtId="0" fontId="21" fillId="0" borderId="0" xfId="1" applyFont="1" applyBorder="1"/>
    <xf numFmtId="3" fontId="21" fillId="0" borderId="0" xfId="1" applyNumberFormat="1" applyFont="1" applyBorder="1" applyAlignment="1">
      <alignment horizontal="right"/>
    </xf>
    <xf numFmtId="4" fontId="21" fillId="0" borderId="0" xfId="1" applyNumberFormat="1" applyFont="1" applyBorder="1"/>
    <xf numFmtId="0" fontId="20" fillId="0" borderId="0" xfId="1" applyFont="1" applyBorder="1" applyAlignment="1"/>
    <xf numFmtId="0" fontId="2" fillId="0" borderId="0" xfId="1" applyFont="1" applyBorder="1" applyAlignment="1">
      <alignment horizontal="right"/>
    </xf>
    <xf numFmtId="49" fontId="4" fillId="0" borderId="28" xfId="0" applyNumberFormat="1" applyFont="1" applyBorder="1"/>
    <xf numFmtId="3" fontId="2" fillId="0" borderId="5" xfId="0" applyNumberFormat="1" applyFont="1" applyBorder="1"/>
    <xf numFmtId="3" fontId="2" fillId="0" borderId="17" xfId="0" applyNumberFormat="1" applyFont="1" applyBorder="1"/>
    <xf numFmtId="3" fontId="2" fillId="0" borderId="61" xfId="0" applyNumberFormat="1" applyFont="1" applyBorder="1"/>
    <xf numFmtId="4" fontId="22" fillId="6" borderId="65" xfId="1" applyNumberFormat="1" applyFont="1" applyFill="1" applyBorder="1" applyAlignment="1">
      <alignment horizontal="right" wrapText="1"/>
    </xf>
    <xf numFmtId="4" fontId="2" fillId="0" borderId="7" xfId="0" applyNumberFormat="1" applyFont="1" applyBorder="1" applyAlignment="1">
      <alignment horizontal="right" vertical="center"/>
    </xf>
    <xf numFmtId="4" fontId="2" fillId="0" borderId="8" xfId="0" applyNumberFormat="1" applyFont="1" applyBorder="1" applyAlignment="1">
      <alignment horizontal="right" vertical="center"/>
    </xf>
    <xf numFmtId="4" fontId="2" fillId="0" borderId="0" xfId="0" applyNumberFormat="1" applyFont="1" applyBorder="1" applyAlignment="1">
      <alignment horizontal="right" vertical="center"/>
    </xf>
    <xf numFmtId="4" fontId="2" fillId="0" borderId="5" xfId="0" applyNumberFormat="1" applyFont="1" applyBorder="1" applyAlignment="1">
      <alignment horizontal="right" vertical="center"/>
    </xf>
    <xf numFmtId="4" fontId="2" fillId="0" borderId="10" xfId="0" applyNumberFormat="1" applyFont="1" applyBorder="1" applyAlignment="1">
      <alignment horizontal="right" vertical="center"/>
    </xf>
    <xf numFmtId="4" fontId="2" fillId="0" borderId="11" xfId="0" applyNumberFormat="1" applyFont="1" applyBorder="1" applyAlignment="1">
      <alignment horizontal="right" vertical="center"/>
    </xf>
    <xf numFmtId="3" fontId="7" fillId="5" borderId="13" xfId="0" applyNumberFormat="1" applyFont="1" applyFill="1" applyBorder="1" applyAlignment="1">
      <alignment horizontal="right" vertical="center"/>
    </xf>
    <xf numFmtId="3" fontId="7" fillId="5" borderId="14" xfId="0" applyNumberFormat="1" applyFont="1" applyFill="1" applyBorder="1" applyAlignment="1">
      <alignment horizontal="right" vertical="center"/>
    </xf>
    <xf numFmtId="0" fontId="2" fillId="0" borderId="39" xfId="0" applyFont="1" applyBorder="1" applyAlignment="1">
      <alignment horizontal="center" shrinkToFit="1"/>
    </xf>
    <xf numFmtId="0" fontId="2" fillId="0" borderId="40" xfId="0" applyFont="1" applyBorder="1" applyAlignment="1">
      <alignment horizontal="center" shrinkToFit="1"/>
    </xf>
    <xf numFmtId="0" fontId="4" fillId="0" borderId="15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15" xfId="0" applyFont="1" applyBorder="1" applyAlignment="1">
      <alignment horizontal="center"/>
    </xf>
    <xf numFmtId="0" fontId="2" fillId="0" borderId="0" xfId="0" applyFont="1" applyAlignment="1">
      <alignment horizontal="left" wrapText="1"/>
    </xf>
    <xf numFmtId="167" fontId="2" fillId="0" borderId="1" xfId="0" applyNumberFormat="1" applyFont="1" applyBorder="1" applyAlignment="1">
      <alignment horizontal="right" indent="2"/>
    </xf>
    <xf numFmtId="167" fontId="2" fillId="0" borderId="30" xfId="0" applyNumberFormat="1" applyFont="1" applyBorder="1" applyAlignment="1">
      <alignment horizontal="right" indent="2"/>
    </xf>
    <xf numFmtId="167" fontId="7" fillId="2" borderId="47" xfId="0" applyNumberFormat="1" applyFont="1" applyFill="1" applyBorder="1" applyAlignment="1">
      <alignment horizontal="right" indent="2"/>
    </xf>
    <xf numFmtId="167" fontId="7" fillId="2" borderId="48" xfId="0" applyNumberFormat="1" applyFont="1" applyFill="1" applyBorder="1" applyAlignment="1">
      <alignment horizontal="right" indent="2"/>
    </xf>
    <xf numFmtId="0" fontId="9" fillId="0" borderId="0" xfId="0" applyFont="1" applyAlignment="1">
      <alignment horizontal="left" vertical="top" wrapText="1"/>
    </xf>
    <xf numFmtId="0" fontId="2" fillId="0" borderId="49" xfId="1" applyFont="1" applyBorder="1" applyAlignment="1">
      <alignment horizontal="center"/>
    </xf>
    <xf numFmtId="0" fontId="2" fillId="0" borderId="50" xfId="1" applyFont="1" applyBorder="1" applyAlignment="1">
      <alignment horizontal="center"/>
    </xf>
    <xf numFmtId="0" fontId="2" fillId="0" borderId="54" xfId="1" applyFont="1" applyBorder="1" applyAlignment="1">
      <alignment horizontal="center"/>
    </xf>
    <xf numFmtId="0" fontId="2" fillId="0" borderId="55" xfId="1" applyFont="1" applyBorder="1" applyAlignment="1">
      <alignment horizontal="center"/>
    </xf>
    <xf numFmtId="0" fontId="2" fillId="0" borderId="57" xfId="1" applyFont="1" applyBorder="1" applyAlignment="1">
      <alignment horizontal="left"/>
    </xf>
    <xf numFmtId="0" fontId="2" fillId="0" borderId="56" xfId="1" applyFont="1" applyBorder="1" applyAlignment="1">
      <alignment horizontal="left"/>
    </xf>
    <xf numFmtId="0" fontId="2" fillId="0" borderId="58" xfId="1" applyFont="1" applyBorder="1" applyAlignment="1">
      <alignment horizontal="left"/>
    </xf>
    <xf numFmtId="3" fontId="8" fillId="2" borderId="42" xfId="0" applyNumberFormat="1" applyFont="1" applyFill="1" applyBorder="1" applyAlignment="1">
      <alignment horizontal="right"/>
    </xf>
    <xf numFmtId="3" fontId="8" fillId="2" borderId="48" xfId="0" applyNumberFormat="1" applyFont="1" applyFill="1" applyBorder="1" applyAlignment="1">
      <alignment horizontal="right"/>
    </xf>
    <xf numFmtId="0" fontId="10" fillId="0" borderId="0" xfId="1" applyFont="1" applyAlignment="1">
      <alignment horizontal="center"/>
    </xf>
    <xf numFmtId="49" fontId="2" fillId="0" borderId="54" xfId="1" applyNumberFormat="1" applyFont="1" applyBorder="1" applyAlignment="1">
      <alignment horizontal="center"/>
    </xf>
    <xf numFmtId="0" fontId="2" fillId="0" borderId="57" xfId="1" applyFont="1" applyBorder="1" applyAlignment="1">
      <alignment horizontal="center" shrinkToFit="1"/>
    </xf>
    <xf numFmtId="0" fontId="2" fillId="0" borderId="56" xfId="1" applyFont="1" applyBorder="1" applyAlignment="1">
      <alignment horizontal="center" shrinkToFit="1"/>
    </xf>
    <xf numFmtId="0" fontId="2" fillId="0" borderId="58" xfId="1" applyFont="1" applyBorder="1" applyAlignment="1">
      <alignment horizontal="center" shrinkToFit="1"/>
    </xf>
    <xf numFmtId="49" fontId="17" fillId="6" borderId="63" xfId="1" applyNumberFormat="1" applyFont="1" applyFill="1" applyBorder="1" applyAlignment="1">
      <alignment horizontal="left" wrapText="1"/>
    </xf>
    <xf numFmtId="49" fontId="18" fillId="0" borderId="64" xfId="0" applyNumberFormat="1" applyFont="1" applyBorder="1" applyAlignment="1">
      <alignment horizontal="left" wrapText="1"/>
    </xf>
    <xf numFmtId="0" fontId="14" fillId="6" borderId="4" xfId="1" applyNumberFormat="1" applyFont="1" applyFill="1" applyBorder="1" applyAlignment="1">
      <alignment horizontal="left" wrapText="1" indent="1"/>
    </xf>
    <xf numFmtId="0" fontId="15" fillId="0" borderId="0" xfId="0" applyNumberFormat="1" applyFont="1"/>
    <xf numFmtId="0" fontId="15" fillId="0" borderId="5" xfId="0" applyNumberFormat="1" applyFont="1" applyBorder="1"/>
    <xf numFmtId="49" fontId="22" fillId="6" borderId="63" xfId="1" applyNumberFormat="1" applyFont="1" applyFill="1" applyBorder="1" applyAlignment="1">
      <alignment horizontal="left" wrapText="1"/>
    </xf>
  </cellXfs>
  <cellStyles count="2">
    <cellStyle name="Normální" xfId="0" builtinId="0"/>
    <cellStyle name="normální_POL.XLS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5112">
    <pageSetUpPr fitToPage="1"/>
  </sheetPr>
  <dimension ref="A1:O52"/>
  <sheetViews>
    <sheetView showGridLines="0" topLeftCell="B1" zoomScaleNormal="100" zoomScaleSheetLayoutView="75" workbookViewId="0">
      <selection activeCell="H47" sqref="H47"/>
    </sheetView>
  </sheetViews>
  <sheetFormatPr defaultRowHeight="12.75" x14ac:dyDescent="0.2"/>
  <cols>
    <col min="1" max="1" width="0.5703125" style="1" hidden="1" customWidth="1"/>
    <col min="2" max="2" width="7.140625" style="1" customWidth="1"/>
    <col min="3" max="3" width="9.140625" style="1"/>
    <col min="4" max="4" width="19.7109375" style="1" customWidth="1"/>
    <col min="5" max="5" width="6.85546875" style="1" customWidth="1"/>
    <col min="6" max="6" width="13.140625" style="1" customWidth="1"/>
    <col min="7" max="7" width="12.42578125" style="2" customWidth="1"/>
    <col min="8" max="8" width="13.5703125" style="1" customWidth="1"/>
    <col min="9" max="9" width="11.42578125" style="2" customWidth="1"/>
    <col min="10" max="10" width="7" style="2" customWidth="1"/>
    <col min="11" max="15" width="10.7109375" style="1" customWidth="1"/>
    <col min="16" max="16384" width="9.140625" style="1"/>
  </cols>
  <sheetData>
    <row r="1" spans="2:15" ht="12" customHeight="1" x14ac:dyDescent="0.2"/>
    <row r="2" spans="2:15" ht="17.25" customHeight="1" x14ac:dyDescent="0.25">
      <c r="B2" s="3"/>
      <c r="C2" s="4" t="s">
        <v>990</v>
      </c>
      <c r="E2" s="5"/>
      <c r="F2" s="4"/>
      <c r="G2" s="6"/>
      <c r="H2" s="7" t="s">
        <v>0</v>
      </c>
      <c r="I2" s="8">
        <f ca="1">TODAY()</f>
        <v>43032</v>
      </c>
      <c r="K2" s="3"/>
    </row>
    <row r="3" spans="2:15" ht="6" customHeight="1" x14ac:dyDescent="0.2">
      <c r="C3" s="9"/>
      <c r="D3" s="10" t="s">
        <v>1</v>
      </c>
    </row>
    <row r="4" spans="2:15" ht="4.5" customHeight="1" x14ac:dyDescent="0.2"/>
    <row r="5" spans="2:15" ht="13.5" customHeight="1" x14ac:dyDescent="0.25">
      <c r="C5" s="11" t="s">
        <v>2</v>
      </c>
      <c r="D5" s="12" t="s">
        <v>99</v>
      </c>
      <c r="E5" s="13" t="s">
        <v>100</v>
      </c>
      <c r="F5" s="14"/>
      <c r="G5" s="15"/>
      <c r="H5" s="14"/>
      <c r="I5" s="15"/>
      <c r="O5" s="8"/>
    </row>
    <row r="7" spans="2:15" x14ac:dyDescent="0.2">
      <c r="C7" s="16" t="s">
        <v>3</v>
      </c>
      <c r="D7" s="17"/>
      <c r="H7" s="18" t="s">
        <v>4</v>
      </c>
      <c r="J7" s="17"/>
      <c r="K7" s="17"/>
    </row>
    <row r="8" spans="2:15" x14ac:dyDescent="0.2">
      <c r="D8" s="17"/>
      <c r="H8" s="18" t="s">
        <v>5</v>
      </c>
      <c r="J8" s="17"/>
      <c r="K8" s="17"/>
    </row>
    <row r="9" spans="2:15" x14ac:dyDescent="0.2">
      <c r="C9" s="18"/>
      <c r="D9" s="17"/>
      <c r="H9" s="18"/>
      <c r="J9" s="17"/>
    </row>
    <row r="10" spans="2:15" x14ac:dyDescent="0.2">
      <c r="H10" s="18"/>
      <c r="J10" s="17"/>
    </row>
    <row r="11" spans="2:15" x14ac:dyDescent="0.2">
      <c r="C11" s="16" t="s">
        <v>6</v>
      </c>
      <c r="D11" s="17"/>
      <c r="H11" s="18" t="s">
        <v>4</v>
      </c>
      <c r="J11" s="17"/>
      <c r="K11" s="17"/>
    </row>
    <row r="12" spans="2:15" x14ac:dyDescent="0.2">
      <c r="D12" s="17"/>
      <c r="H12" s="18" t="s">
        <v>5</v>
      </c>
      <c r="J12" s="17"/>
      <c r="K12" s="17"/>
    </row>
    <row r="13" spans="2:15" ht="12" customHeight="1" x14ac:dyDescent="0.2">
      <c r="C13" s="18"/>
      <c r="D13" s="17"/>
      <c r="J13" s="18"/>
    </row>
    <row r="14" spans="2:15" ht="24.75" customHeight="1" x14ac:dyDescent="0.2">
      <c r="C14" s="19" t="s">
        <v>7</v>
      </c>
      <c r="H14" s="19" t="s">
        <v>8</v>
      </c>
      <c r="J14" s="18"/>
    </row>
    <row r="15" spans="2:15" ht="12.75" customHeight="1" x14ac:dyDescent="0.2">
      <c r="J15" s="18"/>
    </row>
    <row r="16" spans="2:15" ht="28.5" customHeight="1" x14ac:dyDescent="0.2">
      <c r="C16" s="19" t="s">
        <v>9</v>
      </c>
      <c r="H16" s="19" t="s">
        <v>9</v>
      </c>
    </row>
    <row r="17" spans="2:12" ht="25.5" customHeight="1" x14ac:dyDescent="0.2"/>
    <row r="18" spans="2:12" ht="13.5" customHeight="1" x14ac:dyDescent="0.2">
      <c r="B18" s="20"/>
      <c r="C18" s="21"/>
      <c r="D18" s="21"/>
      <c r="E18" s="22"/>
      <c r="F18" s="23"/>
      <c r="G18" s="24"/>
      <c r="H18" s="25"/>
      <c r="I18" s="24"/>
      <c r="J18" s="26" t="s">
        <v>10</v>
      </c>
      <c r="K18" s="27"/>
    </row>
    <row r="19" spans="2:12" ht="15" customHeight="1" x14ac:dyDescent="0.2">
      <c r="B19" s="28" t="s">
        <v>11</v>
      </c>
      <c r="C19" s="29"/>
      <c r="D19" s="30">
        <v>15</v>
      </c>
      <c r="E19" s="31" t="s">
        <v>12</v>
      </c>
      <c r="F19" s="32"/>
      <c r="G19" s="33"/>
      <c r="H19" s="33"/>
      <c r="I19" s="287">
        <f>ROUND(G35,0)</f>
        <v>0</v>
      </c>
      <c r="J19" s="288"/>
      <c r="K19" s="34"/>
    </row>
    <row r="20" spans="2:12" x14ac:dyDescent="0.2">
      <c r="B20" s="28" t="s">
        <v>13</v>
      </c>
      <c r="C20" s="29"/>
      <c r="D20" s="30">
        <f>SazbaDPH1</f>
        <v>15</v>
      </c>
      <c r="E20" s="31" t="s">
        <v>12</v>
      </c>
      <c r="F20" s="35"/>
      <c r="G20" s="36"/>
      <c r="H20" s="36"/>
      <c r="I20" s="289">
        <f>ROUND(I19*D20/100,0)</f>
        <v>0</v>
      </c>
      <c r="J20" s="290"/>
      <c r="K20" s="34"/>
    </row>
    <row r="21" spans="2:12" x14ac:dyDescent="0.2">
      <c r="B21" s="28" t="s">
        <v>11</v>
      </c>
      <c r="C21" s="29"/>
      <c r="D21" s="30">
        <v>21</v>
      </c>
      <c r="E21" s="31" t="s">
        <v>12</v>
      </c>
      <c r="F21" s="35"/>
      <c r="G21" s="36"/>
      <c r="H21" s="36"/>
      <c r="I21" s="289">
        <f>ROUND(H35,0)</f>
        <v>0</v>
      </c>
      <c r="J21" s="290"/>
      <c r="K21" s="34"/>
    </row>
    <row r="22" spans="2:12" ht="13.5" thickBot="1" x14ac:dyDescent="0.25">
      <c r="B22" s="28" t="s">
        <v>13</v>
      </c>
      <c r="C22" s="29"/>
      <c r="D22" s="30">
        <f>SazbaDPH2</f>
        <v>21</v>
      </c>
      <c r="E22" s="31" t="s">
        <v>12</v>
      </c>
      <c r="F22" s="37"/>
      <c r="G22" s="38"/>
      <c r="H22" s="38"/>
      <c r="I22" s="291">
        <f>ROUND(I21*D21/100,0)</f>
        <v>0</v>
      </c>
      <c r="J22" s="292"/>
      <c r="K22" s="34"/>
    </row>
    <row r="23" spans="2:12" ht="16.5" thickBot="1" x14ac:dyDescent="0.25">
      <c r="B23" s="39" t="s">
        <v>14</v>
      </c>
      <c r="C23" s="40"/>
      <c r="D23" s="40"/>
      <c r="E23" s="41"/>
      <c r="F23" s="42"/>
      <c r="G23" s="43"/>
      <c r="H23" s="43"/>
      <c r="I23" s="293">
        <f>SUM(I19:I22)</f>
        <v>0</v>
      </c>
      <c r="J23" s="294"/>
      <c r="K23" s="44"/>
    </row>
    <row r="26" spans="2:12" ht="1.5" customHeight="1" x14ac:dyDescent="0.2"/>
    <row r="27" spans="2:12" ht="15.75" customHeight="1" x14ac:dyDescent="0.25">
      <c r="B27" s="13" t="s">
        <v>15</v>
      </c>
      <c r="C27" s="45"/>
      <c r="D27" s="45"/>
      <c r="E27" s="45"/>
      <c r="F27" s="45"/>
      <c r="G27" s="45"/>
      <c r="H27" s="45"/>
      <c r="I27" s="45"/>
      <c r="J27" s="45"/>
      <c r="K27" s="45"/>
      <c r="L27" s="46"/>
    </row>
    <row r="28" spans="2:12" ht="5.25" customHeight="1" x14ac:dyDescent="0.2">
      <c r="L28" s="46"/>
    </row>
    <row r="29" spans="2:12" ht="24" customHeight="1" x14ac:dyDescent="0.2">
      <c r="B29" s="47" t="s">
        <v>16</v>
      </c>
      <c r="C29" s="48"/>
      <c r="D29" s="48"/>
      <c r="E29" s="49"/>
      <c r="F29" s="50" t="s">
        <v>17</v>
      </c>
      <c r="G29" s="51" t="str">
        <f>CONCATENATE("Základ DPH ",SazbaDPH1," %")</f>
        <v>Základ DPH 15 %</v>
      </c>
      <c r="H29" s="50" t="str">
        <f>CONCATENATE("Základ DPH ",SazbaDPH2," %")</f>
        <v>Základ DPH 21 %</v>
      </c>
      <c r="I29" s="50" t="s">
        <v>18</v>
      </c>
      <c r="J29" s="50" t="s">
        <v>12</v>
      </c>
    </row>
    <row r="30" spans="2:12" x14ac:dyDescent="0.2">
      <c r="B30" s="52" t="s">
        <v>102</v>
      </c>
      <c r="C30" s="53" t="s">
        <v>103</v>
      </c>
      <c r="D30" s="54"/>
      <c r="E30" s="55"/>
      <c r="F30" s="56">
        <f>G30+H30+I30</f>
        <v>0</v>
      </c>
      <c r="G30" s="57">
        <v>0</v>
      </c>
      <c r="H30" s="58">
        <f>H42</f>
        <v>0</v>
      </c>
      <c r="I30" s="58">
        <f t="shared" ref="I30:I34" si="0">(G30*SazbaDPH1)/100+(H30*SazbaDPH2)/100</f>
        <v>0</v>
      </c>
      <c r="J30" s="59" t="str">
        <f t="shared" ref="J30:J34" si="1">IF(CelkemObjekty=0,"",F30/CelkemObjekty*100)</f>
        <v/>
      </c>
    </row>
    <row r="31" spans="2:12" x14ac:dyDescent="0.2">
      <c r="B31" s="60" t="s">
        <v>132</v>
      </c>
      <c r="C31" s="61" t="s">
        <v>133</v>
      </c>
      <c r="D31" s="62"/>
      <c r="E31" s="63"/>
      <c r="F31" s="64">
        <f t="shared" ref="F31:F34" si="2">G31+H31+I31</f>
        <v>0</v>
      </c>
      <c r="G31" s="65">
        <v>0</v>
      </c>
      <c r="H31" s="66">
        <f>H43+H44</f>
        <v>0</v>
      </c>
      <c r="I31" s="66">
        <f t="shared" si="0"/>
        <v>0</v>
      </c>
      <c r="J31" s="59" t="str">
        <f t="shared" si="1"/>
        <v/>
      </c>
    </row>
    <row r="32" spans="2:12" x14ac:dyDescent="0.2">
      <c r="B32" s="60" t="s">
        <v>704</v>
      </c>
      <c r="C32" s="61" t="s">
        <v>705</v>
      </c>
      <c r="D32" s="62"/>
      <c r="E32" s="63"/>
      <c r="F32" s="64">
        <f t="shared" si="2"/>
        <v>0</v>
      </c>
      <c r="G32" s="65">
        <v>0</v>
      </c>
      <c r="H32" s="66">
        <f>H45</f>
        <v>0</v>
      </c>
      <c r="I32" s="66">
        <f t="shared" si="0"/>
        <v>0</v>
      </c>
      <c r="J32" s="59" t="str">
        <f t="shared" si="1"/>
        <v/>
      </c>
    </row>
    <row r="33" spans="2:11" x14ac:dyDescent="0.2">
      <c r="B33" s="60" t="s">
        <v>872</v>
      </c>
      <c r="C33" s="61" t="s">
        <v>873</v>
      </c>
      <c r="D33" s="62"/>
      <c r="E33" s="63"/>
      <c r="F33" s="64">
        <f t="shared" si="2"/>
        <v>0</v>
      </c>
      <c r="G33" s="65">
        <v>0</v>
      </c>
      <c r="H33" s="66">
        <f>H46</f>
        <v>0</v>
      </c>
      <c r="I33" s="66">
        <f t="shared" si="0"/>
        <v>0</v>
      </c>
      <c r="J33" s="59" t="str">
        <f t="shared" si="1"/>
        <v/>
      </c>
    </row>
    <row r="34" spans="2:11" x14ac:dyDescent="0.2">
      <c r="B34" s="60" t="s">
        <v>985</v>
      </c>
      <c r="C34" s="61" t="s">
        <v>986</v>
      </c>
      <c r="D34" s="62"/>
      <c r="E34" s="63"/>
      <c r="F34" s="64">
        <f t="shared" si="2"/>
        <v>0</v>
      </c>
      <c r="G34" s="65">
        <v>0</v>
      </c>
      <c r="H34" s="66">
        <f>H47</f>
        <v>0</v>
      </c>
      <c r="I34" s="66">
        <f t="shared" si="0"/>
        <v>0</v>
      </c>
      <c r="J34" s="59" t="str">
        <f t="shared" si="1"/>
        <v/>
      </c>
    </row>
    <row r="35" spans="2:11" ht="17.25" customHeight="1" x14ac:dyDescent="0.2">
      <c r="B35" s="67" t="s">
        <v>19</v>
      </c>
      <c r="C35" s="68"/>
      <c r="D35" s="69"/>
      <c r="E35" s="70"/>
      <c r="F35" s="71">
        <f>SUM(F30:F34)</f>
        <v>0</v>
      </c>
      <c r="G35" s="71">
        <f>SUM(G30:G34)</f>
        <v>0</v>
      </c>
      <c r="H35" s="71">
        <f>SUM(H30:H34)</f>
        <v>0</v>
      </c>
      <c r="I35" s="71">
        <f>SUM(I30:I34)</f>
        <v>0</v>
      </c>
      <c r="J35" s="72" t="str">
        <f t="shared" ref="J35" si="3">IF(CelkemObjekty=0,"",F35/CelkemObjekty*100)</f>
        <v/>
      </c>
    </row>
    <row r="36" spans="2:11" x14ac:dyDescent="0.2">
      <c r="B36" s="73"/>
      <c r="C36" s="73"/>
      <c r="D36" s="73"/>
      <c r="E36" s="73"/>
      <c r="F36" s="73"/>
      <c r="G36" s="73"/>
      <c r="H36" s="73"/>
      <c r="I36" s="73"/>
      <c r="J36" s="73"/>
      <c r="K36" s="73"/>
    </row>
    <row r="37" spans="2:11" ht="9.75" customHeight="1" x14ac:dyDescent="0.2">
      <c r="B37" s="73"/>
      <c r="C37" s="73"/>
      <c r="D37" s="73"/>
      <c r="E37" s="73"/>
      <c r="F37" s="73"/>
      <c r="G37" s="73"/>
      <c r="H37" s="73"/>
      <c r="I37" s="73"/>
      <c r="J37" s="73"/>
      <c r="K37" s="73"/>
    </row>
    <row r="38" spans="2:11" ht="7.5" customHeight="1" x14ac:dyDescent="0.2">
      <c r="B38" s="73"/>
      <c r="C38" s="73"/>
      <c r="D38" s="73"/>
      <c r="E38" s="73"/>
      <c r="F38" s="73"/>
      <c r="G38" s="73"/>
      <c r="H38" s="73"/>
      <c r="I38" s="73"/>
      <c r="J38" s="73"/>
      <c r="K38" s="73"/>
    </row>
    <row r="39" spans="2:11" ht="18" x14ac:dyDescent="0.25">
      <c r="B39" s="13" t="s">
        <v>20</v>
      </c>
      <c r="C39" s="45"/>
      <c r="D39" s="45"/>
      <c r="E39" s="45"/>
      <c r="F39" s="45"/>
      <c r="G39" s="45"/>
      <c r="H39" s="45"/>
      <c r="I39" s="45"/>
      <c r="J39" s="45"/>
      <c r="K39" s="73"/>
    </row>
    <row r="40" spans="2:11" x14ac:dyDescent="0.2">
      <c r="K40" s="73"/>
    </row>
    <row r="41" spans="2:11" ht="25.5" x14ac:dyDescent="0.2">
      <c r="B41" s="74" t="s">
        <v>21</v>
      </c>
      <c r="C41" s="75" t="s">
        <v>22</v>
      </c>
      <c r="D41" s="48"/>
      <c r="E41" s="49"/>
      <c r="F41" s="50" t="s">
        <v>17</v>
      </c>
      <c r="G41" s="51" t="str">
        <f>CONCATENATE("Základ DPH ",SazbaDPH1," %")</f>
        <v>Základ DPH 15 %</v>
      </c>
      <c r="H41" s="50" t="str">
        <f>CONCATENATE("Základ DPH ",SazbaDPH2," %")</f>
        <v>Základ DPH 21 %</v>
      </c>
      <c r="I41" s="51" t="s">
        <v>18</v>
      </c>
      <c r="J41" s="50" t="s">
        <v>12</v>
      </c>
    </row>
    <row r="42" spans="2:11" x14ac:dyDescent="0.2">
      <c r="B42" s="76" t="s">
        <v>102</v>
      </c>
      <c r="C42" s="77" t="s">
        <v>131</v>
      </c>
      <c r="D42" s="54"/>
      <c r="E42" s="55"/>
      <c r="F42" s="56">
        <f>G42+H42+I42</f>
        <v>0</v>
      </c>
      <c r="G42" s="57">
        <v>0</v>
      </c>
      <c r="H42" s="58">
        <f>'00 0 KL'!C23</f>
        <v>0</v>
      </c>
      <c r="I42" s="65">
        <f t="shared" ref="I42:I47" si="4">(G42*SazbaDPH1)/100+(H42*SazbaDPH2)/100</f>
        <v>0</v>
      </c>
      <c r="J42" s="59" t="str">
        <f t="shared" ref="J42:J47" si="5">IF(CelkemObjekty=0,"",F42/CelkemObjekty*100)</f>
        <v/>
      </c>
    </row>
    <row r="43" spans="2:11" x14ac:dyDescent="0.2">
      <c r="B43" s="78" t="s">
        <v>132</v>
      </c>
      <c r="C43" s="79" t="s">
        <v>565</v>
      </c>
      <c r="D43" s="62"/>
      <c r="E43" s="63"/>
      <c r="F43" s="64">
        <f t="shared" ref="F43:F47" si="6">G43+H43+I43</f>
        <v>0</v>
      </c>
      <c r="G43" s="65">
        <v>0</v>
      </c>
      <c r="H43" s="66">
        <f>'D.1.1 1 KL'!C23</f>
        <v>0</v>
      </c>
      <c r="I43" s="65">
        <f t="shared" si="4"/>
        <v>0</v>
      </c>
      <c r="J43" s="59" t="str">
        <f t="shared" si="5"/>
        <v/>
      </c>
    </row>
    <row r="44" spans="2:11" x14ac:dyDescent="0.2">
      <c r="B44" s="78" t="s">
        <v>132</v>
      </c>
      <c r="C44" s="79" t="s">
        <v>703</v>
      </c>
      <c r="D44" s="62"/>
      <c r="E44" s="63"/>
      <c r="F44" s="64">
        <f t="shared" si="6"/>
        <v>0</v>
      </c>
      <c r="G44" s="65">
        <v>0</v>
      </c>
      <c r="H44" s="66">
        <f>'D.1.1 2 KL'!C23</f>
        <v>0</v>
      </c>
      <c r="I44" s="65">
        <f t="shared" si="4"/>
        <v>0</v>
      </c>
      <c r="J44" s="59" t="str">
        <f t="shared" si="5"/>
        <v/>
      </c>
    </row>
    <row r="45" spans="2:11" x14ac:dyDescent="0.2">
      <c r="B45" s="78" t="s">
        <v>704</v>
      </c>
      <c r="C45" s="79" t="s">
        <v>871</v>
      </c>
      <c r="D45" s="62"/>
      <c r="E45" s="63"/>
      <c r="F45" s="64">
        <f t="shared" si="6"/>
        <v>0</v>
      </c>
      <c r="G45" s="65">
        <v>0</v>
      </c>
      <c r="H45" s="66">
        <f>'D.1.2 3 KL'!C23</f>
        <v>0</v>
      </c>
      <c r="I45" s="65">
        <f t="shared" si="4"/>
        <v>0</v>
      </c>
      <c r="J45" s="59" t="str">
        <f t="shared" si="5"/>
        <v/>
      </c>
    </row>
    <row r="46" spans="2:11" x14ac:dyDescent="0.2">
      <c r="B46" s="78" t="s">
        <v>872</v>
      </c>
      <c r="C46" s="79" t="s">
        <v>984</v>
      </c>
      <c r="D46" s="62"/>
      <c r="E46" s="63"/>
      <c r="F46" s="64">
        <f t="shared" si="6"/>
        <v>0</v>
      </c>
      <c r="G46" s="65">
        <v>0</v>
      </c>
      <c r="H46" s="66">
        <f>'D.1.3 4 KL'!C23</f>
        <v>0</v>
      </c>
      <c r="I46" s="65">
        <f t="shared" si="4"/>
        <v>0</v>
      </c>
      <c r="J46" s="59" t="str">
        <f t="shared" si="5"/>
        <v/>
      </c>
    </row>
    <row r="47" spans="2:11" x14ac:dyDescent="0.2">
      <c r="B47" s="78" t="s">
        <v>985</v>
      </c>
      <c r="C47" s="79" t="s">
        <v>989</v>
      </c>
      <c r="D47" s="62"/>
      <c r="E47" s="63"/>
      <c r="F47" s="64">
        <f t="shared" si="6"/>
        <v>0</v>
      </c>
      <c r="G47" s="65">
        <v>0</v>
      </c>
      <c r="H47" s="66">
        <f>'D.1.4 5 KL'!C23</f>
        <v>0</v>
      </c>
      <c r="I47" s="65">
        <f t="shared" si="4"/>
        <v>0</v>
      </c>
      <c r="J47" s="59" t="str">
        <f t="shared" si="5"/>
        <v/>
      </c>
    </row>
    <row r="48" spans="2:11" x14ac:dyDescent="0.2">
      <c r="B48" s="67" t="s">
        <v>19</v>
      </c>
      <c r="C48" s="68"/>
      <c r="D48" s="69"/>
      <c r="E48" s="70"/>
      <c r="F48" s="71">
        <f>SUM(F42:F47)</f>
        <v>0</v>
      </c>
      <c r="G48" s="80">
        <f>SUM(G42:G47)</f>
        <v>0</v>
      </c>
      <c r="H48" s="71">
        <f>SUM(H42:H47)</f>
        <v>0</v>
      </c>
      <c r="I48" s="80">
        <f>SUM(I42:I47)</f>
        <v>0</v>
      </c>
      <c r="J48" s="72" t="str">
        <f t="shared" ref="J48" si="7">IF(CelkemObjekty=0,"",F48/CelkemObjekty*100)</f>
        <v/>
      </c>
    </row>
    <row r="49" ht="9" customHeight="1" x14ac:dyDescent="0.2"/>
    <row r="50" ht="6" customHeight="1" x14ac:dyDescent="0.2"/>
    <row r="51" ht="3" customHeight="1" x14ac:dyDescent="0.2"/>
    <row r="52" ht="6.75" customHeight="1" x14ac:dyDescent="0.2"/>
  </sheetData>
  <sortState ref="B831:K870">
    <sortCondition ref="B831"/>
  </sortState>
  <mergeCells count="5">
    <mergeCell ref="I19:J19"/>
    <mergeCell ref="I20:J20"/>
    <mergeCell ref="I21:J21"/>
    <mergeCell ref="I22:J22"/>
    <mergeCell ref="I23:J23"/>
  </mergeCells>
  <pageMargins left="0.39370078740157483" right="0.19685039370078741" top="0.39370078740157483" bottom="0.39370078740157483" header="0" footer="0.19685039370078741"/>
  <pageSetup paperSize="9" scale="99" fitToHeight="9999" orientation="portrait" horizontalDpi="300" verticalDpi="300" r:id="rId1"/>
  <headerFooter alignWithMargins="0">
    <oddFooter>&amp;L&amp;9Zpracováno programem &amp;"Arial CE,Tučné"BUILDpower,  © RTS, a.s.&amp;R&amp;9Stránka &amp;P z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/>
  <dimension ref="A1:CB217"/>
  <sheetViews>
    <sheetView showGridLines="0" showZeros="0" tabSelected="1" topLeftCell="A7" zoomScaleNormal="100" zoomScaleSheetLayoutView="100" workbookViewId="0">
      <selection activeCell="C24" sqref="C24"/>
    </sheetView>
  </sheetViews>
  <sheetFormatPr defaultRowHeight="12.75" x14ac:dyDescent="0.2"/>
  <cols>
    <col min="1" max="1" width="4.42578125" style="220" customWidth="1"/>
    <col min="2" max="2" width="11.5703125" style="220" customWidth="1"/>
    <col min="3" max="3" width="40.42578125" style="220" customWidth="1"/>
    <col min="4" max="4" width="5.5703125" style="220" customWidth="1"/>
    <col min="5" max="5" width="8.5703125" style="230" customWidth="1"/>
    <col min="6" max="6" width="9.85546875" style="220" customWidth="1"/>
    <col min="7" max="7" width="13.85546875" style="220" customWidth="1"/>
    <col min="8" max="8" width="11.7109375" style="220" hidden="1" customWidth="1"/>
    <col min="9" max="9" width="11.5703125" style="220" hidden="1" customWidth="1"/>
    <col min="10" max="10" width="11" style="220" hidden="1" customWidth="1"/>
    <col min="11" max="11" width="10.42578125" style="220" hidden="1" customWidth="1"/>
    <col min="12" max="12" width="75.42578125" style="220" customWidth="1"/>
    <col min="13" max="13" width="45.28515625" style="220" customWidth="1"/>
    <col min="14" max="16384" width="9.140625" style="220"/>
  </cols>
  <sheetData>
    <row r="1" spans="1:80" ht="15.75" x14ac:dyDescent="0.25">
      <c r="A1" s="315" t="s">
        <v>98</v>
      </c>
      <c r="B1" s="315"/>
      <c r="C1" s="315"/>
      <c r="D1" s="315"/>
      <c r="E1" s="315"/>
      <c r="F1" s="315"/>
      <c r="G1" s="315"/>
    </row>
    <row r="2" spans="1:80" ht="14.25" customHeight="1" thickBot="1" x14ac:dyDescent="0.25">
      <c r="B2" s="221"/>
      <c r="C2" s="222"/>
      <c r="D2" s="222"/>
      <c r="E2" s="223"/>
      <c r="F2" s="222"/>
      <c r="G2" s="222"/>
    </row>
    <row r="3" spans="1:80" ht="13.5" thickTop="1" x14ac:dyDescent="0.2">
      <c r="A3" s="306" t="s">
        <v>2</v>
      </c>
      <c r="B3" s="307"/>
      <c r="C3" s="174" t="s">
        <v>101</v>
      </c>
      <c r="D3" s="224"/>
      <c r="E3" s="225" t="s">
        <v>81</v>
      </c>
      <c r="F3" s="226" t="str">
        <f>'D.1.1 2 Rek'!H1</f>
        <v>2</v>
      </c>
      <c r="G3" s="227"/>
    </row>
    <row r="4" spans="1:80" ht="13.5" thickBot="1" x14ac:dyDescent="0.25">
      <c r="A4" s="316" t="s">
        <v>72</v>
      </c>
      <c r="B4" s="309"/>
      <c r="C4" s="180" t="s">
        <v>134</v>
      </c>
      <c r="D4" s="228"/>
      <c r="E4" s="317" t="str">
        <f>'D.1.1 2 Rek'!G2</f>
        <v>Vnitřní opravy podlah a omítek</v>
      </c>
      <c r="F4" s="318"/>
      <c r="G4" s="319"/>
    </row>
    <row r="5" spans="1:80" ht="13.5" thickTop="1" x14ac:dyDescent="0.2">
      <c r="A5" s="229"/>
      <c r="G5" s="231"/>
    </row>
    <row r="6" spans="1:80" ht="27" customHeight="1" x14ac:dyDescent="0.2">
      <c r="A6" s="232" t="s">
        <v>82</v>
      </c>
      <c r="B6" s="233" t="s">
        <v>83</v>
      </c>
      <c r="C6" s="233" t="s">
        <v>84</v>
      </c>
      <c r="D6" s="233" t="s">
        <v>85</v>
      </c>
      <c r="E6" s="234" t="s">
        <v>86</v>
      </c>
      <c r="F6" s="233" t="s">
        <v>87</v>
      </c>
      <c r="G6" s="235" t="s">
        <v>88</v>
      </c>
      <c r="H6" s="236" t="s">
        <v>89</v>
      </c>
      <c r="I6" s="236" t="s">
        <v>90</v>
      </c>
      <c r="J6" s="236" t="s">
        <v>91</v>
      </c>
      <c r="K6" s="236" t="s">
        <v>92</v>
      </c>
    </row>
    <row r="7" spans="1:80" x14ac:dyDescent="0.2">
      <c r="A7" s="237" t="s">
        <v>93</v>
      </c>
      <c r="B7" s="238" t="s">
        <v>156</v>
      </c>
      <c r="C7" s="239" t="s">
        <v>157</v>
      </c>
      <c r="D7" s="240"/>
      <c r="E7" s="241"/>
      <c r="F7" s="241"/>
      <c r="G7" s="242"/>
      <c r="H7" s="243"/>
      <c r="I7" s="244"/>
      <c r="J7" s="245"/>
      <c r="K7" s="246"/>
      <c r="O7" s="247">
        <v>1</v>
      </c>
    </row>
    <row r="8" spans="1:80" x14ac:dyDescent="0.2">
      <c r="A8" s="248">
        <v>1</v>
      </c>
      <c r="B8" s="249" t="s">
        <v>568</v>
      </c>
      <c r="C8" s="250" t="s">
        <v>569</v>
      </c>
      <c r="D8" s="251" t="s">
        <v>139</v>
      </c>
      <c r="E8" s="252">
        <v>62.08</v>
      </c>
      <c r="F8" s="252">
        <v>0</v>
      </c>
      <c r="G8" s="253">
        <f>E8*F8</f>
        <v>0</v>
      </c>
      <c r="H8" s="254">
        <v>2.7699999999999999E-2</v>
      </c>
      <c r="I8" s="255">
        <f>E8*H8</f>
        <v>1.7196159999999998</v>
      </c>
      <c r="J8" s="254">
        <v>0</v>
      </c>
      <c r="K8" s="255">
        <f>E8*J8</f>
        <v>0</v>
      </c>
      <c r="O8" s="247">
        <v>2</v>
      </c>
      <c r="AA8" s="220">
        <v>1</v>
      </c>
      <c r="AB8" s="220">
        <v>1</v>
      </c>
      <c r="AC8" s="220">
        <v>1</v>
      </c>
      <c r="AZ8" s="220">
        <v>1</v>
      </c>
      <c r="BA8" s="220">
        <f>IF(AZ8=1,G8,0)</f>
        <v>0</v>
      </c>
      <c r="BB8" s="220">
        <f>IF(AZ8=2,G8,0)</f>
        <v>0</v>
      </c>
      <c r="BC8" s="220">
        <f>IF(AZ8=3,G8,0)</f>
        <v>0</v>
      </c>
      <c r="BD8" s="220">
        <f>IF(AZ8=4,G8,0)</f>
        <v>0</v>
      </c>
      <c r="BE8" s="220">
        <f>IF(AZ8=5,G8,0)</f>
        <v>0</v>
      </c>
      <c r="CA8" s="247">
        <v>1</v>
      </c>
      <c r="CB8" s="247">
        <v>1</v>
      </c>
    </row>
    <row r="9" spans="1:80" x14ac:dyDescent="0.2">
      <c r="A9" s="248">
        <v>2</v>
      </c>
      <c r="B9" s="249" t="s">
        <v>570</v>
      </c>
      <c r="C9" s="250" t="s">
        <v>571</v>
      </c>
      <c r="D9" s="251" t="s">
        <v>139</v>
      </c>
      <c r="E9" s="252">
        <v>62.08</v>
      </c>
      <c r="F9" s="252">
        <v>0</v>
      </c>
      <c r="G9" s="253">
        <f>E9*F9</f>
        <v>0</v>
      </c>
      <c r="H9" s="254">
        <v>3.0699999999999998E-3</v>
      </c>
      <c r="I9" s="255">
        <f>E9*H9</f>
        <v>0.19058559999999999</v>
      </c>
      <c r="J9" s="254">
        <v>0</v>
      </c>
      <c r="K9" s="255">
        <f>E9*J9</f>
        <v>0</v>
      </c>
      <c r="O9" s="247">
        <v>2</v>
      </c>
      <c r="AA9" s="220">
        <v>1</v>
      </c>
      <c r="AB9" s="220">
        <v>1</v>
      </c>
      <c r="AC9" s="220">
        <v>1</v>
      </c>
      <c r="AZ9" s="220">
        <v>1</v>
      </c>
      <c r="BA9" s="220">
        <f>IF(AZ9=1,G9,0)</f>
        <v>0</v>
      </c>
      <c r="BB9" s="220">
        <f>IF(AZ9=2,G9,0)</f>
        <v>0</v>
      </c>
      <c r="BC9" s="220">
        <f>IF(AZ9=3,G9,0)</f>
        <v>0</v>
      </c>
      <c r="BD9" s="220">
        <f>IF(AZ9=4,G9,0)</f>
        <v>0</v>
      </c>
      <c r="BE9" s="220">
        <f>IF(AZ9=5,G9,0)</f>
        <v>0</v>
      </c>
      <c r="CA9" s="247">
        <v>1</v>
      </c>
      <c r="CB9" s="247">
        <v>1</v>
      </c>
    </row>
    <row r="10" spans="1:80" x14ac:dyDescent="0.2">
      <c r="A10" s="248">
        <v>3</v>
      </c>
      <c r="B10" s="249" t="s">
        <v>572</v>
      </c>
      <c r="C10" s="250" t="s">
        <v>573</v>
      </c>
      <c r="D10" s="251" t="s">
        <v>139</v>
      </c>
      <c r="E10" s="252">
        <v>207.36179999999999</v>
      </c>
      <c r="F10" s="252">
        <v>0</v>
      </c>
      <c r="G10" s="253">
        <f>E10*F10</f>
        <v>0</v>
      </c>
      <c r="H10" s="254">
        <v>3.5000000000000003E-2</v>
      </c>
      <c r="I10" s="255">
        <f>E10*H10</f>
        <v>7.257663</v>
      </c>
      <c r="J10" s="254">
        <v>0</v>
      </c>
      <c r="K10" s="255">
        <f>E10*J10</f>
        <v>0</v>
      </c>
      <c r="O10" s="247">
        <v>2</v>
      </c>
      <c r="AA10" s="220">
        <v>1</v>
      </c>
      <c r="AB10" s="220">
        <v>1</v>
      </c>
      <c r="AC10" s="220">
        <v>1</v>
      </c>
      <c r="AZ10" s="220">
        <v>1</v>
      </c>
      <c r="BA10" s="220">
        <f>IF(AZ10=1,G10,0)</f>
        <v>0</v>
      </c>
      <c r="BB10" s="220">
        <f>IF(AZ10=2,G10,0)</f>
        <v>0</v>
      </c>
      <c r="BC10" s="220">
        <f>IF(AZ10=3,G10,0)</f>
        <v>0</v>
      </c>
      <c r="BD10" s="220">
        <f>IF(AZ10=4,G10,0)</f>
        <v>0</v>
      </c>
      <c r="BE10" s="220">
        <f>IF(AZ10=5,G10,0)</f>
        <v>0</v>
      </c>
      <c r="CA10" s="247">
        <v>1</v>
      </c>
      <c r="CB10" s="247">
        <v>1</v>
      </c>
    </row>
    <row r="11" spans="1:80" x14ac:dyDescent="0.2">
      <c r="A11" s="256"/>
      <c r="B11" s="260"/>
      <c r="C11" s="320" t="s">
        <v>574</v>
      </c>
      <c r="D11" s="321"/>
      <c r="E11" s="261">
        <v>184.15979999999999</v>
      </c>
      <c r="F11" s="262"/>
      <c r="G11" s="263"/>
      <c r="H11" s="264"/>
      <c r="I11" s="258"/>
      <c r="J11" s="265"/>
      <c r="K11" s="258"/>
      <c r="M11" s="259" t="s">
        <v>574</v>
      </c>
      <c r="O11" s="247"/>
    </row>
    <row r="12" spans="1:80" x14ac:dyDescent="0.2">
      <c r="A12" s="256"/>
      <c r="B12" s="260"/>
      <c r="C12" s="320" t="s">
        <v>575</v>
      </c>
      <c r="D12" s="321"/>
      <c r="E12" s="261">
        <v>23.202000000000002</v>
      </c>
      <c r="F12" s="262"/>
      <c r="G12" s="263"/>
      <c r="H12" s="264"/>
      <c r="I12" s="258"/>
      <c r="J12" s="265"/>
      <c r="K12" s="258"/>
      <c r="M12" s="259" t="s">
        <v>575</v>
      </c>
      <c r="O12" s="247"/>
    </row>
    <row r="13" spans="1:80" x14ac:dyDescent="0.2">
      <c r="A13" s="248">
        <v>4</v>
      </c>
      <c r="B13" s="249" t="s">
        <v>576</v>
      </c>
      <c r="C13" s="250" t="s">
        <v>577</v>
      </c>
      <c r="D13" s="251" t="s">
        <v>139</v>
      </c>
      <c r="E13" s="252">
        <v>184.15979999999999</v>
      </c>
      <c r="F13" s="252">
        <v>0</v>
      </c>
      <c r="G13" s="253">
        <f>E13*F13</f>
        <v>0</v>
      </c>
      <c r="H13" s="254">
        <v>4.8999999999999998E-3</v>
      </c>
      <c r="I13" s="255">
        <f>E13*H13</f>
        <v>0.90238301999999992</v>
      </c>
      <c r="J13" s="254">
        <v>0</v>
      </c>
      <c r="K13" s="255">
        <f>E13*J13</f>
        <v>0</v>
      </c>
      <c r="O13" s="247">
        <v>2</v>
      </c>
      <c r="AA13" s="220">
        <v>1</v>
      </c>
      <c r="AB13" s="220">
        <v>1</v>
      </c>
      <c r="AC13" s="220">
        <v>1</v>
      </c>
      <c r="AZ13" s="220">
        <v>1</v>
      </c>
      <c r="BA13" s="220">
        <f>IF(AZ13=1,G13,0)</f>
        <v>0</v>
      </c>
      <c r="BB13" s="220">
        <f>IF(AZ13=2,G13,0)</f>
        <v>0</v>
      </c>
      <c r="BC13" s="220">
        <f>IF(AZ13=3,G13,0)</f>
        <v>0</v>
      </c>
      <c r="BD13" s="220">
        <f>IF(AZ13=4,G13,0)</f>
        <v>0</v>
      </c>
      <c r="BE13" s="220">
        <f>IF(AZ13=5,G13,0)</f>
        <v>0</v>
      </c>
      <c r="CA13" s="247">
        <v>1</v>
      </c>
      <c r="CB13" s="247">
        <v>1</v>
      </c>
    </row>
    <row r="14" spans="1:80" x14ac:dyDescent="0.2">
      <c r="A14" s="266"/>
      <c r="B14" s="267" t="s">
        <v>96</v>
      </c>
      <c r="C14" s="268" t="s">
        <v>158</v>
      </c>
      <c r="D14" s="269"/>
      <c r="E14" s="270"/>
      <c r="F14" s="271"/>
      <c r="G14" s="272">
        <f>SUM(G7:G13)</f>
        <v>0</v>
      </c>
      <c r="H14" s="273"/>
      <c r="I14" s="274">
        <f>SUM(I7:I13)</f>
        <v>10.07024762</v>
      </c>
      <c r="J14" s="273"/>
      <c r="K14" s="274">
        <f>SUM(K7:K13)</f>
        <v>0</v>
      </c>
      <c r="O14" s="247">
        <v>4</v>
      </c>
      <c r="BA14" s="275">
        <f>SUM(BA7:BA13)</f>
        <v>0</v>
      </c>
      <c r="BB14" s="275">
        <f>SUM(BB7:BB13)</f>
        <v>0</v>
      </c>
      <c r="BC14" s="275">
        <f>SUM(BC7:BC13)</f>
        <v>0</v>
      </c>
      <c r="BD14" s="275">
        <f>SUM(BD7:BD13)</f>
        <v>0</v>
      </c>
      <c r="BE14" s="275">
        <f>SUM(BE7:BE13)</f>
        <v>0</v>
      </c>
    </row>
    <row r="15" spans="1:80" x14ac:dyDescent="0.2">
      <c r="A15" s="237" t="s">
        <v>93</v>
      </c>
      <c r="B15" s="238" t="s">
        <v>208</v>
      </c>
      <c r="C15" s="239" t="s">
        <v>209</v>
      </c>
      <c r="D15" s="240"/>
      <c r="E15" s="241"/>
      <c r="F15" s="241"/>
      <c r="G15" s="242"/>
      <c r="H15" s="243"/>
      <c r="I15" s="244"/>
      <c r="J15" s="245"/>
      <c r="K15" s="246"/>
      <c r="O15" s="247">
        <v>1</v>
      </c>
    </row>
    <row r="16" spans="1:80" x14ac:dyDescent="0.2">
      <c r="A16" s="248">
        <v>5</v>
      </c>
      <c r="B16" s="249" t="s">
        <v>578</v>
      </c>
      <c r="C16" s="250" t="s">
        <v>579</v>
      </c>
      <c r="D16" s="251" t="s">
        <v>139</v>
      </c>
      <c r="E16" s="252">
        <v>62.08</v>
      </c>
      <c r="F16" s="252">
        <v>0</v>
      </c>
      <c r="G16" s="253">
        <f>E16*F16</f>
        <v>0</v>
      </c>
      <c r="H16" s="254">
        <v>0.110249999999951</v>
      </c>
      <c r="I16" s="255">
        <f>E16*H16</f>
        <v>6.8443199999969577</v>
      </c>
      <c r="J16" s="254">
        <v>0</v>
      </c>
      <c r="K16" s="255">
        <f>E16*J16</f>
        <v>0</v>
      </c>
      <c r="O16" s="247">
        <v>2</v>
      </c>
      <c r="AA16" s="220">
        <v>1</v>
      </c>
      <c r="AB16" s="220">
        <v>1</v>
      </c>
      <c r="AC16" s="220">
        <v>1</v>
      </c>
      <c r="AZ16" s="220">
        <v>1</v>
      </c>
      <c r="BA16" s="220">
        <f>IF(AZ16=1,G16,0)</f>
        <v>0</v>
      </c>
      <c r="BB16" s="220">
        <f>IF(AZ16=2,G16,0)</f>
        <v>0</v>
      </c>
      <c r="BC16" s="220">
        <f>IF(AZ16=3,G16,0)</f>
        <v>0</v>
      </c>
      <c r="BD16" s="220">
        <f>IF(AZ16=4,G16,0)</f>
        <v>0</v>
      </c>
      <c r="BE16" s="220">
        <f>IF(AZ16=5,G16,0)</f>
        <v>0</v>
      </c>
      <c r="CA16" s="247">
        <v>1</v>
      </c>
      <c r="CB16" s="247">
        <v>1</v>
      </c>
    </row>
    <row r="17" spans="1:80" x14ac:dyDescent="0.2">
      <c r="A17" s="266"/>
      <c r="B17" s="267" t="s">
        <v>96</v>
      </c>
      <c r="C17" s="268" t="s">
        <v>210</v>
      </c>
      <c r="D17" s="269"/>
      <c r="E17" s="270"/>
      <c r="F17" s="271"/>
      <c r="G17" s="272">
        <f>SUM(G15:G16)</f>
        <v>0</v>
      </c>
      <c r="H17" s="273"/>
      <c r="I17" s="274">
        <f>SUM(I15:I16)</f>
        <v>6.8443199999969577</v>
      </c>
      <c r="J17" s="273"/>
      <c r="K17" s="274">
        <f>SUM(K15:K16)</f>
        <v>0</v>
      </c>
      <c r="O17" s="247">
        <v>4</v>
      </c>
      <c r="BA17" s="275">
        <f>SUM(BA15:BA16)</f>
        <v>0</v>
      </c>
      <c r="BB17" s="275">
        <f>SUM(BB15:BB16)</f>
        <v>0</v>
      </c>
      <c r="BC17" s="275">
        <f>SUM(BC15:BC16)</f>
        <v>0</v>
      </c>
      <c r="BD17" s="275">
        <f>SUM(BD15:BD16)</f>
        <v>0</v>
      </c>
      <c r="BE17" s="275">
        <f>SUM(BE15:BE16)</f>
        <v>0</v>
      </c>
    </row>
    <row r="18" spans="1:80" x14ac:dyDescent="0.2">
      <c r="A18" s="237" t="s">
        <v>93</v>
      </c>
      <c r="B18" s="238" t="s">
        <v>219</v>
      </c>
      <c r="C18" s="239" t="s">
        <v>220</v>
      </c>
      <c r="D18" s="240"/>
      <c r="E18" s="241"/>
      <c r="F18" s="241"/>
      <c r="G18" s="242"/>
      <c r="H18" s="243"/>
      <c r="I18" s="244"/>
      <c r="J18" s="245"/>
      <c r="K18" s="246"/>
      <c r="O18" s="247">
        <v>1</v>
      </c>
    </row>
    <row r="19" spans="1:80" x14ac:dyDescent="0.2">
      <c r="A19" s="248">
        <v>6</v>
      </c>
      <c r="B19" s="249" t="s">
        <v>580</v>
      </c>
      <c r="C19" s="250" t="s">
        <v>581</v>
      </c>
      <c r="D19" s="251" t="s">
        <v>139</v>
      </c>
      <c r="E19" s="252">
        <v>62.08</v>
      </c>
      <c r="F19" s="252">
        <v>0</v>
      </c>
      <c r="G19" s="253">
        <f>E19*F19</f>
        <v>0</v>
      </c>
      <c r="H19" s="254">
        <v>1.5800000000005801E-3</v>
      </c>
      <c r="I19" s="255">
        <f>E19*H19</f>
        <v>9.8086400000036003E-2</v>
      </c>
      <c r="J19" s="254">
        <v>0</v>
      </c>
      <c r="K19" s="255">
        <f>E19*J19</f>
        <v>0</v>
      </c>
      <c r="O19" s="247">
        <v>2</v>
      </c>
      <c r="AA19" s="220">
        <v>1</v>
      </c>
      <c r="AB19" s="220">
        <v>1</v>
      </c>
      <c r="AC19" s="220">
        <v>1</v>
      </c>
      <c r="AZ19" s="220">
        <v>1</v>
      </c>
      <c r="BA19" s="220">
        <f>IF(AZ19=1,G19,0)</f>
        <v>0</v>
      </c>
      <c r="BB19" s="220">
        <f>IF(AZ19=2,G19,0)</f>
        <v>0</v>
      </c>
      <c r="BC19" s="220">
        <f>IF(AZ19=3,G19,0)</f>
        <v>0</v>
      </c>
      <c r="BD19" s="220">
        <f>IF(AZ19=4,G19,0)</f>
        <v>0</v>
      </c>
      <c r="BE19" s="220">
        <f>IF(AZ19=5,G19,0)</f>
        <v>0</v>
      </c>
      <c r="CA19" s="247">
        <v>1</v>
      </c>
      <c r="CB19" s="247">
        <v>1</v>
      </c>
    </row>
    <row r="20" spans="1:80" x14ac:dyDescent="0.2">
      <c r="A20" s="266"/>
      <c r="B20" s="267" t="s">
        <v>96</v>
      </c>
      <c r="C20" s="268" t="s">
        <v>221</v>
      </c>
      <c r="D20" s="269"/>
      <c r="E20" s="270"/>
      <c r="F20" s="271"/>
      <c r="G20" s="272">
        <f>SUM(G18:G19)</f>
        <v>0</v>
      </c>
      <c r="H20" s="273"/>
      <c r="I20" s="274">
        <f>SUM(I18:I19)</f>
        <v>9.8086400000036003E-2</v>
      </c>
      <c r="J20" s="273"/>
      <c r="K20" s="274">
        <f>SUM(K18:K19)</f>
        <v>0</v>
      </c>
      <c r="O20" s="247">
        <v>4</v>
      </c>
      <c r="BA20" s="275">
        <f>SUM(BA18:BA19)</f>
        <v>0</v>
      </c>
      <c r="BB20" s="275">
        <f>SUM(BB18:BB19)</f>
        <v>0</v>
      </c>
      <c r="BC20" s="275">
        <f>SUM(BC18:BC19)</f>
        <v>0</v>
      </c>
      <c r="BD20" s="275">
        <f>SUM(BD18:BD19)</f>
        <v>0</v>
      </c>
      <c r="BE20" s="275">
        <f>SUM(BE18:BE19)</f>
        <v>0</v>
      </c>
    </row>
    <row r="21" spans="1:80" x14ac:dyDescent="0.2">
      <c r="A21" s="237" t="s">
        <v>93</v>
      </c>
      <c r="B21" s="238" t="s">
        <v>239</v>
      </c>
      <c r="C21" s="239" t="s">
        <v>240</v>
      </c>
      <c r="D21" s="240"/>
      <c r="E21" s="241"/>
      <c r="F21" s="241"/>
      <c r="G21" s="242"/>
      <c r="H21" s="243"/>
      <c r="I21" s="244"/>
      <c r="J21" s="245"/>
      <c r="K21" s="246"/>
      <c r="O21" s="247">
        <v>1</v>
      </c>
    </row>
    <row r="22" spans="1:80" x14ac:dyDescent="0.2">
      <c r="A22" s="248">
        <v>7</v>
      </c>
      <c r="B22" s="249" t="s">
        <v>242</v>
      </c>
      <c r="C22" s="250" t="s">
        <v>243</v>
      </c>
      <c r="D22" s="251" t="s">
        <v>139</v>
      </c>
      <c r="E22" s="252">
        <v>62.08</v>
      </c>
      <c r="F22" s="252">
        <v>0</v>
      </c>
      <c r="G22" s="253">
        <f>E22*F22</f>
        <v>0</v>
      </c>
      <c r="H22" s="254">
        <v>3.9999999999984499E-5</v>
      </c>
      <c r="I22" s="255">
        <f>E22*H22</f>
        <v>2.4831999999990377E-3</v>
      </c>
      <c r="J22" s="254">
        <v>0</v>
      </c>
      <c r="K22" s="255">
        <f>E22*J22</f>
        <v>0</v>
      </c>
      <c r="O22" s="247">
        <v>2</v>
      </c>
      <c r="AA22" s="220">
        <v>1</v>
      </c>
      <c r="AB22" s="220">
        <v>1</v>
      </c>
      <c r="AC22" s="220">
        <v>1</v>
      </c>
      <c r="AZ22" s="220">
        <v>1</v>
      </c>
      <c r="BA22" s="220">
        <f>IF(AZ22=1,G22,0)</f>
        <v>0</v>
      </c>
      <c r="BB22" s="220">
        <f>IF(AZ22=2,G22,0)</f>
        <v>0</v>
      </c>
      <c r="BC22" s="220">
        <f>IF(AZ22=3,G22,0)</f>
        <v>0</v>
      </c>
      <c r="BD22" s="220">
        <f>IF(AZ22=4,G22,0)</f>
        <v>0</v>
      </c>
      <c r="BE22" s="220">
        <f>IF(AZ22=5,G22,0)</f>
        <v>0</v>
      </c>
      <c r="CA22" s="247">
        <v>1</v>
      </c>
      <c r="CB22" s="247">
        <v>1</v>
      </c>
    </row>
    <row r="23" spans="1:80" x14ac:dyDescent="0.2">
      <c r="A23" s="248">
        <v>8</v>
      </c>
      <c r="B23" s="249" t="s">
        <v>245</v>
      </c>
      <c r="C23" s="250" t="s">
        <v>582</v>
      </c>
      <c r="D23" s="251" t="s">
        <v>256</v>
      </c>
      <c r="E23" s="252">
        <v>1</v>
      </c>
      <c r="F23" s="252">
        <v>0</v>
      </c>
      <c r="G23" s="253">
        <f>E23*F23</f>
        <v>0</v>
      </c>
      <c r="H23" s="254">
        <v>0</v>
      </c>
      <c r="I23" s="255">
        <f>E23*H23</f>
        <v>0</v>
      </c>
      <c r="J23" s="254"/>
      <c r="K23" s="255">
        <f>E23*J23</f>
        <v>0</v>
      </c>
      <c r="O23" s="247">
        <v>2</v>
      </c>
      <c r="AA23" s="220">
        <v>12</v>
      </c>
      <c r="AB23" s="220">
        <v>0</v>
      </c>
      <c r="AC23" s="220">
        <v>8</v>
      </c>
      <c r="AZ23" s="220">
        <v>1</v>
      </c>
      <c r="BA23" s="220">
        <f>IF(AZ23=1,G23,0)</f>
        <v>0</v>
      </c>
      <c r="BB23" s="220">
        <f>IF(AZ23=2,G23,0)</f>
        <v>0</v>
      </c>
      <c r="BC23" s="220">
        <f>IF(AZ23=3,G23,0)</f>
        <v>0</v>
      </c>
      <c r="BD23" s="220">
        <f>IF(AZ23=4,G23,0)</f>
        <v>0</v>
      </c>
      <c r="BE23" s="220">
        <f>IF(AZ23=5,G23,0)</f>
        <v>0</v>
      </c>
      <c r="CA23" s="247">
        <v>12</v>
      </c>
      <c r="CB23" s="247">
        <v>0</v>
      </c>
    </row>
    <row r="24" spans="1:80" x14ac:dyDescent="0.2">
      <c r="A24" s="248">
        <v>9</v>
      </c>
      <c r="B24" s="249" t="s">
        <v>275</v>
      </c>
      <c r="C24" s="250" t="s">
        <v>996</v>
      </c>
      <c r="D24" s="251" t="s">
        <v>256</v>
      </c>
      <c r="E24" s="252">
        <v>1</v>
      </c>
      <c r="F24" s="252">
        <v>0</v>
      </c>
      <c r="G24" s="253">
        <f>E24*F24</f>
        <v>0</v>
      </c>
      <c r="H24" s="254">
        <v>0</v>
      </c>
      <c r="I24" s="255">
        <f>E24*H24</f>
        <v>0</v>
      </c>
      <c r="J24" s="254"/>
      <c r="K24" s="255">
        <f>E24*J24</f>
        <v>0</v>
      </c>
      <c r="O24" s="247">
        <v>2</v>
      </c>
      <c r="AA24" s="220">
        <v>12</v>
      </c>
      <c r="AB24" s="220">
        <v>0</v>
      </c>
      <c r="AC24" s="220">
        <v>9</v>
      </c>
      <c r="AZ24" s="220">
        <v>1</v>
      </c>
      <c r="BA24" s="220">
        <f>IF(AZ24=1,G24,0)</f>
        <v>0</v>
      </c>
      <c r="BB24" s="220">
        <f>IF(AZ24=2,G24,0)</f>
        <v>0</v>
      </c>
      <c r="BC24" s="220">
        <f>IF(AZ24=3,G24,0)</f>
        <v>0</v>
      </c>
      <c r="BD24" s="220">
        <f>IF(AZ24=4,G24,0)</f>
        <v>0</v>
      </c>
      <c r="BE24" s="220">
        <f>IF(AZ24=5,G24,0)</f>
        <v>0</v>
      </c>
      <c r="CA24" s="247">
        <v>12</v>
      </c>
      <c r="CB24" s="247">
        <v>0</v>
      </c>
    </row>
    <row r="25" spans="1:80" x14ac:dyDescent="0.2">
      <c r="A25" s="248">
        <v>10</v>
      </c>
      <c r="B25" s="249" t="s">
        <v>313</v>
      </c>
      <c r="C25" s="250" t="s">
        <v>583</v>
      </c>
      <c r="D25" s="251" t="s">
        <v>256</v>
      </c>
      <c r="E25" s="252">
        <v>1</v>
      </c>
      <c r="F25" s="252">
        <v>0</v>
      </c>
      <c r="G25" s="253">
        <f>E25*F25</f>
        <v>0</v>
      </c>
      <c r="H25" s="254">
        <v>0</v>
      </c>
      <c r="I25" s="255">
        <f>E25*H25</f>
        <v>0</v>
      </c>
      <c r="J25" s="254"/>
      <c r="K25" s="255">
        <f>E25*J25</f>
        <v>0</v>
      </c>
      <c r="O25" s="247">
        <v>2</v>
      </c>
      <c r="AA25" s="220">
        <v>12</v>
      </c>
      <c r="AB25" s="220">
        <v>0</v>
      </c>
      <c r="AC25" s="220">
        <v>10</v>
      </c>
      <c r="AZ25" s="220">
        <v>1</v>
      </c>
      <c r="BA25" s="220">
        <f>IF(AZ25=1,G25,0)</f>
        <v>0</v>
      </c>
      <c r="BB25" s="220">
        <f>IF(AZ25=2,G25,0)</f>
        <v>0</v>
      </c>
      <c r="BC25" s="220">
        <f>IF(AZ25=3,G25,0)</f>
        <v>0</v>
      </c>
      <c r="BD25" s="220">
        <f>IF(AZ25=4,G25,0)</f>
        <v>0</v>
      </c>
      <c r="BE25" s="220">
        <f>IF(AZ25=5,G25,0)</f>
        <v>0</v>
      </c>
      <c r="CA25" s="247">
        <v>12</v>
      </c>
      <c r="CB25" s="247">
        <v>0</v>
      </c>
    </row>
    <row r="26" spans="1:80" x14ac:dyDescent="0.2">
      <c r="A26" s="266"/>
      <c r="B26" s="267" t="s">
        <v>96</v>
      </c>
      <c r="C26" s="268" t="s">
        <v>241</v>
      </c>
      <c r="D26" s="269"/>
      <c r="E26" s="270"/>
      <c r="F26" s="271"/>
      <c r="G26" s="272">
        <f>SUM(G21:G25)</f>
        <v>0</v>
      </c>
      <c r="H26" s="273"/>
      <c r="I26" s="274">
        <f>SUM(I21:I25)</f>
        <v>2.4831999999990377E-3</v>
      </c>
      <c r="J26" s="273"/>
      <c r="K26" s="274">
        <f>SUM(K21:K25)</f>
        <v>0</v>
      </c>
      <c r="O26" s="247">
        <v>4</v>
      </c>
      <c r="BA26" s="275">
        <f>SUM(BA21:BA25)</f>
        <v>0</v>
      </c>
      <c r="BB26" s="275">
        <f>SUM(BB21:BB25)</f>
        <v>0</v>
      </c>
      <c r="BC26" s="275">
        <f>SUM(BC21:BC25)</f>
        <v>0</v>
      </c>
      <c r="BD26" s="275">
        <f>SUM(BD21:BD25)</f>
        <v>0</v>
      </c>
      <c r="BE26" s="275">
        <f>SUM(BE21:BE25)</f>
        <v>0</v>
      </c>
    </row>
    <row r="27" spans="1:80" x14ac:dyDescent="0.2">
      <c r="A27" s="237" t="s">
        <v>93</v>
      </c>
      <c r="B27" s="238" t="s">
        <v>248</v>
      </c>
      <c r="C27" s="239" t="s">
        <v>249</v>
      </c>
      <c r="D27" s="240"/>
      <c r="E27" s="241"/>
      <c r="F27" s="241"/>
      <c r="G27" s="242"/>
      <c r="H27" s="243"/>
      <c r="I27" s="244"/>
      <c r="J27" s="245"/>
      <c r="K27" s="246"/>
      <c r="O27" s="247">
        <v>1</v>
      </c>
    </row>
    <row r="28" spans="1:80" ht="22.5" x14ac:dyDescent="0.2">
      <c r="A28" s="248">
        <v>11</v>
      </c>
      <c r="B28" s="249" t="s">
        <v>584</v>
      </c>
      <c r="C28" s="250" t="s">
        <v>585</v>
      </c>
      <c r="D28" s="251" t="s">
        <v>145</v>
      </c>
      <c r="E28" s="252">
        <v>4.3456000000000001</v>
      </c>
      <c r="F28" s="252">
        <v>0</v>
      </c>
      <c r="G28" s="253">
        <f>E28*F28</f>
        <v>0</v>
      </c>
      <c r="H28" s="254">
        <v>0</v>
      </c>
      <c r="I28" s="255">
        <f>E28*H28</f>
        <v>0</v>
      </c>
      <c r="J28" s="254">
        <v>-2.2000000000000002</v>
      </c>
      <c r="K28" s="255">
        <f>E28*J28</f>
        <v>-9.5603200000000008</v>
      </c>
      <c r="O28" s="247">
        <v>2</v>
      </c>
      <c r="AA28" s="220">
        <v>1</v>
      </c>
      <c r="AB28" s="220">
        <v>1</v>
      </c>
      <c r="AC28" s="220">
        <v>1</v>
      </c>
      <c r="AZ28" s="220">
        <v>1</v>
      </c>
      <c r="BA28" s="220">
        <f>IF(AZ28=1,G28,0)</f>
        <v>0</v>
      </c>
      <c r="BB28" s="220">
        <f>IF(AZ28=2,G28,0)</f>
        <v>0</v>
      </c>
      <c r="BC28" s="220">
        <f>IF(AZ28=3,G28,0)</f>
        <v>0</v>
      </c>
      <c r="BD28" s="220">
        <f>IF(AZ28=4,G28,0)</f>
        <v>0</v>
      </c>
      <c r="BE28" s="220">
        <f>IF(AZ28=5,G28,0)</f>
        <v>0</v>
      </c>
      <c r="CA28" s="247">
        <v>1</v>
      </c>
      <c r="CB28" s="247">
        <v>1</v>
      </c>
    </row>
    <row r="29" spans="1:80" x14ac:dyDescent="0.2">
      <c r="A29" s="256"/>
      <c r="B29" s="260"/>
      <c r="C29" s="320" t="s">
        <v>586</v>
      </c>
      <c r="D29" s="321"/>
      <c r="E29" s="261">
        <v>4.3456000000000001</v>
      </c>
      <c r="F29" s="262"/>
      <c r="G29" s="263"/>
      <c r="H29" s="264"/>
      <c r="I29" s="258"/>
      <c r="J29" s="265"/>
      <c r="K29" s="258"/>
      <c r="M29" s="259" t="s">
        <v>586</v>
      </c>
      <c r="O29" s="247"/>
    </row>
    <row r="30" spans="1:80" x14ac:dyDescent="0.2">
      <c r="A30" s="248">
        <v>12</v>
      </c>
      <c r="B30" s="249" t="s">
        <v>587</v>
      </c>
      <c r="C30" s="250" t="s">
        <v>588</v>
      </c>
      <c r="D30" s="251" t="s">
        <v>139</v>
      </c>
      <c r="E30" s="252">
        <v>23.52</v>
      </c>
      <c r="F30" s="252">
        <v>0</v>
      </c>
      <c r="G30" s="253">
        <f>E30*F30</f>
        <v>0</v>
      </c>
      <c r="H30" s="254">
        <v>0</v>
      </c>
      <c r="I30" s="255">
        <f>E30*H30</f>
        <v>0</v>
      </c>
      <c r="J30" s="254">
        <v>-0.02</v>
      </c>
      <c r="K30" s="255">
        <f>E30*J30</f>
        <v>-0.47039999999999998</v>
      </c>
      <c r="O30" s="247">
        <v>2</v>
      </c>
      <c r="AA30" s="220">
        <v>1</v>
      </c>
      <c r="AB30" s="220">
        <v>1</v>
      </c>
      <c r="AC30" s="220">
        <v>1</v>
      </c>
      <c r="AZ30" s="220">
        <v>1</v>
      </c>
      <c r="BA30" s="220">
        <f>IF(AZ30=1,G30,0)</f>
        <v>0</v>
      </c>
      <c r="BB30" s="220">
        <f>IF(AZ30=2,G30,0)</f>
        <v>0</v>
      </c>
      <c r="BC30" s="220">
        <f>IF(AZ30=3,G30,0)</f>
        <v>0</v>
      </c>
      <c r="BD30" s="220">
        <f>IF(AZ30=4,G30,0)</f>
        <v>0</v>
      </c>
      <c r="BE30" s="220">
        <f>IF(AZ30=5,G30,0)</f>
        <v>0</v>
      </c>
      <c r="CA30" s="247">
        <v>1</v>
      </c>
      <c r="CB30" s="247">
        <v>1</v>
      </c>
    </row>
    <row r="31" spans="1:80" x14ac:dyDescent="0.2">
      <c r="A31" s="266"/>
      <c r="B31" s="267" t="s">
        <v>96</v>
      </c>
      <c r="C31" s="268" t="s">
        <v>250</v>
      </c>
      <c r="D31" s="269"/>
      <c r="E31" s="270"/>
      <c r="F31" s="271"/>
      <c r="G31" s="272">
        <f>SUM(G27:G30)</f>
        <v>0</v>
      </c>
      <c r="H31" s="273"/>
      <c r="I31" s="274">
        <f>SUM(I27:I30)</f>
        <v>0</v>
      </c>
      <c r="J31" s="273"/>
      <c r="K31" s="274">
        <f>SUM(K27:K30)</f>
        <v>-10.030720000000001</v>
      </c>
      <c r="O31" s="247">
        <v>4</v>
      </c>
      <c r="BA31" s="275">
        <f>SUM(BA27:BA30)</f>
        <v>0</v>
      </c>
      <c r="BB31" s="275">
        <f>SUM(BB27:BB30)</f>
        <v>0</v>
      </c>
      <c r="BC31" s="275">
        <f>SUM(BC27:BC30)</f>
        <v>0</v>
      </c>
      <c r="BD31" s="275">
        <f>SUM(BD27:BD30)</f>
        <v>0</v>
      </c>
      <c r="BE31" s="275">
        <f>SUM(BE27:BE30)</f>
        <v>0</v>
      </c>
    </row>
    <row r="32" spans="1:80" x14ac:dyDescent="0.2">
      <c r="A32" s="237" t="s">
        <v>93</v>
      </c>
      <c r="B32" s="238" t="s">
        <v>277</v>
      </c>
      <c r="C32" s="239" t="s">
        <v>278</v>
      </c>
      <c r="D32" s="240"/>
      <c r="E32" s="241"/>
      <c r="F32" s="241"/>
      <c r="G32" s="242"/>
      <c r="H32" s="243"/>
      <c r="I32" s="244"/>
      <c r="J32" s="245"/>
      <c r="K32" s="246"/>
      <c r="O32" s="247">
        <v>1</v>
      </c>
    </row>
    <row r="33" spans="1:80" x14ac:dyDescent="0.2">
      <c r="A33" s="248">
        <v>13</v>
      </c>
      <c r="B33" s="249" t="s">
        <v>589</v>
      </c>
      <c r="C33" s="250" t="s">
        <v>590</v>
      </c>
      <c r="D33" s="251" t="s">
        <v>139</v>
      </c>
      <c r="E33" s="252">
        <v>62.08</v>
      </c>
      <c r="F33" s="252">
        <v>0</v>
      </c>
      <c r="G33" s="253">
        <f>E33*F33</f>
        <v>0</v>
      </c>
      <c r="H33" s="254">
        <v>0</v>
      </c>
      <c r="I33" s="255">
        <f>E33*H33</f>
        <v>0</v>
      </c>
      <c r="J33" s="254">
        <v>-0.05</v>
      </c>
      <c r="K33" s="255">
        <f>E33*J33</f>
        <v>-3.1040000000000001</v>
      </c>
      <c r="O33" s="247">
        <v>2</v>
      </c>
      <c r="AA33" s="220">
        <v>1</v>
      </c>
      <c r="AB33" s="220">
        <v>1</v>
      </c>
      <c r="AC33" s="220">
        <v>1</v>
      </c>
      <c r="AZ33" s="220">
        <v>1</v>
      </c>
      <c r="BA33" s="220">
        <f>IF(AZ33=1,G33,0)</f>
        <v>0</v>
      </c>
      <c r="BB33" s="220">
        <f>IF(AZ33=2,G33,0)</f>
        <v>0</v>
      </c>
      <c r="BC33" s="220">
        <f>IF(AZ33=3,G33,0)</f>
        <v>0</v>
      </c>
      <c r="BD33" s="220">
        <f>IF(AZ33=4,G33,0)</f>
        <v>0</v>
      </c>
      <c r="BE33" s="220">
        <f>IF(AZ33=5,G33,0)</f>
        <v>0</v>
      </c>
      <c r="CA33" s="247">
        <v>1</v>
      </c>
      <c r="CB33" s="247">
        <v>1</v>
      </c>
    </row>
    <row r="34" spans="1:80" x14ac:dyDescent="0.2">
      <c r="A34" s="256"/>
      <c r="B34" s="260"/>
      <c r="C34" s="320" t="s">
        <v>591</v>
      </c>
      <c r="D34" s="321"/>
      <c r="E34" s="261">
        <v>18.5</v>
      </c>
      <c r="F34" s="262"/>
      <c r="G34" s="263"/>
      <c r="H34" s="264"/>
      <c r="I34" s="258"/>
      <c r="J34" s="265"/>
      <c r="K34" s="258"/>
      <c r="M34" s="259" t="s">
        <v>591</v>
      </c>
      <c r="O34" s="247"/>
    </row>
    <row r="35" spans="1:80" x14ac:dyDescent="0.2">
      <c r="A35" s="256"/>
      <c r="B35" s="260"/>
      <c r="C35" s="320" t="s">
        <v>592</v>
      </c>
      <c r="D35" s="321"/>
      <c r="E35" s="261">
        <v>16.39</v>
      </c>
      <c r="F35" s="262"/>
      <c r="G35" s="263"/>
      <c r="H35" s="264"/>
      <c r="I35" s="258"/>
      <c r="J35" s="265"/>
      <c r="K35" s="258"/>
      <c r="M35" s="259" t="s">
        <v>592</v>
      </c>
      <c r="O35" s="247"/>
    </row>
    <row r="36" spans="1:80" x14ac:dyDescent="0.2">
      <c r="A36" s="256"/>
      <c r="B36" s="260"/>
      <c r="C36" s="320" t="s">
        <v>593</v>
      </c>
      <c r="D36" s="321"/>
      <c r="E36" s="261">
        <v>11.48</v>
      </c>
      <c r="F36" s="262"/>
      <c r="G36" s="263"/>
      <c r="H36" s="264"/>
      <c r="I36" s="258"/>
      <c r="J36" s="265"/>
      <c r="K36" s="258"/>
      <c r="M36" s="259" t="s">
        <v>593</v>
      </c>
      <c r="O36" s="247"/>
    </row>
    <row r="37" spans="1:80" x14ac:dyDescent="0.2">
      <c r="A37" s="256"/>
      <c r="B37" s="260"/>
      <c r="C37" s="320" t="s">
        <v>594</v>
      </c>
      <c r="D37" s="321"/>
      <c r="E37" s="261">
        <v>1.96</v>
      </c>
      <c r="F37" s="262"/>
      <c r="G37" s="263"/>
      <c r="H37" s="264"/>
      <c r="I37" s="258"/>
      <c r="J37" s="265"/>
      <c r="K37" s="258"/>
      <c r="M37" s="259" t="s">
        <v>594</v>
      </c>
      <c r="O37" s="247"/>
    </row>
    <row r="38" spans="1:80" x14ac:dyDescent="0.2">
      <c r="A38" s="256"/>
      <c r="B38" s="260"/>
      <c r="C38" s="320" t="s">
        <v>595</v>
      </c>
      <c r="D38" s="321"/>
      <c r="E38" s="261">
        <v>3.24</v>
      </c>
      <c r="F38" s="262"/>
      <c r="G38" s="263"/>
      <c r="H38" s="264"/>
      <c r="I38" s="258"/>
      <c r="J38" s="265"/>
      <c r="K38" s="258"/>
      <c r="M38" s="259" t="s">
        <v>595</v>
      </c>
      <c r="O38" s="247"/>
    </row>
    <row r="39" spans="1:80" x14ac:dyDescent="0.2">
      <c r="A39" s="256"/>
      <c r="B39" s="260"/>
      <c r="C39" s="320" t="s">
        <v>596</v>
      </c>
      <c r="D39" s="321"/>
      <c r="E39" s="261">
        <v>1.71</v>
      </c>
      <c r="F39" s="262"/>
      <c r="G39" s="263"/>
      <c r="H39" s="264"/>
      <c r="I39" s="258"/>
      <c r="J39" s="265"/>
      <c r="K39" s="258"/>
      <c r="M39" s="259" t="s">
        <v>596</v>
      </c>
      <c r="O39" s="247"/>
    </row>
    <row r="40" spans="1:80" x14ac:dyDescent="0.2">
      <c r="A40" s="256"/>
      <c r="B40" s="260"/>
      <c r="C40" s="320" t="s">
        <v>597</v>
      </c>
      <c r="D40" s="321"/>
      <c r="E40" s="261">
        <v>5.13</v>
      </c>
      <c r="F40" s="262"/>
      <c r="G40" s="263"/>
      <c r="H40" s="264"/>
      <c r="I40" s="258"/>
      <c r="J40" s="265"/>
      <c r="K40" s="258"/>
      <c r="M40" s="259" t="s">
        <v>597</v>
      </c>
      <c r="O40" s="247"/>
    </row>
    <row r="41" spans="1:80" x14ac:dyDescent="0.2">
      <c r="A41" s="256"/>
      <c r="B41" s="260"/>
      <c r="C41" s="320" t="s">
        <v>598</v>
      </c>
      <c r="D41" s="321"/>
      <c r="E41" s="261">
        <v>3.67</v>
      </c>
      <c r="F41" s="262"/>
      <c r="G41" s="263"/>
      <c r="H41" s="264"/>
      <c r="I41" s="258"/>
      <c r="J41" s="265"/>
      <c r="K41" s="258"/>
      <c r="M41" s="259" t="s">
        <v>598</v>
      </c>
      <c r="O41" s="247"/>
    </row>
    <row r="42" spans="1:80" x14ac:dyDescent="0.2">
      <c r="A42" s="248">
        <v>14</v>
      </c>
      <c r="B42" s="249" t="s">
        <v>599</v>
      </c>
      <c r="C42" s="250" t="s">
        <v>600</v>
      </c>
      <c r="D42" s="251" t="s">
        <v>139</v>
      </c>
      <c r="E42" s="252">
        <v>207.36179999999999</v>
      </c>
      <c r="F42" s="252">
        <v>0</v>
      </c>
      <c r="G42" s="253">
        <f>E42*F42</f>
        <v>0</v>
      </c>
      <c r="H42" s="254">
        <v>0</v>
      </c>
      <c r="I42" s="255">
        <f>E42*H42</f>
        <v>0</v>
      </c>
      <c r="J42" s="254">
        <v>-4.5999999999999999E-2</v>
      </c>
      <c r="K42" s="255">
        <f>E42*J42</f>
        <v>-9.5386427999999999</v>
      </c>
      <c r="O42" s="247">
        <v>2</v>
      </c>
      <c r="AA42" s="220">
        <v>1</v>
      </c>
      <c r="AB42" s="220">
        <v>1</v>
      </c>
      <c r="AC42" s="220">
        <v>1</v>
      </c>
      <c r="AZ42" s="220">
        <v>1</v>
      </c>
      <c r="BA42" s="220">
        <f>IF(AZ42=1,G42,0)</f>
        <v>0</v>
      </c>
      <c r="BB42" s="220">
        <f>IF(AZ42=2,G42,0)</f>
        <v>0</v>
      </c>
      <c r="BC42" s="220">
        <f>IF(AZ42=3,G42,0)</f>
        <v>0</v>
      </c>
      <c r="BD42" s="220">
        <f>IF(AZ42=4,G42,0)</f>
        <v>0</v>
      </c>
      <c r="BE42" s="220">
        <f>IF(AZ42=5,G42,0)</f>
        <v>0</v>
      </c>
      <c r="CA42" s="247">
        <v>1</v>
      </c>
      <c r="CB42" s="247">
        <v>1</v>
      </c>
    </row>
    <row r="43" spans="1:80" x14ac:dyDescent="0.2">
      <c r="A43" s="256"/>
      <c r="B43" s="260"/>
      <c r="C43" s="320" t="s">
        <v>601</v>
      </c>
      <c r="D43" s="321"/>
      <c r="E43" s="261">
        <v>45.637999999999998</v>
      </c>
      <c r="F43" s="262"/>
      <c r="G43" s="263"/>
      <c r="H43" s="264"/>
      <c r="I43" s="258"/>
      <c r="J43" s="265"/>
      <c r="K43" s="258"/>
      <c r="M43" s="259" t="s">
        <v>601</v>
      </c>
      <c r="O43" s="247"/>
    </row>
    <row r="44" spans="1:80" x14ac:dyDescent="0.2">
      <c r="A44" s="256"/>
      <c r="B44" s="260"/>
      <c r="C44" s="320" t="s">
        <v>602</v>
      </c>
      <c r="D44" s="321"/>
      <c r="E44" s="261">
        <v>44.333799999999997</v>
      </c>
      <c r="F44" s="262"/>
      <c r="G44" s="263"/>
      <c r="H44" s="264"/>
      <c r="I44" s="258"/>
      <c r="J44" s="265"/>
      <c r="K44" s="258"/>
      <c r="M44" s="259" t="s">
        <v>602</v>
      </c>
      <c r="O44" s="247"/>
    </row>
    <row r="45" spans="1:80" x14ac:dyDescent="0.2">
      <c r="A45" s="256"/>
      <c r="B45" s="260"/>
      <c r="C45" s="320" t="s">
        <v>603</v>
      </c>
      <c r="D45" s="321"/>
      <c r="E45" s="261">
        <v>32.081000000000003</v>
      </c>
      <c r="F45" s="262"/>
      <c r="G45" s="263"/>
      <c r="H45" s="264"/>
      <c r="I45" s="258"/>
      <c r="J45" s="265"/>
      <c r="K45" s="258"/>
      <c r="M45" s="259" t="s">
        <v>603</v>
      </c>
      <c r="O45" s="247"/>
    </row>
    <row r="46" spans="1:80" x14ac:dyDescent="0.2">
      <c r="A46" s="256"/>
      <c r="B46" s="260"/>
      <c r="C46" s="320" t="s">
        <v>604</v>
      </c>
      <c r="D46" s="321"/>
      <c r="E46" s="261">
        <v>14.851000000000001</v>
      </c>
      <c r="F46" s="262"/>
      <c r="G46" s="263"/>
      <c r="H46" s="264"/>
      <c r="I46" s="258"/>
      <c r="J46" s="265"/>
      <c r="K46" s="258"/>
      <c r="M46" s="259" t="s">
        <v>604</v>
      </c>
      <c r="O46" s="247"/>
    </row>
    <row r="47" spans="1:80" x14ac:dyDescent="0.2">
      <c r="A47" s="256"/>
      <c r="B47" s="260"/>
      <c r="C47" s="320" t="s">
        <v>605</v>
      </c>
      <c r="D47" s="321"/>
      <c r="E47" s="261">
        <v>6.2729999999999997</v>
      </c>
      <c r="F47" s="262"/>
      <c r="G47" s="263"/>
      <c r="H47" s="264"/>
      <c r="I47" s="258"/>
      <c r="J47" s="265"/>
      <c r="K47" s="258"/>
      <c r="M47" s="259" t="s">
        <v>605</v>
      </c>
      <c r="O47" s="247"/>
    </row>
    <row r="48" spans="1:80" x14ac:dyDescent="0.2">
      <c r="A48" s="256"/>
      <c r="B48" s="260"/>
      <c r="C48" s="320" t="s">
        <v>606</v>
      </c>
      <c r="D48" s="321"/>
      <c r="E48" s="261">
        <v>4.76</v>
      </c>
      <c r="F48" s="262"/>
      <c r="G48" s="263"/>
      <c r="H48" s="264"/>
      <c r="I48" s="258"/>
      <c r="J48" s="265"/>
      <c r="K48" s="258"/>
      <c r="M48" s="259" t="s">
        <v>606</v>
      </c>
      <c r="O48" s="247"/>
    </row>
    <row r="49" spans="1:80" x14ac:dyDescent="0.2">
      <c r="A49" s="256"/>
      <c r="B49" s="260"/>
      <c r="C49" s="320" t="s">
        <v>607</v>
      </c>
      <c r="D49" s="321"/>
      <c r="E49" s="261">
        <v>17.407</v>
      </c>
      <c r="F49" s="262"/>
      <c r="G49" s="263"/>
      <c r="H49" s="264"/>
      <c r="I49" s="258"/>
      <c r="J49" s="265"/>
      <c r="K49" s="258"/>
      <c r="M49" s="259" t="s">
        <v>607</v>
      </c>
      <c r="O49" s="247"/>
    </row>
    <row r="50" spans="1:80" x14ac:dyDescent="0.2">
      <c r="A50" s="256"/>
      <c r="B50" s="260"/>
      <c r="C50" s="320" t="s">
        <v>608</v>
      </c>
      <c r="D50" s="321"/>
      <c r="E50" s="261">
        <v>18.815999999999999</v>
      </c>
      <c r="F50" s="262"/>
      <c r="G50" s="263"/>
      <c r="H50" s="264"/>
      <c r="I50" s="258"/>
      <c r="J50" s="265"/>
      <c r="K50" s="258"/>
      <c r="M50" s="259" t="s">
        <v>608</v>
      </c>
      <c r="O50" s="247"/>
    </row>
    <row r="51" spans="1:80" x14ac:dyDescent="0.2">
      <c r="A51" s="256"/>
      <c r="B51" s="260"/>
      <c r="C51" s="320" t="s">
        <v>575</v>
      </c>
      <c r="D51" s="321"/>
      <c r="E51" s="261">
        <v>23.202000000000002</v>
      </c>
      <c r="F51" s="262"/>
      <c r="G51" s="263"/>
      <c r="H51" s="264"/>
      <c r="I51" s="258"/>
      <c r="J51" s="265"/>
      <c r="K51" s="258"/>
      <c r="M51" s="259" t="s">
        <v>575</v>
      </c>
      <c r="O51" s="247"/>
    </row>
    <row r="52" spans="1:80" x14ac:dyDescent="0.2">
      <c r="A52" s="248">
        <v>15</v>
      </c>
      <c r="B52" s="249" t="s">
        <v>609</v>
      </c>
      <c r="C52" s="250" t="s">
        <v>610</v>
      </c>
      <c r="D52" s="251" t="s">
        <v>139</v>
      </c>
      <c r="E52" s="252">
        <v>23.202000000000002</v>
      </c>
      <c r="F52" s="252">
        <v>0</v>
      </c>
      <c r="G52" s="253">
        <f>E52*F52</f>
        <v>0</v>
      </c>
      <c r="H52" s="254">
        <v>0</v>
      </c>
      <c r="I52" s="255">
        <f>E52*H52</f>
        <v>0</v>
      </c>
      <c r="J52" s="254">
        <v>-6.8000000000000005E-2</v>
      </c>
      <c r="K52" s="255">
        <f>E52*J52</f>
        <v>-1.5777360000000002</v>
      </c>
      <c r="O52" s="247">
        <v>2</v>
      </c>
      <c r="AA52" s="220">
        <v>1</v>
      </c>
      <c r="AB52" s="220">
        <v>1</v>
      </c>
      <c r="AC52" s="220">
        <v>1</v>
      </c>
      <c r="AZ52" s="220">
        <v>1</v>
      </c>
      <c r="BA52" s="220">
        <f>IF(AZ52=1,G52,0)</f>
        <v>0</v>
      </c>
      <c r="BB52" s="220">
        <f>IF(AZ52=2,G52,0)</f>
        <v>0</v>
      </c>
      <c r="BC52" s="220">
        <f>IF(AZ52=3,G52,0)</f>
        <v>0</v>
      </c>
      <c r="BD52" s="220">
        <f>IF(AZ52=4,G52,0)</f>
        <v>0</v>
      </c>
      <c r="BE52" s="220">
        <f>IF(AZ52=5,G52,0)</f>
        <v>0</v>
      </c>
      <c r="CA52" s="247">
        <v>1</v>
      </c>
      <c r="CB52" s="247">
        <v>1</v>
      </c>
    </row>
    <row r="53" spans="1:80" x14ac:dyDescent="0.2">
      <c r="A53" s="266"/>
      <c r="B53" s="267" t="s">
        <v>96</v>
      </c>
      <c r="C53" s="268" t="s">
        <v>279</v>
      </c>
      <c r="D53" s="269"/>
      <c r="E53" s="270"/>
      <c r="F53" s="271"/>
      <c r="G53" s="272">
        <f>SUM(G32:G52)</f>
        <v>0</v>
      </c>
      <c r="H53" s="273"/>
      <c r="I53" s="274">
        <f>SUM(I32:I52)</f>
        <v>0</v>
      </c>
      <c r="J53" s="273"/>
      <c r="K53" s="274">
        <f>SUM(K32:K52)</f>
        <v>-14.220378800000001</v>
      </c>
      <c r="O53" s="247">
        <v>4</v>
      </c>
      <c r="BA53" s="275">
        <f>SUM(BA32:BA52)</f>
        <v>0</v>
      </c>
      <c r="BB53" s="275">
        <f>SUM(BB32:BB52)</f>
        <v>0</v>
      </c>
      <c r="BC53" s="275">
        <f>SUM(BC32:BC52)</f>
        <v>0</v>
      </c>
      <c r="BD53" s="275">
        <f>SUM(BD32:BD52)</f>
        <v>0</v>
      </c>
      <c r="BE53" s="275">
        <f>SUM(BE32:BE52)</f>
        <v>0</v>
      </c>
    </row>
    <row r="54" spans="1:80" x14ac:dyDescent="0.2">
      <c r="A54" s="237" t="s">
        <v>93</v>
      </c>
      <c r="B54" s="238" t="s">
        <v>284</v>
      </c>
      <c r="C54" s="239" t="s">
        <v>285</v>
      </c>
      <c r="D54" s="240"/>
      <c r="E54" s="241"/>
      <c r="F54" s="241"/>
      <c r="G54" s="242"/>
      <c r="H54" s="243"/>
      <c r="I54" s="244"/>
      <c r="J54" s="245"/>
      <c r="K54" s="246"/>
      <c r="O54" s="247">
        <v>1</v>
      </c>
    </row>
    <row r="55" spans="1:80" x14ac:dyDescent="0.2">
      <c r="A55" s="248">
        <v>16</v>
      </c>
      <c r="B55" s="249" t="s">
        <v>611</v>
      </c>
      <c r="C55" s="250" t="s">
        <v>612</v>
      </c>
      <c r="D55" s="251" t="s">
        <v>289</v>
      </c>
      <c r="E55" s="252">
        <v>17.015137219997001</v>
      </c>
      <c r="F55" s="252">
        <v>0</v>
      </c>
      <c r="G55" s="253">
        <f>E55*F55</f>
        <v>0</v>
      </c>
      <c r="H55" s="254">
        <v>0</v>
      </c>
      <c r="I55" s="255">
        <f>E55*H55</f>
        <v>0</v>
      </c>
      <c r="J55" s="254"/>
      <c r="K55" s="255">
        <f>E55*J55</f>
        <v>0</v>
      </c>
      <c r="O55" s="247">
        <v>2</v>
      </c>
      <c r="AA55" s="220">
        <v>7</v>
      </c>
      <c r="AB55" s="220">
        <v>1</v>
      </c>
      <c r="AC55" s="220">
        <v>2</v>
      </c>
      <c r="AZ55" s="220">
        <v>1</v>
      </c>
      <c r="BA55" s="220">
        <f>IF(AZ55=1,G55,0)</f>
        <v>0</v>
      </c>
      <c r="BB55" s="220">
        <f>IF(AZ55=2,G55,0)</f>
        <v>0</v>
      </c>
      <c r="BC55" s="220">
        <f>IF(AZ55=3,G55,0)</f>
        <v>0</v>
      </c>
      <c r="BD55" s="220">
        <f>IF(AZ55=4,G55,0)</f>
        <v>0</v>
      </c>
      <c r="BE55" s="220">
        <f>IF(AZ55=5,G55,0)</f>
        <v>0</v>
      </c>
      <c r="CA55" s="247">
        <v>7</v>
      </c>
      <c r="CB55" s="247">
        <v>1</v>
      </c>
    </row>
    <row r="56" spans="1:80" x14ac:dyDescent="0.2">
      <c r="A56" s="266"/>
      <c r="B56" s="267" t="s">
        <v>96</v>
      </c>
      <c r="C56" s="268" t="s">
        <v>286</v>
      </c>
      <c r="D56" s="269"/>
      <c r="E56" s="270"/>
      <c r="F56" s="271"/>
      <c r="G56" s="272">
        <f>SUM(G54:G55)</f>
        <v>0</v>
      </c>
      <c r="H56" s="273"/>
      <c r="I56" s="274">
        <f>SUM(I54:I55)</f>
        <v>0</v>
      </c>
      <c r="J56" s="273"/>
      <c r="K56" s="274">
        <f>SUM(K54:K55)</f>
        <v>0</v>
      </c>
      <c r="O56" s="247">
        <v>4</v>
      </c>
      <c r="BA56" s="275">
        <f>SUM(BA54:BA55)</f>
        <v>0</v>
      </c>
      <c r="BB56" s="275">
        <f>SUM(BB54:BB55)</f>
        <v>0</v>
      </c>
      <c r="BC56" s="275">
        <f>SUM(BC54:BC55)</f>
        <v>0</v>
      </c>
      <c r="BD56" s="275">
        <f>SUM(BD54:BD55)</f>
        <v>0</v>
      </c>
      <c r="BE56" s="275">
        <f>SUM(BE54:BE55)</f>
        <v>0</v>
      </c>
    </row>
    <row r="57" spans="1:80" x14ac:dyDescent="0.2">
      <c r="A57" s="237" t="s">
        <v>93</v>
      </c>
      <c r="B57" s="238" t="s">
        <v>290</v>
      </c>
      <c r="C57" s="239" t="s">
        <v>291</v>
      </c>
      <c r="D57" s="240"/>
      <c r="E57" s="241"/>
      <c r="F57" s="241"/>
      <c r="G57" s="242"/>
      <c r="H57" s="243"/>
      <c r="I57" s="244"/>
      <c r="J57" s="245"/>
      <c r="K57" s="246"/>
      <c r="O57" s="247">
        <v>1</v>
      </c>
    </row>
    <row r="58" spans="1:80" x14ac:dyDescent="0.2">
      <c r="A58" s="248">
        <v>17</v>
      </c>
      <c r="B58" s="249" t="s">
        <v>613</v>
      </c>
      <c r="C58" s="250" t="s">
        <v>614</v>
      </c>
      <c r="D58" s="251" t="s">
        <v>139</v>
      </c>
      <c r="E58" s="252">
        <v>16.620999999999999</v>
      </c>
      <c r="F58" s="252">
        <v>0</v>
      </c>
      <c r="G58" s="253">
        <f>E58*F58</f>
        <v>0</v>
      </c>
      <c r="H58" s="254">
        <v>2.10000000000043E-4</v>
      </c>
      <c r="I58" s="255">
        <f>E58*H58</f>
        <v>3.4904100000007145E-3</v>
      </c>
      <c r="J58" s="254">
        <v>0</v>
      </c>
      <c r="K58" s="255">
        <f>E58*J58</f>
        <v>0</v>
      </c>
      <c r="O58" s="247">
        <v>2</v>
      </c>
      <c r="AA58" s="220">
        <v>1</v>
      </c>
      <c r="AB58" s="220">
        <v>7</v>
      </c>
      <c r="AC58" s="220">
        <v>7</v>
      </c>
      <c r="AZ58" s="220">
        <v>2</v>
      </c>
      <c r="BA58" s="220">
        <f>IF(AZ58=1,G58,0)</f>
        <v>0</v>
      </c>
      <c r="BB58" s="220">
        <f>IF(AZ58=2,G58,0)</f>
        <v>0</v>
      </c>
      <c r="BC58" s="220">
        <f>IF(AZ58=3,G58,0)</f>
        <v>0</v>
      </c>
      <c r="BD58" s="220">
        <f>IF(AZ58=4,G58,0)</f>
        <v>0</v>
      </c>
      <c r="BE58" s="220">
        <f>IF(AZ58=5,G58,0)</f>
        <v>0</v>
      </c>
      <c r="CA58" s="247">
        <v>1</v>
      </c>
      <c r="CB58" s="247">
        <v>7</v>
      </c>
    </row>
    <row r="59" spans="1:80" x14ac:dyDescent="0.2">
      <c r="A59" s="256"/>
      <c r="B59" s="260"/>
      <c r="C59" s="320" t="s">
        <v>615</v>
      </c>
      <c r="D59" s="321"/>
      <c r="E59" s="261">
        <v>13.381</v>
      </c>
      <c r="F59" s="262"/>
      <c r="G59" s="263"/>
      <c r="H59" s="264"/>
      <c r="I59" s="258"/>
      <c r="J59" s="265"/>
      <c r="K59" s="258"/>
      <c r="M59" s="259" t="s">
        <v>615</v>
      </c>
      <c r="O59" s="247"/>
    </row>
    <row r="60" spans="1:80" x14ac:dyDescent="0.2">
      <c r="A60" s="256"/>
      <c r="B60" s="260"/>
      <c r="C60" s="320" t="s">
        <v>616</v>
      </c>
      <c r="D60" s="321"/>
      <c r="E60" s="261">
        <v>3.24</v>
      </c>
      <c r="F60" s="262"/>
      <c r="G60" s="263"/>
      <c r="H60" s="264"/>
      <c r="I60" s="258"/>
      <c r="J60" s="265"/>
      <c r="K60" s="258"/>
      <c r="M60" s="259" t="s">
        <v>616</v>
      </c>
      <c r="O60" s="247"/>
    </row>
    <row r="61" spans="1:80" ht="22.5" x14ac:dyDescent="0.2">
      <c r="A61" s="248">
        <v>18</v>
      </c>
      <c r="B61" s="249" t="s">
        <v>617</v>
      </c>
      <c r="C61" s="250" t="s">
        <v>618</v>
      </c>
      <c r="D61" s="251" t="s">
        <v>139</v>
      </c>
      <c r="E61" s="252">
        <v>16.620999999999999</v>
      </c>
      <c r="F61" s="252">
        <v>0</v>
      </c>
      <c r="G61" s="253">
        <f>E61*F61</f>
        <v>0</v>
      </c>
      <c r="H61" s="254">
        <v>3.3999999999999998E-3</v>
      </c>
      <c r="I61" s="255">
        <f>E61*H61</f>
        <v>5.6511399999999989E-2</v>
      </c>
      <c r="J61" s="254">
        <v>0</v>
      </c>
      <c r="K61" s="255">
        <f>E61*J61</f>
        <v>0</v>
      </c>
      <c r="O61" s="247">
        <v>2</v>
      </c>
      <c r="AA61" s="220">
        <v>1</v>
      </c>
      <c r="AB61" s="220">
        <v>7</v>
      </c>
      <c r="AC61" s="220">
        <v>7</v>
      </c>
      <c r="AZ61" s="220">
        <v>2</v>
      </c>
      <c r="BA61" s="220">
        <f>IF(AZ61=1,G61,0)</f>
        <v>0</v>
      </c>
      <c r="BB61" s="220">
        <f>IF(AZ61=2,G61,0)</f>
        <v>0</v>
      </c>
      <c r="BC61" s="220">
        <f>IF(AZ61=3,G61,0)</f>
        <v>0</v>
      </c>
      <c r="BD61" s="220">
        <f>IF(AZ61=4,G61,0)</f>
        <v>0</v>
      </c>
      <c r="BE61" s="220">
        <f>IF(AZ61=5,G61,0)</f>
        <v>0</v>
      </c>
      <c r="CA61" s="247">
        <v>1</v>
      </c>
      <c r="CB61" s="247">
        <v>7</v>
      </c>
    </row>
    <row r="62" spans="1:80" x14ac:dyDescent="0.2">
      <c r="A62" s="248">
        <v>19</v>
      </c>
      <c r="B62" s="249" t="s">
        <v>619</v>
      </c>
      <c r="C62" s="250" t="s">
        <v>620</v>
      </c>
      <c r="D62" s="251" t="s">
        <v>175</v>
      </c>
      <c r="E62" s="252">
        <v>13.381</v>
      </c>
      <c r="F62" s="252">
        <v>0</v>
      </c>
      <c r="G62" s="253">
        <f>E62*F62</f>
        <v>0</v>
      </c>
      <c r="H62" s="254">
        <v>2.9E-4</v>
      </c>
      <c r="I62" s="255">
        <f>E62*H62</f>
        <v>3.8804899999999999E-3</v>
      </c>
      <c r="J62" s="254">
        <v>0</v>
      </c>
      <c r="K62" s="255">
        <f>E62*J62</f>
        <v>0</v>
      </c>
      <c r="O62" s="247">
        <v>2</v>
      </c>
      <c r="AA62" s="220">
        <v>1</v>
      </c>
      <c r="AB62" s="220">
        <v>7</v>
      </c>
      <c r="AC62" s="220">
        <v>7</v>
      </c>
      <c r="AZ62" s="220">
        <v>2</v>
      </c>
      <c r="BA62" s="220">
        <f>IF(AZ62=1,G62,0)</f>
        <v>0</v>
      </c>
      <c r="BB62" s="220">
        <f>IF(AZ62=2,G62,0)</f>
        <v>0</v>
      </c>
      <c r="BC62" s="220">
        <f>IF(AZ62=3,G62,0)</f>
        <v>0</v>
      </c>
      <c r="BD62" s="220">
        <f>IF(AZ62=4,G62,0)</f>
        <v>0</v>
      </c>
      <c r="BE62" s="220">
        <f>IF(AZ62=5,G62,0)</f>
        <v>0</v>
      </c>
      <c r="CA62" s="247">
        <v>1</v>
      </c>
      <c r="CB62" s="247">
        <v>7</v>
      </c>
    </row>
    <row r="63" spans="1:80" x14ac:dyDescent="0.2">
      <c r="A63" s="256"/>
      <c r="B63" s="260"/>
      <c r="C63" s="320" t="s">
        <v>615</v>
      </c>
      <c r="D63" s="321"/>
      <c r="E63" s="261">
        <v>13.381</v>
      </c>
      <c r="F63" s="262"/>
      <c r="G63" s="263"/>
      <c r="H63" s="264"/>
      <c r="I63" s="258"/>
      <c r="J63" s="265"/>
      <c r="K63" s="258"/>
      <c r="M63" s="259" t="s">
        <v>615</v>
      </c>
      <c r="O63" s="247"/>
    </row>
    <row r="64" spans="1:80" x14ac:dyDescent="0.2">
      <c r="A64" s="248">
        <v>20</v>
      </c>
      <c r="B64" s="249" t="s">
        <v>296</v>
      </c>
      <c r="C64" s="250" t="s">
        <v>297</v>
      </c>
      <c r="D64" s="251" t="s">
        <v>12</v>
      </c>
      <c r="E64" s="252"/>
      <c r="F64" s="252">
        <v>0</v>
      </c>
      <c r="G64" s="253">
        <f>E64*F64</f>
        <v>0</v>
      </c>
      <c r="H64" s="254">
        <v>0</v>
      </c>
      <c r="I64" s="255">
        <f>E64*H64</f>
        <v>0</v>
      </c>
      <c r="J64" s="254"/>
      <c r="K64" s="255">
        <f>E64*J64</f>
        <v>0</v>
      </c>
      <c r="O64" s="247">
        <v>2</v>
      </c>
      <c r="AA64" s="220">
        <v>7</v>
      </c>
      <c r="AB64" s="220">
        <v>1002</v>
      </c>
      <c r="AC64" s="220">
        <v>5</v>
      </c>
      <c r="AZ64" s="220">
        <v>2</v>
      </c>
      <c r="BA64" s="220">
        <f>IF(AZ64=1,G64,0)</f>
        <v>0</v>
      </c>
      <c r="BB64" s="220">
        <f>IF(AZ64=2,G64,0)</f>
        <v>0</v>
      </c>
      <c r="BC64" s="220">
        <f>IF(AZ64=3,G64,0)</f>
        <v>0</v>
      </c>
      <c r="BD64" s="220">
        <f>IF(AZ64=4,G64,0)</f>
        <v>0</v>
      </c>
      <c r="BE64" s="220">
        <f>IF(AZ64=5,G64,0)</f>
        <v>0</v>
      </c>
      <c r="CA64" s="247">
        <v>7</v>
      </c>
      <c r="CB64" s="247">
        <v>1002</v>
      </c>
    </row>
    <row r="65" spans="1:80" x14ac:dyDescent="0.2">
      <c r="A65" s="266"/>
      <c r="B65" s="267" t="s">
        <v>96</v>
      </c>
      <c r="C65" s="268" t="s">
        <v>292</v>
      </c>
      <c r="D65" s="269"/>
      <c r="E65" s="270"/>
      <c r="F65" s="271"/>
      <c r="G65" s="272">
        <f>SUM(G57:G64)</f>
        <v>0</v>
      </c>
      <c r="H65" s="273"/>
      <c r="I65" s="274">
        <f>SUM(I57:I64)</f>
        <v>6.3882300000000697E-2</v>
      </c>
      <c r="J65" s="273"/>
      <c r="K65" s="274">
        <f>SUM(K57:K64)</f>
        <v>0</v>
      </c>
      <c r="O65" s="247">
        <v>4</v>
      </c>
      <c r="BA65" s="275">
        <f>SUM(BA57:BA64)</f>
        <v>0</v>
      </c>
      <c r="BB65" s="275">
        <f>SUM(BB57:BB64)</f>
        <v>0</v>
      </c>
      <c r="BC65" s="275">
        <f>SUM(BC57:BC64)</f>
        <v>0</v>
      </c>
      <c r="BD65" s="275">
        <f>SUM(BD57:BD64)</f>
        <v>0</v>
      </c>
      <c r="BE65" s="275">
        <f>SUM(BE57:BE64)</f>
        <v>0</v>
      </c>
    </row>
    <row r="66" spans="1:80" x14ac:dyDescent="0.2">
      <c r="A66" s="237" t="s">
        <v>93</v>
      </c>
      <c r="B66" s="238" t="s">
        <v>298</v>
      </c>
      <c r="C66" s="239" t="s">
        <v>299</v>
      </c>
      <c r="D66" s="240"/>
      <c r="E66" s="241"/>
      <c r="F66" s="241"/>
      <c r="G66" s="242"/>
      <c r="H66" s="243"/>
      <c r="I66" s="244"/>
      <c r="J66" s="245"/>
      <c r="K66" s="246"/>
      <c r="O66" s="247">
        <v>1</v>
      </c>
    </row>
    <row r="67" spans="1:80" x14ac:dyDescent="0.2">
      <c r="A67" s="248">
        <v>21</v>
      </c>
      <c r="B67" s="249" t="s">
        <v>621</v>
      </c>
      <c r="C67" s="250" t="s">
        <v>622</v>
      </c>
      <c r="D67" s="251" t="s">
        <v>139</v>
      </c>
      <c r="E67" s="252">
        <v>62.08</v>
      </c>
      <c r="F67" s="252">
        <v>0</v>
      </c>
      <c r="G67" s="253">
        <f>E67*F67</f>
        <v>0</v>
      </c>
      <c r="H67" s="254">
        <v>0</v>
      </c>
      <c r="I67" s="255">
        <f>E67*H67</f>
        <v>0</v>
      </c>
      <c r="J67" s="254">
        <v>-1.1000000000000001E-3</v>
      </c>
      <c r="K67" s="255">
        <f>E67*J67</f>
        <v>-6.8288000000000001E-2</v>
      </c>
      <c r="O67" s="247">
        <v>2</v>
      </c>
      <c r="AA67" s="220">
        <v>1</v>
      </c>
      <c r="AB67" s="220">
        <v>7</v>
      </c>
      <c r="AC67" s="220">
        <v>7</v>
      </c>
      <c r="AZ67" s="220">
        <v>2</v>
      </c>
      <c r="BA67" s="220">
        <f>IF(AZ67=1,G67,0)</f>
        <v>0</v>
      </c>
      <c r="BB67" s="220">
        <f>IF(AZ67=2,G67,0)</f>
        <v>0</v>
      </c>
      <c r="BC67" s="220">
        <f>IF(AZ67=3,G67,0)</f>
        <v>0</v>
      </c>
      <c r="BD67" s="220">
        <f>IF(AZ67=4,G67,0)</f>
        <v>0</v>
      </c>
      <c r="BE67" s="220">
        <f>IF(AZ67=5,G67,0)</f>
        <v>0</v>
      </c>
      <c r="CA67" s="247">
        <v>1</v>
      </c>
      <c r="CB67" s="247">
        <v>7</v>
      </c>
    </row>
    <row r="68" spans="1:80" x14ac:dyDescent="0.2">
      <c r="A68" s="248">
        <v>22</v>
      </c>
      <c r="B68" s="249" t="s">
        <v>623</v>
      </c>
      <c r="C68" s="250" t="s">
        <v>624</v>
      </c>
      <c r="D68" s="251" t="s">
        <v>139</v>
      </c>
      <c r="E68" s="252">
        <v>62.08</v>
      </c>
      <c r="F68" s="252">
        <v>0</v>
      </c>
      <c r="G68" s="253">
        <f>E68*F68</f>
        <v>0</v>
      </c>
      <c r="H68" s="254">
        <v>0</v>
      </c>
      <c r="I68" s="255">
        <f>E68*H68</f>
        <v>0</v>
      </c>
      <c r="J68" s="254">
        <v>0</v>
      </c>
      <c r="K68" s="255">
        <f>E68*J68</f>
        <v>0</v>
      </c>
      <c r="O68" s="247">
        <v>2</v>
      </c>
      <c r="AA68" s="220">
        <v>1</v>
      </c>
      <c r="AB68" s="220">
        <v>7</v>
      </c>
      <c r="AC68" s="220">
        <v>7</v>
      </c>
      <c r="AZ68" s="220">
        <v>2</v>
      </c>
      <c r="BA68" s="220">
        <f>IF(AZ68=1,G68,0)</f>
        <v>0</v>
      </c>
      <c r="BB68" s="220">
        <f>IF(AZ68=2,G68,0)</f>
        <v>0</v>
      </c>
      <c r="BC68" s="220">
        <f>IF(AZ68=3,G68,0)</f>
        <v>0</v>
      </c>
      <c r="BD68" s="220">
        <f>IF(AZ68=4,G68,0)</f>
        <v>0</v>
      </c>
      <c r="BE68" s="220">
        <f>IF(AZ68=5,G68,0)</f>
        <v>0</v>
      </c>
      <c r="CA68" s="247">
        <v>1</v>
      </c>
      <c r="CB68" s="247">
        <v>7</v>
      </c>
    </row>
    <row r="69" spans="1:80" x14ac:dyDescent="0.2">
      <c r="A69" s="248">
        <v>23</v>
      </c>
      <c r="B69" s="249" t="s">
        <v>625</v>
      </c>
      <c r="C69" s="250" t="s">
        <v>626</v>
      </c>
      <c r="D69" s="251" t="s">
        <v>139</v>
      </c>
      <c r="E69" s="252">
        <v>62.08</v>
      </c>
      <c r="F69" s="252">
        <v>0</v>
      </c>
      <c r="G69" s="253">
        <f>E69*F69</f>
        <v>0</v>
      </c>
      <c r="H69" s="254">
        <v>9.9999999999961197E-6</v>
      </c>
      <c r="I69" s="255">
        <f>E69*H69</f>
        <v>6.2079999999975911E-4</v>
      </c>
      <c r="J69" s="254">
        <v>0</v>
      </c>
      <c r="K69" s="255">
        <f>E69*J69</f>
        <v>0</v>
      </c>
      <c r="O69" s="247">
        <v>2</v>
      </c>
      <c r="AA69" s="220">
        <v>1</v>
      </c>
      <c r="AB69" s="220">
        <v>7</v>
      </c>
      <c r="AC69" s="220">
        <v>7</v>
      </c>
      <c r="AZ69" s="220">
        <v>2</v>
      </c>
      <c r="BA69" s="220">
        <f>IF(AZ69=1,G69,0)</f>
        <v>0</v>
      </c>
      <c r="BB69" s="220">
        <f>IF(AZ69=2,G69,0)</f>
        <v>0</v>
      </c>
      <c r="BC69" s="220">
        <f>IF(AZ69=3,G69,0)</f>
        <v>0</v>
      </c>
      <c r="BD69" s="220">
        <f>IF(AZ69=4,G69,0)</f>
        <v>0</v>
      </c>
      <c r="BE69" s="220">
        <f>IF(AZ69=5,G69,0)</f>
        <v>0</v>
      </c>
      <c r="CA69" s="247">
        <v>1</v>
      </c>
      <c r="CB69" s="247">
        <v>7</v>
      </c>
    </row>
    <row r="70" spans="1:80" x14ac:dyDescent="0.2">
      <c r="A70" s="248">
        <v>24</v>
      </c>
      <c r="B70" s="249" t="s">
        <v>303</v>
      </c>
      <c r="C70" s="250" t="s">
        <v>304</v>
      </c>
      <c r="D70" s="251" t="s">
        <v>145</v>
      </c>
      <c r="E70" s="252">
        <v>3.1661000000000001</v>
      </c>
      <c r="F70" s="252">
        <v>0</v>
      </c>
      <c r="G70" s="253">
        <f>E70*F70</f>
        <v>0</v>
      </c>
      <c r="H70" s="254">
        <v>0.02</v>
      </c>
      <c r="I70" s="255">
        <f>E70*H70</f>
        <v>6.3322000000000003E-2</v>
      </c>
      <c r="J70" s="254"/>
      <c r="K70" s="255">
        <f>E70*J70</f>
        <v>0</v>
      </c>
      <c r="O70" s="247">
        <v>2</v>
      </c>
      <c r="AA70" s="220">
        <v>3</v>
      </c>
      <c r="AB70" s="220">
        <v>7</v>
      </c>
      <c r="AC70" s="220">
        <v>28375704</v>
      </c>
      <c r="AZ70" s="220">
        <v>2</v>
      </c>
      <c r="BA70" s="220">
        <f>IF(AZ70=1,G70,0)</f>
        <v>0</v>
      </c>
      <c r="BB70" s="220">
        <f>IF(AZ70=2,G70,0)</f>
        <v>0</v>
      </c>
      <c r="BC70" s="220">
        <f>IF(AZ70=3,G70,0)</f>
        <v>0</v>
      </c>
      <c r="BD70" s="220">
        <f>IF(AZ70=4,G70,0)</f>
        <v>0</v>
      </c>
      <c r="BE70" s="220">
        <f>IF(AZ70=5,G70,0)</f>
        <v>0</v>
      </c>
      <c r="CA70" s="247">
        <v>3</v>
      </c>
      <c r="CB70" s="247">
        <v>7</v>
      </c>
    </row>
    <row r="71" spans="1:80" x14ac:dyDescent="0.2">
      <c r="A71" s="256"/>
      <c r="B71" s="260"/>
      <c r="C71" s="320" t="s">
        <v>627</v>
      </c>
      <c r="D71" s="321"/>
      <c r="E71" s="261">
        <v>3.1661000000000001</v>
      </c>
      <c r="F71" s="262"/>
      <c r="G71" s="263"/>
      <c r="H71" s="264"/>
      <c r="I71" s="258"/>
      <c r="J71" s="265"/>
      <c r="K71" s="258"/>
      <c r="M71" s="259" t="s">
        <v>627</v>
      </c>
      <c r="O71" s="247"/>
    </row>
    <row r="72" spans="1:80" x14ac:dyDescent="0.2">
      <c r="A72" s="248">
        <v>25</v>
      </c>
      <c r="B72" s="249" t="s">
        <v>306</v>
      </c>
      <c r="C72" s="250" t="s">
        <v>307</v>
      </c>
      <c r="D72" s="251" t="s">
        <v>12</v>
      </c>
      <c r="E72" s="252"/>
      <c r="F72" s="252">
        <v>0</v>
      </c>
      <c r="G72" s="253">
        <f>E72*F72</f>
        <v>0</v>
      </c>
      <c r="H72" s="254">
        <v>0</v>
      </c>
      <c r="I72" s="255">
        <f>E72*H72</f>
        <v>0</v>
      </c>
      <c r="J72" s="254"/>
      <c r="K72" s="255">
        <f>E72*J72</f>
        <v>0</v>
      </c>
      <c r="O72" s="247">
        <v>2</v>
      </c>
      <c r="AA72" s="220">
        <v>7</v>
      </c>
      <c r="AB72" s="220">
        <v>1002</v>
      </c>
      <c r="AC72" s="220">
        <v>5</v>
      </c>
      <c r="AZ72" s="220">
        <v>2</v>
      </c>
      <c r="BA72" s="220">
        <f>IF(AZ72=1,G72,0)</f>
        <v>0</v>
      </c>
      <c r="BB72" s="220">
        <f>IF(AZ72=2,G72,0)</f>
        <v>0</v>
      </c>
      <c r="BC72" s="220">
        <f>IF(AZ72=3,G72,0)</f>
        <v>0</v>
      </c>
      <c r="BD72" s="220">
        <f>IF(AZ72=4,G72,0)</f>
        <v>0</v>
      </c>
      <c r="BE72" s="220">
        <f>IF(AZ72=5,G72,0)</f>
        <v>0</v>
      </c>
      <c r="CA72" s="247">
        <v>7</v>
      </c>
      <c r="CB72" s="247">
        <v>1002</v>
      </c>
    </row>
    <row r="73" spans="1:80" x14ac:dyDescent="0.2">
      <c r="A73" s="266"/>
      <c r="B73" s="267" t="s">
        <v>96</v>
      </c>
      <c r="C73" s="268" t="s">
        <v>300</v>
      </c>
      <c r="D73" s="269"/>
      <c r="E73" s="270"/>
      <c r="F73" s="271"/>
      <c r="G73" s="272">
        <f>SUM(G66:G72)</f>
        <v>0</v>
      </c>
      <c r="H73" s="273"/>
      <c r="I73" s="274">
        <f>SUM(I66:I72)</f>
        <v>6.3942799999999758E-2</v>
      </c>
      <c r="J73" s="273"/>
      <c r="K73" s="274">
        <f>SUM(K66:K72)</f>
        <v>-6.8288000000000001E-2</v>
      </c>
      <c r="O73" s="247">
        <v>4</v>
      </c>
      <c r="BA73" s="275">
        <f>SUM(BA66:BA72)</f>
        <v>0</v>
      </c>
      <c r="BB73" s="275">
        <f>SUM(BB66:BB72)</f>
        <v>0</v>
      </c>
      <c r="BC73" s="275">
        <f>SUM(BC66:BC72)</f>
        <v>0</v>
      </c>
      <c r="BD73" s="275">
        <f>SUM(BD66:BD72)</f>
        <v>0</v>
      </c>
      <c r="BE73" s="275">
        <f>SUM(BE66:BE72)</f>
        <v>0</v>
      </c>
    </row>
    <row r="74" spans="1:80" x14ac:dyDescent="0.2">
      <c r="A74" s="237" t="s">
        <v>93</v>
      </c>
      <c r="B74" s="238" t="s">
        <v>317</v>
      </c>
      <c r="C74" s="239" t="s">
        <v>318</v>
      </c>
      <c r="D74" s="240"/>
      <c r="E74" s="241"/>
      <c r="F74" s="241"/>
      <c r="G74" s="242"/>
      <c r="H74" s="243"/>
      <c r="I74" s="244"/>
      <c r="J74" s="245"/>
      <c r="K74" s="246"/>
      <c r="O74" s="247">
        <v>1</v>
      </c>
    </row>
    <row r="75" spans="1:80" x14ac:dyDescent="0.2">
      <c r="A75" s="248">
        <v>26</v>
      </c>
      <c r="B75" s="249" t="s">
        <v>628</v>
      </c>
      <c r="C75" s="250" t="s">
        <v>629</v>
      </c>
      <c r="D75" s="251" t="s">
        <v>139</v>
      </c>
      <c r="E75" s="252">
        <v>62.08</v>
      </c>
      <c r="F75" s="252">
        <v>0</v>
      </c>
      <c r="G75" s="253">
        <f>E75*F75</f>
        <v>0</v>
      </c>
      <c r="H75" s="254">
        <v>0</v>
      </c>
      <c r="I75" s="255">
        <f>E75*H75</f>
        <v>0</v>
      </c>
      <c r="J75" s="254">
        <v>-3.5000000000000003E-2</v>
      </c>
      <c r="K75" s="255">
        <f>E75*J75</f>
        <v>-2.1728000000000001</v>
      </c>
      <c r="O75" s="247">
        <v>2</v>
      </c>
      <c r="AA75" s="220">
        <v>1</v>
      </c>
      <c r="AB75" s="220">
        <v>7</v>
      </c>
      <c r="AC75" s="220">
        <v>7</v>
      </c>
      <c r="AZ75" s="220">
        <v>2</v>
      </c>
      <c r="BA75" s="220">
        <f>IF(AZ75=1,G75,0)</f>
        <v>0</v>
      </c>
      <c r="BB75" s="220">
        <f>IF(AZ75=2,G75,0)</f>
        <v>0</v>
      </c>
      <c r="BC75" s="220">
        <f>IF(AZ75=3,G75,0)</f>
        <v>0</v>
      </c>
      <c r="BD75" s="220">
        <f>IF(AZ75=4,G75,0)</f>
        <v>0</v>
      </c>
      <c r="BE75" s="220">
        <f>IF(AZ75=5,G75,0)</f>
        <v>0</v>
      </c>
      <c r="CA75" s="247">
        <v>1</v>
      </c>
      <c r="CB75" s="247">
        <v>7</v>
      </c>
    </row>
    <row r="76" spans="1:80" x14ac:dyDescent="0.2">
      <c r="A76" s="248">
        <v>27</v>
      </c>
      <c r="B76" s="249" t="s">
        <v>367</v>
      </c>
      <c r="C76" s="250" t="s">
        <v>368</v>
      </c>
      <c r="D76" s="251" t="s">
        <v>12</v>
      </c>
      <c r="E76" s="252"/>
      <c r="F76" s="252">
        <v>0</v>
      </c>
      <c r="G76" s="253">
        <f>E76*F76</f>
        <v>0</v>
      </c>
      <c r="H76" s="254">
        <v>0</v>
      </c>
      <c r="I76" s="255">
        <f>E76*H76</f>
        <v>0</v>
      </c>
      <c r="J76" s="254"/>
      <c r="K76" s="255">
        <f>E76*J76</f>
        <v>0</v>
      </c>
      <c r="O76" s="247">
        <v>2</v>
      </c>
      <c r="AA76" s="220">
        <v>7</v>
      </c>
      <c r="AB76" s="220">
        <v>1002</v>
      </c>
      <c r="AC76" s="220">
        <v>5</v>
      </c>
      <c r="AZ76" s="220">
        <v>2</v>
      </c>
      <c r="BA76" s="220">
        <f>IF(AZ76=1,G76,0)</f>
        <v>0</v>
      </c>
      <c r="BB76" s="220">
        <f>IF(AZ76=2,G76,0)</f>
        <v>0</v>
      </c>
      <c r="BC76" s="220">
        <f>IF(AZ76=3,G76,0)</f>
        <v>0</v>
      </c>
      <c r="BD76" s="220">
        <f>IF(AZ76=4,G76,0)</f>
        <v>0</v>
      </c>
      <c r="BE76" s="220">
        <f>IF(AZ76=5,G76,0)</f>
        <v>0</v>
      </c>
      <c r="CA76" s="247">
        <v>7</v>
      </c>
      <c r="CB76" s="247">
        <v>1002</v>
      </c>
    </row>
    <row r="77" spans="1:80" x14ac:dyDescent="0.2">
      <c r="A77" s="266"/>
      <c r="B77" s="267" t="s">
        <v>96</v>
      </c>
      <c r="C77" s="268" t="s">
        <v>319</v>
      </c>
      <c r="D77" s="269"/>
      <c r="E77" s="270"/>
      <c r="F77" s="271"/>
      <c r="G77" s="272">
        <f>SUM(G74:G76)</f>
        <v>0</v>
      </c>
      <c r="H77" s="273"/>
      <c r="I77" s="274">
        <f>SUM(I74:I76)</f>
        <v>0</v>
      </c>
      <c r="J77" s="273"/>
      <c r="K77" s="274">
        <f>SUM(K74:K76)</f>
        <v>-2.1728000000000001</v>
      </c>
      <c r="O77" s="247">
        <v>4</v>
      </c>
      <c r="BA77" s="275">
        <f>SUM(BA74:BA76)</f>
        <v>0</v>
      </c>
      <c r="BB77" s="275">
        <f>SUM(BB74:BB76)</f>
        <v>0</v>
      </c>
      <c r="BC77" s="275">
        <f>SUM(BC74:BC76)</f>
        <v>0</v>
      </c>
      <c r="BD77" s="275">
        <f>SUM(BD74:BD76)</f>
        <v>0</v>
      </c>
      <c r="BE77" s="275">
        <f>SUM(BE74:BE76)</f>
        <v>0</v>
      </c>
    </row>
    <row r="78" spans="1:80" x14ac:dyDescent="0.2">
      <c r="A78" s="237" t="s">
        <v>93</v>
      </c>
      <c r="B78" s="238" t="s">
        <v>451</v>
      </c>
      <c r="C78" s="239" t="s">
        <v>452</v>
      </c>
      <c r="D78" s="240"/>
      <c r="E78" s="241"/>
      <c r="F78" s="241"/>
      <c r="G78" s="242"/>
      <c r="H78" s="243"/>
      <c r="I78" s="244"/>
      <c r="J78" s="245"/>
      <c r="K78" s="246"/>
      <c r="O78" s="247">
        <v>1</v>
      </c>
    </row>
    <row r="79" spans="1:80" x14ac:dyDescent="0.2">
      <c r="A79" s="248">
        <v>28</v>
      </c>
      <c r="B79" s="249" t="s">
        <v>630</v>
      </c>
      <c r="C79" s="250" t="s">
        <v>631</v>
      </c>
      <c r="D79" s="251" t="s">
        <v>256</v>
      </c>
      <c r="E79" s="252">
        <v>1</v>
      </c>
      <c r="F79" s="252">
        <v>0</v>
      </c>
      <c r="G79" s="253">
        <f>E79*F79</f>
        <v>0</v>
      </c>
      <c r="H79" s="254">
        <v>0</v>
      </c>
      <c r="I79" s="255">
        <f>E79*H79</f>
        <v>0</v>
      </c>
      <c r="J79" s="254">
        <v>-0.13100000000000001</v>
      </c>
      <c r="K79" s="255">
        <f>E79*J79</f>
        <v>-0.13100000000000001</v>
      </c>
      <c r="O79" s="247">
        <v>2</v>
      </c>
      <c r="AA79" s="220">
        <v>1</v>
      </c>
      <c r="AB79" s="220">
        <v>7</v>
      </c>
      <c r="AC79" s="220">
        <v>7</v>
      </c>
      <c r="AZ79" s="220">
        <v>2</v>
      </c>
      <c r="BA79" s="220">
        <f>IF(AZ79=1,G79,0)</f>
        <v>0</v>
      </c>
      <c r="BB79" s="220">
        <f>IF(AZ79=2,G79,0)</f>
        <v>0</v>
      </c>
      <c r="BC79" s="220">
        <f>IF(AZ79=3,G79,0)</f>
        <v>0</v>
      </c>
      <c r="BD79" s="220">
        <f>IF(AZ79=4,G79,0)</f>
        <v>0</v>
      </c>
      <c r="BE79" s="220">
        <f>IF(AZ79=5,G79,0)</f>
        <v>0</v>
      </c>
      <c r="CA79" s="247">
        <v>1</v>
      </c>
      <c r="CB79" s="247">
        <v>7</v>
      </c>
    </row>
    <row r="80" spans="1:80" x14ac:dyDescent="0.2">
      <c r="A80" s="248">
        <v>29</v>
      </c>
      <c r="B80" s="249" t="s">
        <v>632</v>
      </c>
      <c r="C80" s="250" t="s">
        <v>633</v>
      </c>
      <c r="D80" s="251" t="s">
        <v>256</v>
      </c>
      <c r="E80" s="252">
        <v>1</v>
      </c>
      <c r="F80" s="252">
        <v>0</v>
      </c>
      <c r="G80" s="253">
        <f>E80*F80</f>
        <v>0</v>
      </c>
      <c r="H80" s="254">
        <v>0.115999999999985</v>
      </c>
      <c r="I80" s="255">
        <f>E80*H80</f>
        <v>0.115999999999985</v>
      </c>
      <c r="J80" s="254">
        <v>0</v>
      </c>
      <c r="K80" s="255">
        <f>E80*J80</f>
        <v>0</v>
      </c>
      <c r="O80" s="247">
        <v>2</v>
      </c>
      <c r="AA80" s="220">
        <v>2</v>
      </c>
      <c r="AB80" s="220">
        <v>7</v>
      </c>
      <c r="AC80" s="220">
        <v>7</v>
      </c>
      <c r="AZ80" s="220">
        <v>2</v>
      </c>
      <c r="BA80" s="220">
        <f>IF(AZ80=1,G80,0)</f>
        <v>0</v>
      </c>
      <c r="BB80" s="220">
        <f>IF(AZ80=2,G80,0)</f>
        <v>0</v>
      </c>
      <c r="BC80" s="220">
        <f>IF(AZ80=3,G80,0)</f>
        <v>0</v>
      </c>
      <c r="BD80" s="220">
        <f>IF(AZ80=4,G80,0)</f>
        <v>0</v>
      </c>
      <c r="BE80" s="220">
        <f>IF(AZ80=5,G80,0)</f>
        <v>0</v>
      </c>
      <c r="CA80" s="247">
        <v>2</v>
      </c>
      <c r="CB80" s="247">
        <v>7</v>
      </c>
    </row>
    <row r="81" spans="1:80" x14ac:dyDescent="0.2">
      <c r="A81" s="248">
        <v>30</v>
      </c>
      <c r="B81" s="249" t="s">
        <v>467</v>
      </c>
      <c r="C81" s="250" t="s">
        <v>468</v>
      </c>
      <c r="D81" s="251" t="s">
        <v>12</v>
      </c>
      <c r="E81" s="252"/>
      <c r="F81" s="252">
        <v>0</v>
      </c>
      <c r="G81" s="253">
        <f>E81*F81</f>
        <v>0</v>
      </c>
      <c r="H81" s="254">
        <v>0</v>
      </c>
      <c r="I81" s="255">
        <f>E81*H81</f>
        <v>0</v>
      </c>
      <c r="J81" s="254"/>
      <c r="K81" s="255">
        <f>E81*J81</f>
        <v>0</v>
      </c>
      <c r="O81" s="247">
        <v>2</v>
      </c>
      <c r="AA81" s="220">
        <v>7</v>
      </c>
      <c r="AB81" s="220">
        <v>1002</v>
      </c>
      <c r="AC81" s="220">
        <v>5</v>
      </c>
      <c r="AZ81" s="220">
        <v>2</v>
      </c>
      <c r="BA81" s="220">
        <f>IF(AZ81=1,G81,0)</f>
        <v>0</v>
      </c>
      <c r="BB81" s="220">
        <f>IF(AZ81=2,G81,0)</f>
        <v>0</v>
      </c>
      <c r="BC81" s="220">
        <f>IF(AZ81=3,G81,0)</f>
        <v>0</v>
      </c>
      <c r="BD81" s="220">
        <f>IF(AZ81=4,G81,0)</f>
        <v>0</v>
      </c>
      <c r="BE81" s="220">
        <f>IF(AZ81=5,G81,0)</f>
        <v>0</v>
      </c>
      <c r="CA81" s="247">
        <v>7</v>
      </c>
      <c r="CB81" s="247">
        <v>1002</v>
      </c>
    </row>
    <row r="82" spans="1:80" x14ac:dyDescent="0.2">
      <c r="A82" s="266"/>
      <c r="B82" s="267" t="s">
        <v>96</v>
      </c>
      <c r="C82" s="268" t="s">
        <v>453</v>
      </c>
      <c r="D82" s="269"/>
      <c r="E82" s="270"/>
      <c r="F82" s="271"/>
      <c r="G82" s="272">
        <f>SUM(G78:G81)</f>
        <v>0</v>
      </c>
      <c r="H82" s="273"/>
      <c r="I82" s="274">
        <f>SUM(I78:I81)</f>
        <v>0.115999999999985</v>
      </c>
      <c r="J82" s="273"/>
      <c r="K82" s="274">
        <f>SUM(K78:K81)</f>
        <v>-0.13100000000000001</v>
      </c>
      <c r="O82" s="247">
        <v>4</v>
      </c>
      <c r="BA82" s="275">
        <f>SUM(BA78:BA81)</f>
        <v>0</v>
      </c>
      <c r="BB82" s="275">
        <f>SUM(BB78:BB81)</f>
        <v>0</v>
      </c>
      <c r="BC82" s="275">
        <f>SUM(BC78:BC81)</f>
        <v>0</v>
      </c>
      <c r="BD82" s="275">
        <f>SUM(BD78:BD81)</f>
        <v>0</v>
      </c>
      <c r="BE82" s="275">
        <f>SUM(BE78:BE81)</f>
        <v>0</v>
      </c>
    </row>
    <row r="83" spans="1:80" x14ac:dyDescent="0.2">
      <c r="A83" s="237" t="s">
        <v>93</v>
      </c>
      <c r="B83" s="238" t="s">
        <v>634</v>
      </c>
      <c r="C83" s="239" t="s">
        <v>635</v>
      </c>
      <c r="D83" s="240"/>
      <c r="E83" s="241"/>
      <c r="F83" s="241"/>
      <c r="G83" s="242"/>
      <c r="H83" s="243"/>
      <c r="I83" s="244"/>
      <c r="J83" s="245"/>
      <c r="K83" s="246"/>
      <c r="O83" s="247">
        <v>1</v>
      </c>
    </row>
    <row r="84" spans="1:80" x14ac:dyDescent="0.2">
      <c r="A84" s="248">
        <v>31</v>
      </c>
      <c r="B84" s="249" t="s">
        <v>637</v>
      </c>
      <c r="C84" s="250" t="s">
        <v>638</v>
      </c>
      <c r="D84" s="251" t="s">
        <v>139</v>
      </c>
      <c r="E84" s="252">
        <v>27.52</v>
      </c>
      <c r="F84" s="252">
        <v>0</v>
      </c>
      <c r="G84" s="253">
        <f>E84*F84</f>
        <v>0</v>
      </c>
      <c r="H84" s="254">
        <v>2.1000000000000001E-4</v>
      </c>
      <c r="I84" s="255">
        <f>E84*H84</f>
        <v>5.7792E-3</v>
      </c>
      <c r="J84" s="254">
        <v>0</v>
      </c>
      <c r="K84" s="255">
        <f>E84*J84</f>
        <v>0</v>
      </c>
      <c r="O84" s="247">
        <v>2</v>
      </c>
      <c r="AA84" s="220">
        <v>1</v>
      </c>
      <c r="AB84" s="220">
        <v>7</v>
      </c>
      <c r="AC84" s="220">
        <v>7</v>
      </c>
      <c r="AZ84" s="220">
        <v>2</v>
      </c>
      <c r="BA84" s="220">
        <f>IF(AZ84=1,G84,0)</f>
        <v>0</v>
      </c>
      <c r="BB84" s="220">
        <f>IF(AZ84=2,G84,0)</f>
        <v>0</v>
      </c>
      <c r="BC84" s="220">
        <f>IF(AZ84=3,G84,0)</f>
        <v>0</v>
      </c>
      <c r="BD84" s="220">
        <f>IF(AZ84=4,G84,0)</f>
        <v>0</v>
      </c>
      <c r="BE84" s="220">
        <f>IF(AZ84=5,G84,0)</f>
        <v>0</v>
      </c>
      <c r="CA84" s="247">
        <v>1</v>
      </c>
      <c r="CB84" s="247">
        <v>7</v>
      </c>
    </row>
    <row r="85" spans="1:80" x14ac:dyDescent="0.2">
      <c r="A85" s="256"/>
      <c r="B85" s="260"/>
      <c r="C85" s="320" t="s">
        <v>593</v>
      </c>
      <c r="D85" s="321"/>
      <c r="E85" s="261">
        <v>11.48</v>
      </c>
      <c r="F85" s="262"/>
      <c r="G85" s="263"/>
      <c r="H85" s="264"/>
      <c r="I85" s="258"/>
      <c r="J85" s="265"/>
      <c r="K85" s="258"/>
      <c r="M85" s="259" t="s">
        <v>593</v>
      </c>
      <c r="O85" s="247"/>
    </row>
    <row r="86" spans="1:80" x14ac:dyDescent="0.2">
      <c r="A86" s="256"/>
      <c r="B86" s="260"/>
      <c r="C86" s="320" t="s">
        <v>594</v>
      </c>
      <c r="D86" s="321"/>
      <c r="E86" s="261">
        <v>1.96</v>
      </c>
      <c r="F86" s="262"/>
      <c r="G86" s="263"/>
      <c r="H86" s="264"/>
      <c r="I86" s="258"/>
      <c r="J86" s="265"/>
      <c r="K86" s="258"/>
      <c r="M86" s="259" t="s">
        <v>594</v>
      </c>
      <c r="O86" s="247"/>
    </row>
    <row r="87" spans="1:80" x14ac:dyDescent="0.2">
      <c r="A87" s="256"/>
      <c r="B87" s="260"/>
      <c r="C87" s="320" t="s">
        <v>595</v>
      </c>
      <c r="D87" s="321"/>
      <c r="E87" s="261">
        <v>3.24</v>
      </c>
      <c r="F87" s="262"/>
      <c r="G87" s="263"/>
      <c r="H87" s="264"/>
      <c r="I87" s="258"/>
      <c r="J87" s="265"/>
      <c r="K87" s="258"/>
      <c r="M87" s="259" t="s">
        <v>595</v>
      </c>
      <c r="O87" s="247"/>
    </row>
    <row r="88" spans="1:80" x14ac:dyDescent="0.2">
      <c r="A88" s="256"/>
      <c r="B88" s="260"/>
      <c r="C88" s="320" t="s">
        <v>596</v>
      </c>
      <c r="D88" s="321"/>
      <c r="E88" s="261">
        <v>1.71</v>
      </c>
      <c r="F88" s="262"/>
      <c r="G88" s="263"/>
      <c r="H88" s="264"/>
      <c r="I88" s="258"/>
      <c r="J88" s="265"/>
      <c r="K88" s="258"/>
      <c r="M88" s="259" t="s">
        <v>596</v>
      </c>
      <c r="O88" s="247"/>
    </row>
    <row r="89" spans="1:80" x14ac:dyDescent="0.2">
      <c r="A89" s="256"/>
      <c r="B89" s="260"/>
      <c r="C89" s="320" t="s">
        <v>597</v>
      </c>
      <c r="D89" s="321"/>
      <c r="E89" s="261">
        <v>5.13</v>
      </c>
      <c r="F89" s="262"/>
      <c r="G89" s="263"/>
      <c r="H89" s="264"/>
      <c r="I89" s="258"/>
      <c r="J89" s="265"/>
      <c r="K89" s="258"/>
      <c r="M89" s="259" t="s">
        <v>597</v>
      </c>
      <c r="O89" s="247"/>
    </row>
    <row r="90" spans="1:80" x14ac:dyDescent="0.2">
      <c r="A90" s="256"/>
      <c r="B90" s="260"/>
      <c r="C90" s="320" t="s">
        <v>639</v>
      </c>
      <c r="D90" s="321"/>
      <c r="E90" s="261">
        <v>4</v>
      </c>
      <c r="F90" s="262"/>
      <c r="G90" s="263"/>
      <c r="H90" s="264"/>
      <c r="I90" s="258"/>
      <c r="J90" s="265"/>
      <c r="K90" s="258"/>
      <c r="M90" s="259" t="s">
        <v>639</v>
      </c>
      <c r="O90" s="247"/>
    </row>
    <row r="91" spans="1:80" x14ac:dyDescent="0.2">
      <c r="A91" s="248">
        <v>32</v>
      </c>
      <c r="B91" s="249" t="s">
        <v>640</v>
      </c>
      <c r="C91" s="250" t="s">
        <v>641</v>
      </c>
      <c r="D91" s="251" t="s">
        <v>175</v>
      </c>
      <c r="E91" s="252">
        <v>31.369</v>
      </c>
      <c r="F91" s="252">
        <v>0</v>
      </c>
      <c r="G91" s="253">
        <f>E91*F91</f>
        <v>0</v>
      </c>
      <c r="H91" s="254">
        <v>3.1999999999987599E-4</v>
      </c>
      <c r="I91" s="255">
        <f>E91*H91</f>
        <v>1.003807999999611E-2</v>
      </c>
      <c r="J91" s="254">
        <v>0</v>
      </c>
      <c r="K91" s="255">
        <f>E91*J91</f>
        <v>0</v>
      </c>
      <c r="O91" s="247">
        <v>2</v>
      </c>
      <c r="AA91" s="220">
        <v>1</v>
      </c>
      <c r="AB91" s="220">
        <v>7</v>
      </c>
      <c r="AC91" s="220">
        <v>7</v>
      </c>
      <c r="AZ91" s="220">
        <v>2</v>
      </c>
      <c r="BA91" s="220">
        <f>IF(AZ91=1,G91,0)</f>
        <v>0</v>
      </c>
      <c r="BB91" s="220">
        <f>IF(AZ91=2,G91,0)</f>
        <v>0</v>
      </c>
      <c r="BC91" s="220">
        <f>IF(AZ91=3,G91,0)</f>
        <v>0</v>
      </c>
      <c r="BD91" s="220">
        <f>IF(AZ91=4,G91,0)</f>
        <v>0</v>
      </c>
      <c r="BE91" s="220">
        <f>IF(AZ91=5,G91,0)</f>
        <v>0</v>
      </c>
      <c r="CA91" s="247">
        <v>1</v>
      </c>
      <c r="CB91" s="247">
        <v>7</v>
      </c>
    </row>
    <row r="92" spans="1:80" x14ac:dyDescent="0.2">
      <c r="A92" s="256"/>
      <c r="B92" s="260"/>
      <c r="C92" s="320" t="s">
        <v>642</v>
      </c>
      <c r="D92" s="321"/>
      <c r="E92" s="261">
        <v>9.1489999999999991</v>
      </c>
      <c r="F92" s="262"/>
      <c r="G92" s="263"/>
      <c r="H92" s="264"/>
      <c r="I92" s="258"/>
      <c r="J92" s="265"/>
      <c r="K92" s="258"/>
      <c r="M92" s="259" t="s">
        <v>642</v>
      </c>
      <c r="O92" s="247"/>
    </row>
    <row r="93" spans="1:80" x14ac:dyDescent="0.2">
      <c r="A93" s="256"/>
      <c r="B93" s="260"/>
      <c r="C93" s="320" t="s">
        <v>643</v>
      </c>
      <c r="D93" s="321"/>
      <c r="E93" s="261">
        <v>5.14</v>
      </c>
      <c r="F93" s="262"/>
      <c r="G93" s="263"/>
      <c r="H93" s="264"/>
      <c r="I93" s="258"/>
      <c r="J93" s="265"/>
      <c r="K93" s="258"/>
      <c r="M93" s="259" t="s">
        <v>643</v>
      </c>
      <c r="O93" s="247"/>
    </row>
    <row r="94" spans="1:80" x14ac:dyDescent="0.2">
      <c r="A94" s="256"/>
      <c r="B94" s="260"/>
      <c r="C94" s="320" t="s">
        <v>644</v>
      </c>
      <c r="D94" s="321"/>
      <c r="E94" s="261">
        <v>6.68</v>
      </c>
      <c r="F94" s="262"/>
      <c r="G94" s="263"/>
      <c r="H94" s="264"/>
      <c r="I94" s="258"/>
      <c r="J94" s="265"/>
      <c r="K94" s="258"/>
      <c r="M94" s="259" t="s">
        <v>644</v>
      </c>
      <c r="O94" s="247"/>
    </row>
    <row r="95" spans="1:80" x14ac:dyDescent="0.2">
      <c r="A95" s="256"/>
      <c r="B95" s="260"/>
      <c r="C95" s="320" t="s">
        <v>645</v>
      </c>
      <c r="D95" s="321"/>
      <c r="E95" s="261">
        <v>4.9000000000000004</v>
      </c>
      <c r="F95" s="262"/>
      <c r="G95" s="263"/>
      <c r="H95" s="264"/>
      <c r="I95" s="258"/>
      <c r="J95" s="265"/>
      <c r="K95" s="258"/>
      <c r="M95" s="259" t="s">
        <v>645</v>
      </c>
      <c r="O95" s="247"/>
    </row>
    <row r="96" spans="1:80" x14ac:dyDescent="0.2">
      <c r="A96" s="256"/>
      <c r="B96" s="260"/>
      <c r="C96" s="320" t="s">
        <v>646</v>
      </c>
      <c r="D96" s="321"/>
      <c r="E96" s="261">
        <v>5.5</v>
      </c>
      <c r="F96" s="262"/>
      <c r="G96" s="263"/>
      <c r="H96" s="264"/>
      <c r="I96" s="258"/>
      <c r="J96" s="265"/>
      <c r="K96" s="258"/>
      <c r="M96" s="259" t="s">
        <v>646</v>
      </c>
      <c r="O96" s="247"/>
    </row>
    <row r="97" spans="1:80" x14ac:dyDescent="0.2">
      <c r="A97" s="248">
        <v>33</v>
      </c>
      <c r="B97" s="249" t="s">
        <v>647</v>
      </c>
      <c r="C97" s="250" t="s">
        <v>648</v>
      </c>
      <c r="D97" s="251" t="s">
        <v>175</v>
      </c>
      <c r="E97" s="252">
        <v>31.369</v>
      </c>
      <c r="F97" s="252">
        <v>0</v>
      </c>
      <c r="G97" s="253">
        <f>E97*F97</f>
        <v>0</v>
      </c>
      <c r="H97" s="254">
        <v>0</v>
      </c>
      <c r="I97" s="255">
        <f>E97*H97</f>
        <v>0</v>
      </c>
      <c r="J97" s="254">
        <v>0</v>
      </c>
      <c r="K97" s="255">
        <f>E97*J97</f>
        <v>0</v>
      </c>
      <c r="O97" s="247">
        <v>2</v>
      </c>
      <c r="AA97" s="220">
        <v>1</v>
      </c>
      <c r="AB97" s="220">
        <v>7</v>
      </c>
      <c r="AC97" s="220">
        <v>7</v>
      </c>
      <c r="AZ97" s="220">
        <v>2</v>
      </c>
      <c r="BA97" s="220">
        <f>IF(AZ97=1,G97,0)</f>
        <v>0</v>
      </c>
      <c r="BB97" s="220">
        <f>IF(AZ97=2,G97,0)</f>
        <v>0</v>
      </c>
      <c r="BC97" s="220">
        <f>IF(AZ97=3,G97,0)</f>
        <v>0</v>
      </c>
      <c r="BD97" s="220">
        <f>IF(AZ97=4,G97,0)</f>
        <v>0</v>
      </c>
      <c r="BE97" s="220">
        <f>IF(AZ97=5,G97,0)</f>
        <v>0</v>
      </c>
      <c r="CA97" s="247">
        <v>1</v>
      </c>
      <c r="CB97" s="247">
        <v>7</v>
      </c>
    </row>
    <row r="98" spans="1:80" x14ac:dyDescent="0.2">
      <c r="A98" s="248">
        <v>34</v>
      </c>
      <c r="B98" s="249" t="s">
        <v>649</v>
      </c>
      <c r="C98" s="250" t="s">
        <v>650</v>
      </c>
      <c r="D98" s="251" t="s">
        <v>139</v>
      </c>
      <c r="E98" s="252">
        <v>27.52</v>
      </c>
      <c r="F98" s="252">
        <v>0</v>
      </c>
      <c r="G98" s="253">
        <f>E98*F98</f>
        <v>0</v>
      </c>
      <c r="H98" s="254">
        <v>4.7500000000013599E-3</v>
      </c>
      <c r="I98" s="255">
        <f>E98*H98</f>
        <v>0.13072000000003742</v>
      </c>
      <c r="J98" s="254">
        <v>0</v>
      </c>
      <c r="K98" s="255">
        <f>E98*J98</f>
        <v>0</v>
      </c>
      <c r="O98" s="247">
        <v>2</v>
      </c>
      <c r="AA98" s="220">
        <v>1</v>
      </c>
      <c r="AB98" s="220">
        <v>7</v>
      </c>
      <c r="AC98" s="220">
        <v>7</v>
      </c>
      <c r="AZ98" s="220">
        <v>2</v>
      </c>
      <c r="BA98" s="220">
        <f>IF(AZ98=1,G98,0)</f>
        <v>0</v>
      </c>
      <c r="BB98" s="220">
        <f>IF(AZ98=2,G98,0)</f>
        <v>0</v>
      </c>
      <c r="BC98" s="220">
        <f>IF(AZ98=3,G98,0)</f>
        <v>0</v>
      </c>
      <c r="BD98" s="220">
        <f>IF(AZ98=4,G98,0)</f>
        <v>0</v>
      </c>
      <c r="BE98" s="220">
        <f>IF(AZ98=5,G98,0)</f>
        <v>0</v>
      </c>
      <c r="CA98" s="247">
        <v>1</v>
      </c>
      <c r="CB98" s="247">
        <v>7</v>
      </c>
    </row>
    <row r="99" spans="1:80" x14ac:dyDescent="0.2">
      <c r="A99" s="248">
        <v>35</v>
      </c>
      <c r="B99" s="249" t="s">
        <v>651</v>
      </c>
      <c r="C99" s="250" t="s">
        <v>652</v>
      </c>
      <c r="D99" s="251" t="s">
        <v>139</v>
      </c>
      <c r="E99" s="252">
        <v>27.52</v>
      </c>
      <c r="F99" s="252">
        <v>0</v>
      </c>
      <c r="G99" s="253">
        <f>E99*F99</f>
        <v>0</v>
      </c>
      <c r="H99" s="254">
        <v>7.99999999999912E-4</v>
      </c>
      <c r="I99" s="255">
        <f>E99*H99</f>
        <v>2.2015999999997579E-2</v>
      </c>
      <c r="J99" s="254">
        <v>0</v>
      </c>
      <c r="K99" s="255">
        <f>E99*J99</f>
        <v>0</v>
      </c>
      <c r="O99" s="247">
        <v>2</v>
      </c>
      <c r="AA99" s="220">
        <v>1</v>
      </c>
      <c r="AB99" s="220">
        <v>7</v>
      </c>
      <c r="AC99" s="220">
        <v>7</v>
      </c>
      <c r="AZ99" s="220">
        <v>2</v>
      </c>
      <c r="BA99" s="220">
        <f>IF(AZ99=1,G99,0)</f>
        <v>0</v>
      </c>
      <c r="BB99" s="220">
        <f>IF(AZ99=2,G99,0)</f>
        <v>0</v>
      </c>
      <c r="BC99" s="220">
        <f>IF(AZ99=3,G99,0)</f>
        <v>0</v>
      </c>
      <c r="BD99" s="220">
        <f>IF(AZ99=4,G99,0)</f>
        <v>0</v>
      </c>
      <c r="BE99" s="220">
        <f>IF(AZ99=5,G99,0)</f>
        <v>0</v>
      </c>
      <c r="CA99" s="247">
        <v>1</v>
      </c>
      <c r="CB99" s="247">
        <v>7</v>
      </c>
    </row>
    <row r="100" spans="1:80" x14ac:dyDescent="0.2">
      <c r="A100" s="248">
        <v>36</v>
      </c>
      <c r="B100" s="249" t="s">
        <v>653</v>
      </c>
      <c r="C100" s="250" t="s">
        <v>654</v>
      </c>
      <c r="D100" s="251" t="s">
        <v>139</v>
      </c>
      <c r="E100" s="252">
        <v>34.005299999999998</v>
      </c>
      <c r="F100" s="252">
        <v>0</v>
      </c>
      <c r="G100" s="253">
        <f>E100*F100</f>
        <v>0</v>
      </c>
      <c r="H100" s="254">
        <v>1.9199999999999998E-2</v>
      </c>
      <c r="I100" s="255">
        <f>E100*H100</f>
        <v>0.65290175999999989</v>
      </c>
      <c r="J100" s="254">
        <v>0</v>
      </c>
      <c r="K100" s="255">
        <f>E100*J100</f>
        <v>0</v>
      </c>
      <c r="O100" s="247">
        <v>2</v>
      </c>
      <c r="AA100" s="220">
        <v>1</v>
      </c>
      <c r="AB100" s="220">
        <v>7</v>
      </c>
      <c r="AC100" s="220">
        <v>7</v>
      </c>
      <c r="AZ100" s="220">
        <v>2</v>
      </c>
      <c r="BA100" s="220">
        <f>IF(AZ100=1,G100,0)</f>
        <v>0</v>
      </c>
      <c r="BB100" s="220">
        <f>IF(AZ100=2,G100,0)</f>
        <v>0</v>
      </c>
      <c r="BC100" s="220">
        <f>IF(AZ100=3,G100,0)</f>
        <v>0</v>
      </c>
      <c r="BD100" s="220">
        <f>IF(AZ100=4,G100,0)</f>
        <v>0</v>
      </c>
      <c r="BE100" s="220">
        <f>IF(AZ100=5,G100,0)</f>
        <v>0</v>
      </c>
      <c r="CA100" s="247">
        <v>1</v>
      </c>
      <c r="CB100" s="247">
        <v>7</v>
      </c>
    </row>
    <row r="101" spans="1:80" x14ac:dyDescent="0.2">
      <c r="A101" s="256"/>
      <c r="B101" s="260"/>
      <c r="C101" s="320" t="s">
        <v>655</v>
      </c>
      <c r="D101" s="321"/>
      <c r="E101" s="261">
        <v>3.7332999999999998</v>
      </c>
      <c r="F101" s="262"/>
      <c r="G101" s="263"/>
      <c r="H101" s="264"/>
      <c r="I101" s="258"/>
      <c r="J101" s="265"/>
      <c r="K101" s="258"/>
      <c r="M101" s="259" t="s">
        <v>655</v>
      </c>
      <c r="O101" s="247"/>
    </row>
    <row r="102" spans="1:80" x14ac:dyDescent="0.2">
      <c r="A102" s="256"/>
      <c r="B102" s="260"/>
      <c r="C102" s="320" t="s">
        <v>656</v>
      </c>
      <c r="D102" s="321"/>
      <c r="E102" s="261">
        <v>30.271999999999998</v>
      </c>
      <c r="F102" s="262"/>
      <c r="G102" s="263"/>
      <c r="H102" s="264"/>
      <c r="I102" s="258"/>
      <c r="J102" s="265"/>
      <c r="K102" s="258"/>
      <c r="M102" s="259" t="s">
        <v>656</v>
      </c>
      <c r="O102" s="247"/>
    </row>
    <row r="103" spans="1:80" x14ac:dyDescent="0.2">
      <c r="A103" s="248">
        <v>37</v>
      </c>
      <c r="B103" s="249" t="s">
        <v>657</v>
      </c>
      <c r="C103" s="250" t="s">
        <v>658</v>
      </c>
      <c r="D103" s="251" t="s">
        <v>12</v>
      </c>
      <c r="E103" s="252"/>
      <c r="F103" s="252">
        <v>0</v>
      </c>
      <c r="G103" s="253">
        <f>E103*F103</f>
        <v>0</v>
      </c>
      <c r="H103" s="254">
        <v>0</v>
      </c>
      <c r="I103" s="255">
        <f>E103*H103</f>
        <v>0</v>
      </c>
      <c r="J103" s="254"/>
      <c r="K103" s="255">
        <f>E103*J103</f>
        <v>0</v>
      </c>
      <c r="O103" s="247">
        <v>2</v>
      </c>
      <c r="AA103" s="220">
        <v>7</v>
      </c>
      <c r="AB103" s="220">
        <v>1002</v>
      </c>
      <c r="AC103" s="220">
        <v>5</v>
      </c>
      <c r="AZ103" s="220">
        <v>2</v>
      </c>
      <c r="BA103" s="220">
        <f>IF(AZ103=1,G103,0)</f>
        <v>0</v>
      </c>
      <c r="BB103" s="220">
        <f>IF(AZ103=2,G103,0)</f>
        <v>0</v>
      </c>
      <c r="BC103" s="220">
        <f>IF(AZ103=3,G103,0)</f>
        <v>0</v>
      </c>
      <c r="BD103" s="220">
        <f>IF(AZ103=4,G103,0)</f>
        <v>0</v>
      </c>
      <c r="BE103" s="220">
        <f>IF(AZ103=5,G103,0)</f>
        <v>0</v>
      </c>
      <c r="CA103" s="247">
        <v>7</v>
      </c>
      <c r="CB103" s="247">
        <v>1002</v>
      </c>
    </row>
    <row r="104" spans="1:80" x14ac:dyDescent="0.2">
      <c r="A104" s="266"/>
      <c r="B104" s="267" t="s">
        <v>96</v>
      </c>
      <c r="C104" s="268" t="s">
        <v>636</v>
      </c>
      <c r="D104" s="269"/>
      <c r="E104" s="270"/>
      <c r="F104" s="271"/>
      <c r="G104" s="272">
        <f>SUM(G83:G103)</f>
        <v>0</v>
      </c>
      <c r="H104" s="273"/>
      <c r="I104" s="274">
        <f>SUM(I83:I103)</f>
        <v>0.821455040000031</v>
      </c>
      <c r="J104" s="273"/>
      <c r="K104" s="274">
        <f>SUM(K83:K103)</f>
        <v>0</v>
      </c>
      <c r="O104" s="247">
        <v>4</v>
      </c>
      <c r="BA104" s="275">
        <f>SUM(BA83:BA103)</f>
        <v>0</v>
      </c>
      <c r="BB104" s="275">
        <f>SUM(BB83:BB103)</f>
        <v>0</v>
      </c>
      <c r="BC104" s="275">
        <f>SUM(BC83:BC103)</f>
        <v>0</v>
      </c>
      <c r="BD104" s="275">
        <f>SUM(BD83:BD103)</f>
        <v>0</v>
      </c>
      <c r="BE104" s="275">
        <f>SUM(BE83:BE103)</f>
        <v>0</v>
      </c>
    </row>
    <row r="105" spans="1:80" x14ac:dyDescent="0.2">
      <c r="A105" s="237" t="s">
        <v>93</v>
      </c>
      <c r="B105" s="238" t="s">
        <v>659</v>
      </c>
      <c r="C105" s="239" t="s">
        <v>660</v>
      </c>
      <c r="D105" s="240"/>
      <c r="E105" s="241"/>
      <c r="F105" s="241"/>
      <c r="G105" s="242"/>
      <c r="H105" s="243"/>
      <c r="I105" s="244"/>
      <c r="J105" s="245"/>
      <c r="K105" s="246"/>
      <c r="O105" s="247">
        <v>1</v>
      </c>
    </row>
    <row r="106" spans="1:80" x14ac:dyDescent="0.2">
      <c r="A106" s="248">
        <v>38</v>
      </c>
      <c r="B106" s="249" t="s">
        <v>662</v>
      </c>
      <c r="C106" s="250" t="s">
        <v>663</v>
      </c>
      <c r="D106" s="251" t="s">
        <v>139</v>
      </c>
      <c r="E106" s="252">
        <v>30.89</v>
      </c>
      <c r="F106" s="252">
        <v>0</v>
      </c>
      <c r="G106" s="253">
        <f>E106*F106</f>
        <v>0</v>
      </c>
      <c r="H106" s="254">
        <v>0</v>
      </c>
      <c r="I106" s="255">
        <f>E106*H106</f>
        <v>0</v>
      </c>
      <c r="J106" s="254">
        <v>-1E-3</v>
      </c>
      <c r="K106" s="255">
        <f>E106*J106</f>
        <v>-3.0890000000000001E-2</v>
      </c>
      <c r="O106" s="247">
        <v>2</v>
      </c>
      <c r="AA106" s="220">
        <v>1</v>
      </c>
      <c r="AB106" s="220">
        <v>7</v>
      </c>
      <c r="AC106" s="220">
        <v>7</v>
      </c>
      <c r="AZ106" s="220">
        <v>2</v>
      </c>
      <c r="BA106" s="220">
        <f>IF(AZ106=1,G106,0)</f>
        <v>0</v>
      </c>
      <c r="BB106" s="220">
        <f>IF(AZ106=2,G106,0)</f>
        <v>0</v>
      </c>
      <c r="BC106" s="220">
        <f>IF(AZ106=3,G106,0)</f>
        <v>0</v>
      </c>
      <c r="BD106" s="220">
        <f>IF(AZ106=4,G106,0)</f>
        <v>0</v>
      </c>
      <c r="BE106" s="220">
        <f>IF(AZ106=5,G106,0)</f>
        <v>0</v>
      </c>
      <c r="CA106" s="247">
        <v>1</v>
      </c>
      <c r="CB106" s="247">
        <v>7</v>
      </c>
    </row>
    <row r="107" spans="1:80" x14ac:dyDescent="0.2">
      <c r="A107" s="256"/>
      <c r="B107" s="260"/>
      <c r="C107" s="320" t="s">
        <v>591</v>
      </c>
      <c r="D107" s="321"/>
      <c r="E107" s="261">
        <v>18.5</v>
      </c>
      <c r="F107" s="262"/>
      <c r="G107" s="263"/>
      <c r="H107" s="264"/>
      <c r="I107" s="258"/>
      <c r="J107" s="265"/>
      <c r="K107" s="258"/>
      <c r="M107" s="259" t="s">
        <v>591</v>
      </c>
      <c r="O107" s="247"/>
    </row>
    <row r="108" spans="1:80" x14ac:dyDescent="0.2">
      <c r="A108" s="256"/>
      <c r="B108" s="260"/>
      <c r="C108" s="320" t="s">
        <v>592</v>
      </c>
      <c r="D108" s="321"/>
      <c r="E108" s="261">
        <v>16.39</v>
      </c>
      <c r="F108" s="262"/>
      <c r="G108" s="263"/>
      <c r="H108" s="264"/>
      <c r="I108" s="258"/>
      <c r="J108" s="265"/>
      <c r="K108" s="258"/>
      <c r="M108" s="259" t="s">
        <v>592</v>
      </c>
      <c r="O108" s="247"/>
    </row>
    <row r="109" spans="1:80" x14ac:dyDescent="0.2">
      <c r="A109" s="256"/>
      <c r="B109" s="260"/>
      <c r="C109" s="320" t="s">
        <v>664</v>
      </c>
      <c r="D109" s="321"/>
      <c r="E109" s="261">
        <v>-4</v>
      </c>
      <c r="F109" s="262"/>
      <c r="G109" s="263"/>
      <c r="H109" s="264"/>
      <c r="I109" s="258"/>
      <c r="J109" s="265"/>
      <c r="K109" s="258"/>
      <c r="M109" s="259" t="s">
        <v>664</v>
      </c>
      <c r="O109" s="247"/>
    </row>
    <row r="110" spans="1:80" ht="22.5" x14ac:dyDescent="0.2">
      <c r="A110" s="248">
        <v>39</v>
      </c>
      <c r="B110" s="249" t="s">
        <v>665</v>
      </c>
      <c r="C110" s="250" t="s">
        <v>666</v>
      </c>
      <c r="D110" s="251" t="s">
        <v>139</v>
      </c>
      <c r="E110" s="252">
        <v>30.89</v>
      </c>
      <c r="F110" s="252">
        <v>0</v>
      </c>
      <c r="G110" s="253">
        <f>E110*F110</f>
        <v>0</v>
      </c>
      <c r="H110" s="254">
        <v>4.1099999999999999E-3</v>
      </c>
      <c r="I110" s="255">
        <f>E110*H110</f>
        <v>0.12695790000000001</v>
      </c>
      <c r="J110" s="254">
        <v>0</v>
      </c>
      <c r="K110" s="255">
        <f>E110*J110</f>
        <v>0</v>
      </c>
      <c r="O110" s="247">
        <v>2</v>
      </c>
      <c r="AA110" s="220">
        <v>2</v>
      </c>
      <c r="AB110" s="220">
        <v>7</v>
      </c>
      <c r="AC110" s="220">
        <v>7</v>
      </c>
      <c r="AZ110" s="220">
        <v>2</v>
      </c>
      <c r="BA110" s="220">
        <f>IF(AZ110=1,G110,0)</f>
        <v>0</v>
      </c>
      <c r="BB110" s="220">
        <f>IF(AZ110=2,G110,0)</f>
        <v>0</v>
      </c>
      <c r="BC110" s="220">
        <f>IF(AZ110=3,G110,0)</f>
        <v>0</v>
      </c>
      <c r="BD110" s="220">
        <f>IF(AZ110=4,G110,0)</f>
        <v>0</v>
      </c>
      <c r="BE110" s="220">
        <f>IF(AZ110=5,G110,0)</f>
        <v>0</v>
      </c>
      <c r="CA110" s="247">
        <v>2</v>
      </c>
      <c r="CB110" s="247">
        <v>7</v>
      </c>
    </row>
    <row r="111" spans="1:80" x14ac:dyDescent="0.2">
      <c r="A111" s="248">
        <v>40</v>
      </c>
      <c r="B111" s="249" t="s">
        <v>667</v>
      </c>
      <c r="C111" s="250" t="s">
        <v>668</v>
      </c>
      <c r="D111" s="251" t="s">
        <v>12</v>
      </c>
      <c r="E111" s="252"/>
      <c r="F111" s="252">
        <v>0</v>
      </c>
      <c r="G111" s="253">
        <f>E111*F111</f>
        <v>0</v>
      </c>
      <c r="H111" s="254">
        <v>0</v>
      </c>
      <c r="I111" s="255">
        <f>E111*H111</f>
        <v>0</v>
      </c>
      <c r="J111" s="254"/>
      <c r="K111" s="255">
        <f>E111*J111</f>
        <v>0</v>
      </c>
      <c r="O111" s="247">
        <v>2</v>
      </c>
      <c r="AA111" s="220">
        <v>7</v>
      </c>
      <c r="AB111" s="220">
        <v>1002</v>
      </c>
      <c r="AC111" s="220">
        <v>5</v>
      </c>
      <c r="AZ111" s="220">
        <v>2</v>
      </c>
      <c r="BA111" s="220">
        <f>IF(AZ111=1,G111,0)</f>
        <v>0</v>
      </c>
      <c r="BB111" s="220">
        <f>IF(AZ111=2,G111,0)</f>
        <v>0</v>
      </c>
      <c r="BC111" s="220">
        <f>IF(AZ111=3,G111,0)</f>
        <v>0</v>
      </c>
      <c r="BD111" s="220">
        <f>IF(AZ111=4,G111,0)</f>
        <v>0</v>
      </c>
      <c r="BE111" s="220">
        <f>IF(AZ111=5,G111,0)</f>
        <v>0</v>
      </c>
      <c r="CA111" s="247">
        <v>7</v>
      </c>
      <c r="CB111" s="247">
        <v>1002</v>
      </c>
    </row>
    <row r="112" spans="1:80" x14ac:dyDescent="0.2">
      <c r="A112" s="266"/>
      <c r="B112" s="267" t="s">
        <v>96</v>
      </c>
      <c r="C112" s="268" t="s">
        <v>661</v>
      </c>
      <c r="D112" s="269"/>
      <c r="E112" s="270"/>
      <c r="F112" s="271"/>
      <c r="G112" s="272">
        <f>SUM(G105:G111)</f>
        <v>0</v>
      </c>
      <c r="H112" s="273"/>
      <c r="I112" s="274">
        <f>SUM(I105:I111)</f>
        <v>0.12695790000000001</v>
      </c>
      <c r="J112" s="273"/>
      <c r="K112" s="274">
        <f>SUM(K105:K111)</f>
        <v>-3.0890000000000001E-2</v>
      </c>
      <c r="O112" s="247">
        <v>4</v>
      </c>
      <c r="BA112" s="275">
        <f>SUM(BA105:BA111)</f>
        <v>0</v>
      </c>
      <c r="BB112" s="275">
        <f>SUM(BB105:BB111)</f>
        <v>0</v>
      </c>
      <c r="BC112" s="275">
        <f>SUM(BC105:BC111)</f>
        <v>0</v>
      </c>
      <c r="BD112" s="275">
        <f>SUM(BD105:BD111)</f>
        <v>0</v>
      </c>
      <c r="BE112" s="275">
        <f>SUM(BE105:BE111)</f>
        <v>0</v>
      </c>
    </row>
    <row r="113" spans="1:80" x14ac:dyDescent="0.2">
      <c r="A113" s="237" t="s">
        <v>93</v>
      </c>
      <c r="B113" s="238" t="s">
        <v>669</v>
      </c>
      <c r="C113" s="239" t="s">
        <v>670</v>
      </c>
      <c r="D113" s="240"/>
      <c r="E113" s="241"/>
      <c r="F113" s="241"/>
      <c r="G113" s="242"/>
      <c r="H113" s="243"/>
      <c r="I113" s="244"/>
      <c r="J113" s="245"/>
      <c r="K113" s="246"/>
      <c r="O113" s="247">
        <v>1</v>
      </c>
    </row>
    <row r="114" spans="1:80" x14ac:dyDescent="0.2">
      <c r="A114" s="248">
        <v>41</v>
      </c>
      <c r="B114" s="249" t="s">
        <v>672</v>
      </c>
      <c r="C114" s="250" t="s">
        <v>673</v>
      </c>
      <c r="D114" s="251" t="s">
        <v>139</v>
      </c>
      <c r="E114" s="252">
        <v>30.89</v>
      </c>
      <c r="F114" s="252">
        <v>0</v>
      </c>
      <c r="G114" s="253">
        <f>E114*F114</f>
        <v>0</v>
      </c>
      <c r="H114" s="254">
        <v>3.0000000000000001E-3</v>
      </c>
      <c r="I114" s="255">
        <f>E114*H114</f>
        <v>9.2670000000000002E-2</v>
      </c>
      <c r="J114" s="254">
        <v>0</v>
      </c>
      <c r="K114" s="255">
        <f>E114*J114</f>
        <v>0</v>
      </c>
      <c r="O114" s="247">
        <v>2</v>
      </c>
      <c r="AA114" s="220">
        <v>1</v>
      </c>
      <c r="AB114" s="220">
        <v>7</v>
      </c>
      <c r="AC114" s="220">
        <v>7</v>
      </c>
      <c r="AZ114" s="220">
        <v>2</v>
      </c>
      <c r="BA114" s="220">
        <f>IF(AZ114=1,G114,0)</f>
        <v>0</v>
      </c>
      <c r="BB114" s="220">
        <f>IF(AZ114=2,G114,0)</f>
        <v>0</v>
      </c>
      <c r="BC114" s="220">
        <f>IF(AZ114=3,G114,0)</f>
        <v>0</v>
      </c>
      <c r="BD114" s="220">
        <f>IF(AZ114=4,G114,0)</f>
        <v>0</v>
      </c>
      <c r="BE114" s="220">
        <f>IF(AZ114=5,G114,0)</f>
        <v>0</v>
      </c>
      <c r="CA114" s="247">
        <v>1</v>
      </c>
      <c r="CB114" s="247">
        <v>7</v>
      </c>
    </row>
    <row r="115" spans="1:80" x14ac:dyDescent="0.2">
      <c r="A115" s="248">
        <v>42</v>
      </c>
      <c r="B115" s="249" t="s">
        <v>674</v>
      </c>
      <c r="C115" s="250" t="s">
        <v>675</v>
      </c>
      <c r="D115" s="251" t="s">
        <v>139</v>
      </c>
      <c r="E115" s="252">
        <v>30.89</v>
      </c>
      <c r="F115" s="252">
        <v>0</v>
      </c>
      <c r="G115" s="253">
        <f>E115*F115</f>
        <v>0</v>
      </c>
      <c r="H115" s="254">
        <v>3.0000000000000001E-3</v>
      </c>
      <c r="I115" s="255">
        <f>E115*H115</f>
        <v>9.2670000000000002E-2</v>
      </c>
      <c r="J115" s="254">
        <v>0</v>
      </c>
      <c r="K115" s="255">
        <f>E115*J115</f>
        <v>0</v>
      </c>
      <c r="O115" s="247">
        <v>2</v>
      </c>
      <c r="AA115" s="220">
        <v>1</v>
      </c>
      <c r="AB115" s="220">
        <v>7</v>
      </c>
      <c r="AC115" s="220">
        <v>7</v>
      </c>
      <c r="AZ115" s="220">
        <v>2</v>
      </c>
      <c r="BA115" s="220">
        <f>IF(AZ115=1,G115,0)</f>
        <v>0</v>
      </c>
      <c r="BB115" s="220">
        <f>IF(AZ115=2,G115,0)</f>
        <v>0</v>
      </c>
      <c r="BC115" s="220">
        <f>IF(AZ115=3,G115,0)</f>
        <v>0</v>
      </c>
      <c r="BD115" s="220">
        <f>IF(AZ115=4,G115,0)</f>
        <v>0</v>
      </c>
      <c r="BE115" s="220">
        <f>IF(AZ115=5,G115,0)</f>
        <v>0</v>
      </c>
      <c r="CA115" s="247">
        <v>1</v>
      </c>
      <c r="CB115" s="247">
        <v>7</v>
      </c>
    </row>
    <row r="116" spans="1:80" x14ac:dyDescent="0.2">
      <c r="A116" s="248">
        <v>43</v>
      </c>
      <c r="B116" s="249" t="s">
        <v>676</v>
      </c>
      <c r="C116" s="250" t="s">
        <v>677</v>
      </c>
      <c r="D116" s="251" t="s">
        <v>12</v>
      </c>
      <c r="E116" s="252"/>
      <c r="F116" s="252">
        <v>0</v>
      </c>
      <c r="G116" s="253">
        <f>E116*F116</f>
        <v>0</v>
      </c>
      <c r="H116" s="254">
        <v>0</v>
      </c>
      <c r="I116" s="255">
        <f>E116*H116</f>
        <v>0</v>
      </c>
      <c r="J116" s="254"/>
      <c r="K116" s="255">
        <f>E116*J116</f>
        <v>0</v>
      </c>
      <c r="O116" s="247">
        <v>2</v>
      </c>
      <c r="AA116" s="220">
        <v>7</v>
      </c>
      <c r="AB116" s="220">
        <v>1002</v>
      </c>
      <c r="AC116" s="220">
        <v>5</v>
      </c>
      <c r="AZ116" s="220">
        <v>2</v>
      </c>
      <c r="BA116" s="220">
        <f>IF(AZ116=1,G116,0)</f>
        <v>0</v>
      </c>
      <c r="BB116" s="220">
        <f>IF(AZ116=2,G116,0)</f>
        <v>0</v>
      </c>
      <c r="BC116" s="220">
        <f>IF(AZ116=3,G116,0)</f>
        <v>0</v>
      </c>
      <c r="BD116" s="220">
        <f>IF(AZ116=4,G116,0)</f>
        <v>0</v>
      </c>
      <c r="BE116" s="220">
        <f>IF(AZ116=5,G116,0)</f>
        <v>0</v>
      </c>
      <c r="CA116" s="247">
        <v>7</v>
      </c>
      <c r="CB116" s="247">
        <v>1002</v>
      </c>
    </row>
    <row r="117" spans="1:80" x14ac:dyDescent="0.2">
      <c r="A117" s="266"/>
      <c r="B117" s="267" t="s">
        <v>96</v>
      </c>
      <c r="C117" s="268" t="s">
        <v>671</v>
      </c>
      <c r="D117" s="269"/>
      <c r="E117" s="270"/>
      <c r="F117" s="271"/>
      <c r="G117" s="272">
        <f>SUM(G113:G116)</f>
        <v>0</v>
      </c>
      <c r="H117" s="273"/>
      <c r="I117" s="274">
        <f>SUM(I113:I116)</f>
        <v>0.18534</v>
      </c>
      <c r="J117" s="273"/>
      <c r="K117" s="274">
        <f>SUM(K113:K116)</f>
        <v>0</v>
      </c>
      <c r="O117" s="247">
        <v>4</v>
      </c>
      <c r="BA117" s="275">
        <f>SUM(BA113:BA116)</f>
        <v>0</v>
      </c>
      <c r="BB117" s="275">
        <f>SUM(BB113:BB116)</f>
        <v>0</v>
      </c>
      <c r="BC117" s="275">
        <f>SUM(BC113:BC116)</f>
        <v>0</v>
      </c>
      <c r="BD117" s="275">
        <f>SUM(BD113:BD116)</f>
        <v>0</v>
      </c>
      <c r="BE117" s="275">
        <f>SUM(BE113:BE116)</f>
        <v>0</v>
      </c>
    </row>
    <row r="118" spans="1:80" x14ac:dyDescent="0.2">
      <c r="A118" s="237" t="s">
        <v>93</v>
      </c>
      <c r="B118" s="238" t="s">
        <v>678</v>
      </c>
      <c r="C118" s="239" t="s">
        <v>679</v>
      </c>
      <c r="D118" s="240"/>
      <c r="E118" s="241"/>
      <c r="F118" s="241"/>
      <c r="G118" s="242"/>
      <c r="H118" s="243"/>
      <c r="I118" s="244"/>
      <c r="J118" s="245"/>
      <c r="K118" s="246"/>
      <c r="O118" s="247">
        <v>1</v>
      </c>
    </row>
    <row r="119" spans="1:80" x14ac:dyDescent="0.2">
      <c r="A119" s="248">
        <v>44</v>
      </c>
      <c r="B119" s="249" t="s">
        <v>681</v>
      </c>
      <c r="C119" s="250" t="s">
        <v>682</v>
      </c>
      <c r="D119" s="251" t="s">
        <v>139</v>
      </c>
      <c r="E119" s="252">
        <v>25.202000000000002</v>
      </c>
      <c r="F119" s="252">
        <v>0</v>
      </c>
      <c r="G119" s="253">
        <f>E119*F119</f>
        <v>0</v>
      </c>
      <c r="H119" s="254">
        <v>1.6000000000000001E-4</v>
      </c>
      <c r="I119" s="255">
        <f>E119*H119</f>
        <v>4.0323200000000007E-3</v>
      </c>
      <c r="J119" s="254">
        <v>0</v>
      </c>
      <c r="K119" s="255">
        <f>E119*J119</f>
        <v>0</v>
      </c>
      <c r="O119" s="247">
        <v>2</v>
      </c>
      <c r="AA119" s="220">
        <v>1</v>
      </c>
      <c r="AB119" s="220">
        <v>7</v>
      </c>
      <c r="AC119" s="220">
        <v>7</v>
      </c>
      <c r="AZ119" s="220">
        <v>2</v>
      </c>
      <c r="BA119" s="220">
        <f>IF(AZ119=1,G119,0)</f>
        <v>0</v>
      </c>
      <c r="BB119" s="220">
        <f>IF(AZ119=2,G119,0)</f>
        <v>0</v>
      </c>
      <c r="BC119" s="220">
        <f>IF(AZ119=3,G119,0)</f>
        <v>0</v>
      </c>
      <c r="BD119" s="220">
        <f>IF(AZ119=4,G119,0)</f>
        <v>0</v>
      </c>
      <c r="BE119" s="220">
        <f>IF(AZ119=5,G119,0)</f>
        <v>0</v>
      </c>
      <c r="CA119" s="247">
        <v>1</v>
      </c>
      <c r="CB119" s="247">
        <v>7</v>
      </c>
    </row>
    <row r="120" spans="1:80" x14ac:dyDescent="0.2">
      <c r="A120" s="256"/>
      <c r="B120" s="257"/>
      <c r="C120" s="322" t="s">
        <v>683</v>
      </c>
      <c r="D120" s="323"/>
      <c r="E120" s="323"/>
      <c r="F120" s="323"/>
      <c r="G120" s="324"/>
      <c r="I120" s="258"/>
      <c r="K120" s="258"/>
      <c r="L120" s="259" t="s">
        <v>683</v>
      </c>
      <c r="O120" s="247">
        <v>3</v>
      </c>
    </row>
    <row r="121" spans="1:80" x14ac:dyDescent="0.2">
      <c r="A121" s="256"/>
      <c r="B121" s="260"/>
      <c r="C121" s="320" t="s">
        <v>615</v>
      </c>
      <c r="D121" s="321"/>
      <c r="E121" s="261">
        <v>13.381</v>
      </c>
      <c r="F121" s="262"/>
      <c r="G121" s="263"/>
      <c r="H121" s="264"/>
      <c r="I121" s="258"/>
      <c r="J121" s="265"/>
      <c r="K121" s="258"/>
      <c r="M121" s="259" t="s">
        <v>615</v>
      </c>
      <c r="O121" s="247"/>
    </row>
    <row r="122" spans="1:80" x14ac:dyDescent="0.2">
      <c r="A122" s="256"/>
      <c r="B122" s="260"/>
      <c r="C122" s="320" t="s">
        <v>684</v>
      </c>
      <c r="D122" s="321"/>
      <c r="E122" s="261">
        <v>9.8209999999999997</v>
      </c>
      <c r="F122" s="262"/>
      <c r="G122" s="263"/>
      <c r="H122" s="264"/>
      <c r="I122" s="258"/>
      <c r="J122" s="265"/>
      <c r="K122" s="258"/>
      <c r="M122" s="259" t="s">
        <v>684</v>
      </c>
      <c r="O122" s="247"/>
    </row>
    <row r="123" spans="1:80" x14ac:dyDescent="0.2">
      <c r="A123" s="256"/>
      <c r="B123" s="260"/>
      <c r="C123" s="320" t="s">
        <v>685</v>
      </c>
      <c r="D123" s="321"/>
      <c r="E123" s="261">
        <v>2</v>
      </c>
      <c r="F123" s="262"/>
      <c r="G123" s="263"/>
      <c r="H123" s="264"/>
      <c r="I123" s="258"/>
      <c r="J123" s="265"/>
      <c r="K123" s="258"/>
      <c r="M123" s="259" t="s">
        <v>685</v>
      </c>
      <c r="O123" s="247"/>
    </row>
    <row r="124" spans="1:80" x14ac:dyDescent="0.2">
      <c r="A124" s="248">
        <v>45</v>
      </c>
      <c r="B124" s="249" t="s">
        <v>686</v>
      </c>
      <c r="C124" s="250" t="s">
        <v>687</v>
      </c>
      <c r="D124" s="251" t="s">
        <v>175</v>
      </c>
      <c r="E124" s="252">
        <v>28</v>
      </c>
      <c r="F124" s="252">
        <v>0</v>
      </c>
      <c r="G124" s="253">
        <f>E124*F124</f>
        <v>0</v>
      </c>
      <c r="H124" s="254">
        <v>0</v>
      </c>
      <c r="I124" s="255">
        <f>E124*H124</f>
        <v>0</v>
      </c>
      <c r="J124" s="254">
        <v>0</v>
      </c>
      <c r="K124" s="255">
        <f>E124*J124</f>
        <v>0</v>
      </c>
      <c r="O124" s="247">
        <v>2</v>
      </c>
      <c r="AA124" s="220">
        <v>1</v>
      </c>
      <c r="AB124" s="220">
        <v>7</v>
      </c>
      <c r="AC124" s="220">
        <v>7</v>
      </c>
      <c r="AZ124" s="220">
        <v>2</v>
      </c>
      <c r="BA124" s="220">
        <f>IF(AZ124=1,G124,0)</f>
        <v>0</v>
      </c>
      <c r="BB124" s="220">
        <f>IF(AZ124=2,G124,0)</f>
        <v>0</v>
      </c>
      <c r="BC124" s="220">
        <f>IF(AZ124=3,G124,0)</f>
        <v>0</v>
      </c>
      <c r="BD124" s="220">
        <f>IF(AZ124=4,G124,0)</f>
        <v>0</v>
      </c>
      <c r="BE124" s="220">
        <f>IF(AZ124=5,G124,0)</f>
        <v>0</v>
      </c>
      <c r="CA124" s="247">
        <v>1</v>
      </c>
      <c r="CB124" s="247">
        <v>7</v>
      </c>
    </row>
    <row r="125" spans="1:80" x14ac:dyDescent="0.2">
      <c r="A125" s="248">
        <v>46</v>
      </c>
      <c r="B125" s="249" t="s">
        <v>688</v>
      </c>
      <c r="C125" s="250" t="s">
        <v>689</v>
      </c>
      <c r="D125" s="251" t="s">
        <v>139</v>
      </c>
      <c r="E125" s="252">
        <v>25.202000000000002</v>
      </c>
      <c r="F125" s="252">
        <v>0</v>
      </c>
      <c r="G125" s="253">
        <f>E125*F125</f>
        <v>0</v>
      </c>
      <c r="H125" s="254">
        <v>5.0400000000010402E-3</v>
      </c>
      <c r="I125" s="255">
        <f>E125*H125</f>
        <v>0.12701808000002623</v>
      </c>
      <c r="J125" s="254">
        <v>0</v>
      </c>
      <c r="K125" s="255">
        <f>E125*J125</f>
        <v>0</v>
      </c>
      <c r="O125" s="247">
        <v>2</v>
      </c>
      <c r="AA125" s="220">
        <v>1</v>
      </c>
      <c r="AB125" s="220">
        <v>7</v>
      </c>
      <c r="AC125" s="220">
        <v>7</v>
      </c>
      <c r="AZ125" s="220">
        <v>2</v>
      </c>
      <c r="BA125" s="220">
        <f>IF(AZ125=1,G125,0)</f>
        <v>0</v>
      </c>
      <c r="BB125" s="220">
        <f>IF(AZ125=2,G125,0)</f>
        <v>0</v>
      </c>
      <c r="BC125" s="220">
        <f>IF(AZ125=3,G125,0)</f>
        <v>0</v>
      </c>
      <c r="BD125" s="220">
        <f>IF(AZ125=4,G125,0)</f>
        <v>0</v>
      </c>
      <c r="BE125" s="220">
        <f>IF(AZ125=5,G125,0)</f>
        <v>0</v>
      </c>
      <c r="CA125" s="247">
        <v>1</v>
      </c>
      <c r="CB125" s="247">
        <v>7</v>
      </c>
    </row>
    <row r="126" spans="1:80" x14ac:dyDescent="0.2">
      <c r="A126" s="248">
        <v>47</v>
      </c>
      <c r="B126" s="249" t="s">
        <v>690</v>
      </c>
      <c r="C126" s="250" t="s">
        <v>691</v>
      </c>
      <c r="D126" s="251" t="s">
        <v>175</v>
      </c>
      <c r="E126" s="252">
        <v>30.8</v>
      </c>
      <c r="F126" s="252">
        <v>0</v>
      </c>
      <c r="G126" s="253">
        <f>E126*F126</f>
        <v>0</v>
      </c>
      <c r="H126" s="254">
        <v>2.2000000000000001E-4</v>
      </c>
      <c r="I126" s="255">
        <f>E126*H126</f>
        <v>6.7760000000000008E-3</v>
      </c>
      <c r="J126" s="254"/>
      <c r="K126" s="255">
        <f>E126*J126</f>
        <v>0</v>
      </c>
      <c r="O126" s="247">
        <v>2</v>
      </c>
      <c r="AA126" s="220">
        <v>3</v>
      </c>
      <c r="AB126" s="220">
        <v>7</v>
      </c>
      <c r="AC126" s="220" t="s">
        <v>690</v>
      </c>
      <c r="AZ126" s="220">
        <v>2</v>
      </c>
      <c r="BA126" s="220">
        <f>IF(AZ126=1,G126,0)</f>
        <v>0</v>
      </c>
      <c r="BB126" s="220">
        <f>IF(AZ126=2,G126,0)</f>
        <v>0</v>
      </c>
      <c r="BC126" s="220">
        <f>IF(AZ126=3,G126,0)</f>
        <v>0</v>
      </c>
      <c r="BD126" s="220">
        <f>IF(AZ126=4,G126,0)</f>
        <v>0</v>
      </c>
      <c r="BE126" s="220">
        <f>IF(AZ126=5,G126,0)</f>
        <v>0</v>
      </c>
      <c r="CA126" s="247">
        <v>3</v>
      </c>
      <c r="CB126" s="247">
        <v>7</v>
      </c>
    </row>
    <row r="127" spans="1:80" x14ac:dyDescent="0.2">
      <c r="A127" s="256"/>
      <c r="B127" s="260"/>
      <c r="C127" s="320" t="s">
        <v>692</v>
      </c>
      <c r="D127" s="321"/>
      <c r="E127" s="261">
        <v>30.8</v>
      </c>
      <c r="F127" s="262"/>
      <c r="G127" s="263"/>
      <c r="H127" s="264"/>
      <c r="I127" s="258"/>
      <c r="J127" s="265"/>
      <c r="K127" s="258"/>
      <c r="M127" s="259" t="s">
        <v>692</v>
      </c>
      <c r="O127" s="247"/>
    </row>
    <row r="128" spans="1:80" x14ac:dyDescent="0.2">
      <c r="A128" s="248">
        <v>48</v>
      </c>
      <c r="B128" s="249" t="s">
        <v>693</v>
      </c>
      <c r="C128" s="250" t="s">
        <v>694</v>
      </c>
      <c r="D128" s="251" t="s">
        <v>139</v>
      </c>
      <c r="E128" s="252">
        <v>27.722200000000001</v>
      </c>
      <c r="F128" s="252">
        <v>0</v>
      </c>
      <c r="G128" s="253">
        <f>E128*F128</f>
        <v>0</v>
      </c>
      <c r="H128" s="254">
        <v>1.9429999999999999E-2</v>
      </c>
      <c r="I128" s="255">
        <f>E128*H128</f>
        <v>0.53864234600000005</v>
      </c>
      <c r="J128" s="254">
        <v>0</v>
      </c>
      <c r="K128" s="255">
        <f>E128*J128</f>
        <v>0</v>
      </c>
      <c r="O128" s="247">
        <v>2</v>
      </c>
      <c r="AA128" s="220">
        <v>1</v>
      </c>
      <c r="AB128" s="220">
        <v>7</v>
      </c>
      <c r="AC128" s="220">
        <v>7</v>
      </c>
      <c r="AZ128" s="220">
        <v>2</v>
      </c>
      <c r="BA128" s="220">
        <f>IF(AZ128=1,G128,0)</f>
        <v>0</v>
      </c>
      <c r="BB128" s="220">
        <f>IF(AZ128=2,G128,0)</f>
        <v>0</v>
      </c>
      <c r="BC128" s="220">
        <f>IF(AZ128=3,G128,0)</f>
        <v>0</v>
      </c>
      <c r="BD128" s="220">
        <f>IF(AZ128=4,G128,0)</f>
        <v>0</v>
      </c>
      <c r="BE128" s="220">
        <f>IF(AZ128=5,G128,0)</f>
        <v>0</v>
      </c>
      <c r="CA128" s="247">
        <v>1</v>
      </c>
      <c r="CB128" s="247">
        <v>7</v>
      </c>
    </row>
    <row r="129" spans="1:80" x14ac:dyDescent="0.2">
      <c r="A129" s="256"/>
      <c r="B129" s="260"/>
      <c r="C129" s="320" t="s">
        <v>695</v>
      </c>
      <c r="D129" s="321"/>
      <c r="E129" s="261">
        <v>27.722200000000001</v>
      </c>
      <c r="F129" s="262"/>
      <c r="G129" s="263"/>
      <c r="H129" s="264"/>
      <c r="I129" s="258"/>
      <c r="J129" s="265"/>
      <c r="K129" s="258"/>
      <c r="M129" s="259" t="s">
        <v>695</v>
      </c>
      <c r="O129" s="247"/>
    </row>
    <row r="130" spans="1:80" x14ac:dyDescent="0.2">
      <c r="A130" s="248">
        <v>49</v>
      </c>
      <c r="B130" s="249" t="s">
        <v>696</v>
      </c>
      <c r="C130" s="250" t="s">
        <v>697</v>
      </c>
      <c r="D130" s="251" t="s">
        <v>12</v>
      </c>
      <c r="E130" s="252"/>
      <c r="F130" s="252">
        <v>0</v>
      </c>
      <c r="G130" s="253">
        <f>E130*F130</f>
        <v>0</v>
      </c>
      <c r="H130" s="254">
        <v>0</v>
      </c>
      <c r="I130" s="255">
        <f>E130*H130</f>
        <v>0</v>
      </c>
      <c r="J130" s="254"/>
      <c r="K130" s="255">
        <f>E130*J130</f>
        <v>0</v>
      </c>
      <c r="O130" s="247">
        <v>2</v>
      </c>
      <c r="AA130" s="220">
        <v>7</v>
      </c>
      <c r="AB130" s="220">
        <v>1002</v>
      </c>
      <c r="AC130" s="220">
        <v>5</v>
      </c>
      <c r="AZ130" s="220">
        <v>2</v>
      </c>
      <c r="BA130" s="220">
        <f>IF(AZ130=1,G130,0)</f>
        <v>0</v>
      </c>
      <c r="BB130" s="220">
        <f>IF(AZ130=2,G130,0)</f>
        <v>0</v>
      </c>
      <c r="BC130" s="220">
        <f>IF(AZ130=3,G130,0)</f>
        <v>0</v>
      </c>
      <c r="BD130" s="220">
        <f>IF(AZ130=4,G130,0)</f>
        <v>0</v>
      </c>
      <c r="BE130" s="220">
        <f>IF(AZ130=5,G130,0)</f>
        <v>0</v>
      </c>
      <c r="CA130" s="247">
        <v>7</v>
      </c>
      <c r="CB130" s="247">
        <v>1002</v>
      </c>
    </row>
    <row r="131" spans="1:80" x14ac:dyDescent="0.2">
      <c r="A131" s="266"/>
      <c r="B131" s="267" t="s">
        <v>96</v>
      </c>
      <c r="C131" s="268" t="s">
        <v>680</v>
      </c>
      <c r="D131" s="269"/>
      <c r="E131" s="270"/>
      <c r="F131" s="271"/>
      <c r="G131" s="272">
        <f>SUM(G118:G130)</f>
        <v>0</v>
      </c>
      <c r="H131" s="273"/>
      <c r="I131" s="274">
        <f>SUM(I118:I130)</f>
        <v>0.67646874600002627</v>
      </c>
      <c r="J131" s="273"/>
      <c r="K131" s="274">
        <f>SUM(K118:K130)</f>
        <v>0</v>
      </c>
      <c r="O131" s="247">
        <v>4</v>
      </c>
      <c r="BA131" s="275">
        <f>SUM(BA118:BA130)</f>
        <v>0</v>
      </c>
      <c r="BB131" s="275">
        <f>SUM(BB118:BB130)</f>
        <v>0</v>
      </c>
      <c r="BC131" s="275">
        <f>SUM(BC118:BC130)</f>
        <v>0</v>
      </c>
      <c r="BD131" s="275">
        <f>SUM(BD118:BD130)</f>
        <v>0</v>
      </c>
      <c r="BE131" s="275">
        <f>SUM(BE118:BE130)</f>
        <v>0</v>
      </c>
    </row>
    <row r="132" spans="1:80" x14ac:dyDescent="0.2">
      <c r="A132" s="237" t="s">
        <v>93</v>
      </c>
      <c r="B132" s="238" t="s">
        <v>515</v>
      </c>
      <c r="C132" s="239" t="s">
        <v>516</v>
      </c>
      <c r="D132" s="240"/>
      <c r="E132" s="241"/>
      <c r="F132" s="241"/>
      <c r="G132" s="242"/>
      <c r="H132" s="243"/>
      <c r="I132" s="244"/>
      <c r="J132" s="245"/>
      <c r="K132" s="246"/>
      <c r="O132" s="247">
        <v>1</v>
      </c>
    </row>
    <row r="133" spans="1:80" x14ac:dyDescent="0.2">
      <c r="A133" s="248">
        <v>50</v>
      </c>
      <c r="B133" s="249" t="s">
        <v>518</v>
      </c>
      <c r="C133" s="250" t="s">
        <v>519</v>
      </c>
      <c r="D133" s="251" t="s">
        <v>139</v>
      </c>
      <c r="E133" s="252">
        <v>246.2398</v>
      </c>
      <c r="F133" s="252">
        <v>0</v>
      </c>
      <c r="G133" s="253">
        <f>E133*F133</f>
        <v>0</v>
      </c>
      <c r="H133" s="254">
        <v>6.9999999999999994E-5</v>
      </c>
      <c r="I133" s="255">
        <f>E133*H133</f>
        <v>1.7236785999999997E-2</v>
      </c>
      <c r="J133" s="254">
        <v>0</v>
      </c>
      <c r="K133" s="255">
        <f>E133*J133</f>
        <v>0</v>
      </c>
      <c r="O133" s="247">
        <v>2</v>
      </c>
      <c r="AA133" s="220">
        <v>1</v>
      </c>
      <c r="AB133" s="220">
        <v>7</v>
      </c>
      <c r="AC133" s="220">
        <v>7</v>
      </c>
      <c r="AZ133" s="220">
        <v>2</v>
      </c>
      <c r="BA133" s="220">
        <f>IF(AZ133=1,G133,0)</f>
        <v>0</v>
      </c>
      <c r="BB133" s="220">
        <f>IF(AZ133=2,G133,0)</f>
        <v>0</v>
      </c>
      <c r="BC133" s="220">
        <f>IF(AZ133=3,G133,0)</f>
        <v>0</v>
      </c>
      <c r="BD133" s="220">
        <f>IF(AZ133=4,G133,0)</f>
        <v>0</v>
      </c>
      <c r="BE133" s="220">
        <f>IF(AZ133=5,G133,0)</f>
        <v>0</v>
      </c>
      <c r="CA133" s="247">
        <v>1</v>
      </c>
      <c r="CB133" s="247">
        <v>7</v>
      </c>
    </row>
    <row r="134" spans="1:80" x14ac:dyDescent="0.2">
      <c r="A134" s="256"/>
      <c r="B134" s="260"/>
      <c r="C134" s="320" t="s">
        <v>698</v>
      </c>
      <c r="D134" s="321"/>
      <c r="E134" s="261">
        <v>246.2398</v>
      </c>
      <c r="F134" s="262"/>
      <c r="G134" s="263"/>
      <c r="H134" s="264"/>
      <c r="I134" s="258"/>
      <c r="J134" s="265"/>
      <c r="K134" s="258"/>
      <c r="M134" s="259" t="s">
        <v>698</v>
      </c>
      <c r="O134" s="247"/>
    </row>
    <row r="135" spans="1:80" x14ac:dyDescent="0.2">
      <c r="A135" s="248">
        <v>51</v>
      </c>
      <c r="B135" s="249" t="s">
        <v>520</v>
      </c>
      <c r="C135" s="250" t="s">
        <v>521</v>
      </c>
      <c r="D135" s="251" t="s">
        <v>139</v>
      </c>
      <c r="E135" s="252">
        <v>246.2398</v>
      </c>
      <c r="F135" s="252">
        <v>0</v>
      </c>
      <c r="G135" s="253">
        <f>E135*F135</f>
        <v>0</v>
      </c>
      <c r="H135" s="254">
        <v>1.3999999999999999E-4</v>
      </c>
      <c r="I135" s="255">
        <f>E135*H135</f>
        <v>3.4473571999999994E-2</v>
      </c>
      <c r="J135" s="254">
        <v>0</v>
      </c>
      <c r="K135" s="255">
        <f>E135*J135</f>
        <v>0</v>
      </c>
      <c r="O135" s="247">
        <v>2</v>
      </c>
      <c r="AA135" s="220">
        <v>1</v>
      </c>
      <c r="AB135" s="220">
        <v>7</v>
      </c>
      <c r="AC135" s="220">
        <v>7</v>
      </c>
      <c r="AZ135" s="220">
        <v>2</v>
      </c>
      <c r="BA135" s="220">
        <f>IF(AZ135=1,G135,0)</f>
        <v>0</v>
      </c>
      <c r="BB135" s="220">
        <f>IF(AZ135=2,G135,0)</f>
        <v>0</v>
      </c>
      <c r="BC135" s="220">
        <f>IF(AZ135=3,G135,0)</f>
        <v>0</v>
      </c>
      <c r="BD135" s="220">
        <f>IF(AZ135=4,G135,0)</f>
        <v>0</v>
      </c>
      <c r="BE135" s="220">
        <f>IF(AZ135=5,G135,0)</f>
        <v>0</v>
      </c>
      <c r="CA135" s="247">
        <v>1</v>
      </c>
      <c r="CB135" s="247">
        <v>7</v>
      </c>
    </row>
    <row r="136" spans="1:80" x14ac:dyDescent="0.2">
      <c r="A136" s="266"/>
      <c r="B136" s="267" t="s">
        <v>96</v>
      </c>
      <c r="C136" s="268" t="s">
        <v>517</v>
      </c>
      <c r="D136" s="269"/>
      <c r="E136" s="270"/>
      <c r="F136" s="271"/>
      <c r="G136" s="272">
        <f>SUM(G132:G135)</f>
        <v>0</v>
      </c>
      <c r="H136" s="273"/>
      <c r="I136" s="274">
        <f>SUM(I132:I135)</f>
        <v>5.1710357999999991E-2</v>
      </c>
      <c r="J136" s="273"/>
      <c r="K136" s="274">
        <f>SUM(K132:K135)</f>
        <v>0</v>
      </c>
      <c r="O136" s="247">
        <v>4</v>
      </c>
      <c r="BA136" s="275">
        <f>SUM(BA132:BA135)</f>
        <v>0</v>
      </c>
      <c r="BB136" s="275">
        <f>SUM(BB132:BB135)</f>
        <v>0</v>
      </c>
      <c r="BC136" s="275">
        <f>SUM(BC132:BC135)</f>
        <v>0</v>
      </c>
      <c r="BD136" s="275">
        <f>SUM(BD132:BD135)</f>
        <v>0</v>
      </c>
      <c r="BE136" s="275">
        <f>SUM(BE132:BE135)</f>
        <v>0</v>
      </c>
    </row>
    <row r="137" spans="1:80" x14ac:dyDescent="0.2">
      <c r="A137" s="237" t="s">
        <v>93</v>
      </c>
      <c r="B137" s="238" t="s">
        <v>537</v>
      </c>
      <c r="C137" s="239" t="s">
        <v>538</v>
      </c>
      <c r="D137" s="240"/>
      <c r="E137" s="241"/>
      <c r="F137" s="241"/>
      <c r="G137" s="242"/>
      <c r="H137" s="243"/>
      <c r="I137" s="244"/>
      <c r="J137" s="245"/>
      <c r="K137" s="246"/>
      <c r="O137" s="247">
        <v>1</v>
      </c>
    </row>
    <row r="138" spans="1:80" x14ac:dyDescent="0.2">
      <c r="A138" s="248">
        <v>52</v>
      </c>
      <c r="B138" s="249" t="s">
        <v>699</v>
      </c>
      <c r="C138" s="250" t="s">
        <v>700</v>
      </c>
      <c r="D138" s="251" t="s">
        <v>289</v>
      </c>
      <c r="E138" s="252">
        <v>26.654076799999999</v>
      </c>
      <c r="F138" s="252">
        <v>0</v>
      </c>
      <c r="G138" s="253">
        <f t="shared" ref="G138:G143" si="0">E138*F138</f>
        <v>0</v>
      </c>
      <c r="H138" s="254">
        <v>0</v>
      </c>
      <c r="I138" s="255">
        <f t="shared" ref="I138:I143" si="1">E138*H138</f>
        <v>0</v>
      </c>
      <c r="J138" s="254"/>
      <c r="K138" s="255">
        <f t="shared" ref="K138:K143" si="2">E138*J138</f>
        <v>0</v>
      </c>
      <c r="O138" s="247">
        <v>2</v>
      </c>
      <c r="AA138" s="220">
        <v>8</v>
      </c>
      <c r="AB138" s="220">
        <v>0</v>
      </c>
      <c r="AC138" s="220">
        <v>3</v>
      </c>
      <c r="AZ138" s="220">
        <v>1</v>
      </c>
      <c r="BA138" s="220">
        <f t="shared" ref="BA138:BA143" si="3">IF(AZ138=1,G138,0)</f>
        <v>0</v>
      </c>
      <c r="BB138" s="220">
        <f t="shared" ref="BB138:BB143" si="4">IF(AZ138=2,G138,0)</f>
        <v>0</v>
      </c>
      <c r="BC138" s="220">
        <f t="shared" ref="BC138:BC143" si="5">IF(AZ138=3,G138,0)</f>
        <v>0</v>
      </c>
      <c r="BD138" s="220">
        <f t="shared" ref="BD138:BD143" si="6">IF(AZ138=4,G138,0)</f>
        <v>0</v>
      </c>
      <c r="BE138" s="220">
        <f t="shared" ref="BE138:BE143" si="7">IF(AZ138=5,G138,0)</f>
        <v>0</v>
      </c>
      <c r="CA138" s="247">
        <v>8</v>
      </c>
      <c r="CB138" s="247">
        <v>0</v>
      </c>
    </row>
    <row r="139" spans="1:80" x14ac:dyDescent="0.2">
      <c r="A139" s="248">
        <v>53</v>
      </c>
      <c r="B139" s="249" t="s">
        <v>548</v>
      </c>
      <c r="C139" s="250" t="s">
        <v>549</v>
      </c>
      <c r="D139" s="251" t="s">
        <v>289</v>
      </c>
      <c r="E139" s="252">
        <v>26.654076799999999</v>
      </c>
      <c r="F139" s="252">
        <v>0</v>
      </c>
      <c r="G139" s="253">
        <f t="shared" si="0"/>
        <v>0</v>
      </c>
      <c r="H139" s="254">
        <v>0</v>
      </c>
      <c r="I139" s="255">
        <f t="shared" si="1"/>
        <v>0</v>
      </c>
      <c r="J139" s="254"/>
      <c r="K139" s="255">
        <f t="shared" si="2"/>
        <v>0</v>
      </c>
      <c r="O139" s="247">
        <v>2</v>
      </c>
      <c r="AA139" s="220">
        <v>8</v>
      </c>
      <c r="AB139" s="220">
        <v>0</v>
      </c>
      <c r="AC139" s="220">
        <v>3</v>
      </c>
      <c r="AZ139" s="220">
        <v>1</v>
      </c>
      <c r="BA139" s="220">
        <f t="shared" si="3"/>
        <v>0</v>
      </c>
      <c r="BB139" s="220">
        <f t="shared" si="4"/>
        <v>0</v>
      </c>
      <c r="BC139" s="220">
        <f t="shared" si="5"/>
        <v>0</v>
      </c>
      <c r="BD139" s="220">
        <f t="shared" si="6"/>
        <v>0</v>
      </c>
      <c r="BE139" s="220">
        <f t="shared" si="7"/>
        <v>0</v>
      </c>
      <c r="CA139" s="247">
        <v>8</v>
      </c>
      <c r="CB139" s="247">
        <v>0</v>
      </c>
    </row>
    <row r="140" spans="1:80" x14ac:dyDescent="0.2">
      <c r="A140" s="248">
        <v>54</v>
      </c>
      <c r="B140" s="249" t="s">
        <v>551</v>
      </c>
      <c r="C140" s="250" t="s">
        <v>552</v>
      </c>
      <c r="D140" s="251" t="s">
        <v>289</v>
      </c>
      <c r="E140" s="252">
        <v>533.08153600000003</v>
      </c>
      <c r="F140" s="252">
        <v>0</v>
      </c>
      <c r="G140" s="253">
        <f t="shared" si="0"/>
        <v>0</v>
      </c>
      <c r="H140" s="254">
        <v>0</v>
      </c>
      <c r="I140" s="255">
        <f t="shared" si="1"/>
        <v>0</v>
      </c>
      <c r="J140" s="254"/>
      <c r="K140" s="255">
        <f t="shared" si="2"/>
        <v>0</v>
      </c>
      <c r="O140" s="247">
        <v>2</v>
      </c>
      <c r="AA140" s="220">
        <v>8</v>
      </c>
      <c r="AB140" s="220">
        <v>0</v>
      </c>
      <c r="AC140" s="220">
        <v>3</v>
      </c>
      <c r="AZ140" s="220">
        <v>1</v>
      </c>
      <c r="BA140" s="220">
        <f t="shared" si="3"/>
        <v>0</v>
      </c>
      <c r="BB140" s="220">
        <f t="shared" si="4"/>
        <v>0</v>
      </c>
      <c r="BC140" s="220">
        <f t="shared" si="5"/>
        <v>0</v>
      </c>
      <c r="BD140" s="220">
        <f t="shared" si="6"/>
        <v>0</v>
      </c>
      <c r="BE140" s="220">
        <f t="shared" si="7"/>
        <v>0</v>
      </c>
      <c r="CA140" s="247">
        <v>8</v>
      </c>
      <c r="CB140" s="247">
        <v>0</v>
      </c>
    </row>
    <row r="141" spans="1:80" x14ac:dyDescent="0.2">
      <c r="A141" s="248">
        <v>55</v>
      </c>
      <c r="B141" s="249" t="s">
        <v>553</v>
      </c>
      <c r="C141" s="250" t="s">
        <v>554</v>
      </c>
      <c r="D141" s="251" t="s">
        <v>289</v>
      </c>
      <c r="E141" s="252">
        <v>26.654076799999999</v>
      </c>
      <c r="F141" s="252">
        <v>0</v>
      </c>
      <c r="G141" s="253">
        <f t="shared" si="0"/>
        <v>0</v>
      </c>
      <c r="H141" s="254">
        <v>0</v>
      </c>
      <c r="I141" s="255">
        <f t="shared" si="1"/>
        <v>0</v>
      </c>
      <c r="J141" s="254"/>
      <c r="K141" s="255">
        <f t="shared" si="2"/>
        <v>0</v>
      </c>
      <c r="O141" s="247">
        <v>2</v>
      </c>
      <c r="AA141" s="220">
        <v>8</v>
      </c>
      <c r="AB141" s="220">
        <v>0</v>
      </c>
      <c r="AC141" s="220">
        <v>3</v>
      </c>
      <c r="AZ141" s="220">
        <v>1</v>
      </c>
      <c r="BA141" s="220">
        <f t="shared" si="3"/>
        <v>0</v>
      </c>
      <c r="BB141" s="220">
        <f t="shared" si="4"/>
        <v>0</v>
      </c>
      <c r="BC141" s="220">
        <f t="shared" si="5"/>
        <v>0</v>
      </c>
      <c r="BD141" s="220">
        <f t="shared" si="6"/>
        <v>0</v>
      </c>
      <c r="BE141" s="220">
        <f t="shared" si="7"/>
        <v>0</v>
      </c>
      <c r="CA141" s="247">
        <v>8</v>
      </c>
      <c r="CB141" s="247">
        <v>0</v>
      </c>
    </row>
    <row r="142" spans="1:80" x14ac:dyDescent="0.2">
      <c r="A142" s="248">
        <v>56</v>
      </c>
      <c r="B142" s="249" t="s">
        <v>555</v>
      </c>
      <c r="C142" s="250" t="s">
        <v>556</v>
      </c>
      <c r="D142" s="251" t="s">
        <v>289</v>
      </c>
      <c r="E142" s="252">
        <v>106.61630719999999</v>
      </c>
      <c r="F142" s="252">
        <v>0</v>
      </c>
      <c r="G142" s="253">
        <f t="shared" si="0"/>
        <v>0</v>
      </c>
      <c r="H142" s="254">
        <v>0</v>
      </c>
      <c r="I142" s="255">
        <f t="shared" si="1"/>
        <v>0</v>
      </c>
      <c r="J142" s="254"/>
      <c r="K142" s="255">
        <f t="shared" si="2"/>
        <v>0</v>
      </c>
      <c r="O142" s="247">
        <v>2</v>
      </c>
      <c r="AA142" s="220">
        <v>8</v>
      </c>
      <c r="AB142" s="220">
        <v>0</v>
      </c>
      <c r="AC142" s="220">
        <v>3</v>
      </c>
      <c r="AZ142" s="220">
        <v>1</v>
      </c>
      <c r="BA142" s="220">
        <f t="shared" si="3"/>
        <v>0</v>
      </c>
      <c r="BB142" s="220">
        <f t="shared" si="4"/>
        <v>0</v>
      </c>
      <c r="BC142" s="220">
        <f t="shared" si="5"/>
        <v>0</v>
      </c>
      <c r="BD142" s="220">
        <f t="shared" si="6"/>
        <v>0</v>
      </c>
      <c r="BE142" s="220">
        <f t="shared" si="7"/>
        <v>0</v>
      </c>
      <c r="CA142" s="247">
        <v>8</v>
      </c>
      <c r="CB142" s="247">
        <v>0</v>
      </c>
    </row>
    <row r="143" spans="1:80" x14ac:dyDescent="0.2">
      <c r="A143" s="248">
        <v>57</v>
      </c>
      <c r="B143" s="249" t="s">
        <v>701</v>
      </c>
      <c r="C143" s="250" t="s">
        <v>702</v>
      </c>
      <c r="D143" s="251" t="s">
        <v>289</v>
      </c>
      <c r="E143" s="252">
        <v>26.654076799999999</v>
      </c>
      <c r="F143" s="252">
        <v>0</v>
      </c>
      <c r="G143" s="253">
        <f t="shared" si="0"/>
        <v>0</v>
      </c>
      <c r="H143" s="254">
        <v>0</v>
      </c>
      <c r="I143" s="255">
        <f t="shared" si="1"/>
        <v>0</v>
      </c>
      <c r="J143" s="254"/>
      <c r="K143" s="255">
        <f t="shared" si="2"/>
        <v>0</v>
      </c>
      <c r="O143" s="247">
        <v>2</v>
      </c>
      <c r="AA143" s="220">
        <v>8</v>
      </c>
      <c r="AB143" s="220">
        <v>0</v>
      </c>
      <c r="AC143" s="220">
        <v>3</v>
      </c>
      <c r="AZ143" s="220">
        <v>1</v>
      </c>
      <c r="BA143" s="220">
        <f t="shared" si="3"/>
        <v>0</v>
      </c>
      <c r="BB143" s="220">
        <f t="shared" si="4"/>
        <v>0</v>
      </c>
      <c r="BC143" s="220">
        <f t="shared" si="5"/>
        <v>0</v>
      </c>
      <c r="BD143" s="220">
        <f t="shared" si="6"/>
        <v>0</v>
      </c>
      <c r="BE143" s="220">
        <f t="shared" si="7"/>
        <v>0</v>
      </c>
      <c r="CA143" s="247">
        <v>8</v>
      </c>
      <c r="CB143" s="247">
        <v>0</v>
      </c>
    </row>
    <row r="144" spans="1:80" x14ac:dyDescent="0.2">
      <c r="A144" s="266"/>
      <c r="B144" s="267" t="s">
        <v>96</v>
      </c>
      <c r="C144" s="268" t="s">
        <v>539</v>
      </c>
      <c r="D144" s="269"/>
      <c r="E144" s="270"/>
      <c r="F144" s="271"/>
      <c r="G144" s="272">
        <f>SUM(G137:G143)</f>
        <v>0</v>
      </c>
      <c r="H144" s="273"/>
      <c r="I144" s="274">
        <f>SUM(I137:I143)</f>
        <v>0</v>
      </c>
      <c r="J144" s="273"/>
      <c r="K144" s="274">
        <f>SUM(K137:K143)</f>
        <v>0</v>
      </c>
      <c r="O144" s="247">
        <v>4</v>
      </c>
      <c r="BA144" s="275">
        <f>SUM(BA137:BA143)</f>
        <v>0</v>
      </c>
      <c r="BB144" s="275">
        <f>SUM(BB137:BB143)</f>
        <v>0</v>
      </c>
      <c r="BC144" s="275">
        <f>SUM(BC137:BC143)</f>
        <v>0</v>
      </c>
      <c r="BD144" s="275">
        <f>SUM(BD137:BD143)</f>
        <v>0</v>
      </c>
      <c r="BE144" s="275">
        <f>SUM(BE137:BE143)</f>
        <v>0</v>
      </c>
    </row>
    <row r="145" spans="5:5" x14ac:dyDescent="0.2">
      <c r="E145" s="220"/>
    </row>
    <row r="146" spans="5:5" x14ac:dyDescent="0.2">
      <c r="E146" s="220"/>
    </row>
    <row r="147" spans="5:5" x14ac:dyDescent="0.2">
      <c r="E147" s="220"/>
    </row>
    <row r="148" spans="5:5" x14ac:dyDescent="0.2">
      <c r="E148" s="220"/>
    </row>
    <row r="149" spans="5:5" x14ac:dyDescent="0.2">
      <c r="E149" s="220"/>
    </row>
    <row r="150" spans="5:5" x14ac:dyDescent="0.2">
      <c r="E150" s="220"/>
    </row>
    <row r="151" spans="5:5" x14ac:dyDescent="0.2">
      <c r="E151" s="220"/>
    </row>
    <row r="152" spans="5:5" x14ac:dyDescent="0.2">
      <c r="E152" s="220"/>
    </row>
    <row r="153" spans="5:5" x14ac:dyDescent="0.2">
      <c r="E153" s="220"/>
    </row>
    <row r="154" spans="5:5" x14ac:dyDescent="0.2">
      <c r="E154" s="220"/>
    </row>
    <row r="155" spans="5:5" x14ac:dyDescent="0.2">
      <c r="E155" s="220"/>
    </row>
    <row r="156" spans="5:5" x14ac:dyDescent="0.2">
      <c r="E156" s="220"/>
    </row>
    <row r="157" spans="5:5" x14ac:dyDescent="0.2">
      <c r="E157" s="220"/>
    </row>
    <row r="158" spans="5:5" x14ac:dyDescent="0.2">
      <c r="E158" s="220"/>
    </row>
    <row r="159" spans="5:5" x14ac:dyDescent="0.2">
      <c r="E159" s="220"/>
    </row>
    <row r="160" spans="5:5" x14ac:dyDescent="0.2">
      <c r="E160" s="220"/>
    </row>
    <row r="161" spans="1:7" x14ac:dyDescent="0.2">
      <c r="E161" s="220"/>
    </row>
    <row r="162" spans="1:7" x14ac:dyDescent="0.2">
      <c r="E162" s="220"/>
    </row>
    <row r="163" spans="1:7" x14ac:dyDescent="0.2">
      <c r="E163" s="220"/>
    </row>
    <row r="164" spans="1:7" x14ac:dyDescent="0.2">
      <c r="E164" s="220"/>
    </row>
    <row r="165" spans="1:7" x14ac:dyDescent="0.2">
      <c r="E165" s="220"/>
    </row>
    <row r="166" spans="1:7" x14ac:dyDescent="0.2">
      <c r="E166" s="220"/>
    </row>
    <row r="167" spans="1:7" x14ac:dyDescent="0.2">
      <c r="E167" s="220"/>
    </row>
    <row r="168" spans="1:7" x14ac:dyDescent="0.2">
      <c r="A168" s="265"/>
      <c r="B168" s="265"/>
      <c r="C168" s="265"/>
      <c r="D168" s="265"/>
      <c r="E168" s="265"/>
      <c r="F168" s="265"/>
      <c r="G168" s="265"/>
    </row>
    <row r="169" spans="1:7" x14ac:dyDescent="0.2">
      <c r="A169" s="265"/>
      <c r="B169" s="265"/>
      <c r="C169" s="265"/>
      <c r="D169" s="265"/>
      <c r="E169" s="265"/>
      <c r="F169" s="265"/>
      <c r="G169" s="265"/>
    </row>
    <row r="170" spans="1:7" x14ac:dyDescent="0.2">
      <c r="A170" s="265"/>
      <c r="B170" s="265"/>
      <c r="C170" s="265"/>
      <c r="D170" s="265"/>
      <c r="E170" s="265"/>
      <c r="F170" s="265"/>
      <c r="G170" s="265"/>
    </row>
    <row r="171" spans="1:7" x14ac:dyDescent="0.2">
      <c r="A171" s="265"/>
      <c r="B171" s="265"/>
      <c r="C171" s="265"/>
      <c r="D171" s="265"/>
      <c r="E171" s="265"/>
      <c r="F171" s="265"/>
      <c r="G171" s="265"/>
    </row>
    <row r="172" spans="1:7" x14ac:dyDescent="0.2">
      <c r="E172" s="220"/>
    </row>
    <row r="173" spans="1:7" x14ac:dyDescent="0.2">
      <c r="E173" s="220"/>
    </row>
    <row r="174" spans="1:7" x14ac:dyDescent="0.2">
      <c r="E174" s="220"/>
    </row>
    <row r="175" spans="1:7" x14ac:dyDescent="0.2">
      <c r="E175" s="220"/>
    </row>
    <row r="176" spans="1:7" x14ac:dyDescent="0.2">
      <c r="E176" s="220"/>
    </row>
    <row r="177" spans="5:5" x14ac:dyDescent="0.2">
      <c r="E177" s="220"/>
    </row>
    <row r="178" spans="5:5" x14ac:dyDescent="0.2">
      <c r="E178" s="220"/>
    </row>
    <row r="179" spans="5:5" x14ac:dyDescent="0.2">
      <c r="E179" s="220"/>
    </row>
    <row r="180" spans="5:5" x14ac:dyDescent="0.2">
      <c r="E180" s="220"/>
    </row>
    <row r="181" spans="5:5" x14ac:dyDescent="0.2">
      <c r="E181" s="220"/>
    </row>
    <row r="182" spans="5:5" x14ac:dyDescent="0.2">
      <c r="E182" s="220"/>
    </row>
    <row r="183" spans="5:5" x14ac:dyDescent="0.2">
      <c r="E183" s="220"/>
    </row>
    <row r="184" spans="5:5" x14ac:dyDescent="0.2">
      <c r="E184" s="220"/>
    </row>
    <row r="185" spans="5:5" x14ac:dyDescent="0.2">
      <c r="E185" s="220"/>
    </row>
    <row r="186" spans="5:5" x14ac:dyDescent="0.2">
      <c r="E186" s="220"/>
    </row>
    <row r="187" spans="5:5" x14ac:dyDescent="0.2">
      <c r="E187" s="220"/>
    </row>
    <row r="188" spans="5:5" x14ac:dyDescent="0.2">
      <c r="E188" s="220"/>
    </row>
    <row r="189" spans="5:5" x14ac:dyDescent="0.2">
      <c r="E189" s="220"/>
    </row>
    <row r="190" spans="5:5" x14ac:dyDescent="0.2">
      <c r="E190" s="220"/>
    </row>
    <row r="191" spans="5:5" x14ac:dyDescent="0.2">
      <c r="E191" s="220"/>
    </row>
    <row r="192" spans="5:5" x14ac:dyDescent="0.2">
      <c r="E192" s="220"/>
    </row>
    <row r="193" spans="1:7" x14ac:dyDescent="0.2">
      <c r="E193" s="220"/>
    </row>
    <row r="194" spans="1:7" x14ac:dyDescent="0.2">
      <c r="E194" s="220"/>
    </row>
    <row r="195" spans="1:7" x14ac:dyDescent="0.2">
      <c r="E195" s="220"/>
    </row>
    <row r="196" spans="1:7" x14ac:dyDescent="0.2">
      <c r="E196" s="220"/>
    </row>
    <row r="197" spans="1:7" x14ac:dyDescent="0.2">
      <c r="E197" s="220"/>
    </row>
    <row r="198" spans="1:7" x14ac:dyDescent="0.2">
      <c r="E198" s="220"/>
    </row>
    <row r="199" spans="1:7" x14ac:dyDescent="0.2">
      <c r="E199" s="220"/>
    </row>
    <row r="200" spans="1:7" x14ac:dyDescent="0.2">
      <c r="E200" s="220"/>
    </row>
    <row r="201" spans="1:7" x14ac:dyDescent="0.2">
      <c r="E201" s="220"/>
    </row>
    <row r="202" spans="1:7" x14ac:dyDescent="0.2">
      <c r="E202" s="220"/>
    </row>
    <row r="203" spans="1:7" x14ac:dyDescent="0.2">
      <c r="A203" s="276"/>
      <c r="B203" s="276"/>
    </row>
    <row r="204" spans="1:7" x14ac:dyDescent="0.2">
      <c r="A204" s="265"/>
      <c r="B204" s="265"/>
      <c r="C204" s="277"/>
      <c r="D204" s="277"/>
      <c r="E204" s="278"/>
      <c r="F204" s="277"/>
      <c r="G204" s="279"/>
    </row>
    <row r="205" spans="1:7" x14ac:dyDescent="0.2">
      <c r="A205" s="280"/>
      <c r="B205" s="280"/>
      <c r="C205" s="265"/>
      <c r="D205" s="265"/>
      <c r="E205" s="281"/>
      <c r="F205" s="265"/>
      <c r="G205" s="265"/>
    </row>
    <row r="206" spans="1:7" x14ac:dyDescent="0.2">
      <c r="A206" s="265"/>
      <c r="B206" s="265"/>
      <c r="C206" s="265"/>
      <c r="D206" s="265"/>
      <c r="E206" s="281"/>
      <c r="F206" s="265"/>
      <c r="G206" s="265"/>
    </row>
    <row r="207" spans="1:7" x14ac:dyDescent="0.2">
      <c r="A207" s="265"/>
      <c r="B207" s="265"/>
      <c r="C207" s="265"/>
      <c r="D207" s="265"/>
      <c r="E207" s="281"/>
      <c r="F207" s="265"/>
      <c r="G207" s="265"/>
    </row>
    <row r="208" spans="1:7" x14ac:dyDescent="0.2">
      <c r="A208" s="265"/>
      <c r="B208" s="265"/>
      <c r="C208" s="265"/>
      <c r="D208" s="265"/>
      <c r="E208" s="281"/>
      <c r="F208" s="265"/>
      <c r="G208" s="265"/>
    </row>
    <row r="209" spans="1:7" x14ac:dyDescent="0.2">
      <c r="A209" s="265"/>
      <c r="B209" s="265"/>
      <c r="C209" s="265"/>
      <c r="D209" s="265"/>
      <c r="E209" s="281"/>
      <c r="F209" s="265"/>
      <c r="G209" s="265"/>
    </row>
    <row r="210" spans="1:7" x14ac:dyDescent="0.2">
      <c r="A210" s="265"/>
      <c r="B210" s="265"/>
      <c r="C210" s="265"/>
      <c r="D210" s="265"/>
      <c r="E210" s="281"/>
      <c r="F210" s="265"/>
      <c r="G210" s="265"/>
    </row>
    <row r="211" spans="1:7" x14ac:dyDescent="0.2">
      <c r="A211" s="265"/>
      <c r="B211" s="265"/>
      <c r="C211" s="265"/>
      <c r="D211" s="265"/>
      <c r="E211" s="281"/>
      <c r="F211" s="265"/>
      <c r="G211" s="265"/>
    </row>
    <row r="212" spans="1:7" x14ac:dyDescent="0.2">
      <c r="A212" s="265"/>
      <c r="B212" s="265"/>
      <c r="C212" s="265"/>
      <c r="D212" s="265"/>
      <c r="E212" s="281"/>
      <c r="F212" s="265"/>
      <c r="G212" s="265"/>
    </row>
    <row r="213" spans="1:7" x14ac:dyDescent="0.2">
      <c r="A213" s="265"/>
      <c r="B213" s="265"/>
      <c r="C213" s="265"/>
      <c r="D213" s="265"/>
      <c r="E213" s="281"/>
      <c r="F213" s="265"/>
      <c r="G213" s="265"/>
    </row>
    <row r="214" spans="1:7" x14ac:dyDescent="0.2">
      <c r="A214" s="265"/>
      <c r="B214" s="265"/>
      <c r="C214" s="265"/>
      <c r="D214" s="265"/>
      <c r="E214" s="281"/>
      <c r="F214" s="265"/>
      <c r="G214" s="265"/>
    </row>
    <row r="215" spans="1:7" x14ac:dyDescent="0.2">
      <c r="A215" s="265"/>
      <c r="B215" s="265"/>
      <c r="C215" s="265"/>
      <c r="D215" s="265"/>
      <c r="E215" s="281"/>
      <c r="F215" s="265"/>
      <c r="G215" s="265"/>
    </row>
    <row r="216" spans="1:7" x14ac:dyDescent="0.2">
      <c r="A216" s="265"/>
      <c r="B216" s="265"/>
      <c r="C216" s="265"/>
      <c r="D216" s="265"/>
      <c r="E216" s="281"/>
      <c r="F216" s="265"/>
      <c r="G216" s="265"/>
    </row>
    <row r="217" spans="1:7" x14ac:dyDescent="0.2">
      <c r="A217" s="265"/>
      <c r="B217" s="265"/>
      <c r="C217" s="265"/>
      <c r="D217" s="265"/>
      <c r="E217" s="281"/>
      <c r="F217" s="265"/>
      <c r="G217" s="265"/>
    </row>
  </sheetData>
  <mergeCells count="51">
    <mergeCell ref="C134:D134"/>
    <mergeCell ref="C120:G120"/>
    <mergeCell ref="C121:D121"/>
    <mergeCell ref="C122:D122"/>
    <mergeCell ref="C123:D123"/>
    <mergeCell ref="C127:D127"/>
    <mergeCell ref="C129:D129"/>
    <mergeCell ref="C107:D107"/>
    <mergeCell ref="C108:D108"/>
    <mergeCell ref="C109:D109"/>
    <mergeCell ref="C93:D93"/>
    <mergeCell ref="C94:D94"/>
    <mergeCell ref="C95:D95"/>
    <mergeCell ref="C96:D96"/>
    <mergeCell ref="C101:D101"/>
    <mergeCell ref="C102:D102"/>
    <mergeCell ref="C90:D90"/>
    <mergeCell ref="C92:D92"/>
    <mergeCell ref="C71:D71"/>
    <mergeCell ref="C59:D59"/>
    <mergeCell ref="C60:D60"/>
    <mergeCell ref="C63:D63"/>
    <mergeCell ref="C85:D85"/>
    <mergeCell ref="C86:D86"/>
    <mergeCell ref="C87:D87"/>
    <mergeCell ref="C88:D88"/>
    <mergeCell ref="C89:D89"/>
    <mergeCell ref="C51:D51"/>
    <mergeCell ref="C39:D39"/>
    <mergeCell ref="C40:D40"/>
    <mergeCell ref="C41:D41"/>
    <mergeCell ref="C43:D43"/>
    <mergeCell ref="C44:D44"/>
    <mergeCell ref="C45:D45"/>
    <mergeCell ref="C46:D46"/>
    <mergeCell ref="C47:D47"/>
    <mergeCell ref="C48:D48"/>
    <mergeCell ref="C49:D49"/>
    <mergeCell ref="C50:D50"/>
    <mergeCell ref="C38:D38"/>
    <mergeCell ref="A1:G1"/>
    <mergeCell ref="A3:B3"/>
    <mergeCell ref="A4:B4"/>
    <mergeCell ref="E4:G4"/>
    <mergeCell ref="C11:D11"/>
    <mergeCell ref="C12:D12"/>
    <mergeCell ref="C29:D29"/>
    <mergeCell ref="C34:D34"/>
    <mergeCell ref="C35:D35"/>
    <mergeCell ref="C36:D36"/>
    <mergeCell ref="C37:D37"/>
  </mergeCells>
  <printOptions gridLinesSet="0"/>
  <pageMargins left="0.59055118110236227" right="0.39370078740157483" top="0.59055118110236227" bottom="0.98425196850393704" header="0.19685039370078741" footer="0.51181102362204722"/>
  <pageSetup paperSize="9" orientation="portrait" r:id="rId1"/>
  <headerFooter alignWithMargins="0">
    <oddFooter>&amp;L&amp;9Zpracováno programem &amp;"Arial CE,Tučné"BUILDpower,  © RTS, a.s.&amp;R&amp;"Arial,Obyčejné"Strana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4"/>
  <dimension ref="A1:BE51"/>
  <sheetViews>
    <sheetView topLeftCell="A22" zoomScaleNormal="100" workbookViewId="0">
      <selection activeCell="H47" sqref="H47"/>
    </sheetView>
  </sheetViews>
  <sheetFormatPr defaultRowHeight="12.75" x14ac:dyDescent="0.2"/>
  <cols>
    <col min="1" max="1" width="2" style="1" customWidth="1"/>
    <col min="2" max="2" width="15" style="1" customWidth="1"/>
    <col min="3" max="3" width="15.85546875" style="1" customWidth="1"/>
    <col min="4" max="4" width="14.5703125" style="1" customWidth="1"/>
    <col min="5" max="5" width="13.5703125" style="1" customWidth="1"/>
    <col min="6" max="6" width="16.5703125" style="1" customWidth="1"/>
    <col min="7" max="7" width="15.28515625" style="1" customWidth="1"/>
    <col min="8" max="16384" width="9.140625" style="1"/>
  </cols>
  <sheetData>
    <row r="1" spans="1:57" ht="24.75" customHeight="1" thickBot="1" x14ac:dyDescent="0.25">
      <c r="A1" s="81" t="s">
        <v>97</v>
      </c>
      <c r="B1" s="82"/>
      <c r="C1" s="82"/>
      <c r="D1" s="82"/>
      <c r="E1" s="82"/>
      <c r="F1" s="82"/>
      <c r="G1" s="82"/>
    </row>
    <row r="2" spans="1:57" ht="12.75" customHeight="1" x14ac:dyDescent="0.2">
      <c r="A2" s="83" t="s">
        <v>28</v>
      </c>
      <c r="B2" s="84"/>
      <c r="C2" s="85" t="s">
        <v>707</v>
      </c>
      <c r="D2" s="85" t="s">
        <v>705</v>
      </c>
      <c r="E2" s="86"/>
      <c r="F2" s="87" t="s">
        <v>29</v>
      </c>
      <c r="G2" s="88"/>
    </row>
    <row r="3" spans="1:57" ht="3" hidden="1" customHeight="1" x14ac:dyDescent="0.2">
      <c r="A3" s="89"/>
      <c r="B3" s="90"/>
      <c r="C3" s="91"/>
      <c r="D3" s="91"/>
      <c r="E3" s="92"/>
      <c r="F3" s="93"/>
      <c r="G3" s="94"/>
    </row>
    <row r="4" spans="1:57" ht="12" customHeight="1" x14ac:dyDescent="0.2">
      <c r="A4" s="95" t="s">
        <v>30</v>
      </c>
      <c r="B4" s="90"/>
      <c r="C4" s="91"/>
      <c r="D4" s="91"/>
      <c r="E4" s="92"/>
      <c r="F4" s="93" t="s">
        <v>31</v>
      </c>
      <c r="G4" s="96"/>
    </row>
    <row r="5" spans="1:57" ht="12.95" customHeight="1" x14ac:dyDescent="0.2">
      <c r="A5" s="97" t="s">
        <v>704</v>
      </c>
      <c r="B5" s="98"/>
      <c r="C5" s="99" t="s">
        <v>705</v>
      </c>
      <c r="D5" s="100"/>
      <c r="E5" s="98"/>
      <c r="F5" s="93" t="s">
        <v>32</v>
      </c>
      <c r="G5" s="94"/>
    </row>
    <row r="6" spans="1:57" ht="12.95" customHeight="1" x14ac:dyDescent="0.2">
      <c r="A6" s="95" t="s">
        <v>33</v>
      </c>
      <c r="B6" s="90"/>
      <c r="C6" s="91"/>
      <c r="D6" s="91"/>
      <c r="E6" s="92"/>
      <c r="F6" s="101" t="s">
        <v>34</v>
      </c>
      <c r="G6" s="102"/>
      <c r="O6" s="103"/>
    </row>
    <row r="7" spans="1:57" ht="12.95" customHeight="1" x14ac:dyDescent="0.2">
      <c r="A7" s="104" t="s">
        <v>99</v>
      </c>
      <c r="B7" s="105"/>
      <c r="C7" s="106" t="s">
        <v>100</v>
      </c>
      <c r="D7" s="107"/>
      <c r="E7" s="107"/>
      <c r="F7" s="108" t="s">
        <v>35</v>
      </c>
      <c r="G7" s="102">
        <f>IF(G6=0,,ROUND((F30+F32)/G6,1))</f>
        <v>0</v>
      </c>
    </row>
    <row r="8" spans="1:57" x14ac:dyDescent="0.2">
      <c r="A8" s="109" t="s">
        <v>36</v>
      </c>
      <c r="B8" s="93"/>
      <c r="C8" s="297" t="s">
        <v>130</v>
      </c>
      <c r="D8" s="297"/>
      <c r="E8" s="298"/>
      <c r="F8" s="110" t="s">
        <v>37</v>
      </c>
      <c r="G8" s="111"/>
      <c r="H8" s="112"/>
      <c r="I8" s="113"/>
    </row>
    <row r="9" spans="1:57" x14ac:dyDescent="0.2">
      <c r="A9" s="109" t="s">
        <v>38</v>
      </c>
      <c r="B9" s="93"/>
      <c r="C9" s="297"/>
      <c r="D9" s="297"/>
      <c r="E9" s="298"/>
      <c r="F9" s="93"/>
      <c r="G9" s="114"/>
      <c r="H9" s="115"/>
    </row>
    <row r="10" spans="1:57" x14ac:dyDescent="0.2">
      <c r="A10" s="109" t="s">
        <v>39</v>
      </c>
      <c r="B10" s="93"/>
      <c r="C10" s="297"/>
      <c r="D10" s="297"/>
      <c r="E10" s="297"/>
      <c r="F10" s="116"/>
      <c r="G10" s="117"/>
      <c r="H10" s="118"/>
    </row>
    <row r="11" spans="1:57" ht="13.5" customHeight="1" x14ac:dyDescent="0.2">
      <c r="A11" s="109" t="s">
        <v>40</v>
      </c>
      <c r="B11" s="93"/>
      <c r="C11" s="297"/>
      <c r="D11" s="297"/>
      <c r="E11" s="297"/>
      <c r="F11" s="119" t="s">
        <v>41</v>
      </c>
      <c r="G11" s="120"/>
      <c r="H11" s="115"/>
      <c r="BA11" s="121"/>
      <c r="BB11" s="121"/>
      <c r="BC11" s="121"/>
      <c r="BD11" s="121"/>
      <c r="BE11" s="121"/>
    </row>
    <row r="12" spans="1:57" ht="12.75" customHeight="1" x14ac:dyDescent="0.2">
      <c r="A12" s="122" t="s">
        <v>42</v>
      </c>
      <c r="B12" s="90"/>
      <c r="C12" s="299"/>
      <c r="D12" s="299"/>
      <c r="E12" s="299"/>
      <c r="F12" s="123" t="s">
        <v>43</v>
      </c>
      <c r="G12" s="124"/>
      <c r="H12" s="115"/>
    </row>
    <row r="13" spans="1:57" ht="28.5" customHeight="1" thickBot="1" x14ac:dyDescent="0.25">
      <c r="A13" s="125" t="s">
        <v>44</v>
      </c>
      <c r="B13" s="126"/>
      <c r="C13" s="126"/>
      <c r="D13" s="126"/>
      <c r="E13" s="127"/>
      <c r="F13" s="127"/>
      <c r="G13" s="128"/>
      <c r="H13" s="115"/>
    </row>
    <row r="14" spans="1:57" ht="17.25" customHeight="1" thickBot="1" x14ac:dyDescent="0.25">
      <c r="A14" s="129" t="s">
        <v>45</v>
      </c>
      <c r="B14" s="130"/>
      <c r="C14" s="131"/>
      <c r="D14" s="132" t="s">
        <v>46</v>
      </c>
      <c r="E14" s="133"/>
      <c r="F14" s="133"/>
      <c r="G14" s="131"/>
    </row>
    <row r="15" spans="1:57" ht="15.95" customHeight="1" x14ac:dyDescent="0.2">
      <c r="A15" s="134"/>
      <c r="B15" s="135" t="s">
        <v>47</v>
      </c>
      <c r="C15" s="136">
        <f>'D.1.2 3 Rek'!E19</f>
        <v>0</v>
      </c>
      <c r="D15" s="137" t="str">
        <f>'D.1.2 3 Rek'!A24</f>
        <v>Ztížené výrobní podmínky</v>
      </c>
      <c r="E15" s="138"/>
      <c r="F15" s="139"/>
      <c r="G15" s="136">
        <f>'D.1.2 3 Rek'!I24</f>
        <v>0</v>
      </c>
    </row>
    <row r="16" spans="1:57" ht="15.95" customHeight="1" x14ac:dyDescent="0.2">
      <c r="A16" s="134" t="s">
        <v>48</v>
      </c>
      <c r="B16" s="135" t="s">
        <v>49</v>
      </c>
      <c r="C16" s="136">
        <f>'D.1.2 3 Rek'!F19</f>
        <v>0</v>
      </c>
      <c r="D16" s="89" t="str">
        <f>'D.1.2 3 Rek'!A25</f>
        <v>Oborová přirážka</v>
      </c>
      <c r="E16" s="140"/>
      <c r="F16" s="141"/>
      <c r="G16" s="136">
        <f>'D.1.2 3 Rek'!I25</f>
        <v>0</v>
      </c>
    </row>
    <row r="17" spans="1:7" ht="15.95" customHeight="1" x14ac:dyDescent="0.2">
      <c r="A17" s="134" t="s">
        <v>50</v>
      </c>
      <c r="B17" s="135" t="s">
        <v>51</v>
      </c>
      <c r="C17" s="136">
        <f>'D.1.2 3 Rek'!H19</f>
        <v>0</v>
      </c>
      <c r="D17" s="89" t="str">
        <f>'D.1.2 3 Rek'!A26</f>
        <v>Přesun stavebních kapacit</v>
      </c>
      <c r="E17" s="140"/>
      <c r="F17" s="141"/>
      <c r="G17" s="136">
        <f>'D.1.2 3 Rek'!I26</f>
        <v>0</v>
      </c>
    </row>
    <row r="18" spans="1:7" ht="15.95" customHeight="1" x14ac:dyDescent="0.2">
      <c r="A18" s="142" t="s">
        <v>52</v>
      </c>
      <c r="B18" s="143" t="s">
        <v>53</v>
      </c>
      <c r="C18" s="136">
        <f>'D.1.2 3 Rek'!G19</f>
        <v>0</v>
      </c>
      <c r="D18" s="89" t="str">
        <f>'D.1.2 3 Rek'!A27</f>
        <v>Mimostaveništní doprava</v>
      </c>
      <c r="E18" s="140"/>
      <c r="F18" s="141"/>
      <c r="G18" s="136">
        <f>'D.1.2 3 Rek'!I27</f>
        <v>0</v>
      </c>
    </row>
    <row r="19" spans="1:7" ht="15.95" customHeight="1" x14ac:dyDescent="0.2">
      <c r="A19" s="144" t="s">
        <v>54</v>
      </c>
      <c r="B19" s="135"/>
      <c r="C19" s="136">
        <f>SUM(C15:C18)</f>
        <v>0</v>
      </c>
      <c r="D19" s="89" t="str">
        <f>'D.1.2 3 Rek'!A28</f>
        <v>Zařízení staveniště</v>
      </c>
      <c r="E19" s="140"/>
      <c r="F19" s="141"/>
      <c r="G19" s="136">
        <f>'D.1.2 3 Rek'!I28</f>
        <v>0</v>
      </c>
    </row>
    <row r="20" spans="1:7" ht="15.95" customHeight="1" x14ac:dyDescent="0.2">
      <c r="A20" s="144"/>
      <c r="B20" s="135"/>
      <c r="C20" s="136"/>
      <c r="D20" s="89" t="str">
        <f>'D.1.2 3 Rek'!A29</f>
        <v>Provoz investora</v>
      </c>
      <c r="E20" s="140"/>
      <c r="F20" s="141"/>
      <c r="G20" s="136">
        <f>'D.1.2 3 Rek'!I29</f>
        <v>0</v>
      </c>
    </row>
    <row r="21" spans="1:7" ht="15.95" customHeight="1" x14ac:dyDescent="0.2">
      <c r="A21" s="144" t="s">
        <v>27</v>
      </c>
      <c r="B21" s="135"/>
      <c r="C21" s="136">
        <f>'D.1.2 3 Rek'!I19</f>
        <v>0</v>
      </c>
      <c r="D21" s="89" t="str">
        <f>'D.1.2 3 Rek'!A30</f>
        <v>Kompletační činnost (IČD)</v>
      </c>
      <c r="E21" s="140"/>
      <c r="F21" s="141"/>
      <c r="G21" s="136">
        <f>'D.1.2 3 Rek'!I30</f>
        <v>0</v>
      </c>
    </row>
    <row r="22" spans="1:7" ht="15.95" customHeight="1" x14ac:dyDescent="0.2">
      <c r="A22" s="145" t="s">
        <v>55</v>
      </c>
      <c r="B22" s="115"/>
      <c r="C22" s="136">
        <f>C19+C21</f>
        <v>0</v>
      </c>
      <c r="D22" s="89" t="s">
        <v>56</v>
      </c>
      <c r="E22" s="140"/>
      <c r="F22" s="141"/>
      <c r="G22" s="136">
        <f>G23-SUM(G15:G21)</f>
        <v>0</v>
      </c>
    </row>
    <row r="23" spans="1:7" ht="15.95" customHeight="1" thickBot="1" x14ac:dyDescent="0.25">
      <c r="A23" s="295" t="s">
        <v>57</v>
      </c>
      <c r="B23" s="296"/>
      <c r="C23" s="146">
        <f>C22+G23</f>
        <v>0</v>
      </c>
      <c r="D23" s="147" t="s">
        <v>58</v>
      </c>
      <c r="E23" s="148"/>
      <c r="F23" s="149"/>
      <c r="G23" s="136">
        <f>'D.1.2 3 Rek'!H32</f>
        <v>0</v>
      </c>
    </row>
    <row r="24" spans="1:7" x14ac:dyDescent="0.2">
      <c r="A24" s="150" t="s">
        <v>59</v>
      </c>
      <c r="B24" s="151"/>
      <c r="C24" s="152"/>
      <c r="D24" s="151" t="s">
        <v>60</v>
      </c>
      <c r="E24" s="151"/>
      <c r="F24" s="153" t="s">
        <v>61</v>
      </c>
      <c r="G24" s="154"/>
    </row>
    <row r="25" spans="1:7" x14ac:dyDescent="0.2">
      <c r="A25" s="145" t="s">
        <v>62</v>
      </c>
      <c r="B25" s="115"/>
      <c r="C25" s="155"/>
      <c r="D25" s="115" t="s">
        <v>62</v>
      </c>
      <c r="F25" s="156" t="s">
        <v>62</v>
      </c>
      <c r="G25" s="157"/>
    </row>
    <row r="26" spans="1:7" ht="37.5" customHeight="1" x14ac:dyDescent="0.2">
      <c r="A26" s="145" t="s">
        <v>63</v>
      </c>
      <c r="B26" s="158"/>
      <c r="C26" s="155"/>
      <c r="D26" s="115" t="s">
        <v>63</v>
      </c>
      <c r="F26" s="156" t="s">
        <v>63</v>
      </c>
      <c r="G26" s="157"/>
    </row>
    <row r="27" spans="1:7" x14ac:dyDescent="0.2">
      <c r="A27" s="145"/>
      <c r="B27" s="159"/>
      <c r="C27" s="155"/>
      <c r="D27" s="115"/>
      <c r="F27" s="156"/>
      <c r="G27" s="157"/>
    </row>
    <row r="28" spans="1:7" x14ac:dyDescent="0.2">
      <c r="A28" s="145" t="s">
        <v>64</v>
      </c>
      <c r="B28" s="115"/>
      <c r="C28" s="155"/>
      <c r="D28" s="156" t="s">
        <v>65</v>
      </c>
      <c r="E28" s="155"/>
      <c r="F28" s="160" t="s">
        <v>65</v>
      </c>
      <c r="G28" s="157"/>
    </row>
    <row r="29" spans="1:7" ht="69" customHeight="1" x14ac:dyDescent="0.2">
      <c r="A29" s="145"/>
      <c r="B29" s="115"/>
      <c r="C29" s="161"/>
      <c r="D29" s="162"/>
      <c r="E29" s="161"/>
      <c r="F29" s="115"/>
      <c r="G29" s="157"/>
    </row>
    <row r="30" spans="1:7" x14ac:dyDescent="0.2">
      <c r="A30" s="163" t="s">
        <v>11</v>
      </c>
      <c r="B30" s="164"/>
      <c r="C30" s="165">
        <v>21</v>
      </c>
      <c r="D30" s="164" t="s">
        <v>66</v>
      </c>
      <c r="E30" s="166"/>
      <c r="F30" s="301">
        <f>C23-F32</f>
        <v>0</v>
      </c>
      <c r="G30" s="302"/>
    </row>
    <row r="31" spans="1:7" x14ac:dyDescent="0.2">
      <c r="A31" s="163" t="s">
        <v>67</v>
      </c>
      <c r="B31" s="164"/>
      <c r="C31" s="165">
        <f>C30</f>
        <v>21</v>
      </c>
      <c r="D31" s="164" t="s">
        <v>68</v>
      </c>
      <c r="E31" s="166"/>
      <c r="F31" s="301">
        <f>ROUND(PRODUCT(F30,C31/100),0)</f>
        <v>0</v>
      </c>
      <c r="G31" s="302"/>
    </row>
    <row r="32" spans="1:7" x14ac:dyDescent="0.2">
      <c r="A32" s="163" t="s">
        <v>11</v>
      </c>
      <c r="B32" s="164"/>
      <c r="C32" s="165">
        <v>0</v>
      </c>
      <c r="D32" s="164" t="s">
        <v>68</v>
      </c>
      <c r="E32" s="166"/>
      <c r="F32" s="301">
        <v>0</v>
      </c>
      <c r="G32" s="302"/>
    </row>
    <row r="33" spans="1:8" x14ac:dyDescent="0.2">
      <c r="A33" s="163" t="s">
        <v>67</v>
      </c>
      <c r="B33" s="167"/>
      <c r="C33" s="168">
        <f>C32</f>
        <v>0</v>
      </c>
      <c r="D33" s="164" t="s">
        <v>68</v>
      </c>
      <c r="E33" s="141"/>
      <c r="F33" s="301">
        <f>ROUND(PRODUCT(F32,C33/100),0)</f>
        <v>0</v>
      </c>
      <c r="G33" s="302"/>
    </row>
    <row r="34" spans="1:8" s="172" customFormat="1" ht="19.5" customHeight="1" thickBot="1" x14ac:dyDescent="0.3">
      <c r="A34" s="169" t="s">
        <v>69</v>
      </c>
      <c r="B34" s="170"/>
      <c r="C34" s="170"/>
      <c r="D34" s="170"/>
      <c r="E34" s="171"/>
      <c r="F34" s="303">
        <f>ROUND(SUM(F30:F33),0)</f>
        <v>0</v>
      </c>
      <c r="G34" s="304"/>
    </row>
    <row r="36" spans="1:8" x14ac:dyDescent="0.2">
      <c r="A36" s="2" t="s">
        <v>70</v>
      </c>
      <c r="B36" s="2"/>
      <c r="C36" s="2"/>
      <c r="D36" s="2"/>
      <c r="E36" s="2"/>
      <c r="F36" s="2"/>
      <c r="G36" s="2"/>
      <c r="H36" s="1" t="s">
        <v>1</v>
      </c>
    </row>
    <row r="37" spans="1:8" ht="14.25" customHeight="1" x14ac:dyDescent="0.2">
      <c r="A37" s="2"/>
      <c r="B37" s="305"/>
      <c r="C37" s="305"/>
      <c r="D37" s="305"/>
      <c r="E37" s="305"/>
      <c r="F37" s="305"/>
      <c r="G37" s="305"/>
      <c r="H37" s="1" t="s">
        <v>1</v>
      </c>
    </row>
    <row r="38" spans="1:8" ht="12.75" customHeight="1" x14ac:dyDescent="0.2">
      <c r="A38" s="173"/>
      <c r="B38" s="305"/>
      <c r="C38" s="305"/>
      <c r="D38" s="305"/>
      <c r="E38" s="305"/>
      <c r="F38" s="305"/>
      <c r="G38" s="305"/>
      <c r="H38" s="1" t="s">
        <v>1</v>
      </c>
    </row>
    <row r="39" spans="1:8" x14ac:dyDescent="0.2">
      <c r="A39" s="173"/>
      <c r="B39" s="305"/>
      <c r="C39" s="305"/>
      <c r="D39" s="305"/>
      <c r="E39" s="305"/>
      <c r="F39" s="305"/>
      <c r="G39" s="305"/>
      <c r="H39" s="1" t="s">
        <v>1</v>
      </c>
    </row>
    <row r="40" spans="1:8" x14ac:dyDescent="0.2">
      <c r="A40" s="173"/>
      <c r="B40" s="305"/>
      <c r="C40" s="305"/>
      <c r="D40" s="305"/>
      <c r="E40" s="305"/>
      <c r="F40" s="305"/>
      <c r="G40" s="305"/>
      <c r="H40" s="1" t="s">
        <v>1</v>
      </c>
    </row>
    <row r="41" spans="1:8" x14ac:dyDescent="0.2">
      <c r="A41" s="173"/>
      <c r="B41" s="305"/>
      <c r="C41" s="305"/>
      <c r="D41" s="305"/>
      <c r="E41" s="305"/>
      <c r="F41" s="305"/>
      <c r="G41" s="305"/>
      <c r="H41" s="1" t="s">
        <v>1</v>
      </c>
    </row>
    <row r="42" spans="1:8" x14ac:dyDescent="0.2">
      <c r="A42" s="173"/>
      <c r="B42" s="305"/>
      <c r="C42" s="305"/>
      <c r="D42" s="305"/>
      <c r="E42" s="305"/>
      <c r="F42" s="305"/>
      <c r="G42" s="305"/>
      <c r="H42" s="1" t="s">
        <v>1</v>
      </c>
    </row>
    <row r="43" spans="1:8" x14ac:dyDescent="0.2">
      <c r="A43" s="173"/>
      <c r="B43" s="305"/>
      <c r="C43" s="305"/>
      <c r="D43" s="305"/>
      <c r="E43" s="305"/>
      <c r="F43" s="305"/>
      <c r="G43" s="305"/>
      <c r="H43" s="1" t="s">
        <v>1</v>
      </c>
    </row>
    <row r="44" spans="1:8" ht="12.75" customHeight="1" x14ac:dyDescent="0.2">
      <c r="A44" s="173"/>
      <c r="B44" s="305"/>
      <c r="C44" s="305"/>
      <c r="D44" s="305"/>
      <c r="E44" s="305"/>
      <c r="F44" s="305"/>
      <c r="G44" s="305"/>
      <c r="H44" s="1" t="s">
        <v>1</v>
      </c>
    </row>
    <row r="45" spans="1:8" ht="12.75" customHeight="1" x14ac:dyDescent="0.2">
      <c r="A45" s="173"/>
      <c r="B45" s="305"/>
      <c r="C45" s="305"/>
      <c r="D45" s="305"/>
      <c r="E45" s="305"/>
      <c r="F45" s="305"/>
      <c r="G45" s="305"/>
      <c r="H45" s="1" t="s">
        <v>1</v>
      </c>
    </row>
    <row r="46" spans="1:8" x14ac:dyDescent="0.2">
      <c r="B46" s="300"/>
      <c r="C46" s="300"/>
      <c r="D46" s="300"/>
      <c r="E46" s="300"/>
      <c r="F46" s="300"/>
      <c r="G46" s="300"/>
    </row>
    <row r="47" spans="1:8" x14ac:dyDescent="0.2">
      <c r="B47" s="300"/>
      <c r="C47" s="300"/>
      <c r="D47" s="300"/>
      <c r="E47" s="300"/>
      <c r="F47" s="300"/>
      <c r="G47" s="300"/>
    </row>
    <row r="48" spans="1:8" x14ac:dyDescent="0.2">
      <c r="B48" s="300"/>
      <c r="C48" s="300"/>
      <c r="D48" s="300"/>
      <c r="E48" s="300"/>
      <c r="F48" s="300"/>
      <c r="G48" s="300"/>
    </row>
    <row r="49" spans="2:7" x14ac:dyDescent="0.2">
      <c r="B49" s="300"/>
      <c r="C49" s="300"/>
      <c r="D49" s="300"/>
      <c r="E49" s="300"/>
      <c r="F49" s="300"/>
      <c r="G49" s="300"/>
    </row>
    <row r="50" spans="2:7" x14ac:dyDescent="0.2">
      <c r="B50" s="300"/>
      <c r="C50" s="300"/>
      <c r="D50" s="300"/>
      <c r="E50" s="300"/>
      <c r="F50" s="300"/>
      <c r="G50" s="300"/>
    </row>
    <row r="51" spans="2:7" x14ac:dyDescent="0.2">
      <c r="B51" s="300"/>
      <c r="C51" s="300"/>
      <c r="D51" s="300"/>
      <c r="E51" s="300"/>
      <c r="F51" s="300"/>
      <c r="G51" s="300"/>
    </row>
  </sheetData>
  <mergeCells count="18">
    <mergeCell ref="B51:G51"/>
    <mergeCell ref="F30:G30"/>
    <mergeCell ref="F31:G31"/>
    <mergeCell ref="F32:G32"/>
    <mergeCell ref="F33:G33"/>
    <mergeCell ref="F34:G34"/>
    <mergeCell ref="B37:G45"/>
    <mergeCell ref="B46:G46"/>
    <mergeCell ref="B47:G47"/>
    <mergeCell ref="B48:G48"/>
    <mergeCell ref="B49:G49"/>
    <mergeCell ref="B50:G50"/>
    <mergeCell ref="A23:B23"/>
    <mergeCell ref="C8:E8"/>
    <mergeCell ref="C9:E9"/>
    <mergeCell ref="C10:E10"/>
    <mergeCell ref="C11:E11"/>
    <mergeCell ref="C12:E12"/>
  </mergeCells>
  <pageMargins left="0.59055118110236227" right="0.39370078740157483" top="0.59055118110236227" bottom="0.98425196850393704" header="0.19685039370078741" footer="0.51181102362204722"/>
  <pageSetup paperSize="9" orientation="portrait" r:id="rId1"/>
  <headerFooter alignWithMargins="0">
    <oddFooter>&amp;L&amp;9Zpracováno programem &amp;"Arial CE,Tučné"BUILDpower,  © RTS, a.s.&amp;R&amp;"Arial,Obyčejné"Strana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4"/>
  <dimension ref="A1:BE83"/>
  <sheetViews>
    <sheetView workbookViewId="0">
      <selection activeCell="H47" sqref="H47"/>
    </sheetView>
  </sheetViews>
  <sheetFormatPr defaultRowHeight="12.75" x14ac:dyDescent="0.2"/>
  <cols>
    <col min="1" max="1" width="5.85546875" style="1" customWidth="1"/>
    <col min="2" max="2" width="6.140625" style="1" customWidth="1"/>
    <col min="3" max="3" width="11.42578125" style="1" customWidth="1"/>
    <col min="4" max="4" width="15.85546875" style="1" customWidth="1"/>
    <col min="5" max="5" width="11.28515625" style="1" customWidth="1"/>
    <col min="6" max="6" width="10.85546875" style="1" customWidth="1"/>
    <col min="7" max="7" width="11" style="1" customWidth="1"/>
    <col min="8" max="8" width="11.140625" style="1" customWidth="1"/>
    <col min="9" max="9" width="10.7109375" style="1" customWidth="1"/>
    <col min="10" max="16384" width="9.140625" style="1"/>
  </cols>
  <sheetData>
    <row r="1" spans="1:9" ht="13.5" thickTop="1" x14ac:dyDescent="0.2">
      <c r="A1" s="306" t="s">
        <v>2</v>
      </c>
      <c r="B1" s="307"/>
      <c r="C1" s="174" t="s">
        <v>101</v>
      </c>
      <c r="D1" s="175"/>
      <c r="E1" s="176"/>
      <c r="F1" s="175"/>
      <c r="G1" s="177" t="s">
        <v>71</v>
      </c>
      <c r="H1" s="178" t="s">
        <v>707</v>
      </c>
      <c r="I1" s="179"/>
    </row>
    <row r="2" spans="1:9" ht="13.5" thickBot="1" x14ac:dyDescent="0.25">
      <c r="A2" s="308" t="s">
        <v>72</v>
      </c>
      <c r="B2" s="309"/>
      <c r="C2" s="180" t="s">
        <v>706</v>
      </c>
      <c r="D2" s="181"/>
      <c r="E2" s="182"/>
      <c r="F2" s="181"/>
      <c r="G2" s="310" t="s">
        <v>705</v>
      </c>
      <c r="H2" s="311"/>
      <c r="I2" s="312"/>
    </row>
    <row r="3" spans="1:9" ht="13.5" thickTop="1" x14ac:dyDescent="0.2">
      <c r="F3" s="115"/>
    </row>
    <row r="4" spans="1:9" ht="19.5" customHeight="1" x14ac:dyDescent="0.25">
      <c r="A4" s="183" t="s">
        <v>73</v>
      </c>
      <c r="B4" s="184"/>
      <c r="C4" s="184"/>
      <c r="D4" s="184"/>
      <c r="E4" s="185"/>
      <c r="F4" s="184"/>
      <c r="G4" s="184"/>
      <c r="H4" s="184"/>
      <c r="I4" s="184"/>
    </row>
    <row r="5" spans="1:9" ht="13.5" thickBot="1" x14ac:dyDescent="0.25"/>
    <row r="6" spans="1:9" s="115" customFormat="1" ht="13.5" thickBot="1" x14ac:dyDescent="0.25">
      <c r="A6" s="186"/>
      <c r="B6" s="187" t="s">
        <v>74</v>
      </c>
      <c r="C6" s="187"/>
      <c r="D6" s="188"/>
      <c r="E6" s="189" t="s">
        <v>23</v>
      </c>
      <c r="F6" s="190" t="s">
        <v>24</v>
      </c>
      <c r="G6" s="190" t="s">
        <v>25</v>
      </c>
      <c r="H6" s="190" t="s">
        <v>26</v>
      </c>
      <c r="I6" s="191" t="s">
        <v>27</v>
      </c>
    </row>
    <row r="7" spans="1:9" s="115" customFormat="1" x14ac:dyDescent="0.2">
      <c r="A7" s="282" t="str">
        <f>'D.1.2 3 Pol'!B7</f>
        <v>2</v>
      </c>
      <c r="B7" s="62" t="str">
        <f>'D.1.2 3 Pol'!C7</f>
        <v>Základy a zvláštní zakládání</v>
      </c>
      <c r="D7" s="192"/>
      <c r="E7" s="283">
        <f>'D.1.2 3 Pol'!BA12</f>
        <v>0</v>
      </c>
      <c r="F7" s="284">
        <f>'D.1.2 3 Pol'!BB12</f>
        <v>0</v>
      </c>
      <c r="G7" s="284">
        <f>'D.1.2 3 Pol'!BC12</f>
        <v>0</v>
      </c>
      <c r="H7" s="284">
        <f>'D.1.2 3 Pol'!BD12</f>
        <v>0</v>
      </c>
      <c r="I7" s="285">
        <f>'D.1.2 3 Pol'!BE12</f>
        <v>0</v>
      </c>
    </row>
    <row r="8" spans="1:9" s="115" customFormat="1" x14ac:dyDescent="0.2">
      <c r="A8" s="282" t="str">
        <f>'D.1.2 3 Pol'!B13</f>
        <v>61</v>
      </c>
      <c r="B8" s="62" t="str">
        <f>'D.1.2 3 Pol'!C13</f>
        <v>Upravy povrchů vnitřní</v>
      </c>
      <c r="D8" s="192"/>
      <c r="E8" s="283">
        <f>'D.1.2 3 Pol'!BA15</f>
        <v>0</v>
      </c>
      <c r="F8" s="284">
        <f>'D.1.2 3 Pol'!BB15</f>
        <v>0</v>
      </c>
      <c r="G8" s="284">
        <f>'D.1.2 3 Pol'!BC15</f>
        <v>0</v>
      </c>
      <c r="H8" s="284">
        <f>'D.1.2 3 Pol'!BD15</f>
        <v>0</v>
      </c>
      <c r="I8" s="285">
        <f>'D.1.2 3 Pol'!BE15</f>
        <v>0</v>
      </c>
    </row>
    <row r="9" spans="1:9" s="115" customFormat="1" x14ac:dyDescent="0.2">
      <c r="A9" s="282" t="str">
        <f>'D.1.2 3 Pol'!B16</f>
        <v>91</v>
      </c>
      <c r="B9" s="62" t="str">
        <f>'D.1.2 3 Pol'!C16</f>
        <v>Doplňující práce na komunikaci</v>
      </c>
      <c r="D9" s="192"/>
      <c r="E9" s="283">
        <f>'D.1.2 3 Pol'!BA19</f>
        <v>0</v>
      </c>
      <c r="F9" s="284">
        <f>'D.1.2 3 Pol'!BB19</f>
        <v>0</v>
      </c>
      <c r="G9" s="284">
        <f>'D.1.2 3 Pol'!BC19</f>
        <v>0</v>
      </c>
      <c r="H9" s="284">
        <f>'D.1.2 3 Pol'!BD19</f>
        <v>0</v>
      </c>
      <c r="I9" s="285">
        <f>'D.1.2 3 Pol'!BE19</f>
        <v>0</v>
      </c>
    </row>
    <row r="10" spans="1:9" s="115" customFormat="1" x14ac:dyDescent="0.2">
      <c r="A10" s="282" t="str">
        <f>'D.1.2 3 Pol'!B20</f>
        <v>96</v>
      </c>
      <c r="B10" s="62" t="str">
        <f>'D.1.2 3 Pol'!C20</f>
        <v>Bourání konstrukcí</v>
      </c>
      <c r="D10" s="192"/>
      <c r="E10" s="283">
        <f>'D.1.2 3 Pol'!BA23</f>
        <v>0</v>
      </c>
      <c r="F10" s="284">
        <f>'D.1.2 3 Pol'!BB23</f>
        <v>0</v>
      </c>
      <c r="G10" s="284">
        <f>'D.1.2 3 Pol'!BC23</f>
        <v>0</v>
      </c>
      <c r="H10" s="284">
        <f>'D.1.2 3 Pol'!BD23</f>
        <v>0</v>
      </c>
      <c r="I10" s="285">
        <f>'D.1.2 3 Pol'!BE23</f>
        <v>0</v>
      </c>
    </row>
    <row r="11" spans="1:9" s="115" customFormat="1" x14ac:dyDescent="0.2">
      <c r="A11" s="282" t="str">
        <f>'D.1.2 3 Pol'!B24</f>
        <v>97</v>
      </c>
      <c r="B11" s="62" t="str">
        <f>'D.1.2 3 Pol'!C24</f>
        <v>Prorážení otvorů</v>
      </c>
      <c r="D11" s="192"/>
      <c r="E11" s="283">
        <f>'D.1.2 3 Pol'!BA28</f>
        <v>0</v>
      </c>
      <c r="F11" s="284">
        <f>'D.1.2 3 Pol'!BB28</f>
        <v>0</v>
      </c>
      <c r="G11" s="284">
        <f>'D.1.2 3 Pol'!BC28</f>
        <v>0</v>
      </c>
      <c r="H11" s="284">
        <f>'D.1.2 3 Pol'!BD28</f>
        <v>0</v>
      </c>
      <c r="I11" s="285">
        <f>'D.1.2 3 Pol'!BE28</f>
        <v>0</v>
      </c>
    </row>
    <row r="12" spans="1:9" s="115" customFormat="1" x14ac:dyDescent="0.2">
      <c r="A12" s="282" t="str">
        <f>'D.1.2 3 Pol'!B29</f>
        <v>99</v>
      </c>
      <c r="B12" s="62" t="str">
        <f>'D.1.2 3 Pol'!C29</f>
        <v>Staveništní přesun hmot</v>
      </c>
      <c r="D12" s="192"/>
      <c r="E12" s="283">
        <f>'D.1.2 3 Pol'!BA31</f>
        <v>0</v>
      </c>
      <c r="F12" s="284">
        <f>'D.1.2 3 Pol'!BB31</f>
        <v>0</v>
      </c>
      <c r="G12" s="284">
        <f>'D.1.2 3 Pol'!BC31</f>
        <v>0</v>
      </c>
      <c r="H12" s="284">
        <f>'D.1.2 3 Pol'!BD31</f>
        <v>0</v>
      </c>
      <c r="I12" s="285">
        <f>'D.1.2 3 Pol'!BE31</f>
        <v>0</v>
      </c>
    </row>
    <row r="13" spans="1:9" s="115" customFormat="1" x14ac:dyDescent="0.2">
      <c r="A13" s="282" t="str">
        <f>'D.1.2 3 Pol'!B32</f>
        <v>711</v>
      </c>
      <c r="B13" s="62" t="str">
        <f>'D.1.2 3 Pol'!C32</f>
        <v>Izolace proti vodě</v>
      </c>
      <c r="D13" s="192"/>
      <c r="E13" s="283">
        <f>'D.1.2 3 Pol'!BA37</f>
        <v>0</v>
      </c>
      <c r="F13" s="284">
        <f>'D.1.2 3 Pol'!BB37</f>
        <v>0</v>
      </c>
      <c r="G13" s="284">
        <f>'D.1.2 3 Pol'!BC37</f>
        <v>0</v>
      </c>
      <c r="H13" s="284">
        <f>'D.1.2 3 Pol'!BD37</f>
        <v>0</v>
      </c>
      <c r="I13" s="285">
        <f>'D.1.2 3 Pol'!BE37</f>
        <v>0</v>
      </c>
    </row>
    <row r="14" spans="1:9" s="115" customFormat="1" x14ac:dyDescent="0.2">
      <c r="A14" s="282" t="str">
        <f>'D.1.2 3 Pol'!B38</f>
        <v>721</v>
      </c>
      <c r="B14" s="62" t="str">
        <f>'D.1.2 3 Pol'!C38</f>
        <v>Vnitřní kanalizace</v>
      </c>
      <c r="D14" s="192"/>
      <c r="E14" s="283">
        <f>'D.1.2 3 Pol'!BA56</f>
        <v>0</v>
      </c>
      <c r="F14" s="284">
        <f>'D.1.2 3 Pol'!BB56</f>
        <v>0</v>
      </c>
      <c r="G14" s="284">
        <f>'D.1.2 3 Pol'!BC56</f>
        <v>0</v>
      </c>
      <c r="H14" s="284">
        <f>'D.1.2 3 Pol'!BD56</f>
        <v>0</v>
      </c>
      <c r="I14" s="285">
        <f>'D.1.2 3 Pol'!BE56</f>
        <v>0</v>
      </c>
    </row>
    <row r="15" spans="1:9" s="115" customFormat="1" x14ac:dyDescent="0.2">
      <c r="A15" s="282" t="str">
        <f>'D.1.2 3 Pol'!B57</f>
        <v>722</v>
      </c>
      <c r="B15" s="62" t="str">
        <f>'D.1.2 3 Pol'!C57</f>
        <v>Vnitřní vodovod</v>
      </c>
      <c r="D15" s="192"/>
      <c r="E15" s="283">
        <f>'D.1.2 3 Pol'!BA83</f>
        <v>0</v>
      </c>
      <c r="F15" s="284">
        <f>'D.1.2 3 Pol'!BB83</f>
        <v>0</v>
      </c>
      <c r="G15" s="284">
        <f>'D.1.2 3 Pol'!BC83</f>
        <v>0</v>
      </c>
      <c r="H15" s="284">
        <f>'D.1.2 3 Pol'!BD83</f>
        <v>0</v>
      </c>
      <c r="I15" s="285">
        <f>'D.1.2 3 Pol'!BE83</f>
        <v>0</v>
      </c>
    </row>
    <row r="16" spans="1:9" s="115" customFormat="1" x14ac:dyDescent="0.2">
      <c r="A16" s="282" t="str">
        <f>'D.1.2 3 Pol'!B84</f>
        <v>725</v>
      </c>
      <c r="B16" s="62" t="str">
        <f>'D.1.2 3 Pol'!C84</f>
        <v>Zařizovací předměty</v>
      </c>
      <c r="D16" s="192"/>
      <c r="E16" s="283">
        <f>'D.1.2 3 Pol'!BA115</f>
        <v>0</v>
      </c>
      <c r="F16" s="284">
        <f>'D.1.2 3 Pol'!BB115</f>
        <v>0</v>
      </c>
      <c r="G16" s="284">
        <f>'D.1.2 3 Pol'!BC115</f>
        <v>0</v>
      </c>
      <c r="H16" s="284">
        <f>'D.1.2 3 Pol'!BD115</f>
        <v>0</v>
      </c>
      <c r="I16" s="285">
        <f>'D.1.2 3 Pol'!BE115</f>
        <v>0</v>
      </c>
    </row>
    <row r="17" spans="1:57" s="115" customFormat="1" x14ac:dyDescent="0.2">
      <c r="A17" s="282" t="str">
        <f>'D.1.2 3 Pol'!B116</f>
        <v>799</v>
      </c>
      <c r="B17" s="62" t="str">
        <f>'D.1.2 3 Pol'!C116</f>
        <v>Ostatní</v>
      </c>
      <c r="D17" s="192"/>
      <c r="E17" s="283">
        <f>'D.1.2 3 Pol'!BA118</f>
        <v>0</v>
      </c>
      <c r="F17" s="284">
        <f>'D.1.2 3 Pol'!BB118</f>
        <v>0</v>
      </c>
      <c r="G17" s="284">
        <f>'D.1.2 3 Pol'!BC118</f>
        <v>0</v>
      </c>
      <c r="H17" s="284">
        <f>'D.1.2 3 Pol'!BD118</f>
        <v>0</v>
      </c>
      <c r="I17" s="285">
        <f>'D.1.2 3 Pol'!BE118</f>
        <v>0</v>
      </c>
    </row>
    <row r="18" spans="1:57" s="115" customFormat="1" ht="13.5" thickBot="1" x14ac:dyDescent="0.25">
      <c r="A18" s="282" t="str">
        <f>'D.1.2 3 Pol'!B119</f>
        <v>D96</v>
      </c>
      <c r="B18" s="62" t="str">
        <f>'D.1.2 3 Pol'!C119</f>
        <v>Přesuny suti a vybouraných hmot</v>
      </c>
      <c r="D18" s="192"/>
      <c r="E18" s="283">
        <f>'D.1.2 3 Pol'!BA127</f>
        <v>0</v>
      </c>
      <c r="F18" s="284">
        <f>'D.1.2 3 Pol'!BB127</f>
        <v>0</v>
      </c>
      <c r="G18" s="284">
        <f>'D.1.2 3 Pol'!BC127</f>
        <v>0</v>
      </c>
      <c r="H18" s="284">
        <f>'D.1.2 3 Pol'!BD127</f>
        <v>0</v>
      </c>
      <c r="I18" s="285">
        <f>'D.1.2 3 Pol'!BE127</f>
        <v>0</v>
      </c>
    </row>
    <row r="19" spans="1:57" s="14" customFormat="1" ht="13.5" thickBot="1" x14ac:dyDescent="0.25">
      <c r="A19" s="193"/>
      <c r="B19" s="194" t="s">
        <v>75</v>
      </c>
      <c r="C19" s="194"/>
      <c r="D19" s="195"/>
      <c r="E19" s="196">
        <f>SUM(E7:E18)</f>
        <v>0</v>
      </c>
      <c r="F19" s="197">
        <f>SUM(F7:F18)</f>
        <v>0</v>
      </c>
      <c r="G19" s="197">
        <f>SUM(G7:G18)</f>
        <v>0</v>
      </c>
      <c r="H19" s="197">
        <f>SUM(H7:H18)</f>
        <v>0</v>
      </c>
      <c r="I19" s="198">
        <f>SUM(I7:I18)</f>
        <v>0</v>
      </c>
    </row>
    <row r="20" spans="1:57" x14ac:dyDescent="0.2">
      <c r="A20" s="115"/>
      <c r="B20" s="115"/>
      <c r="C20" s="115"/>
      <c r="D20" s="115"/>
      <c r="E20" s="115"/>
      <c r="F20" s="115"/>
      <c r="G20" s="115"/>
      <c r="H20" s="115"/>
      <c r="I20" s="115"/>
    </row>
    <row r="21" spans="1:57" ht="19.5" customHeight="1" x14ac:dyDescent="0.25">
      <c r="A21" s="184" t="s">
        <v>76</v>
      </c>
      <c r="B21" s="184"/>
      <c r="C21" s="184"/>
      <c r="D21" s="184"/>
      <c r="E21" s="184"/>
      <c r="F21" s="184"/>
      <c r="G21" s="199"/>
      <c r="H21" s="184"/>
      <c r="I21" s="184"/>
      <c r="BA21" s="121"/>
      <c r="BB21" s="121"/>
      <c r="BC21" s="121"/>
      <c r="BD21" s="121"/>
      <c r="BE21" s="121"/>
    </row>
    <row r="22" spans="1:57" ht="13.5" thickBot="1" x14ac:dyDescent="0.25"/>
    <row r="23" spans="1:57" x14ac:dyDescent="0.2">
      <c r="A23" s="150" t="s">
        <v>77</v>
      </c>
      <c r="B23" s="151"/>
      <c r="C23" s="151"/>
      <c r="D23" s="200"/>
      <c r="E23" s="201" t="s">
        <v>78</v>
      </c>
      <c r="F23" s="202" t="s">
        <v>12</v>
      </c>
      <c r="G23" s="203" t="s">
        <v>79</v>
      </c>
      <c r="H23" s="204"/>
      <c r="I23" s="205" t="s">
        <v>78</v>
      </c>
    </row>
    <row r="24" spans="1:57" x14ac:dyDescent="0.2">
      <c r="A24" s="144" t="s">
        <v>557</v>
      </c>
      <c r="B24" s="135"/>
      <c r="C24" s="135"/>
      <c r="D24" s="206"/>
      <c r="E24" s="207"/>
      <c r="F24" s="208"/>
      <c r="G24" s="209">
        <v>0</v>
      </c>
      <c r="H24" s="210"/>
      <c r="I24" s="211">
        <f t="shared" ref="I24:I31" si="0">E24+F24*G24/100</f>
        <v>0</v>
      </c>
      <c r="BA24" s="1">
        <v>0</v>
      </c>
    </row>
    <row r="25" spans="1:57" x14ac:dyDescent="0.2">
      <c r="A25" s="144" t="s">
        <v>558</v>
      </c>
      <c r="B25" s="135"/>
      <c r="C25" s="135"/>
      <c r="D25" s="206"/>
      <c r="E25" s="207"/>
      <c r="F25" s="208"/>
      <c r="G25" s="209">
        <v>0</v>
      </c>
      <c r="H25" s="210"/>
      <c r="I25" s="211">
        <f t="shared" si="0"/>
        <v>0</v>
      </c>
      <c r="BA25" s="1">
        <v>0</v>
      </c>
    </row>
    <row r="26" spans="1:57" x14ac:dyDescent="0.2">
      <c r="A26" s="144" t="s">
        <v>559</v>
      </c>
      <c r="B26" s="135"/>
      <c r="C26" s="135"/>
      <c r="D26" s="206"/>
      <c r="E26" s="207"/>
      <c r="F26" s="208"/>
      <c r="G26" s="209">
        <v>0</v>
      </c>
      <c r="H26" s="210"/>
      <c r="I26" s="211">
        <f t="shared" si="0"/>
        <v>0</v>
      </c>
      <c r="BA26" s="1">
        <v>0</v>
      </c>
    </row>
    <row r="27" spans="1:57" x14ac:dyDescent="0.2">
      <c r="A27" s="144" t="s">
        <v>560</v>
      </c>
      <c r="B27" s="135"/>
      <c r="C27" s="135"/>
      <c r="D27" s="206"/>
      <c r="E27" s="207"/>
      <c r="F27" s="208"/>
      <c r="G27" s="209">
        <v>0</v>
      </c>
      <c r="H27" s="210"/>
      <c r="I27" s="211">
        <f t="shared" si="0"/>
        <v>0</v>
      </c>
      <c r="BA27" s="1">
        <v>0</v>
      </c>
    </row>
    <row r="28" spans="1:57" x14ac:dyDescent="0.2">
      <c r="A28" s="144" t="s">
        <v>561</v>
      </c>
      <c r="B28" s="135"/>
      <c r="C28" s="135"/>
      <c r="D28" s="206"/>
      <c r="E28" s="207"/>
      <c r="F28" s="208"/>
      <c r="G28" s="209">
        <v>0</v>
      </c>
      <c r="H28" s="210"/>
      <c r="I28" s="211">
        <f t="shared" si="0"/>
        <v>0</v>
      </c>
      <c r="BA28" s="1">
        <v>1</v>
      </c>
    </row>
    <row r="29" spans="1:57" x14ac:dyDescent="0.2">
      <c r="A29" s="144" t="s">
        <v>562</v>
      </c>
      <c r="B29" s="135"/>
      <c r="C29" s="135"/>
      <c r="D29" s="206"/>
      <c r="E29" s="207"/>
      <c r="F29" s="208"/>
      <c r="G29" s="209">
        <v>0</v>
      </c>
      <c r="H29" s="210"/>
      <c r="I29" s="211">
        <f t="shared" si="0"/>
        <v>0</v>
      </c>
      <c r="BA29" s="1">
        <v>1</v>
      </c>
    </row>
    <row r="30" spans="1:57" x14ac:dyDescent="0.2">
      <c r="A30" s="144" t="s">
        <v>563</v>
      </c>
      <c r="B30" s="135"/>
      <c r="C30" s="135"/>
      <c r="D30" s="206"/>
      <c r="E30" s="207"/>
      <c r="F30" s="208"/>
      <c r="G30" s="209">
        <v>0</v>
      </c>
      <c r="H30" s="210"/>
      <c r="I30" s="211">
        <f t="shared" si="0"/>
        <v>0</v>
      </c>
      <c r="BA30" s="1">
        <v>2</v>
      </c>
    </row>
    <row r="31" spans="1:57" x14ac:dyDescent="0.2">
      <c r="A31" s="144" t="s">
        <v>564</v>
      </c>
      <c r="B31" s="135"/>
      <c r="C31" s="135"/>
      <c r="D31" s="206"/>
      <c r="E31" s="207"/>
      <c r="F31" s="208"/>
      <c r="G31" s="209">
        <v>0</v>
      </c>
      <c r="H31" s="210"/>
      <c r="I31" s="211">
        <f t="shared" si="0"/>
        <v>0</v>
      </c>
      <c r="BA31" s="1">
        <v>2</v>
      </c>
    </row>
    <row r="32" spans="1:57" ht="13.5" thickBot="1" x14ac:dyDescent="0.25">
      <c r="A32" s="212"/>
      <c r="B32" s="213" t="s">
        <v>80</v>
      </c>
      <c r="C32" s="214"/>
      <c r="D32" s="215"/>
      <c r="E32" s="216"/>
      <c r="F32" s="217"/>
      <c r="G32" s="217"/>
      <c r="H32" s="313">
        <f>SUM(I24:I31)</f>
        <v>0</v>
      </c>
      <c r="I32" s="314"/>
    </row>
    <row r="34" spans="2:9" x14ac:dyDescent="0.2">
      <c r="B34" s="14"/>
      <c r="F34" s="218"/>
      <c r="G34" s="219"/>
      <c r="H34" s="219"/>
      <c r="I34" s="46"/>
    </row>
    <row r="35" spans="2:9" x14ac:dyDescent="0.2">
      <c r="F35" s="218"/>
      <c r="G35" s="219"/>
      <c r="H35" s="219"/>
      <c r="I35" s="46"/>
    </row>
    <row r="36" spans="2:9" x14ac:dyDescent="0.2">
      <c r="F36" s="218"/>
      <c r="G36" s="219"/>
      <c r="H36" s="219"/>
      <c r="I36" s="46"/>
    </row>
    <row r="37" spans="2:9" x14ac:dyDescent="0.2">
      <c r="F37" s="218"/>
      <c r="G37" s="219"/>
      <c r="H37" s="219"/>
      <c r="I37" s="46"/>
    </row>
    <row r="38" spans="2:9" x14ac:dyDescent="0.2">
      <c r="F38" s="218"/>
      <c r="G38" s="219"/>
      <c r="H38" s="219"/>
      <c r="I38" s="46"/>
    </row>
    <row r="39" spans="2:9" x14ac:dyDescent="0.2">
      <c r="F39" s="218"/>
      <c r="G39" s="219"/>
      <c r="H39" s="219"/>
      <c r="I39" s="46"/>
    </row>
    <row r="40" spans="2:9" x14ac:dyDescent="0.2">
      <c r="F40" s="218"/>
      <c r="G40" s="219"/>
      <c r="H40" s="219"/>
      <c r="I40" s="46"/>
    </row>
    <row r="41" spans="2:9" x14ac:dyDescent="0.2">
      <c r="F41" s="218"/>
      <c r="G41" s="219"/>
      <c r="H41" s="219"/>
      <c r="I41" s="46"/>
    </row>
    <row r="42" spans="2:9" x14ac:dyDescent="0.2">
      <c r="F42" s="218"/>
      <c r="G42" s="219"/>
      <c r="H42" s="219"/>
      <c r="I42" s="46"/>
    </row>
    <row r="43" spans="2:9" x14ac:dyDescent="0.2">
      <c r="F43" s="218"/>
      <c r="G43" s="219"/>
      <c r="H43" s="219"/>
      <c r="I43" s="46"/>
    </row>
    <row r="44" spans="2:9" x14ac:dyDescent="0.2">
      <c r="F44" s="218"/>
      <c r="G44" s="219"/>
      <c r="H44" s="219"/>
      <c r="I44" s="46"/>
    </row>
    <row r="45" spans="2:9" x14ac:dyDescent="0.2">
      <c r="F45" s="218"/>
      <c r="G45" s="219"/>
      <c r="H45" s="219"/>
      <c r="I45" s="46"/>
    </row>
    <row r="46" spans="2:9" x14ac:dyDescent="0.2">
      <c r="F46" s="218"/>
      <c r="G46" s="219"/>
      <c r="H46" s="219"/>
      <c r="I46" s="46"/>
    </row>
    <row r="47" spans="2:9" x14ac:dyDescent="0.2">
      <c r="F47" s="218"/>
      <c r="G47" s="219"/>
      <c r="H47" s="219"/>
      <c r="I47" s="46"/>
    </row>
    <row r="48" spans="2:9" x14ac:dyDescent="0.2">
      <c r="F48" s="218"/>
      <c r="G48" s="219"/>
      <c r="H48" s="219"/>
      <c r="I48" s="46"/>
    </row>
    <row r="49" spans="6:9" x14ac:dyDescent="0.2">
      <c r="F49" s="218"/>
      <c r="G49" s="219"/>
      <c r="H49" s="219"/>
      <c r="I49" s="46"/>
    </row>
    <row r="50" spans="6:9" x14ac:dyDescent="0.2">
      <c r="F50" s="218"/>
      <c r="G50" s="219"/>
      <c r="H50" s="219"/>
      <c r="I50" s="46"/>
    </row>
    <row r="51" spans="6:9" x14ac:dyDescent="0.2">
      <c r="F51" s="218"/>
      <c r="G51" s="219"/>
      <c r="H51" s="219"/>
      <c r="I51" s="46"/>
    </row>
    <row r="52" spans="6:9" x14ac:dyDescent="0.2">
      <c r="F52" s="218"/>
      <c r="G52" s="219"/>
      <c r="H52" s="219"/>
      <c r="I52" s="46"/>
    </row>
    <row r="53" spans="6:9" x14ac:dyDescent="0.2">
      <c r="F53" s="218"/>
      <c r="G53" s="219"/>
      <c r="H53" s="219"/>
      <c r="I53" s="46"/>
    </row>
    <row r="54" spans="6:9" x14ac:dyDescent="0.2">
      <c r="F54" s="218"/>
      <c r="G54" s="219"/>
      <c r="H54" s="219"/>
      <c r="I54" s="46"/>
    </row>
    <row r="55" spans="6:9" x14ac:dyDescent="0.2">
      <c r="F55" s="218"/>
      <c r="G55" s="219"/>
      <c r="H55" s="219"/>
      <c r="I55" s="46"/>
    </row>
    <row r="56" spans="6:9" x14ac:dyDescent="0.2">
      <c r="F56" s="218"/>
      <c r="G56" s="219"/>
      <c r="H56" s="219"/>
      <c r="I56" s="46"/>
    </row>
    <row r="57" spans="6:9" x14ac:dyDescent="0.2">
      <c r="F57" s="218"/>
      <c r="G57" s="219"/>
      <c r="H57" s="219"/>
      <c r="I57" s="46"/>
    </row>
    <row r="58" spans="6:9" x14ac:dyDescent="0.2">
      <c r="F58" s="218"/>
      <c r="G58" s="219"/>
      <c r="H58" s="219"/>
      <c r="I58" s="46"/>
    </row>
    <row r="59" spans="6:9" x14ac:dyDescent="0.2">
      <c r="F59" s="218"/>
      <c r="G59" s="219"/>
      <c r="H59" s="219"/>
      <c r="I59" s="46"/>
    </row>
    <row r="60" spans="6:9" x14ac:dyDescent="0.2">
      <c r="F60" s="218"/>
      <c r="G60" s="219"/>
      <c r="H60" s="219"/>
      <c r="I60" s="46"/>
    </row>
    <row r="61" spans="6:9" x14ac:dyDescent="0.2">
      <c r="F61" s="218"/>
      <c r="G61" s="219"/>
      <c r="H61" s="219"/>
      <c r="I61" s="46"/>
    </row>
    <row r="62" spans="6:9" x14ac:dyDescent="0.2">
      <c r="F62" s="218"/>
      <c r="G62" s="219"/>
      <c r="H62" s="219"/>
      <c r="I62" s="46"/>
    </row>
    <row r="63" spans="6:9" x14ac:dyDescent="0.2">
      <c r="F63" s="218"/>
      <c r="G63" s="219"/>
      <c r="H63" s="219"/>
      <c r="I63" s="46"/>
    </row>
    <row r="64" spans="6:9" x14ac:dyDescent="0.2">
      <c r="F64" s="218"/>
      <c r="G64" s="219"/>
      <c r="H64" s="219"/>
      <c r="I64" s="46"/>
    </row>
    <row r="65" spans="6:9" x14ac:dyDescent="0.2">
      <c r="F65" s="218"/>
      <c r="G65" s="219"/>
      <c r="H65" s="219"/>
      <c r="I65" s="46"/>
    </row>
    <row r="66" spans="6:9" x14ac:dyDescent="0.2">
      <c r="F66" s="218"/>
      <c r="G66" s="219"/>
      <c r="H66" s="219"/>
      <c r="I66" s="46"/>
    </row>
    <row r="67" spans="6:9" x14ac:dyDescent="0.2">
      <c r="F67" s="218"/>
      <c r="G67" s="219"/>
      <c r="H67" s="219"/>
      <c r="I67" s="46"/>
    </row>
    <row r="68" spans="6:9" x14ac:dyDescent="0.2">
      <c r="F68" s="218"/>
      <c r="G68" s="219"/>
      <c r="H68" s="219"/>
      <c r="I68" s="46"/>
    </row>
    <row r="69" spans="6:9" x14ac:dyDescent="0.2">
      <c r="F69" s="218"/>
      <c r="G69" s="219"/>
      <c r="H69" s="219"/>
      <c r="I69" s="46"/>
    </row>
    <row r="70" spans="6:9" x14ac:dyDescent="0.2">
      <c r="F70" s="218"/>
      <c r="G70" s="219"/>
      <c r="H70" s="219"/>
      <c r="I70" s="46"/>
    </row>
    <row r="71" spans="6:9" x14ac:dyDescent="0.2">
      <c r="F71" s="218"/>
      <c r="G71" s="219"/>
      <c r="H71" s="219"/>
      <c r="I71" s="46"/>
    </row>
    <row r="72" spans="6:9" x14ac:dyDescent="0.2">
      <c r="F72" s="218"/>
      <c r="G72" s="219"/>
      <c r="H72" s="219"/>
      <c r="I72" s="46"/>
    </row>
    <row r="73" spans="6:9" x14ac:dyDescent="0.2">
      <c r="F73" s="218"/>
      <c r="G73" s="219"/>
      <c r="H73" s="219"/>
      <c r="I73" s="46"/>
    </row>
    <row r="74" spans="6:9" x14ac:dyDescent="0.2">
      <c r="F74" s="218"/>
      <c r="G74" s="219"/>
      <c r="H74" s="219"/>
      <c r="I74" s="46"/>
    </row>
    <row r="75" spans="6:9" x14ac:dyDescent="0.2">
      <c r="F75" s="218"/>
      <c r="G75" s="219"/>
      <c r="H75" s="219"/>
      <c r="I75" s="46"/>
    </row>
    <row r="76" spans="6:9" x14ac:dyDescent="0.2">
      <c r="F76" s="218"/>
      <c r="G76" s="219"/>
      <c r="H76" s="219"/>
      <c r="I76" s="46"/>
    </row>
    <row r="77" spans="6:9" x14ac:dyDescent="0.2">
      <c r="F77" s="218"/>
      <c r="G77" s="219"/>
      <c r="H77" s="219"/>
      <c r="I77" s="46"/>
    </row>
    <row r="78" spans="6:9" x14ac:dyDescent="0.2">
      <c r="F78" s="218"/>
      <c r="G78" s="219"/>
      <c r="H78" s="219"/>
      <c r="I78" s="46"/>
    </row>
    <row r="79" spans="6:9" x14ac:dyDescent="0.2">
      <c r="F79" s="218"/>
      <c r="G79" s="219"/>
      <c r="H79" s="219"/>
      <c r="I79" s="46"/>
    </row>
    <row r="80" spans="6:9" x14ac:dyDescent="0.2">
      <c r="F80" s="218"/>
      <c r="G80" s="219"/>
      <c r="H80" s="219"/>
      <c r="I80" s="46"/>
    </row>
    <row r="81" spans="6:9" x14ac:dyDescent="0.2">
      <c r="F81" s="218"/>
      <c r="G81" s="219"/>
      <c r="H81" s="219"/>
      <c r="I81" s="46"/>
    </row>
    <row r="82" spans="6:9" x14ac:dyDescent="0.2">
      <c r="F82" s="218"/>
      <c r="G82" s="219"/>
      <c r="H82" s="219"/>
      <c r="I82" s="46"/>
    </row>
    <row r="83" spans="6:9" x14ac:dyDescent="0.2">
      <c r="F83" s="218"/>
      <c r="G83" s="219"/>
      <c r="H83" s="219"/>
      <c r="I83" s="46"/>
    </row>
  </sheetData>
  <mergeCells count="4">
    <mergeCell ref="A1:B1"/>
    <mergeCell ref="A2:B2"/>
    <mergeCell ref="G2:I2"/>
    <mergeCell ref="H32:I32"/>
  </mergeCells>
  <pageMargins left="0.59055118110236227" right="0.39370078740157483" top="0.59055118110236227" bottom="0.98425196850393704" header="0.19685039370078741" footer="0.51181102362204722"/>
  <pageSetup paperSize="9" orientation="portrait" r:id="rId1"/>
  <headerFooter alignWithMargins="0">
    <oddFooter>&amp;L&amp;9Zpracováno programem &amp;"Arial CE,Tučné"BUILDpower,  © RTS, a.s.&amp;R&amp;"Arial,Obyčejné"Strana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5"/>
  <dimension ref="A1:CB200"/>
  <sheetViews>
    <sheetView showGridLines="0" showZeros="0" zoomScaleNormal="100" zoomScaleSheetLayoutView="100" workbookViewId="0">
      <selection activeCell="H47" sqref="H47"/>
    </sheetView>
  </sheetViews>
  <sheetFormatPr defaultRowHeight="12.75" x14ac:dyDescent="0.2"/>
  <cols>
    <col min="1" max="1" width="4.42578125" style="220" customWidth="1"/>
    <col min="2" max="2" width="11.5703125" style="220" customWidth="1"/>
    <col min="3" max="3" width="40.42578125" style="220" customWidth="1"/>
    <col min="4" max="4" width="5.5703125" style="220" customWidth="1"/>
    <col min="5" max="5" width="8.5703125" style="230" customWidth="1"/>
    <col min="6" max="6" width="9.85546875" style="220" customWidth="1"/>
    <col min="7" max="7" width="13.85546875" style="220" customWidth="1"/>
    <col min="8" max="8" width="11.7109375" style="220" hidden="1" customWidth="1"/>
    <col min="9" max="9" width="11.5703125" style="220" hidden="1" customWidth="1"/>
    <col min="10" max="10" width="11" style="220" hidden="1" customWidth="1"/>
    <col min="11" max="11" width="10.42578125" style="220" hidden="1" customWidth="1"/>
    <col min="12" max="12" width="75.42578125" style="220" customWidth="1"/>
    <col min="13" max="13" width="45.28515625" style="220" customWidth="1"/>
    <col min="14" max="16384" width="9.140625" style="220"/>
  </cols>
  <sheetData>
    <row r="1" spans="1:80" ht="15.75" x14ac:dyDescent="0.25">
      <c r="A1" s="315" t="s">
        <v>98</v>
      </c>
      <c r="B1" s="315"/>
      <c r="C1" s="315"/>
      <c r="D1" s="315"/>
      <c r="E1" s="315"/>
      <c r="F1" s="315"/>
      <c r="G1" s="315"/>
    </row>
    <row r="2" spans="1:80" ht="14.25" customHeight="1" thickBot="1" x14ac:dyDescent="0.25">
      <c r="B2" s="221"/>
      <c r="C2" s="222"/>
      <c r="D2" s="222"/>
      <c r="E2" s="223"/>
      <c r="F2" s="222"/>
      <c r="G2" s="222"/>
    </row>
    <row r="3" spans="1:80" ht="13.5" thickTop="1" x14ac:dyDescent="0.2">
      <c r="A3" s="306" t="s">
        <v>2</v>
      </c>
      <c r="B3" s="307"/>
      <c r="C3" s="174" t="s">
        <v>101</v>
      </c>
      <c r="D3" s="224"/>
      <c r="E3" s="225" t="s">
        <v>81</v>
      </c>
      <c r="F3" s="226" t="str">
        <f>'D.1.2 3 Rek'!H1</f>
        <v>3</v>
      </c>
      <c r="G3" s="227"/>
    </row>
    <row r="4" spans="1:80" ht="13.5" thickBot="1" x14ac:dyDescent="0.25">
      <c r="A4" s="316" t="s">
        <v>72</v>
      </c>
      <c r="B4" s="309"/>
      <c r="C4" s="180" t="s">
        <v>706</v>
      </c>
      <c r="D4" s="228"/>
      <c r="E4" s="317" t="str">
        <f>'D.1.2 3 Rek'!G2</f>
        <v>Zdravotechnika</v>
      </c>
      <c r="F4" s="318"/>
      <c r="G4" s="319"/>
    </row>
    <row r="5" spans="1:80" ht="13.5" thickTop="1" x14ac:dyDescent="0.2">
      <c r="A5" s="229"/>
      <c r="G5" s="231"/>
    </row>
    <row r="6" spans="1:80" ht="27" customHeight="1" x14ac:dyDescent="0.2">
      <c r="A6" s="232" t="s">
        <v>82</v>
      </c>
      <c r="B6" s="233" t="s">
        <v>83</v>
      </c>
      <c r="C6" s="233" t="s">
        <v>84</v>
      </c>
      <c r="D6" s="233" t="s">
        <v>85</v>
      </c>
      <c r="E6" s="234" t="s">
        <v>86</v>
      </c>
      <c r="F6" s="233" t="s">
        <v>87</v>
      </c>
      <c r="G6" s="235" t="s">
        <v>88</v>
      </c>
      <c r="H6" s="236" t="s">
        <v>89</v>
      </c>
      <c r="I6" s="236" t="s">
        <v>90</v>
      </c>
      <c r="J6" s="236" t="s">
        <v>91</v>
      </c>
      <c r="K6" s="236" t="s">
        <v>92</v>
      </c>
    </row>
    <row r="7" spans="1:80" x14ac:dyDescent="0.2">
      <c r="A7" s="237" t="s">
        <v>93</v>
      </c>
      <c r="B7" s="238" t="s">
        <v>566</v>
      </c>
      <c r="C7" s="239" t="s">
        <v>708</v>
      </c>
      <c r="D7" s="240"/>
      <c r="E7" s="241"/>
      <c r="F7" s="241"/>
      <c r="G7" s="242"/>
      <c r="H7" s="243"/>
      <c r="I7" s="244"/>
      <c r="J7" s="245"/>
      <c r="K7" s="246"/>
      <c r="O7" s="247">
        <v>1</v>
      </c>
    </row>
    <row r="8" spans="1:80" x14ac:dyDescent="0.2">
      <c r="A8" s="248">
        <v>1</v>
      </c>
      <c r="B8" s="249" t="s">
        <v>710</v>
      </c>
      <c r="C8" s="250" t="s">
        <v>711</v>
      </c>
      <c r="D8" s="251" t="s">
        <v>145</v>
      </c>
      <c r="E8" s="252">
        <v>3.5</v>
      </c>
      <c r="F8" s="252">
        <v>0</v>
      </c>
      <c r="G8" s="253">
        <f>E8*F8</f>
        <v>0</v>
      </c>
      <c r="H8" s="254">
        <v>2.5249999999999999</v>
      </c>
      <c r="I8" s="255">
        <f>E8*H8</f>
        <v>8.8375000000000004</v>
      </c>
      <c r="J8" s="254">
        <v>0</v>
      </c>
      <c r="K8" s="255">
        <f>E8*J8</f>
        <v>0</v>
      </c>
      <c r="O8" s="247">
        <v>2</v>
      </c>
      <c r="AA8" s="220">
        <v>1</v>
      </c>
      <c r="AB8" s="220">
        <v>1</v>
      </c>
      <c r="AC8" s="220">
        <v>1</v>
      </c>
      <c r="AZ8" s="220">
        <v>1</v>
      </c>
      <c r="BA8" s="220">
        <f>IF(AZ8=1,G8,0)</f>
        <v>0</v>
      </c>
      <c r="BB8" s="220">
        <f>IF(AZ8=2,G8,0)</f>
        <v>0</v>
      </c>
      <c r="BC8" s="220">
        <f>IF(AZ8=3,G8,0)</f>
        <v>0</v>
      </c>
      <c r="BD8" s="220">
        <f>IF(AZ8=4,G8,0)</f>
        <v>0</v>
      </c>
      <c r="BE8" s="220">
        <f>IF(AZ8=5,G8,0)</f>
        <v>0</v>
      </c>
      <c r="CA8" s="247">
        <v>1</v>
      </c>
      <c r="CB8" s="247">
        <v>1</v>
      </c>
    </row>
    <row r="9" spans="1:80" x14ac:dyDescent="0.2">
      <c r="A9" s="256"/>
      <c r="B9" s="260"/>
      <c r="C9" s="320" t="s">
        <v>712</v>
      </c>
      <c r="D9" s="321"/>
      <c r="E9" s="261">
        <v>3.5</v>
      </c>
      <c r="F9" s="262"/>
      <c r="G9" s="263"/>
      <c r="H9" s="264"/>
      <c r="I9" s="258"/>
      <c r="J9" s="265"/>
      <c r="K9" s="258"/>
      <c r="M9" s="259" t="s">
        <v>712</v>
      </c>
      <c r="O9" s="247"/>
    </row>
    <row r="10" spans="1:80" ht="22.5" x14ac:dyDescent="0.2">
      <c r="A10" s="248">
        <v>2</v>
      </c>
      <c r="B10" s="249" t="s">
        <v>713</v>
      </c>
      <c r="C10" s="250" t="s">
        <v>714</v>
      </c>
      <c r="D10" s="251" t="s">
        <v>289</v>
      </c>
      <c r="E10" s="252">
        <v>1.54E-2</v>
      </c>
      <c r="F10" s="252">
        <v>0</v>
      </c>
      <c r="G10" s="253">
        <f>E10*F10</f>
        <v>0</v>
      </c>
      <c r="H10" s="254">
        <v>1.04548</v>
      </c>
      <c r="I10" s="255">
        <f>E10*H10</f>
        <v>1.6100392000000002E-2</v>
      </c>
      <c r="J10" s="254">
        <v>0</v>
      </c>
      <c r="K10" s="255">
        <f>E10*J10</f>
        <v>0</v>
      </c>
      <c r="O10" s="247">
        <v>2</v>
      </c>
      <c r="AA10" s="220">
        <v>1</v>
      </c>
      <c r="AB10" s="220">
        <v>1</v>
      </c>
      <c r="AC10" s="220">
        <v>1</v>
      </c>
      <c r="AZ10" s="220">
        <v>1</v>
      </c>
      <c r="BA10" s="220">
        <f>IF(AZ10=1,G10,0)</f>
        <v>0</v>
      </c>
      <c r="BB10" s="220">
        <f>IF(AZ10=2,G10,0)</f>
        <v>0</v>
      </c>
      <c r="BC10" s="220">
        <f>IF(AZ10=3,G10,0)</f>
        <v>0</v>
      </c>
      <c r="BD10" s="220">
        <f>IF(AZ10=4,G10,0)</f>
        <v>0</v>
      </c>
      <c r="BE10" s="220">
        <f>IF(AZ10=5,G10,0)</f>
        <v>0</v>
      </c>
      <c r="CA10" s="247">
        <v>1</v>
      </c>
      <c r="CB10" s="247">
        <v>1</v>
      </c>
    </row>
    <row r="11" spans="1:80" x14ac:dyDescent="0.2">
      <c r="A11" s="256"/>
      <c r="B11" s="260"/>
      <c r="C11" s="320" t="s">
        <v>715</v>
      </c>
      <c r="D11" s="321"/>
      <c r="E11" s="261">
        <v>1.54E-2</v>
      </c>
      <c r="F11" s="262"/>
      <c r="G11" s="263"/>
      <c r="H11" s="264"/>
      <c r="I11" s="258"/>
      <c r="J11" s="265"/>
      <c r="K11" s="258"/>
      <c r="M11" s="259" t="s">
        <v>715</v>
      </c>
      <c r="O11" s="247"/>
    </row>
    <row r="12" spans="1:80" x14ac:dyDescent="0.2">
      <c r="A12" s="266"/>
      <c r="B12" s="267" t="s">
        <v>96</v>
      </c>
      <c r="C12" s="268" t="s">
        <v>709</v>
      </c>
      <c r="D12" s="269"/>
      <c r="E12" s="270"/>
      <c r="F12" s="271"/>
      <c r="G12" s="272">
        <f>SUM(G7:G11)</f>
        <v>0</v>
      </c>
      <c r="H12" s="273"/>
      <c r="I12" s="274">
        <f>SUM(I7:I11)</f>
        <v>8.8536003920000006</v>
      </c>
      <c r="J12" s="273"/>
      <c r="K12" s="274">
        <f>SUM(K7:K11)</f>
        <v>0</v>
      </c>
      <c r="O12" s="247">
        <v>4</v>
      </c>
      <c r="BA12" s="275">
        <f>SUM(BA7:BA11)</f>
        <v>0</v>
      </c>
      <c r="BB12" s="275">
        <f>SUM(BB7:BB11)</f>
        <v>0</v>
      </c>
      <c r="BC12" s="275">
        <f>SUM(BC7:BC11)</f>
        <v>0</v>
      </c>
      <c r="BD12" s="275">
        <f>SUM(BD7:BD11)</f>
        <v>0</v>
      </c>
      <c r="BE12" s="275">
        <f>SUM(BE7:BE11)</f>
        <v>0</v>
      </c>
    </row>
    <row r="13" spans="1:80" x14ac:dyDescent="0.2">
      <c r="A13" s="237" t="s">
        <v>93</v>
      </c>
      <c r="B13" s="238" t="s">
        <v>156</v>
      </c>
      <c r="C13" s="239" t="s">
        <v>157</v>
      </c>
      <c r="D13" s="240"/>
      <c r="E13" s="241"/>
      <c r="F13" s="241"/>
      <c r="G13" s="242"/>
      <c r="H13" s="243"/>
      <c r="I13" s="244"/>
      <c r="J13" s="245"/>
      <c r="K13" s="246"/>
      <c r="O13" s="247">
        <v>1</v>
      </c>
    </row>
    <row r="14" spans="1:80" x14ac:dyDescent="0.2">
      <c r="A14" s="248">
        <v>3</v>
      </c>
      <c r="B14" s="249" t="s">
        <v>716</v>
      </c>
      <c r="C14" s="250" t="s">
        <v>717</v>
      </c>
      <c r="D14" s="251" t="s">
        <v>139</v>
      </c>
      <c r="E14" s="252">
        <v>5.2</v>
      </c>
      <c r="F14" s="252">
        <v>0</v>
      </c>
      <c r="G14" s="253">
        <f>E14*F14</f>
        <v>0</v>
      </c>
      <c r="H14" s="254">
        <v>0.10712000000000001</v>
      </c>
      <c r="I14" s="255">
        <f>E14*H14</f>
        <v>0.55702400000000007</v>
      </c>
      <c r="J14" s="254">
        <v>0</v>
      </c>
      <c r="K14" s="255">
        <f>E14*J14</f>
        <v>0</v>
      </c>
      <c r="O14" s="247">
        <v>2</v>
      </c>
      <c r="AA14" s="220">
        <v>1</v>
      </c>
      <c r="AB14" s="220">
        <v>1</v>
      </c>
      <c r="AC14" s="220">
        <v>1</v>
      </c>
      <c r="AZ14" s="220">
        <v>1</v>
      </c>
      <c r="BA14" s="220">
        <f>IF(AZ14=1,G14,0)</f>
        <v>0</v>
      </c>
      <c r="BB14" s="220">
        <f>IF(AZ14=2,G14,0)</f>
        <v>0</v>
      </c>
      <c r="BC14" s="220">
        <f>IF(AZ14=3,G14,0)</f>
        <v>0</v>
      </c>
      <c r="BD14" s="220">
        <f>IF(AZ14=4,G14,0)</f>
        <v>0</v>
      </c>
      <c r="BE14" s="220">
        <f>IF(AZ14=5,G14,0)</f>
        <v>0</v>
      </c>
      <c r="CA14" s="247">
        <v>1</v>
      </c>
      <c r="CB14" s="247">
        <v>1</v>
      </c>
    </row>
    <row r="15" spans="1:80" x14ac:dyDescent="0.2">
      <c r="A15" s="266"/>
      <c r="B15" s="267" t="s">
        <v>96</v>
      </c>
      <c r="C15" s="268" t="s">
        <v>158</v>
      </c>
      <c r="D15" s="269"/>
      <c r="E15" s="270"/>
      <c r="F15" s="271"/>
      <c r="G15" s="272">
        <f>SUM(G13:G14)</f>
        <v>0</v>
      </c>
      <c r="H15" s="273"/>
      <c r="I15" s="274">
        <f>SUM(I13:I14)</f>
        <v>0.55702400000000007</v>
      </c>
      <c r="J15" s="273"/>
      <c r="K15" s="274">
        <f>SUM(K13:K14)</f>
        <v>0</v>
      </c>
      <c r="O15" s="247">
        <v>4</v>
      </c>
      <c r="BA15" s="275">
        <f>SUM(BA13:BA14)</f>
        <v>0</v>
      </c>
      <c r="BB15" s="275">
        <f>SUM(BB13:BB14)</f>
        <v>0</v>
      </c>
      <c r="BC15" s="275">
        <f>SUM(BC13:BC14)</f>
        <v>0</v>
      </c>
      <c r="BD15" s="275">
        <f>SUM(BD13:BD14)</f>
        <v>0</v>
      </c>
      <c r="BE15" s="275">
        <f>SUM(BE13:BE14)</f>
        <v>0</v>
      </c>
    </row>
    <row r="16" spans="1:80" x14ac:dyDescent="0.2">
      <c r="A16" s="237" t="s">
        <v>93</v>
      </c>
      <c r="B16" s="238" t="s">
        <v>718</v>
      </c>
      <c r="C16" s="239" t="s">
        <v>719</v>
      </c>
      <c r="D16" s="240"/>
      <c r="E16" s="241"/>
      <c r="F16" s="241"/>
      <c r="G16" s="242"/>
      <c r="H16" s="243"/>
      <c r="I16" s="244"/>
      <c r="J16" s="245"/>
      <c r="K16" s="246"/>
      <c r="O16" s="247">
        <v>1</v>
      </c>
    </row>
    <row r="17" spans="1:80" x14ac:dyDescent="0.2">
      <c r="A17" s="248">
        <v>4</v>
      </c>
      <c r="B17" s="249" t="s">
        <v>721</v>
      </c>
      <c r="C17" s="250" t="s">
        <v>722</v>
      </c>
      <c r="D17" s="251" t="s">
        <v>175</v>
      </c>
      <c r="E17" s="252">
        <v>18</v>
      </c>
      <c r="F17" s="252">
        <v>0</v>
      </c>
      <c r="G17" s="253">
        <f>E17*F17</f>
        <v>0</v>
      </c>
      <c r="H17" s="254">
        <v>0</v>
      </c>
      <c r="I17" s="255">
        <f>E17*H17</f>
        <v>0</v>
      </c>
      <c r="J17" s="254">
        <v>0</v>
      </c>
      <c r="K17" s="255">
        <f>E17*J17</f>
        <v>0</v>
      </c>
      <c r="O17" s="247">
        <v>2</v>
      </c>
      <c r="AA17" s="220">
        <v>1</v>
      </c>
      <c r="AB17" s="220">
        <v>1</v>
      </c>
      <c r="AC17" s="220">
        <v>1</v>
      </c>
      <c r="AZ17" s="220">
        <v>1</v>
      </c>
      <c r="BA17" s="220">
        <f>IF(AZ17=1,G17,0)</f>
        <v>0</v>
      </c>
      <c r="BB17" s="220">
        <f>IF(AZ17=2,G17,0)</f>
        <v>0</v>
      </c>
      <c r="BC17" s="220">
        <f>IF(AZ17=3,G17,0)</f>
        <v>0</v>
      </c>
      <c r="BD17" s="220">
        <f>IF(AZ17=4,G17,0)</f>
        <v>0</v>
      </c>
      <c r="BE17" s="220">
        <f>IF(AZ17=5,G17,0)</f>
        <v>0</v>
      </c>
      <c r="CA17" s="247">
        <v>1</v>
      </c>
      <c r="CB17" s="247">
        <v>1</v>
      </c>
    </row>
    <row r="18" spans="1:80" x14ac:dyDescent="0.2">
      <c r="A18" s="256"/>
      <c r="B18" s="260"/>
      <c r="C18" s="320" t="s">
        <v>723</v>
      </c>
      <c r="D18" s="321"/>
      <c r="E18" s="261">
        <v>18</v>
      </c>
      <c r="F18" s="262"/>
      <c r="G18" s="263"/>
      <c r="H18" s="264"/>
      <c r="I18" s="258"/>
      <c r="J18" s="265"/>
      <c r="K18" s="258"/>
      <c r="M18" s="259" t="s">
        <v>723</v>
      </c>
      <c r="O18" s="247"/>
    </row>
    <row r="19" spans="1:80" x14ac:dyDescent="0.2">
      <c r="A19" s="266"/>
      <c r="B19" s="267" t="s">
        <v>96</v>
      </c>
      <c r="C19" s="268" t="s">
        <v>720</v>
      </c>
      <c r="D19" s="269"/>
      <c r="E19" s="270"/>
      <c r="F19" s="271"/>
      <c r="G19" s="272">
        <f>SUM(G16:G18)</f>
        <v>0</v>
      </c>
      <c r="H19" s="273"/>
      <c r="I19" s="274">
        <f>SUM(I16:I18)</f>
        <v>0</v>
      </c>
      <c r="J19" s="273"/>
      <c r="K19" s="274">
        <f>SUM(K16:K18)</f>
        <v>0</v>
      </c>
      <c r="O19" s="247">
        <v>4</v>
      </c>
      <c r="BA19" s="275">
        <f>SUM(BA16:BA18)</f>
        <v>0</v>
      </c>
      <c r="BB19" s="275">
        <f>SUM(BB16:BB18)</f>
        <v>0</v>
      </c>
      <c r="BC19" s="275">
        <f>SUM(BC16:BC18)</f>
        <v>0</v>
      </c>
      <c r="BD19" s="275">
        <f>SUM(BD16:BD18)</f>
        <v>0</v>
      </c>
      <c r="BE19" s="275">
        <f>SUM(BE16:BE18)</f>
        <v>0</v>
      </c>
    </row>
    <row r="20" spans="1:80" x14ac:dyDescent="0.2">
      <c r="A20" s="237" t="s">
        <v>93</v>
      </c>
      <c r="B20" s="238" t="s">
        <v>248</v>
      </c>
      <c r="C20" s="239" t="s">
        <v>249</v>
      </c>
      <c r="D20" s="240"/>
      <c r="E20" s="241"/>
      <c r="F20" s="241"/>
      <c r="G20" s="242"/>
      <c r="H20" s="243"/>
      <c r="I20" s="244"/>
      <c r="J20" s="245"/>
      <c r="K20" s="246"/>
      <c r="O20" s="247">
        <v>1</v>
      </c>
    </row>
    <row r="21" spans="1:80" x14ac:dyDescent="0.2">
      <c r="A21" s="248">
        <v>5</v>
      </c>
      <c r="B21" s="249" t="s">
        <v>724</v>
      </c>
      <c r="C21" s="250" t="s">
        <v>725</v>
      </c>
      <c r="D21" s="251" t="s">
        <v>145</v>
      </c>
      <c r="E21" s="252">
        <v>0.52500000000000002</v>
      </c>
      <c r="F21" s="252">
        <v>0</v>
      </c>
      <c r="G21" s="253">
        <f>E21*F21</f>
        <v>0</v>
      </c>
      <c r="H21" s="254">
        <v>0</v>
      </c>
      <c r="I21" s="255">
        <f>E21*H21</f>
        <v>0</v>
      </c>
      <c r="J21" s="254">
        <v>-2</v>
      </c>
      <c r="K21" s="255">
        <f>E21*J21</f>
        <v>-1.05</v>
      </c>
      <c r="O21" s="247">
        <v>2</v>
      </c>
      <c r="AA21" s="220">
        <v>1</v>
      </c>
      <c r="AB21" s="220">
        <v>1</v>
      </c>
      <c r="AC21" s="220">
        <v>1</v>
      </c>
      <c r="AZ21" s="220">
        <v>1</v>
      </c>
      <c r="BA21" s="220">
        <f>IF(AZ21=1,G21,0)</f>
        <v>0</v>
      </c>
      <c r="BB21" s="220">
        <f>IF(AZ21=2,G21,0)</f>
        <v>0</v>
      </c>
      <c r="BC21" s="220">
        <f>IF(AZ21=3,G21,0)</f>
        <v>0</v>
      </c>
      <c r="BD21" s="220">
        <f>IF(AZ21=4,G21,0)</f>
        <v>0</v>
      </c>
      <c r="BE21" s="220">
        <f>IF(AZ21=5,G21,0)</f>
        <v>0</v>
      </c>
      <c r="CA21" s="247">
        <v>1</v>
      </c>
      <c r="CB21" s="247">
        <v>1</v>
      </c>
    </row>
    <row r="22" spans="1:80" x14ac:dyDescent="0.2">
      <c r="A22" s="256"/>
      <c r="B22" s="260"/>
      <c r="C22" s="320" t="s">
        <v>726</v>
      </c>
      <c r="D22" s="321"/>
      <c r="E22" s="261">
        <v>0.52500000000000002</v>
      </c>
      <c r="F22" s="262"/>
      <c r="G22" s="263"/>
      <c r="H22" s="264"/>
      <c r="I22" s="258"/>
      <c r="J22" s="265"/>
      <c r="K22" s="258"/>
      <c r="M22" s="259" t="s">
        <v>726</v>
      </c>
      <c r="O22" s="247"/>
    </row>
    <row r="23" spans="1:80" x14ac:dyDescent="0.2">
      <c r="A23" s="266"/>
      <c r="B23" s="267" t="s">
        <v>96</v>
      </c>
      <c r="C23" s="268" t="s">
        <v>250</v>
      </c>
      <c r="D23" s="269"/>
      <c r="E23" s="270"/>
      <c r="F23" s="271"/>
      <c r="G23" s="272">
        <f>SUM(G20:G22)</f>
        <v>0</v>
      </c>
      <c r="H23" s="273"/>
      <c r="I23" s="274">
        <f>SUM(I20:I22)</f>
        <v>0</v>
      </c>
      <c r="J23" s="273"/>
      <c r="K23" s="274">
        <f>SUM(K20:K22)</f>
        <v>-1.05</v>
      </c>
      <c r="O23" s="247">
        <v>4</v>
      </c>
      <c r="BA23" s="275">
        <f>SUM(BA20:BA22)</f>
        <v>0</v>
      </c>
      <c r="BB23" s="275">
        <f>SUM(BB20:BB22)</f>
        <v>0</v>
      </c>
      <c r="BC23" s="275">
        <f>SUM(BC20:BC22)</f>
        <v>0</v>
      </c>
      <c r="BD23" s="275">
        <f>SUM(BD20:BD22)</f>
        <v>0</v>
      </c>
      <c r="BE23" s="275">
        <f>SUM(BE20:BE22)</f>
        <v>0</v>
      </c>
    </row>
    <row r="24" spans="1:80" x14ac:dyDescent="0.2">
      <c r="A24" s="237" t="s">
        <v>93</v>
      </c>
      <c r="B24" s="238" t="s">
        <v>277</v>
      </c>
      <c r="C24" s="239" t="s">
        <v>278</v>
      </c>
      <c r="D24" s="240"/>
      <c r="E24" s="241"/>
      <c r="F24" s="241"/>
      <c r="G24" s="242"/>
      <c r="H24" s="243"/>
      <c r="I24" s="244"/>
      <c r="J24" s="245"/>
      <c r="K24" s="246"/>
      <c r="O24" s="247">
        <v>1</v>
      </c>
    </row>
    <row r="25" spans="1:80" x14ac:dyDescent="0.2">
      <c r="A25" s="248">
        <v>6</v>
      </c>
      <c r="B25" s="249" t="s">
        <v>727</v>
      </c>
      <c r="C25" s="250" t="s">
        <v>728</v>
      </c>
      <c r="D25" s="251" t="s">
        <v>175</v>
      </c>
      <c r="E25" s="252">
        <v>30</v>
      </c>
      <c r="F25" s="252">
        <v>0</v>
      </c>
      <c r="G25" s="253">
        <f>E25*F25</f>
        <v>0</v>
      </c>
      <c r="H25" s="254">
        <v>4.8999999999999998E-4</v>
      </c>
      <c r="I25" s="255">
        <f>E25*H25</f>
        <v>1.47E-2</v>
      </c>
      <c r="J25" s="254">
        <v>-8.9999999999999993E-3</v>
      </c>
      <c r="K25" s="255">
        <f>E25*J25</f>
        <v>-0.26999999999999996</v>
      </c>
      <c r="O25" s="247">
        <v>2</v>
      </c>
      <c r="AA25" s="220">
        <v>1</v>
      </c>
      <c r="AB25" s="220">
        <v>1</v>
      </c>
      <c r="AC25" s="220">
        <v>1</v>
      </c>
      <c r="AZ25" s="220">
        <v>1</v>
      </c>
      <c r="BA25" s="220">
        <f>IF(AZ25=1,G25,0)</f>
        <v>0</v>
      </c>
      <c r="BB25" s="220">
        <f>IF(AZ25=2,G25,0)</f>
        <v>0</v>
      </c>
      <c r="BC25" s="220">
        <f>IF(AZ25=3,G25,0)</f>
        <v>0</v>
      </c>
      <c r="BD25" s="220">
        <f>IF(AZ25=4,G25,0)</f>
        <v>0</v>
      </c>
      <c r="BE25" s="220">
        <f>IF(AZ25=5,G25,0)</f>
        <v>0</v>
      </c>
      <c r="CA25" s="247">
        <v>1</v>
      </c>
      <c r="CB25" s="247">
        <v>1</v>
      </c>
    </row>
    <row r="26" spans="1:80" x14ac:dyDescent="0.2">
      <c r="A26" s="248">
        <v>7</v>
      </c>
      <c r="B26" s="249" t="s">
        <v>729</v>
      </c>
      <c r="C26" s="250" t="s">
        <v>730</v>
      </c>
      <c r="D26" s="251" t="s">
        <v>175</v>
      </c>
      <c r="E26" s="252">
        <v>22</v>
      </c>
      <c r="F26" s="252">
        <v>0</v>
      </c>
      <c r="G26" s="253">
        <f>E26*F26</f>
        <v>0</v>
      </c>
      <c r="H26" s="254">
        <v>4.8999999999999998E-4</v>
      </c>
      <c r="I26" s="255">
        <f>E26*H26</f>
        <v>1.078E-2</v>
      </c>
      <c r="J26" s="254">
        <v>-1.7999999999999999E-2</v>
      </c>
      <c r="K26" s="255">
        <f>E26*J26</f>
        <v>-0.39599999999999996</v>
      </c>
      <c r="O26" s="247">
        <v>2</v>
      </c>
      <c r="AA26" s="220">
        <v>1</v>
      </c>
      <c r="AB26" s="220">
        <v>1</v>
      </c>
      <c r="AC26" s="220">
        <v>1</v>
      </c>
      <c r="AZ26" s="220">
        <v>1</v>
      </c>
      <c r="BA26" s="220">
        <f>IF(AZ26=1,G26,0)</f>
        <v>0</v>
      </c>
      <c r="BB26" s="220">
        <f>IF(AZ26=2,G26,0)</f>
        <v>0</v>
      </c>
      <c r="BC26" s="220">
        <f>IF(AZ26=3,G26,0)</f>
        <v>0</v>
      </c>
      <c r="BD26" s="220">
        <f>IF(AZ26=4,G26,0)</f>
        <v>0</v>
      </c>
      <c r="BE26" s="220">
        <f>IF(AZ26=5,G26,0)</f>
        <v>0</v>
      </c>
      <c r="CA26" s="247">
        <v>1</v>
      </c>
      <c r="CB26" s="247">
        <v>1</v>
      </c>
    </row>
    <row r="27" spans="1:80" x14ac:dyDescent="0.2">
      <c r="A27" s="256"/>
      <c r="B27" s="257"/>
      <c r="C27" s="322" t="s">
        <v>731</v>
      </c>
      <c r="D27" s="323"/>
      <c r="E27" s="323"/>
      <c r="F27" s="323"/>
      <c r="G27" s="324"/>
      <c r="I27" s="258"/>
      <c r="K27" s="258"/>
      <c r="L27" s="259" t="s">
        <v>731</v>
      </c>
      <c r="O27" s="247">
        <v>3</v>
      </c>
    </row>
    <row r="28" spans="1:80" x14ac:dyDescent="0.2">
      <c r="A28" s="266"/>
      <c r="B28" s="267" t="s">
        <v>96</v>
      </c>
      <c r="C28" s="268" t="s">
        <v>279</v>
      </c>
      <c r="D28" s="269"/>
      <c r="E28" s="270"/>
      <c r="F28" s="271"/>
      <c r="G28" s="272">
        <f>SUM(G24:G27)</f>
        <v>0</v>
      </c>
      <c r="H28" s="273"/>
      <c r="I28" s="274">
        <f>SUM(I24:I27)</f>
        <v>2.5479999999999999E-2</v>
      </c>
      <c r="J28" s="273"/>
      <c r="K28" s="274">
        <f>SUM(K24:K27)</f>
        <v>-0.66599999999999993</v>
      </c>
      <c r="O28" s="247">
        <v>4</v>
      </c>
      <c r="BA28" s="275">
        <f>SUM(BA24:BA27)</f>
        <v>0</v>
      </c>
      <c r="BB28" s="275">
        <f>SUM(BB24:BB27)</f>
        <v>0</v>
      </c>
      <c r="BC28" s="275">
        <f>SUM(BC24:BC27)</f>
        <v>0</v>
      </c>
      <c r="BD28" s="275">
        <f>SUM(BD24:BD27)</f>
        <v>0</v>
      </c>
      <c r="BE28" s="275">
        <f>SUM(BE24:BE27)</f>
        <v>0</v>
      </c>
    </row>
    <row r="29" spans="1:80" x14ac:dyDescent="0.2">
      <c r="A29" s="237" t="s">
        <v>93</v>
      </c>
      <c r="B29" s="238" t="s">
        <v>284</v>
      </c>
      <c r="C29" s="239" t="s">
        <v>285</v>
      </c>
      <c r="D29" s="240"/>
      <c r="E29" s="241"/>
      <c r="F29" s="241"/>
      <c r="G29" s="242"/>
      <c r="H29" s="243"/>
      <c r="I29" s="244"/>
      <c r="J29" s="245"/>
      <c r="K29" s="246"/>
      <c r="O29" s="247">
        <v>1</v>
      </c>
    </row>
    <row r="30" spans="1:80" x14ac:dyDescent="0.2">
      <c r="A30" s="248">
        <v>8</v>
      </c>
      <c r="B30" s="249" t="s">
        <v>611</v>
      </c>
      <c r="C30" s="250" t="s">
        <v>612</v>
      </c>
      <c r="D30" s="251" t="s">
        <v>289</v>
      </c>
      <c r="E30" s="252">
        <v>9.4361043920000007</v>
      </c>
      <c r="F30" s="252">
        <v>0</v>
      </c>
      <c r="G30" s="253">
        <f>E30*F30</f>
        <v>0</v>
      </c>
      <c r="H30" s="254">
        <v>0</v>
      </c>
      <c r="I30" s="255">
        <f>E30*H30</f>
        <v>0</v>
      </c>
      <c r="J30" s="254"/>
      <c r="K30" s="255">
        <f>E30*J30</f>
        <v>0</v>
      </c>
      <c r="O30" s="247">
        <v>2</v>
      </c>
      <c r="AA30" s="220">
        <v>7</v>
      </c>
      <c r="AB30" s="220">
        <v>1</v>
      </c>
      <c r="AC30" s="220">
        <v>2</v>
      </c>
      <c r="AZ30" s="220">
        <v>1</v>
      </c>
      <c r="BA30" s="220">
        <f>IF(AZ30=1,G30,0)</f>
        <v>0</v>
      </c>
      <c r="BB30" s="220">
        <f>IF(AZ30=2,G30,0)</f>
        <v>0</v>
      </c>
      <c r="BC30" s="220">
        <f>IF(AZ30=3,G30,0)</f>
        <v>0</v>
      </c>
      <c r="BD30" s="220">
        <f>IF(AZ30=4,G30,0)</f>
        <v>0</v>
      </c>
      <c r="BE30" s="220">
        <f>IF(AZ30=5,G30,0)</f>
        <v>0</v>
      </c>
      <c r="CA30" s="247">
        <v>7</v>
      </c>
      <c r="CB30" s="247">
        <v>1</v>
      </c>
    </row>
    <row r="31" spans="1:80" x14ac:dyDescent="0.2">
      <c r="A31" s="266"/>
      <c r="B31" s="267" t="s">
        <v>96</v>
      </c>
      <c r="C31" s="268" t="s">
        <v>286</v>
      </c>
      <c r="D31" s="269"/>
      <c r="E31" s="270"/>
      <c r="F31" s="271"/>
      <c r="G31" s="272">
        <f>SUM(G29:G30)</f>
        <v>0</v>
      </c>
      <c r="H31" s="273"/>
      <c r="I31" s="274">
        <f>SUM(I29:I30)</f>
        <v>0</v>
      </c>
      <c r="J31" s="273"/>
      <c r="K31" s="274">
        <f>SUM(K29:K30)</f>
        <v>0</v>
      </c>
      <c r="O31" s="247">
        <v>4</v>
      </c>
      <c r="BA31" s="275">
        <f>SUM(BA29:BA30)</f>
        <v>0</v>
      </c>
      <c r="BB31" s="275">
        <f>SUM(BB29:BB30)</f>
        <v>0</v>
      </c>
      <c r="BC31" s="275">
        <f>SUM(BC29:BC30)</f>
        <v>0</v>
      </c>
      <c r="BD31" s="275">
        <f>SUM(BD29:BD30)</f>
        <v>0</v>
      </c>
      <c r="BE31" s="275">
        <f>SUM(BE29:BE30)</f>
        <v>0</v>
      </c>
    </row>
    <row r="32" spans="1:80" x14ac:dyDescent="0.2">
      <c r="A32" s="237" t="s">
        <v>93</v>
      </c>
      <c r="B32" s="238" t="s">
        <v>290</v>
      </c>
      <c r="C32" s="239" t="s">
        <v>291</v>
      </c>
      <c r="D32" s="240"/>
      <c r="E32" s="241"/>
      <c r="F32" s="241"/>
      <c r="G32" s="242"/>
      <c r="H32" s="243"/>
      <c r="I32" s="244"/>
      <c r="J32" s="245"/>
      <c r="K32" s="246"/>
      <c r="O32" s="247">
        <v>1</v>
      </c>
    </row>
    <row r="33" spans="1:80" ht="22.5" x14ac:dyDescent="0.2">
      <c r="A33" s="248">
        <v>9</v>
      </c>
      <c r="B33" s="249" t="s">
        <v>732</v>
      </c>
      <c r="C33" s="250" t="s">
        <v>733</v>
      </c>
      <c r="D33" s="251" t="s">
        <v>139</v>
      </c>
      <c r="E33" s="252">
        <v>5.6</v>
      </c>
      <c r="F33" s="252">
        <v>0</v>
      </c>
      <c r="G33" s="253">
        <f>E33*F33</f>
        <v>0</v>
      </c>
      <c r="H33" s="254">
        <v>3.3E-4</v>
      </c>
      <c r="I33" s="255">
        <f>E33*H33</f>
        <v>1.8479999999999998E-3</v>
      </c>
      <c r="J33" s="254">
        <v>0</v>
      </c>
      <c r="K33" s="255">
        <f>E33*J33</f>
        <v>0</v>
      </c>
      <c r="O33" s="247">
        <v>2</v>
      </c>
      <c r="AA33" s="220">
        <v>1</v>
      </c>
      <c r="AB33" s="220">
        <v>7</v>
      </c>
      <c r="AC33" s="220">
        <v>7</v>
      </c>
      <c r="AZ33" s="220">
        <v>2</v>
      </c>
      <c r="BA33" s="220">
        <f>IF(AZ33=1,G33,0)</f>
        <v>0</v>
      </c>
      <c r="BB33" s="220">
        <f>IF(AZ33=2,G33,0)</f>
        <v>0</v>
      </c>
      <c r="BC33" s="220">
        <f>IF(AZ33=3,G33,0)</f>
        <v>0</v>
      </c>
      <c r="BD33" s="220">
        <f>IF(AZ33=4,G33,0)</f>
        <v>0</v>
      </c>
      <c r="BE33" s="220">
        <f>IF(AZ33=5,G33,0)</f>
        <v>0</v>
      </c>
      <c r="CA33" s="247">
        <v>1</v>
      </c>
      <c r="CB33" s="247">
        <v>7</v>
      </c>
    </row>
    <row r="34" spans="1:80" ht="22.5" x14ac:dyDescent="0.2">
      <c r="A34" s="248">
        <v>10</v>
      </c>
      <c r="B34" s="249" t="s">
        <v>734</v>
      </c>
      <c r="C34" s="250" t="s">
        <v>735</v>
      </c>
      <c r="D34" s="251" t="s">
        <v>139</v>
      </c>
      <c r="E34" s="252">
        <v>5.6</v>
      </c>
      <c r="F34" s="252">
        <v>0</v>
      </c>
      <c r="G34" s="253">
        <f>E34*F34</f>
        <v>0</v>
      </c>
      <c r="H34" s="254">
        <v>4.8700000000000002E-3</v>
      </c>
      <c r="I34" s="255">
        <f>E34*H34</f>
        <v>2.7272000000000001E-2</v>
      </c>
      <c r="J34" s="254">
        <v>0</v>
      </c>
      <c r="K34" s="255">
        <f>E34*J34</f>
        <v>0</v>
      </c>
      <c r="O34" s="247">
        <v>2</v>
      </c>
      <c r="AA34" s="220">
        <v>1</v>
      </c>
      <c r="AB34" s="220">
        <v>7</v>
      </c>
      <c r="AC34" s="220">
        <v>7</v>
      </c>
      <c r="AZ34" s="220">
        <v>2</v>
      </c>
      <c r="BA34" s="220">
        <f>IF(AZ34=1,G34,0)</f>
        <v>0</v>
      </c>
      <c r="BB34" s="220">
        <f>IF(AZ34=2,G34,0)</f>
        <v>0</v>
      </c>
      <c r="BC34" s="220">
        <f>IF(AZ34=3,G34,0)</f>
        <v>0</v>
      </c>
      <c r="BD34" s="220">
        <f>IF(AZ34=4,G34,0)</f>
        <v>0</v>
      </c>
      <c r="BE34" s="220">
        <f>IF(AZ34=5,G34,0)</f>
        <v>0</v>
      </c>
      <c r="CA34" s="247">
        <v>1</v>
      </c>
      <c r="CB34" s="247">
        <v>7</v>
      </c>
    </row>
    <row r="35" spans="1:80" x14ac:dyDescent="0.2">
      <c r="A35" s="256"/>
      <c r="B35" s="260"/>
      <c r="C35" s="320" t="s">
        <v>736</v>
      </c>
      <c r="D35" s="321"/>
      <c r="E35" s="261">
        <v>5.6</v>
      </c>
      <c r="F35" s="262"/>
      <c r="G35" s="263"/>
      <c r="H35" s="264"/>
      <c r="I35" s="258"/>
      <c r="J35" s="265"/>
      <c r="K35" s="258"/>
      <c r="M35" s="259" t="s">
        <v>736</v>
      </c>
      <c r="O35" s="247"/>
    </row>
    <row r="36" spans="1:80" x14ac:dyDescent="0.2">
      <c r="A36" s="248">
        <v>11</v>
      </c>
      <c r="B36" s="249" t="s">
        <v>296</v>
      </c>
      <c r="C36" s="250" t="s">
        <v>297</v>
      </c>
      <c r="D36" s="251" t="s">
        <v>12</v>
      </c>
      <c r="E36" s="252"/>
      <c r="F36" s="252">
        <v>0</v>
      </c>
      <c r="G36" s="253">
        <f>E36*F36</f>
        <v>0</v>
      </c>
      <c r="H36" s="254">
        <v>0</v>
      </c>
      <c r="I36" s="255">
        <f>E36*H36</f>
        <v>0</v>
      </c>
      <c r="J36" s="254"/>
      <c r="K36" s="255">
        <f>E36*J36</f>
        <v>0</v>
      </c>
      <c r="O36" s="247">
        <v>2</v>
      </c>
      <c r="AA36" s="220">
        <v>7</v>
      </c>
      <c r="AB36" s="220">
        <v>1002</v>
      </c>
      <c r="AC36" s="220">
        <v>5</v>
      </c>
      <c r="AZ36" s="220">
        <v>2</v>
      </c>
      <c r="BA36" s="220">
        <f>IF(AZ36=1,G36,0)</f>
        <v>0</v>
      </c>
      <c r="BB36" s="220">
        <f>IF(AZ36=2,G36,0)</f>
        <v>0</v>
      </c>
      <c r="BC36" s="220">
        <f>IF(AZ36=3,G36,0)</f>
        <v>0</v>
      </c>
      <c r="BD36" s="220">
        <f>IF(AZ36=4,G36,0)</f>
        <v>0</v>
      </c>
      <c r="BE36" s="220">
        <f>IF(AZ36=5,G36,0)</f>
        <v>0</v>
      </c>
      <c r="CA36" s="247">
        <v>7</v>
      </c>
      <c r="CB36" s="247">
        <v>1002</v>
      </c>
    </row>
    <row r="37" spans="1:80" x14ac:dyDescent="0.2">
      <c r="A37" s="266"/>
      <c r="B37" s="267" t="s">
        <v>96</v>
      </c>
      <c r="C37" s="268" t="s">
        <v>292</v>
      </c>
      <c r="D37" s="269"/>
      <c r="E37" s="270"/>
      <c r="F37" s="271"/>
      <c r="G37" s="272">
        <f>SUM(G32:G36)</f>
        <v>0</v>
      </c>
      <c r="H37" s="273"/>
      <c r="I37" s="274">
        <f>SUM(I32:I36)</f>
        <v>2.912E-2</v>
      </c>
      <c r="J37" s="273"/>
      <c r="K37" s="274">
        <f>SUM(K32:K36)</f>
        <v>0</v>
      </c>
      <c r="O37" s="247">
        <v>4</v>
      </c>
      <c r="BA37" s="275">
        <f>SUM(BA32:BA36)</f>
        <v>0</v>
      </c>
      <c r="BB37" s="275">
        <f>SUM(BB32:BB36)</f>
        <v>0</v>
      </c>
      <c r="BC37" s="275">
        <f>SUM(BC32:BC36)</f>
        <v>0</v>
      </c>
      <c r="BD37" s="275">
        <f>SUM(BD32:BD36)</f>
        <v>0</v>
      </c>
      <c r="BE37" s="275">
        <f>SUM(BE32:BE36)</f>
        <v>0</v>
      </c>
    </row>
    <row r="38" spans="1:80" x14ac:dyDescent="0.2">
      <c r="A38" s="237" t="s">
        <v>93</v>
      </c>
      <c r="B38" s="238" t="s">
        <v>308</v>
      </c>
      <c r="C38" s="239" t="s">
        <v>309</v>
      </c>
      <c r="D38" s="240"/>
      <c r="E38" s="241"/>
      <c r="F38" s="241"/>
      <c r="G38" s="242"/>
      <c r="H38" s="243"/>
      <c r="I38" s="244"/>
      <c r="J38" s="245"/>
      <c r="K38" s="246"/>
      <c r="O38" s="247">
        <v>1</v>
      </c>
    </row>
    <row r="39" spans="1:80" x14ac:dyDescent="0.2">
      <c r="A39" s="248">
        <v>12</v>
      </c>
      <c r="B39" s="249" t="s">
        <v>737</v>
      </c>
      <c r="C39" s="250" t="s">
        <v>738</v>
      </c>
      <c r="D39" s="251" t="s">
        <v>175</v>
      </c>
      <c r="E39" s="252">
        <v>15</v>
      </c>
      <c r="F39" s="252">
        <v>0</v>
      </c>
      <c r="G39" s="253">
        <f>E39*F39</f>
        <v>0</v>
      </c>
      <c r="H39" s="254">
        <v>0</v>
      </c>
      <c r="I39" s="255">
        <f>E39*H39</f>
        <v>0</v>
      </c>
      <c r="J39" s="254">
        <v>-2.0999999999999999E-3</v>
      </c>
      <c r="K39" s="255">
        <f>E39*J39</f>
        <v>-3.15E-2</v>
      </c>
      <c r="O39" s="247">
        <v>2</v>
      </c>
      <c r="AA39" s="220">
        <v>1</v>
      </c>
      <c r="AB39" s="220">
        <v>7</v>
      </c>
      <c r="AC39" s="220">
        <v>7</v>
      </c>
      <c r="AZ39" s="220">
        <v>2</v>
      </c>
      <c r="BA39" s="220">
        <f>IF(AZ39=1,G39,0)</f>
        <v>0</v>
      </c>
      <c r="BB39" s="220">
        <f>IF(AZ39=2,G39,0)</f>
        <v>0</v>
      </c>
      <c r="BC39" s="220">
        <f>IF(AZ39=3,G39,0)</f>
        <v>0</v>
      </c>
      <c r="BD39" s="220">
        <f>IF(AZ39=4,G39,0)</f>
        <v>0</v>
      </c>
      <c r="BE39" s="220">
        <f>IF(AZ39=5,G39,0)</f>
        <v>0</v>
      </c>
      <c r="CA39" s="247">
        <v>1</v>
      </c>
      <c r="CB39" s="247">
        <v>7</v>
      </c>
    </row>
    <row r="40" spans="1:80" x14ac:dyDescent="0.2">
      <c r="A40" s="248">
        <v>13</v>
      </c>
      <c r="B40" s="249" t="s">
        <v>739</v>
      </c>
      <c r="C40" s="250" t="s">
        <v>740</v>
      </c>
      <c r="D40" s="251" t="s">
        <v>175</v>
      </c>
      <c r="E40" s="252">
        <v>7</v>
      </c>
      <c r="F40" s="252">
        <v>0</v>
      </c>
      <c r="G40" s="253">
        <f>E40*F40</f>
        <v>0</v>
      </c>
      <c r="H40" s="254">
        <v>0</v>
      </c>
      <c r="I40" s="255">
        <f>E40*H40</f>
        <v>0</v>
      </c>
      <c r="J40" s="254">
        <v>-1.98E-3</v>
      </c>
      <c r="K40" s="255">
        <f>E40*J40</f>
        <v>-1.3860000000000001E-2</v>
      </c>
      <c r="O40" s="247">
        <v>2</v>
      </c>
      <c r="AA40" s="220">
        <v>1</v>
      </c>
      <c r="AB40" s="220">
        <v>7</v>
      </c>
      <c r="AC40" s="220">
        <v>7</v>
      </c>
      <c r="AZ40" s="220">
        <v>2</v>
      </c>
      <c r="BA40" s="220">
        <f>IF(AZ40=1,G40,0)</f>
        <v>0</v>
      </c>
      <c r="BB40" s="220">
        <f>IF(AZ40=2,G40,0)</f>
        <v>0</v>
      </c>
      <c r="BC40" s="220">
        <f>IF(AZ40=3,G40,0)</f>
        <v>0</v>
      </c>
      <c r="BD40" s="220">
        <f>IF(AZ40=4,G40,0)</f>
        <v>0</v>
      </c>
      <c r="BE40" s="220">
        <f>IF(AZ40=5,G40,0)</f>
        <v>0</v>
      </c>
      <c r="CA40" s="247">
        <v>1</v>
      </c>
      <c r="CB40" s="247">
        <v>7</v>
      </c>
    </row>
    <row r="41" spans="1:80" x14ac:dyDescent="0.2">
      <c r="A41" s="248">
        <v>14</v>
      </c>
      <c r="B41" s="249" t="s">
        <v>741</v>
      </c>
      <c r="C41" s="250" t="s">
        <v>742</v>
      </c>
      <c r="D41" s="251" t="s">
        <v>175</v>
      </c>
      <c r="E41" s="252">
        <v>15</v>
      </c>
      <c r="F41" s="252">
        <v>0</v>
      </c>
      <c r="G41" s="253">
        <f>E41*F41</f>
        <v>0</v>
      </c>
      <c r="H41" s="254">
        <v>4.6999999999999999E-4</v>
      </c>
      <c r="I41" s="255">
        <f>E41*H41</f>
        <v>7.0499999999999998E-3</v>
      </c>
      <c r="J41" s="254">
        <v>0</v>
      </c>
      <c r="K41" s="255">
        <f>E41*J41</f>
        <v>0</v>
      </c>
      <c r="O41" s="247">
        <v>2</v>
      </c>
      <c r="AA41" s="220">
        <v>1</v>
      </c>
      <c r="AB41" s="220">
        <v>7</v>
      </c>
      <c r="AC41" s="220">
        <v>7</v>
      </c>
      <c r="AZ41" s="220">
        <v>2</v>
      </c>
      <c r="BA41" s="220">
        <f>IF(AZ41=1,G41,0)</f>
        <v>0</v>
      </c>
      <c r="BB41" s="220">
        <f>IF(AZ41=2,G41,0)</f>
        <v>0</v>
      </c>
      <c r="BC41" s="220">
        <f>IF(AZ41=3,G41,0)</f>
        <v>0</v>
      </c>
      <c r="BD41" s="220">
        <f>IF(AZ41=4,G41,0)</f>
        <v>0</v>
      </c>
      <c r="BE41" s="220">
        <f>IF(AZ41=5,G41,0)</f>
        <v>0</v>
      </c>
      <c r="CA41" s="247">
        <v>1</v>
      </c>
      <c r="CB41" s="247">
        <v>7</v>
      </c>
    </row>
    <row r="42" spans="1:80" x14ac:dyDescent="0.2">
      <c r="A42" s="256"/>
      <c r="B42" s="260"/>
      <c r="C42" s="320" t="s">
        <v>743</v>
      </c>
      <c r="D42" s="321"/>
      <c r="E42" s="261">
        <v>15</v>
      </c>
      <c r="F42" s="262"/>
      <c r="G42" s="263"/>
      <c r="H42" s="264"/>
      <c r="I42" s="258"/>
      <c r="J42" s="265"/>
      <c r="K42" s="258"/>
      <c r="M42" s="259">
        <v>15</v>
      </c>
      <c r="O42" s="247"/>
    </row>
    <row r="43" spans="1:80" x14ac:dyDescent="0.2">
      <c r="A43" s="248">
        <v>15</v>
      </c>
      <c r="B43" s="249" t="s">
        <v>744</v>
      </c>
      <c r="C43" s="250" t="s">
        <v>745</v>
      </c>
      <c r="D43" s="251" t="s">
        <v>175</v>
      </c>
      <c r="E43" s="252">
        <v>1</v>
      </c>
      <c r="F43" s="252">
        <v>0</v>
      </c>
      <c r="G43" s="253">
        <f>E43*F43</f>
        <v>0</v>
      </c>
      <c r="H43" s="254">
        <v>1.5200000000000001E-3</v>
      </c>
      <c r="I43" s="255">
        <f>E43*H43</f>
        <v>1.5200000000000001E-3</v>
      </c>
      <c r="J43" s="254">
        <v>0</v>
      </c>
      <c r="K43" s="255">
        <f>E43*J43</f>
        <v>0</v>
      </c>
      <c r="O43" s="247">
        <v>2</v>
      </c>
      <c r="AA43" s="220">
        <v>1</v>
      </c>
      <c r="AB43" s="220">
        <v>7</v>
      </c>
      <c r="AC43" s="220">
        <v>7</v>
      </c>
      <c r="AZ43" s="220">
        <v>2</v>
      </c>
      <c r="BA43" s="220">
        <f>IF(AZ43=1,G43,0)</f>
        <v>0</v>
      </c>
      <c r="BB43" s="220">
        <f>IF(AZ43=2,G43,0)</f>
        <v>0</v>
      </c>
      <c r="BC43" s="220">
        <f>IF(AZ43=3,G43,0)</f>
        <v>0</v>
      </c>
      <c r="BD43" s="220">
        <f>IF(AZ43=4,G43,0)</f>
        <v>0</v>
      </c>
      <c r="BE43" s="220">
        <f>IF(AZ43=5,G43,0)</f>
        <v>0</v>
      </c>
      <c r="CA43" s="247">
        <v>1</v>
      </c>
      <c r="CB43" s="247">
        <v>7</v>
      </c>
    </row>
    <row r="44" spans="1:80" x14ac:dyDescent="0.2">
      <c r="A44" s="248">
        <v>16</v>
      </c>
      <c r="B44" s="249" t="s">
        <v>746</v>
      </c>
      <c r="C44" s="250" t="s">
        <v>747</v>
      </c>
      <c r="D44" s="251" t="s">
        <v>175</v>
      </c>
      <c r="E44" s="252">
        <v>6</v>
      </c>
      <c r="F44" s="252">
        <v>0</v>
      </c>
      <c r="G44" s="253">
        <f>E44*F44</f>
        <v>0</v>
      </c>
      <c r="H44" s="254">
        <v>1.31E-3</v>
      </c>
      <c r="I44" s="255">
        <f>E44*H44</f>
        <v>7.8599999999999989E-3</v>
      </c>
      <c r="J44" s="254">
        <v>0</v>
      </c>
      <c r="K44" s="255">
        <f>E44*J44</f>
        <v>0</v>
      </c>
      <c r="O44" s="247">
        <v>2</v>
      </c>
      <c r="AA44" s="220">
        <v>1</v>
      </c>
      <c r="AB44" s="220">
        <v>7</v>
      </c>
      <c r="AC44" s="220">
        <v>7</v>
      </c>
      <c r="AZ44" s="220">
        <v>2</v>
      </c>
      <c r="BA44" s="220">
        <f>IF(AZ44=1,G44,0)</f>
        <v>0</v>
      </c>
      <c r="BB44" s="220">
        <f>IF(AZ44=2,G44,0)</f>
        <v>0</v>
      </c>
      <c r="BC44" s="220">
        <f>IF(AZ44=3,G44,0)</f>
        <v>0</v>
      </c>
      <c r="BD44" s="220">
        <f>IF(AZ44=4,G44,0)</f>
        <v>0</v>
      </c>
      <c r="BE44" s="220">
        <f>IF(AZ44=5,G44,0)</f>
        <v>0</v>
      </c>
      <c r="CA44" s="247">
        <v>1</v>
      </c>
      <c r="CB44" s="247">
        <v>7</v>
      </c>
    </row>
    <row r="45" spans="1:80" x14ac:dyDescent="0.2">
      <c r="A45" s="256"/>
      <c r="B45" s="257"/>
      <c r="C45" s="322" t="s">
        <v>748</v>
      </c>
      <c r="D45" s="323"/>
      <c r="E45" s="323"/>
      <c r="F45" s="323"/>
      <c r="G45" s="324"/>
      <c r="I45" s="258"/>
      <c r="K45" s="258"/>
      <c r="L45" s="259" t="s">
        <v>748</v>
      </c>
      <c r="O45" s="247">
        <v>3</v>
      </c>
    </row>
    <row r="46" spans="1:80" x14ac:dyDescent="0.2">
      <c r="A46" s="256"/>
      <c r="B46" s="257"/>
      <c r="C46" s="322" t="s">
        <v>749</v>
      </c>
      <c r="D46" s="323"/>
      <c r="E46" s="323"/>
      <c r="F46" s="323"/>
      <c r="G46" s="324"/>
      <c r="I46" s="258"/>
      <c r="K46" s="258"/>
      <c r="L46" s="259" t="s">
        <v>749</v>
      </c>
      <c r="O46" s="247">
        <v>3</v>
      </c>
    </row>
    <row r="47" spans="1:80" x14ac:dyDescent="0.2">
      <c r="A47" s="248">
        <v>17</v>
      </c>
      <c r="B47" s="249" t="s">
        <v>750</v>
      </c>
      <c r="C47" s="250" t="s">
        <v>751</v>
      </c>
      <c r="D47" s="251" t="s">
        <v>256</v>
      </c>
      <c r="E47" s="252">
        <v>2</v>
      </c>
      <c r="F47" s="252">
        <v>0</v>
      </c>
      <c r="G47" s="253">
        <f t="shared" ref="G47:G55" si="0">E47*F47</f>
        <v>0</v>
      </c>
      <c r="H47" s="254">
        <v>0</v>
      </c>
      <c r="I47" s="255">
        <f t="shared" ref="I47:I55" si="1">E47*H47</f>
        <v>0</v>
      </c>
      <c r="J47" s="254">
        <v>0</v>
      </c>
      <c r="K47" s="255">
        <f t="shared" ref="K47:K55" si="2">E47*J47</f>
        <v>0</v>
      </c>
      <c r="O47" s="247">
        <v>2</v>
      </c>
      <c r="AA47" s="220">
        <v>1</v>
      </c>
      <c r="AB47" s="220">
        <v>7</v>
      </c>
      <c r="AC47" s="220">
        <v>7</v>
      </c>
      <c r="AZ47" s="220">
        <v>2</v>
      </c>
      <c r="BA47" s="220">
        <f t="shared" ref="BA47:BA55" si="3">IF(AZ47=1,G47,0)</f>
        <v>0</v>
      </c>
      <c r="BB47" s="220">
        <f t="shared" ref="BB47:BB55" si="4">IF(AZ47=2,G47,0)</f>
        <v>0</v>
      </c>
      <c r="BC47" s="220">
        <f t="shared" ref="BC47:BC55" si="5">IF(AZ47=3,G47,0)</f>
        <v>0</v>
      </c>
      <c r="BD47" s="220">
        <f t="shared" ref="BD47:BD55" si="6">IF(AZ47=4,G47,0)</f>
        <v>0</v>
      </c>
      <c r="BE47" s="220">
        <f t="shared" ref="BE47:BE55" si="7">IF(AZ47=5,G47,0)</f>
        <v>0</v>
      </c>
      <c r="CA47" s="247">
        <v>1</v>
      </c>
      <c r="CB47" s="247">
        <v>7</v>
      </c>
    </row>
    <row r="48" spans="1:80" x14ac:dyDescent="0.2">
      <c r="A48" s="248">
        <v>18</v>
      </c>
      <c r="B48" s="249" t="s">
        <v>752</v>
      </c>
      <c r="C48" s="250" t="s">
        <v>753</v>
      </c>
      <c r="D48" s="251" t="s">
        <v>256</v>
      </c>
      <c r="E48" s="252">
        <v>3</v>
      </c>
      <c r="F48" s="252">
        <v>0</v>
      </c>
      <c r="G48" s="253">
        <f t="shared" si="0"/>
        <v>0</v>
      </c>
      <c r="H48" s="254">
        <v>0</v>
      </c>
      <c r="I48" s="255">
        <f t="shared" si="1"/>
        <v>0</v>
      </c>
      <c r="J48" s="254">
        <v>0</v>
      </c>
      <c r="K48" s="255">
        <f t="shared" si="2"/>
        <v>0</v>
      </c>
      <c r="O48" s="247">
        <v>2</v>
      </c>
      <c r="AA48" s="220">
        <v>1</v>
      </c>
      <c r="AB48" s="220">
        <v>7</v>
      </c>
      <c r="AC48" s="220">
        <v>7</v>
      </c>
      <c r="AZ48" s="220">
        <v>2</v>
      </c>
      <c r="BA48" s="220">
        <f t="shared" si="3"/>
        <v>0</v>
      </c>
      <c r="BB48" s="220">
        <f t="shared" si="4"/>
        <v>0</v>
      </c>
      <c r="BC48" s="220">
        <f t="shared" si="5"/>
        <v>0</v>
      </c>
      <c r="BD48" s="220">
        <f t="shared" si="6"/>
        <v>0</v>
      </c>
      <c r="BE48" s="220">
        <f t="shared" si="7"/>
        <v>0</v>
      </c>
      <c r="CA48" s="247">
        <v>1</v>
      </c>
      <c r="CB48" s="247">
        <v>7</v>
      </c>
    </row>
    <row r="49" spans="1:80" x14ac:dyDescent="0.2">
      <c r="A49" s="248">
        <v>19</v>
      </c>
      <c r="B49" s="249" t="s">
        <v>754</v>
      </c>
      <c r="C49" s="250" t="s">
        <v>755</v>
      </c>
      <c r="D49" s="251" t="s">
        <v>256</v>
      </c>
      <c r="E49" s="252">
        <v>1</v>
      </c>
      <c r="F49" s="252">
        <v>0</v>
      </c>
      <c r="G49" s="253">
        <f t="shared" si="0"/>
        <v>0</v>
      </c>
      <c r="H49" s="254">
        <v>0</v>
      </c>
      <c r="I49" s="255">
        <f t="shared" si="1"/>
        <v>0</v>
      </c>
      <c r="J49" s="254">
        <v>0</v>
      </c>
      <c r="K49" s="255">
        <f t="shared" si="2"/>
        <v>0</v>
      </c>
      <c r="O49" s="247">
        <v>2</v>
      </c>
      <c r="AA49" s="220">
        <v>1</v>
      </c>
      <c r="AB49" s="220">
        <v>7</v>
      </c>
      <c r="AC49" s="220">
        <v>7</v>
      </c>
      <c r="AZ49" s="220">
        <v>2</v>
      </c>
      <c r="BA49" s="220">
        <f t="shared" si="3"/>
        <v>0</v>
      </c>
      <c r="BB49" s="220">
        <f t="shared" si="4"/>
        <v>0</v>
      </c>
      <c r="BC49" s="220">
        <f t="shared" si="5"/>
        <v>0</v>
      </c>
      <c r="BD49" s="220">
        <f t="shared" si="6"/>
        <v>0</v>
      </c>
      <c r="BE49" s="220">
        <f t="shared" si="7"/>
        <v>0</v>
      </c>
      <c r="CA49" s="247">
        <v>1</v>
      </c>
      <c r="CB49" s="247">
        <v>7</v>
      </c>
    </row>
    <row r="50" spans="1:80" x14ac:dyDescent="0.2">
      <c r="A50" s="248">
        <v>20</v>
      </c>
      <c r="B50" s="249" t="s">
        <v>756</v>
      </c>
      <c r="C50" s="250" t="s">
        <v>757</v>
      </c>
      <c r="D50" s="251" t="s">
        <v>256</v>
      </c>
      <c r="E50" s="252">
        <v>1</v>
      </c>
      <c r="F50" s="252">
        <v>0</v>
      </c>
      <c r="G50" s="253">
        <f t="shared" si="0"/>
        <v>0</v>
      </c>
      <c r="H50" s="254">
        <v>0</v>
      </c>
      <c r="I50" s="255">
        <f t="shared" si="1"/>
        <v>0</v>
      </c>
      <c r="J50" s="254">
        <v>-1.128E-2</v>
      </c>
      <c r="K50" s="255">
        <f t="shared" si="2"/>
        <v>-1.128E-2</v>
      </c>
      <c r="O50" s="247">
        <v>2</v>
      </c>
      <c r="AA50" s="220">
        <v>1</v>
      </c>
      <c r="AB50" s="220">
        <v>7</v>
      </c>
      <c r="AC50" s="220">
        <v>7</v>
      </c>
      <c r="AZ50" s="220">
        <v>2</v>
      </c>
      <c r="BA50" s="220">
        <f t="shared" si="3"/>
        <v>0</v>
      </c>
      <c r="BB50" s="220">
        <f t="shared" si="4"/>
        <v>0</v>
      </c>
      <c r="BC50" s="220">
        <f t="shared" si="5"/>
        <v>0</v>
      </c>
      <c r="BD50" s="220">
        <f t="shared" si="6"/>
        <v>0</v>
      </c>
      <c r="BE50" s="220">
        <f t="shared" si="7"/>
        <v>0</v>
      </c>
      <c r="CA50" s="247">
        <v>1</v>
      </c>
      <c r="CB50" s="247">
        <v>7</v>
      </c>
    </row>
    <row r="51" spans="1:80" x14ac:dyDescent="0.2">
      <c r="A51" s="248">
        <v>21</v>
      </c>
      <c r="B51" s="249" t="s">
        <v>758</v>
      </c>
      <c r="C51" s="250" t="s">
        <v>759</v>
      </c>
      <c r="D51" s="251" t="s">
        <v>256</v>
      </c>
      <c r="E51" s="252">
        <v>1</v>
      </c>
      <c r="F51" s="252">
        <v>0</v>
      </c>
      <c r="G51" s="253">
        <f t="shared" si="0"/>
        <v>0</v>
      </c>
      <c r="H51" s="254">
        <v>6.0000000000000002E-5</v>
      </c>
      <c r="I51" s="255">
        <f t="shared" si="1"/>
        <v>6.0000000000000002E-5</v>
      </c>
      <c r="J51" s="254">
        <v>0</v>
      </c>
      <c r="K51" s="255">
        <f t="shared" si="2"/>
        <v>0</v>
      </c>
      <c r="O51" s="247">
        <v>2</v>
      </c>
      <c r="AA51" s="220">
        <v>1</v>
      </c>
      <c r="AB51" s="220">
        <v>7</v>
      </c>
      <c r="AC51" s="220">
        <v>7</v>
      </c>
      <c r="AZ51" s="220">
        <v>2</v>
      </c>
      <c r="BA51" s="220">
        <f t="shared" si="3"/>
        <v>0</v>
      </c>
      <c r="BB51" s="220">
        <f t="shared" si="4"/>
        <v>0</v>
      </c>
      <c r="BC51" s="220">
        <f t="shared" si="5"/>
        <v>0</v>
      </c>
      <c r="BD51" s="220">
        <f t="shared" si="6"/>
        <v>0</v>
      </c>
      <c r="BE51" s="220">
        <f t="shared" si="7"/>
        <v>0</v>
      </c>
      <c r="CA51" s="247">
        <v>1</v>
      </c>
      <c r="CB51" s="247">
        <v>7</v>
      </c>
    </row>
    <row r="52" spans="1:80" x14ac:dyDescent="0.2">
      <c r="A52" s="248">
        <v>22</v>
      </c>
      <c r="B52" s="249" t="s">
        <v>760</v>
      </c>
      <c r="C52" s="250" t="s">
        <v>761</v>
      </c>
      <c r="D52" s="251" t="s">
        <v>175</v>
      </c>
      <c r="E52" s="252">
        <v>22</v>
      </c>
      <c r="F52" s="252">
        <v>0</v>
      </c>
      <c r="G52" s="253">
        <f t="shared" si="0"/>
        <v>0</v>
      </c>
      <c r="H52" s="254">
        <v>0</v>
      </c>
      <c r="I52" s="255">
        <f t="shared" si="1"/>
        <v>0</v>
      </c>
      <c r="J52" s="254">
        <v>0</v>
      </c>
      <c r="K52" s="255">
        <f t="shared" si="2"/>
        <v>0</v>
      </c>
      <c r="O52" s="247">
        <v>2</v>
      </c>
      <c r="AA52" s="220">
        <v>1</v>
      </c>
      <c r="AB52" s="220">
        <v>7</v>
      </c>
      <c r="AC52" s="220">
        <v>7</v>
      </c>
      <c r="AZ52" s="220">
        <v>2</v>
      </c>
      <c r="BA52" s="220">
        <f t="shared" si="3"/>
        <v>0</v>
      </c>
      <c r="BB52" s="220">
        <f t="shared" si="4"/>
        <v>0</v>
      </c>
      <c r="BC52" s="220">
        <f t="shared" si="5"/>
        <v>0</v>
      </c>
      <c r="BD52" s="220">
        <f t="shared" si="6"/>
        <v>0</v>
      </c>
      <c r="BE52" s="220">
        <f t="shared" si="7"/>
        <v>0</v>
      </c>
      <c r="CA52" s="247">
        <v>1</v>
      </c>
      <c r="CB52" s="247">
        <v>7</v>
      </c>
    </row>
    <row r="53" spans="1:80" ht="22.5" x14ac:dyDescent="0.2">
      <c r="A53" s="248">
        <v>23</v>
      </c>
      <c r="B53" s="249" t="s">
        <v>762</v>
      </c>
      <c r="C53" s="250" t="s">
        <v>763</v>
      </c>
      <c r="D53" s="251" t="s">
        <v>175</v>
      </c>
      <c r="E53" s="252">
        <v>7</v>
      </c>
      <c r="F53" s="252">
        <v>0</v>
      </c>
      <c r="G53" s="253">
        <f t="shared" si="0"/>
        <v>0</v>
      </c>
      <c r="H53" s="254">
        <v>0.32940000000000003</v>
      </c>
      <c r="I53" s="255">
        <f t="shared" si="1"/>
        <v>2.3058000000000001</v>
      </c>
      <c r="J53" s="254">
        <v>0</v>
      </c>
      <c r="K53" s="255">
        <f t="shared" si="2"/>
        <v>0</v>
      </c>
      <c r="O53" s="247">
        <v>2</v>
      </c>
      <c r="AA53" s="220">
        <v>2</v>
      </c>
      <c r="AB53" s="220">
        <v>7</v>
      </c>
      <c r="AC53" s="220">
        <v>7</v>
      </c>
      <c r="AZ53" s="220">
        <v>2</v>
      </c>
      <c r="BA53" s="220">
        <f t="shared" si="3"/>
        <v>0</v>
      </c>
      <c r="BB53" s="220">
        <f t="shared" si="4"/>
        <v>0</v>
      </c>
      <c r="BC53" s="220">
        <f t="shared" si="5"/>
        <v>0</v>
      </c>
      <c r="BD53" s="220">
        <f t="shared" si="6"/>
        <v>0</v>
      </c>
      <c r="BE53" s="220">
        <f t="shared" si="7"/>
        <v>0</v>
      </c>
      <c r="CA53" s="247">
        <v>2</v>
      </c>
      <c r="CB53" s="247">
        <v>7</v>
      </c>
    </row>
    <row r="54" spans="1:80" x14ac:dyDescent="0.2">
      <c r="A54" s="248">
        <v>24</v>
      </c>
      <c r="B54" s="249" t="s">
        <v>245</v>
      </c>
      <c r="C54" s="250" t="s">
        <v>764</v>
      </c>
      <c r="D54" s="251" t="s">
        <v>111</v>
      </c>
      <c r="E54" s="252">
        <v>1</v>
      </c>
      <c r="F54" s="252">
        <v>0</v>
      </c>
      <c r="G54" s="253">
        <f t="shared" si="0"/>
        <v>0</v>
      </c>
      <c r="H54" s="254">
        <v>0</v>
      </c>
      <c r="I54" s="255">
        <f t="shared" si="1"/>
        <v>0</v>
      </c>
      <c r="J54" s="254"/>
      <c r="K54" s="255">
        <f t="shared" si="2"/>
        <v>0</v>
      </c>
      <c r="O54" s="247">
        <v>2</v>
      </c>
      <c r="AA54" s="220">
        <v>12</v>
      </c>
      <c r="AB54" s="220">
        <v>0</v>
      </c>
      <c r="AC54" s="220">
        <v>62</v>
      </c>
      <c r="AZ54" s="220">
        <v>2</v>
      </c>
      <c r="BA54" s="220">
        <f t="shared" si="3"/>
        <v>0</v>
      </c>
      <c r="BB54" s="220">
        <f t="shared" si="4"/>
        <v>0</v>
      </c>
      <c r="BC54" s="220">
        <f t="shared" si="5"/>
        <v>0</v>
      </c>
      <c r="BD54" s="220">
        <f t="shared" si="6"/>
        <v>0</v>
      </c>
      <c r="BE54" s="220">
        <f t="shared" si="7"/>
        <v>0</v>
      </c>
      <c r="CA54" s="247">
        <v>12</v>
      </c>
      <c r="CB54" s="247">
        <v>0</v>
      </c>
    </row>
    <row r="55" spans="1:80" x14ac:dyDescent="0.2">
      <c r="A55" s="248">
        <v>25</v>
      </c>
      <c r="B55" s="249" t="s">
        <v>315</v>
      </c>
      <c r="C55" s="250" t="s">
        <v>316</v>
      </c>
      <c r="D55" s="251" t="s">
        <v>12</v>
      </c>
      <c r="E55" s="252"/>
      <c r="F55" s="252">
        <v>0</v>
      </c>
      <c r="G55" s="253">
        <f t="shared" si="0"/>
        <v>0</v>
      </c>
      <c r="H55" s="254">
        <v>0</v>
      </c>
      <c r="I55" s="255">
        <f t="shared" si="1"/>
        <v>0</v>
      </c>
      <c r="J55" s="254"/>
      <c r="K55" s="255">
        <f t="shared" si="2"/>
        <v>0</v>
      </c>
      <c r="O55" s="247">
        <v>2</v>
      </c>
      <c r="AA55" s="220">
        <v>7</v>
      </c>
      <c r="AB55" s="220">
        <v>1002</v>
      </c>
      <c r="AC55" s="220">
        <v>5</v>
      </c>
      <c r="AZ55" s="220">
        <v>2</v>
      </c>
      <c r="BA55" s="220">
        <f t="shared" si="3"/>
        <v>0</v>
      </c>
      <c r="BB55" s="220">
        <f t="shared" si="4"/>
        <v>0</v>
      </c>
      <c r="BC55" s="220">
        <f t="shared" si="5"/>
        <v>0</v>
      </c>
      <c r="BD55" s="220">
        <f t="shared" si="6"/>
        <v>0</v>
      </c>
      <c r="BE55" s="220">
        <f t="shared" si="7"/>
        <v>0</v>
      </c>
      <c r="CA55" s="247">
        <v>7</v>
      </c>
      <c r="CB55" s="247">
        <v>1002</v>
      </c>
    </row>
    <row r="56" spans="1:80" x14ac:dyDescent="0.2">
      <c r="A56" s="266"/>
      <c r="B56" s="267" t="s">
        <v>96</v>
      </c>
      <c r="C56" s="268" t="s">
        <v>310</v>
      </c>
      <c r="D56" s="269"/>
      <c r="E56" s="270"/>
      <c r="F56" s="271"/>
      <c r="G56" s="272">
        <f>SUM(G38:G55)</f>
        <v>0</v>
      </c>
      <c r="H56" s="273"/>
      <c r="I56" s="274">
        <f>SUM(I38:I55)</f>
        <v>2.3222900000000002</v>
      </c>
      <c r="J56" s="273"/>
      <c r="K56" s="274">
        <f>SUM(K38:K55)</f>
        <v>-5.6639999999999996E-2</v>
      </c>
      <c r="O56" s="247">
        <v>4</v>
      </c>
      <c r="BA56" s="275">
        <f>SUM(BA38:BA55)</f>
        <v>0</v>
      </c>
      <c r="BB56" s="275">
        <f>SUM(BB38:BB55)</f>
        <v>0</v>
      </c>
      <c r="BC56" s="275">
        <f>SUM(BC38:BC55)</f>
        <v>0</v>
      </c>
      <c r="BD56" s="275">
        <f>SUM(BD38:BD55)</f>
        <v>0</v>
      </c>
      <c r="BE56" s="275">
        <f>SUM(BE38:BE55)</f>
        <v>0</v>
      </c>
    </row>
    <row r="57" spans="1:80" x14ac:dyDescent="0.2">
      <c r="A57" s="237" t="s">
        <v>93</v>
      </c>
      <c r="B57" s="238" t="s">
        <v>765</v>
      </c>
      <c r="C57" s="239" t="s">
        <v>766</v>
      </c>
      <c r="D57" s="240"/>
      <c r="E57" s="241"/>
      <c r="F57" s="241"/>
      <c r="G57" s="242"/>
      <c r="H57" s="243"/>
      <c r="I57" s="244"/>
      <c r="J57" s="245"/>
      <c r="K57" s="246"/>
      <c r="O57" s="247">
        <v>1</v>
      </c>
    </row>
    <row r="58" spans="1:80" x14ac:dyDescent="0.2">
      <c r="A58" s="248">
        <v>26</v>
      </c>
      <c r="B58" s="249" t="s">
        <v>768</v>
      </c>
      <c r="C58" s="250" t="s">
        <v>769</v>
      </c>
      <c r="D58" s="251" t="s">
        <v>175</v>
      </c>
      <c r="E58" s="252">
        <v>30</v>
      </c>
      <c r="F58" s="252">
        <v>0</v>
      </c>
      <c r="G58" s="253">
        <f>E58*F58</f>
        <v>0</v>
      </c>
      <c r="H58" s="254">
        <v>0</v>
      </c>
      <c r="I58" s="255">
        <f>E58*H58</f>
        <v>0</v>
      </c>
      <c r="J58" s="254">
        <v>-2.1299999999999999E-3</v>
      </c>
      <c r="K58" s="255">
        <f>E58*J58</f>
        <v>-6.3899999999999998E-2</v>
      </c>
      <c r="O58" s="247">
        <v>2</v>
      </c>
      <c r="AA58" s="220">
        <v>1</v>
      </c>
      <c r="AB58" s="220">
        <v>7</v>
      </c>
      <c r="AC58" s="220">
        <v>7</v>
      </c>
      <c r="AZ58" s="220">
        <v>2</v>
      </c>
      <c r="BA58" s="220">
        <f>IF(AZ58=1,G58,0)</f>
        <v>0</v>
      </c>
      <c r="BB58" s="220">
        <f>IF(AZ58=2,G58,0)</f>
        <v>0</v>
      </c>
      <c r="BC58" s="220">
        <f>IF(AZ58=3,G58,0)</f>
        <v>0</v>
      </c>
      <c r="BD58" s="220">
        <f>IF(AZ58=4,G58,0)</f>
        <v>0</v>
      </c>
      <c r="BE58" s="220">
        <f>IF(AZ58=5,G58,0)</f>
        <v>0</v>
      </c>
      <c r="CA58" s="247">
        <v>1</v>
      </c>
      <c r="CB58" s="247">
        <v>7</v>
      </c>
    </row>
    <row r="59" spans="1:80" x14ac:dyDescent="0.2">
      <c r="A59" s="248">
        <v>27</v>
      </c>
      <c r="B59" s="249" t="s">
        <v>770</v>
      </c>
      <c r="C59" s="250" t="s">
        <v>771</v>
      </c>
      <c r="D59" s="251" t="s">
        <v>175</v>
      </c>
      <c r="E59" s="252">
        <v>17</v>
      </c>
      <c r="F59" s="252">
        <v>0</v>
      </c>
      <c r="G59" s="253">
        <f>E59*F59</f>
        <v>0</v>
      </c>
      <c r="H59" s="254">
        <v>3.9899999999999996E-3</v>
      </c>
      <c r="I59" s="255">
        <f>E59*H59</f>
        <v>6.7829999999999988E-2</v>
      </c>
      <c r="J59" s="254">
        <v>0</v>
      </c>
      <c r="K59" s="255">
        <f>E59*J59</f>
        <v>0</v>
      </c>
      <c r="O59" s="247">
        <v>2</v>
      </c>
      <c r="AA59" s="220">
        <v>1</v>
      </c>
      <c r="AB59" s="220">
        <v>7</v>
      </c>
      <c r="AC59" s="220">
        <v>7</v>
      </c>
      <c r="AZ59" s="220">
        <v>2</v>
      </c>
      <c r="BA59" s="220">
        <f>IF(AZ59=1,G59,0)</f>
        <v>0</v>
      </c>
      <c r="BB59" s="220">
        <f>IF(AZ59=2,G59,0)</f>
        <v>0</v>
      </c>
      <c r="BC59" s="220">
        <f>IF(AZ59=3,G59,0)</f>
        <v>0</v>
      </c>
      <c r="BD59" s="220">
        <f>IF(AZ59=4,G59,0)</f>
        <v>0</v>
      </c>
      <c r="BE59" s="220">
        <f>IF(AZ59=5,G59,0)</f>
        <v>0</v>
      </c>
      <c r="CA59" s="247">
        <v>1</v>
      </c>
      <c r="CB59" s="247">
        <v>7</v>
      </c>
    </row>
    <row r="60" spans="1:80" x14ac:dyDescent="0.2">
      <c r="A60" s="256"/>
      <c r="B60" s="257"/>
      <c r="C60" s="322" t="s">
        <v>772</v>
      </c>
      <c r="D60" s="323"/>
      <c r="E60" s="323"/>
      <c r="F60" s="323"/>
      <c r="G60" s="324"/>
      <c r="I60" s="258"/>
      <c r="K60" s="258"/>
      <c r="L60" s="259" t="s">
        <v>772</v>
      </c>
      <c r="O60" s="247">
        <v>3</v>
      </c>
    </row>
    <row r="61" spans="1:80" x14ac:dyDescent="0.2">
      <c r="A61" s="248">
        <v>28</v>
      </c>
      <c r="B61" s="249" t="s">
        <v>773</v>
      </c>
      <c r="C61" s="250" t="s">
        <v>774</v>
      </c>
      <c r="D61" s="251" t="s">
        <v>175</v>
      </c>
      <c r="E61" s="252">
        <v>13</v>
      </c>
      <c r="F61" s="252">
        <v>0</v>
      </c>
      <c r="G61" s="253">
        <f>E61*F61</f>
        <v>0</v>
      </c>
      <c r="H61" s="254">
        <v>4.0099999999999997E-3</v>
      </c>
      <c r="I61" s="255">
        <f>E61*H61</f>
        <v>5.2129999999999996E-2</v>
      </c>
      <c r="J61" s="254">
        <v>0</v>
      </c>
      <c r="K61" s="255">
        <f>E61*J61</f>
        <v>0</v>
      </c>
      <c r="O61" s="247">
        <v>2</v>
      </c>
      <c r="AA61" s="220">
        <v>1</v>
      </c>
      <c r="AB61" s="220">
        <v>7</v>
      </c>
      <c r="AC61" s="220">
        <v>7</v>
      </c>
      <c r="AZ61" s="220">
        <v>2</v>
      </c>
      <c r="BA61" s="220">
        <f>IF(AZ61=1,G61,0)</f>
        <v>0</v>
      </c>
      <c r="BB61" s="220">
        <f>IF(AZ61=2,G61,0)</f>
        <v>0</v>
      </c>
      <c r="BC61" s="220">
        <f>IF(AZ61=3,G61,0)</f>
        <v>0</v>
      </c>
      <c r="BD61" s="220">
        <f>IF(AZ61=4,G61,0)</f>
        <v>0</v>
      </c>
      <c r="BE61" s="220">
        <f>IF(AZ61=5,G61,0)</f>
        <v>0</v>
      </c>
      <c r="CA61" s="247">
        <v>1</v>
      </c>
      <c r="CB61" s="247">
        <v>7</v>
      </c>
    </row>
    <row r="62" spans="1:80" x14ac:dyDescent="0.2">
      <c r="A62" s="256"/>
      <c r="B62" s="257"/>
      <c r="C62" s="322" t="s">
        <v>772</v>
      </c>
      <c r="D62" s="323"/>
      <c r="E62" s="323"/>
      <c r="F62" s="323"/>
      <c r="G62" s="324"/>
      <c r="I62" s="258"/>
      <c r="K62" s="258"/>
      <c r="L62" s="259" t="s">
        <v>772</v>
      </c>
      <c r="O62" s="247">
        <v>3</v>
      </c>
    </row>
    <row r="63" spans="1:80" x14ac:dyDescent="0.2">
      <c r="A63" s="248">
        <v>29</v>
      </c>
      <c r="B63" s="249" t="s">
        <v>775</v>
      </c>
      <c r="C63" s="250" t="s">
        <v>776</v>
      </c>
      <c r="D63" s="251" t="s">
        <v>175</v>
      </c>
      <c r="E63" s="252">
        <v>17</v>
      </c>
      <c r="F63" s="252">
        <v>0</v>
      </c>
      <c r="G63" s="253">
        <f>E63*F63</f>
        <v>0</v>
      </c>
      <c r="H63" s="254">
        <v>2.0000000000000002E-5</v>
      </c>
      <c r="I63" s="255">
        <f>E63*H63</f>
        <v>3.4000000000000002E-4</v>
      </c>
      <c r="J63" s="254">
        <v>0</v>
      </c>
      <c r="K63" s="255">
        <f>E63*J63</f>
        <v>0</v>
      </c>
      <c r="O63" s="247">
        <v>2</v>
      </c>
      <c r="AA63" s="220">
        <v>1</v>
      </c>
      <c r="AB63" s="220">
        <v>7</v>
      </c>
      <c r="AC63" s="220">
        <v>7</v>
      </c>
      <c r="AZ63" s="220">
        <v>2</v>
      </c>
      <c r="BA63" s="220">
        <f>IF(AZ63=1,G63,0)</f>
        <v>0</v>
      </c>
      <c r="BB63" s="220">
        <f>IF(AZ63=2,G63,0)</f>
        <v>0</v>
      </c>
      <c r="BC63" s="220">
        <f>IF(AZ63=3,G63,0)</f>
        <v>0</v>
      </c>
      <c r="BD63" s="220">
        <f>IF(AZ63=4,G63,0)</f>
        <v>0</v>
      </c>
      <c r="BE63" s="220">
        <f>IF(AZ63=5,G63,0)</f>
        <v>0</v>
      </c>
      <c r="CA63" s="247">
        <v>1</v>
      </c>
      <c r="CB63" s="247">
        <v>7</v>
      </c>
    </row>
    <row r="64" spans="1:80" x14ac:dyDescent="0.2">
      <c r="A64" s="256"/>
      <c r="B64" s="257"/>
      <c r="C64" s="322" t="s">
        <v>777</v>
      </c>
      <c r="D64" s="323"/>
      <c r="E64" s="323"/>
      <c r="F64" s="323"/>
      <c r="G64" s="324"/>
      <c r="I64" s="258"/>
      <c r="K64" s="258"/>
      <c r="L64" s="259" t="s">
        <v>777</v>
      </c>
      <c r="O64" s="247">
        <v>3</v>
      </c>
    </row>
    <row r="65" spans="1:80" x14ac:dyDescent="0.2">
      <c r="A65" s="248">
        <v>30</v>
      </c>
      <c r="B65" s="249" t="s">
        <v>778</v>
      </c>
      <c r="C65" s="250" t="s">
        <v>779</v>
      </c>
      <c r="D65" s="251" t="s">
        <v>175</v>
      </c>
      <c r="E65" s="252">
        <v>13</v>
      </c>
      <c r="F65" s="252">
        <v>0</v>
      </c>
      <c r="G65" s="253">
        <f>E65*F65</f>
        <v>0</v>
      </c>
      <c r="H65" s="254">
        <v>3.0000000000000001E-5</v>
      </c>
      <c r="I65" s="255">
        <f>E65*H65</f>
        <v>3.8999999999999999E-4</v>
      </c>
      <c r="J65" s="254">
        <v>0</v>
      </c>
      <c r="K65" s="255">
        <f>E65*J65</f>
        <v>0</v>
      </c>
      <c r="O65" s="247">
        <v>2</v>
      </c>
      <c r="AA65" s="220">
        <v>1</v>
      </c>
      <c r="AB65" s="220">
        <v>7</v>
      </c>
      <c r="AC65" s="220">
        <v>7</v>
      </c>
      <c r="AZ65" s="220">
        <v>2</v>
      </c>
      <c r="BA65" s="220">
        <f>IF(AZ65=1,G65,0)</f>
        <v>0</v>
      </c>
      <c r="BB65" s="220">
        <f>IF(AZ65=2,G65,0)</f>
        <v>0</v>
      </c>
      <c r="BC65" s="220">
        <f>IF(AZ65=3,G65,0)</f>
        <v>0</v>
      </c>
      <c r="BD65" s="220">
        <f>IF(AZ65=4,G65,0)</f>
        <v>0</v>
      </c>
      <c r="BE65" s="220">
        <f>IF(AZ65=5,G65,0)</f>
        <v>0</v>
      </c>
      <c r="CA65" s="247">
        <v>1</v>
      </c>
      <c r="CB65" s="247">
        <v>7</v>
      </c>
    </row>
    <row r="66" spans="1:80" x14ac:dyDescent="0.2">
      <c r="A66" s="256"/>
      <c r="B66" s="257"/>
      <c r="C66" s="322" t="s">
        <v>777</v>
      </c>
      <c r="D66" s="323"/>
      <c r="E66" s="323"/>
      <c r="F66" s="323"/>
      <c r="G66" s="324"/>
      <c r="I66" s="258"/>
      <c r="K66" s="258"/>
      <c r="L66" s="259" t="s">
        <v>777</v>
      </c>
      <c r="O66" s="247">
        <v>3</v>
      </c>
    </row>
    <row r="67" spans="1:80" x14ac:dyDescent="0.2">
      <c r="A67" s="248">
        <v>31</v>
      </c>
      <c r="B67" s="249" t="s">
        <v>780</v>
      </c>
      <c r="C67" s="250" t="s">
        <v>781</v>
      </c>
      <c r="D67" s="251" t="s">
        <v>175</v>
      </c>
      <c r="E67" s="252">
        <v>30</v>
      </c>
      <c r="F67" s="252">
        <v>0</v>
      </c>
      <c r="G67" s="253">
        <f>E67*F67</f>
        <v>0</v>
      </c>
      <c r="H67" s="254">
        <v>0</v>
      </c>
      <c r="I67" s="255">
        <f>E67*H67</f>
        <v>0</v>
      </c>
      <c r="J67" s="254">
        <v>-5.9999999999999995E-4</v>
      </c>
      <c r="K67" s="255">
        <f>E67*J67</f>
        <v>-1.7999999999999999E-2</v>
      </c>
      <c r="O67" s="247">
        <v>2</v>
      </c>
      <c r="AA67" s="220">
        <v>1</v>
      </c>
      <c r="AB67" s="220">
        <v>0</v>
      </c>
      <c r="AC67" s="220">
        <v>0</v>
      </c>
      <c r="AZ67" s="220">
        <v>2</v>
      </c>
      <c r="BA67" s="220">
        <f>IF(AZ67=1,G67,0)</f>
        <v>0</v>
      </c>
      <c r="BB67" s="220">
        <f>IF(AZ67=2,G67,0)</f>
        <v>0</v>
      </c>
      <c r="BC67" s="220">
        <f>IF(AZ67=3,G67,0)</f>
        <v>0</v>
      </c>
      <c r="BD67" s="220">
        <f>IF(AZ67=4,G67,0)</f>
        <v>0</v>
      </c>
      <c r="BE67" s="220">
        <f>IF(AZ67=5,G67,0)</f>
        <v>0</v>
      </c>
      <c r="CA67" s="247">
        <v>1</v>
      </c>
      <c r="CB67" s="247">
        <v>0</v>
      </c>
    </row>
    <row r="68" spans="1:80" x14ac:dyDescent="0.2">
      <c r="A68" s="248">
        <v>32</v>
      </c>
      <c r="B68" s="249" t="s">
        <v>782</v>
      </c>
      <c r="C68" s="250" t="s">
        <v>783</v>
      </c>
      <c r="D68" s="251" t="s">
        <v>256</v>
      </c>
      <c r="E68" s="252">
        <v>10</v>
      </c>
      <c r="F68" s="252">
        <v>0</v>
      </c>
      <c r="G68" s="253">
        <f>E68*F68</f>
        <v>0</v>
      </c>
      <c r="H68" s="254">
        <v>0</v>
      </c>
      <c r="I68" s="255">
        <f>E68*H68</f>
        <v>0</v>
      </c>
      <c r="J68" s="254">
        <v>0</v>
      </c>
      <c r="K68" s="255">
        <f>E68*J68</f>
        <v>0</v>
      </c>
      <c r="O68" s="247">
        <v>2</v>
      </c>
      <c r="AA68" s="220">
        <v>1</v>
      </c>
      <c r="AB68" s="220">
        <v>7</v>
      </c>
      <c r="AC68" s="220">
        <v>7</v>
      </c>
      <c r="AZ68" s="220">
        <v>2</v>
      </c>
      <c r="BA68" s="220">
        <f>IF(AZ68=1,G68,0)</f>
        <v>0</v>
      </c>
      <c r="BB68" s="220">
        <f>IF(AZ68=2,G68,0)</f>
        <v>0</v>
      </c>
      <c r="BC68" s="220">
        <f>IF(AZ68=3,G68,0)</f>
        <v>0</v>
      </c>
      <c r="BD68" s="220">
        <f>IF(AZ68=4,G68,0)</f>
        <v>0</v>
      </c>
      <c r="BE68" s="220">
        <f>IF(AZ68=5,G68,0)</f>
        <v>0</v>
      </c>
      <c r="CA68" s="247">
        <v>1</v>
      </c>
      <c r="CB68" s="247">
        <v>7</v>
      </c>
    </row>
    <row r="69" spans="1:80" x14ac:dyDescent="0.2">
      <c r="A69" s="248">
        <v>33</v>
      </c>
      <c r="B69" s="249" t="s">
        <v>784</v>
      </c>
      <c r="C69" s="250" t="s">
        <v>785</v>
      </c>
      <c r="D69" s="251" t="s">
        <v>256</v>
      </c>
      <c r="E69" s="252">
        <v>2</v>
      </c>
      <c r="F69" s="252">
        <v>0</v>
      </c>
      <c r="G69" s="253">
        <f>E69*F69</f>
        <v>0</v>
      </c>
      <c r="H69" s="254">
        <v>0</v>
      </c>
      <c r="I69" s="255">
        <f>E69*H69</f>
        <v>0</v>
      </c>
      <c r="J69" s="254">
        <v>0</v>
      </c>
      <c r="K69" s="255">
        <f>E69*J69</f>
        <v>0</v>
      </c>
      <c r="O69" s="247">
        <v>2</v>
      </c>
      <c r="AA69" s="220">
        <v>1</v>
      </c>
      <c r="AB69" s="220">
        <v>7</v>
      </c>
      <c r="AC69" s="220">
        <v>7</v>
      </c>
      <c r="AZ69" s="220">
        <v>2</v>
      </c>
      <c r="BA69" s="220">
        <f>IF(AZ69=1,G69,0)</f>
        <v>0</v>
      </c>
      <c r="BB69" s="220">
        <f>IF(AZ69=2,G69,0)</f>
        <v>0</v>
      </c>
      <c r="BC69" s="220">
        <f>IF(AZ69=3,G69,0)</f>
        <v>0</v>
      </c>
      <c r="BD69" s="220">
        <f>IF(AZ69=4,G69,0)</f>
        <v>0</v>
      </c>
      <c r="BE69" s="220">
        <f>IF(AZ69=5,G69,0)</f>
        <v>0</v>
      </c>
      <c r="CA69" s="247">
        <v>1</v>
      </c>
      <c r="CB69" s="247">
        <v>7</v>
      </c>
    </row>
    <row r="70" spans="1:80" x14ac:dyDescent="0.2">
      <c r="A70" s="248">
        <v>34</v>
      </c>
      <c r="B70" s="249" t="s">
        <v>786</v>
      </c>
      <c r="C70" s="250" t="s">
        <v>787</v>
      </c>
      <c r="D70" s="251" t="s">
        <v>256</v>
      </c>
      <c r="E70" s="252">
        <v>8</v>
      </c>
      <c r="F70" s="252">
        <v>0</v>
      </c>
      <c r="G70" s="253">
        <f>E70*F70</f>
        <v>0</v>
      </c>
      <c r="H70" s="254">
        <v>6.3000000000000003E-4</v>
      </c>
      <c r="I70" s="255">
        <f>E70*H70</f>
        <v>5.0400000000000002E-3</v>
      </c>
      <c r="J70" s="254">
        <v>0</v>
      </c>
      <c r="K70" s="255">
        <f>E70*J70</f>
        <v>0</v>
      </c>
      <c r="O70" s="247">
        <v>2</v>
      </c>
      <c r="AA70" s="220">
        <v>1</v>
      </c>
      <c r="AB70" s="220">
        <v>7</v>
      </c>
      <c r="AC70" s="220">
        <v>7</v>
      </c>
      <c r="AZ70" s="220">
        <v>2</v>
      </c>
      <c r="BA70" s="220">
        <f>IF(AZ70=1,G70,0)</f>
        <v>0</v>
      </c>
      <c r="BB70" s="220">
        <f>IF(AZ70=2,G70,0)</f>
        <v>0</v>
      </c>
      <c r="BC70" s="220">
        <f>IF(AZ70=3,G70,0)</f>
        <v>0</v>
      </c>
      <c r="BD70" s="220">
        <f>IF(AZ70=4,G70,0)</f>
        <v>0</v>
      </c>
      <c r="BE70" s="220">
        <f>IF(AZ70=5,G70,0)</f>
        <v>0</v>
      </c>
      <c r="CA70" s="247">
        <v>1</v>
      </c>
      <c r="CB70" s="247">
        <v>7</v>
      </c>
    </row>
    <row r="71" spans="1:80" x14ac:dyDescent="0.2">
      <c r="A71" s="256"/>
      <c r="B71" s="257"/>
      <c r="C71" s="322" t="s">
        <v>788</v>
      </c>
      <c r="D71" s="323"/>
      <c r="E71" s="323"/>
      <c r="F71" s="323"/>
      <c r="G71" s="324"/>
      <c r="I71" s="258"/>
      <c r="K71" s="258"/>
      <c r="L71" s="259" t="s">
        <v>788</v>
      </c>
      <c r="O71" s="247">
        <v>3</v>
      </c>
    </row>
    <row r="72" spans="1:80" x14ac:dyDescent="0.2">
      <c r="A72" s="248">
        <v>35</v>
      </c>
      <c r="B72" s="249" t="s">
        <v>789</v>
      </c>
      <c r="C72" s="250" t="s">
        <v>790</v>
      </c>
      <c r="D72" s="251" t="s">
        <v>791</v>
      </c>
      <c r="E72" s="252">
        <v>1</v>
      </c>
      <c r="F72" s="252">
        <v>0</v>
      </c>
      <c r="G72" s="253">
        <f>E72*F72</f>
        <v>0</v>
      </c>
      <c r="H72" s="254">
        <v>1.48E-3</v>
      </c>
      <c r="I72" s="255">
        <f>E72*H72</f>
        <v>1.48E-3</v>
      </c>
      <c r="J72" s="254">
        <v>0</v>
      </c>
      <c r="K72" s="255">
        <f>E72*J72</f>
        <v>0</v>
      </c>
      <c r="O72" s="247">
        <v>2</v>
      </c>
      <c r="AA72" s="220">
        <v>1</v>
      </c>
      <c r="AB72" s="220">
        <v>7</v>
      </c>
      <c r="AC72" s="220">
        <v>7</v>
      </c>
      <c r="AZ72" s="220">
        <v>2</v>
      </c>
      <c r="BA72" s="220">
        <f>IF(AZ72=1,G72,0)</f>
        <v>0</v>
      </c>
      <c r="BB72" s="220">
        <f>IF(AZ72=2,G72,0)</f>
        <v>0</v>
      </c>
      <c r="BC72" s="220">
        <f>IF(AZ72=3,G72,0)</f>
        <v>0</v>
      </c>
      <c r="BD72" s="220">
        <f>IF(AZ72=4,G72,0)</f>
        <v>0</v>
      </c>
      <c r="BE72" s="220">
        <f>IF(AZ72=5,G72,0)</f>
        <v>0</v>
      </c>
      <c r="CA72" s="247">
        <v>1</v>
      </c>
      <c r="CB72" s="247">
        <v>7</v>
      </c>
    </row>
    <row r="73" spans="1:80" x14ac:dyDescent="0.2">
      <c r="A73" s="256"/>
      <c r="B73" s="257"/>
      <c r="C73" s="322" t="s">
        <v>788</v>
      </c>
      <c r="D73" s="323"/>
      <c r="E73" s="323"/>
      <c r="F73" s="323"/>
      <c r="G73" s="324"/>
      <c r="I73" s="258"/>
      <c r="K73" s="258"/>
      <c r="L73" s="259" t="s">
        <v>788</v>
      </c>
      <c r="O73" s="247">
        <v>3</v>
      </c>
    </row>
    <row r="74" spans="1:80" x14ac:dyDescent="0.2">
      <c r="A74" s="248">
        <v>36</v>
      </c>
      <c r="B74" s="249" t="s">
        <v>792</v>
      </c>
      <c r="C74" s="250" t="s">
        <v>793</v>
      </c>
      <c r="D74" s="251" t="s">
        <v>256</v>
      </c>
      <c r="E74" s="252">
        <v>2</v>
      </c>
      <c r="F74" s="252">
        <v>0</v>
      </c>
      <c r="G74" s="253">
        <f>E74*F74</f>
        <v>0</v>
      </c>
      <c r="H74" s="254">
        <v>0</v>
      </c>
      <c r="I74" s="255">
        <f>E74*H74</f>
        <v>0</v>
      </c>
      <c r="J74" s="254">
        <v>-6.8999999999999997E-4</v>
      </c>
      <c r="K74" s="255">
        <f>E74*J74</f>
        <v>-1.3799999999999999E-3</v>
      </c>
      <c r="O74" s="247">
        <v>2</v>
      </c>
      <c r="AA74" s="220">
        <v>1</v>
      </c>
      <c r="AB74" s="220">
        <v>7</v>
      </c>
      <c r="AC74" s="220">
        <v>7</v>
      </c>
      <c r="AZ74" s="220">
        <v>2</v>
      </c>
      <c r="BA74" s="220">
        <f>IF(AZ74=1,G74,0)</f>
        <v>0</v>
      </c>
      <c r="BB74" s="220">
        <f>IF(AZ74=2,G74,0)</f>
        <v>0</v>
      </c>
      <c r="BC74" s="220">
        <f>IF(AZ74=3,G74,0)</f>
        <v>0</v>
      </c>
      <c r="BD74" s="220">
        <f>IF(AZ74=4,G74,0)</f>
        <v>0</v>
      </c>
      <c r="BE74" s="220">
        <f>IF(AZ74=5,G74,0)</f>
        <v>0</v>
      </c>
      <c r="CA74" s="247">
        <v>1</v>
      </c>
      <c r="CB74" s="247">
        <v>7</v>
      </c>
    </row>
    <row r="75" spans="1:80" x14ac:dyDescent="0.2">
      <c r="A75" s="248">
        <v>37</v>
      </c>
      <c r="B75" s="249" t="s">
        <v>794</v>
      </c>
      <c r="C75" s="250" t="s">
        <v>795</v>
      </c>
      <c r="D75" s="251" t="s">
        <v>256</v>
      </c>
      <c r="E75" s="252">
        <v>1</v>
      </c>
      <c r="F75" s="252">
        <v>0</v>
      </c>
      <c r="G75" s="253">
        <f>E75*F75</f>
        <v>0</v>
      </c>
      <c r="H75" s="254">
        <v>3.1E-4</v>
      </c>
      <c r="I75" s="255">
        <f>E75*H75</f>
        <v>3.1E-4</v>
      </c>
      <c r="J75" s="254">
        <v>0</v>
      </c>
      <c r="K75" s="255">
        <f>E75*J75</f>
        <v>0</v>
      </c>
      <c r="O75" s="247">
        <v>2</v>
      </c>
      <c r="AA75" s="220">
        <v>1</v>
      </c>
      <c r="AB75" s="220">
        <v>7</v>
      </c>
      <c r="AC75" s="220">
        <v>7</v>
      </c>
      <c r="AZ75" s="220">
        <v>2</v>
      </c>
      <c r="BA75" s="220">
        <f>IF(AZ75=1,G75,0)</f>
        <v>0</v>
      </c>
      <c r="BB75" s="220">
        <f>IF(AZ75=2,G75,0)</f>
        <v>0</v>
      </c>
      <c r="BC75" s="220">
        <f>IF(AZ75=3,G75,0)</f>
        <v>0</v>
      </c>
      <c r="BD75" s="220">
        <f>IF(AZ75=4,G75,0)</f>
        <v>0</v>
      </c>
      <c r="BE75" s="220">
        <f>IF(AZ75=5,G75,0)</f>
        <v>0</v>
      </c>
      <c r="CA75" s="247">
        <v>1</v>
      </c>
      <c r="CB75" s="247">
        <v>7</v>
      </c>
    </row>
    <row r="76" spans="1:80" x14ac:dyDescent="0.2">
      <c r="A76" s="248">
        <v>38</v>
      </c>
      <c r="B76" s="249" t="s">
        <v>796</v>
      </c>
      <c r="C76" s="250" t="s">
        <v>797</v>
      </c>
      <c r="D76" s="251" t="s">
        <v>256</v>
      </c>
      <c r="E76" s="252">
        <v>2</v>
      </c>
      <c r="F76" s="252">
        <v>0</v>
      </c>
      <c r="G76" s="253">
        <f>E76*F76</f>
        <v>0</v>
      </c>
      <c r="H76" s="254">
        <v>3.1E-4</v>
      </c>
      <c r="I76" s="255">
        <f>E76*H76</f>
        <v>6.2E-4</v>
      </c>
      <c r="J76" s="254">
        <v>0</v>
      </c>
      <c r="K76" s="255">
        <f>E76*J76</f>
        <v>0</v>
      </c>
      <c r="O76" s="247">
        <v>2</v>
      </c>
      <c r="AA76" s="220">
        <v>1</v>
      </c>
      <c r="AB76" s="220">
        <v>7</v>
      </c>
      <c r="AC76" s="220">
        <v>7</v>
      </c>
      <c r="AZ76" s="220">
        <v>2</v>
      </c>
      <c r="BA76" s="220">
        <f>IF(AZ76=1,G76,0)</f>
        <v>0</v>
      </c>
      <c r="BB76" s="220">
        <f>IF(AZ76=2,G76,0)</f>
        <v>0</v>
      </c>
      <c r="BC76" s="220">
        <f>IF(AZ76=3,G76,0)</f>
        <v>0</v>
      </c>
      <c r="BD76" s="220">
        <f>IF(AZ76=4,G76,0)</f>
        <v>0</v>
      </c>
      <c r="BE76" s="220">
        <f>IF(AZ76=5,G76,0)</f>
        <v>0</v>
      </c>
      <c r="CA76" s="247">
        <v>1</v>
      </c>
      <c r="CB76" s="247">
        <v>7</v>
      </c>
    </row>
    <row r="77" spans="1:80" x14ac:dyDescent="0.2">
      <c r="A77" s="248">
        <v>39</v>
      </c>
      <c r="B77" s="249" t="s">
        <v>798</v>
      </c>
      <c r="C77" s="250" t="s">
        <v>799</v>
      </c>
      <c r="D77" s="251" t="s">
        <v>175</v>
      </c>
      <c r="E77" s="252">
        <v>30</v>
      </c>
      <c r="F77" s="252">
        <v>0</v>
      </c>
      <c r="G77" s="253">
        <f>E77*F77</f>
        <v>0</v>
      </c>
      <c r="H77" s="254">
        <v>0</v>
      </c>
      <c r="I77" s="255">
        <f>E77*H77</f>
        <v>0</v>
      </c>
      <c r="J77" s="254">
        <v>0</v>
      </c>
      <c r="K77" s="255">
        <f>E77*J77</f>
        <v>0</v>
      </c>
      <c r="O77" s="247">
        <v>2</v>
      </c>
      <c r="AA77" s="220">
        <v>1</v>
      </c>
      <c r="AB77" s="220">
        <v>7</v>
      </c>
      <c r="AC77" s="220">
        <v>7</v>
      </c>
      <c r="AZ77" s="220">
        <v>2</v>
      </c>
      <c r="BA77" s="220">
        <f>IF(AZ77=1,G77,0)</f>
        <v>0</v>
      </c>
      <c r="BB77" s="220">
        <f>IF(AZ77=2,G77,0)</f>
        <v>0</v>
      </c>
      <c r="BC77" s="220">
        <f>IF(AZ77=3,G77,0)</f>
        <v>0</v>
      </c>
      <c r="BD77" s="220">
        <f>IF(AZ77=4,G77,0)</f>
        <v>0</v>
      </c>
      <c r="BE77" s="220">
        <f>IF(AZ77=5,G77,0)</f>
        <v>0</v>
      </c>
      <c r="CA77" s="247">
        <v>1</v>
      </c>
      <c r="CB77" s="247">
        <v>7</v>
      </c>
    </row>
    <row r="78" spans="1:80" x14ac:dyDescent="0.2">
      <c r="A78" s="256"/>
      <c r="B78" s="257"/>
      <c r="C78" s="322" t="s">
        <v>800</v>
      </c>
      <c r="D78" s="323"/>
      <c r="E78" s="323"/>
      <c r="F78" s="323"/>
      <c r="G78" s="324"/>
      <c r="I78" s="258"/>
      <c r="K78" s="258"/>
      <c r="L78" s="259" t="s">
        <v>800</v>
      </c>
      <c r="O78" s="247">
        <v>3</v>
      </c>
    </row>
    <row r="79" spans="1:80" x14ac:dyDescent="0.2">
      <c r="A79" s="248">
        <v>40</v>
      </c>
      <c r="B79" s="249" t="s">
        <v>801</v>
      </c>
      <c r="C79" s="250" t="s">
        <v>802</v>
      </c>
      <c r="D79" s="251" t="s">
        <v>175</v>
      </c>
      <c r="E79" s="252">
        <v>30</v>
      </c>
      <c r="F79" s="252">
        <v>0</v>
      </c>
      <c r="G79" s="253">
        <f>E79*F79</f>
        <v>0</v>
      </c>
      <c r="H79" s="254">
        <v>1.0000000000000001E-5</v>
      </c>
      <c r="I79" s="255">
        <f>E79*H79</f>
        <v>3.0000000000000003E-4</v>
      </c>
      <c r="J79" s="254">
        <v>0</v>
      </c>
      <c r="K79" s="255">
        <f>E79*J79</f>
        <v>0</v>
      </c>
      <c r="O79" s="247">
        <v>2</v>
      </c>
      <c r="AA79" s="220">
        <v>1</v>
      </c>
      <c r="AB79" s="220">
        <v>7</v>
      </c>
      <c r="AC79" s="220">
        <v>7</v>
      </c>
      <c r="AZ79" s="220">
        <v>2</v>
      </c>
      <c r="BA79" s="220">
        <f>IF(AZ79=1,G79,0)</f>
        <v>0</v>
      </c>
      <c r="BB79" s="220">
        <f>IF(AZ79=2,G79,0)</f>
        <v>0</v>
      </c>
      <c r="BC79" s="220">
        <f>IF(AZ79=3,G79,0)</f>
        <v>0</v>
      </c>
      <c r="BD79" s="220">
        <f>IF(AZ79=4,G79,0)</f>
        <v>0</v>
      </c>
      <c r="BE79" s="220">
        <f>IF(AZ79=5,G79,0)</f>
        <v>0</v>
      </c>
      <c r="CA79" s="247">
        <v>1</v>
      </c>
      <c r="CB79" s="247">
        <v>7</v>
      </c>
    </row>
    <row r="80" spans="1:80" x14ac:dyDescent="0.2">
      <c r="A80" s="256"/>
      <c r="B80" s="257"/>
      <c r="C80" s="322" t="s">
        <v>803</v>
      </c>
      <c r="D80" s="323"/>
      <c r="E80" s="323"/>
      <c r="F80" s="323"/>
      <c r="G80" s="324"/>
      <c r="I80" s="258"/>
      <c r="K80" s="258"/>
      <c r="L80" s="259" t="s">
        <v>803</v>
      </c>
      <c r="O80" s="247">
        <v>3</v>
      </c>
    </row>
    <row r="81" spans="1:80" x14ac:dyDescent="0.2">
      <c r="A81" s="248">
        <v>41</v>
      </c>
      <c r="B81" s="249" t="s">
        <v>275</v>
      </c>
      <c r="C81" s="250" t="s">
        <v>804</v>
      </c>
      <c r="D81" s="251" t="s">
        <v>111</v>
      </c>
      <c r="E81" s="252">
        <v>1</v>
      </c>
      <c r="F81" s="252">
        <v>0</v>
      </c>
      <c r="G81" s="253">
        <f>E81*F81</f>
        <v>0</v>
      </c>
      <c r="H81" s="254">
        <v>0</v>
      </c>
      <c r="I81" s="255">
        <f>E81*H81</f>
        <v>0</v>
      </c>
      <c r="J81" s="254"/>
      <c r="K81" s="255">
        <f>E81*J81</f>
        <v>0</v>
      </c>
      <c r="O81" s="247">
        <v>2</v>
      </c>
      <c r="AA81" s="220">
        <v>12</v>
      </c>
      <c r="AB81" s="220">
        <v>0</v>
      </c>
      <c r="AC81" s="220">
        <v>61</v>
      </c>
      <c r="AZ81" s="220">
        <v>2</v>
      </c>
      <c r="BA81" s="220">
        <f>IF(AZ81=1,G81,0)</f>
        <v>0</v>
      </c>
      <c r="BB81" s="220">
        <f>IF(AZ81=2,G81,0)</f>
        <v>0</v>
      </c>
      <c r="BC81" s="220">
        <f>IF(AZ81=3,G81,0)</f>
        <v>0</v>
      </c>
      <c r="BD81" s="220">
        <f>IF(AZ81=4,G81,0)</f>
        <v>0</v>
      </c>
      <c r="BE81" s="220">
        <f>IF(AZ81=5,G81,0)</f>
        <v>0</v>
      </c>
      <c r="CA81" s="247">
        <v>12</v>
      </c>
      <c r="CB81" s="247">
        <v>0</v>
      </c>
    </row>
    <row r="82" spans="1:80" x14ac:dyDescent="0.2">
      <c r="A82" s="248">
        <v>42</v>
      </c>
      <c r="B82" s="249" t="s">
        <v>805</v>
      </c>
      <c r="C82" s="250" t="s">
        <v>806</v>
      </c>
      <c r="D82" s="251" t="s">
        <v>12</v>
      </c>
      <c r="E82" s="252"/>
      <c r="F82" s="252">
        <v>0</v>
      </c>
      <c r="G82" s="253">
        <f>E82*F82</f>
        <v>0</v>
      </c>
      <c r="H82" s="254">
        <v>0</v>
      </c>
      <c r="I82" s="255">
        <f>E82*H82</f>
        <v>0</v>
      </c>
      <c r="J82" s="254"/>
      <c r="K82" s="255">
        <f>E82*J82</f>
        <v>0</v>
      </c>
      <c r="O82" s="247">
        <v>2</v>
      </c>
      <c r="AA82" s="220">
        <v>7</v>
      </c>
      <c r="AB82" s="220">
        <v>1002</v>
      </c>
      <c r="AC82" s="220">
        <v>5</v>
      </c>
      <c r="AZ82" s="220">
        <v>2</v>
      </c>
      <c r="BA82" s="220">
        <f>IF(AZ82=1,G82,0)</f>
        <v>0</v>
      </c>
      <c r="BB82" s="220">
        <f>IF(AZ82=2,G82,0)</f>
        <v>0</v>
      </c>
      <c r="BC82" s="220">
        <f>IF(AZ82=3,G82,0)</f>
        <v>0</v>
      </c>
      <c r="BD82" s="220">
        <f>IF(AZ82=4,G82,0)</f>
        <v>0</v>
      </c>
      <c r="BE82" s="220">
        <f>IF(AZ82=5,G82,0)</f>
        <v>0</v>
      </c>
      <c r="CA82" s="247">
        <v>7</v>
      </c>
      <c r="CB82" s="247">
        <v>1002</v>
      </c>
    </row>
    <row r="83" spans="1:80" x14ac:dyDescent="0.2">
      <c r="A83" s="266"/>
      <c r="B83" s="267" t="s">
        <v>96</v>
      </c>
      <c r="C83" s="268" t="s">
        <v>767</v>
      </c>
      <c r="D83" s="269"/>
      <c r="E83" s="270"/>
      <c r="F83" s="271"/>
      <c r="G83" s="272">
        <f>SUM(G57:G82)</f>
        <v>0</v>
      </c>
      <c r="H83" s="273"/>
      <c r="I83" s="274">
        <f>SUM(I57:I82)</f>
        <v>0.12844</v>
      </c>
      <c r="J83" s="273"/>
      <c r="K83" s="274">
        <f>SUM(K57:K82)</f>
        <v>-8.3280000000000007E-2</v>
      </c>
      <c r="O83" s="247">
        <v>4</v>
      </c>
      <c r="BA83" s="275">
        <f>SUM(BA57:BA82)</f>
        <v>0</v>
      </c>
      <c r="BB83" s="275">
        <f>SUM(BB57:BB82)</f>
        <v>0</v>
      </c>
      <c r="BC83" s="275">
        <f>SUM(BC57:BC82)</f>
        <v>0</v>
      </c>
      <c r="BD83" s="275">
        <f>SUM(BD57:BD82)</f>
        <v>0</v>
      </c>
      <c r="BE83" s="275">
        <f>SUM(BE57:BE82)</f>
        <v>0</v>
      </c>
    </row>
    <row r="84" spans="1:80" x14ac:dyDescent="0.2">
      <c r="A84" s="237" t="s">
        <v>93</v>
      </c>
      <c r="B84" s="238" t="s">
        <v>807</v>
      </c>
      <c r="C84" s="239" t="s">
        <v>808</v>
      </c>
      <c r="D84" s="240"/>
      <c r="E84" s="241"/>
      <c r="F84" s="241"/>
      <c r="G84" s="242"/>
      <c r="H84" s="243"/>
      <c r="I84" s="244"/>
      <c r="J84" s="245"/>
      <c r="K84" s="246"/>
      <c r="O84" s="247">
        <v>1</v>
      </c>
    </row>
    <row r="85" spans="1:80" x14ac:dyDescent="0.2">
      <c r="A85" s="248">
        <v>43</v>
      </c>
      <c r="B85" s="249" t="s">
        <v>810</v>
      </c>
      <c r="C85" s="250" t="s">
        <v>811</v>
      </c>
      <c r="D85" s="251" t="s">
        <v>111</v>
      </c>
      <c r="E85" s="252">
        <v>1</v>
      </c>
      <c r="F85" s="252">
        <v>0</v>
      </c>
      <c r="G85" s="253">
        <f>E85*F85</f>
        <v>0</v>
      </c>
      <c r="H85" s="254">
        <v>0</v>
      </c>
      <c r="I85" s="255">
        <f>E85*H85</f>
        <v>0</v>
      </c>
      <c r="J85" s="254">
        <v>-1.933E-2</v>
      </c>
      <c r="K85" s="255">
        <f>E85*J85</f>
        <v>-1.933E-2</v>
      </c>
      <c r="O85" s="247">
        <v>2</v>
      </c>
      <c r="AA85" s="220">
        <v>1</v>
      </c>
      <c r="AB85" s="220">
        <v>7</v>
      </c>
      <c r="AC85" s="220">
        <v>7</v>
      </c>
      <c r="AZ85" s="220">
        <v>2</v>
      </c>
      <c r="BA85" s="220">
        <f>IF(AZ85=1,G85,0)</f>
        <v>0</v>
      </c>
      <c r="BB85" s="220">
        <f>IF(AZ85=2,G85,0)</f>
        <v>0</v>
      </c>
      <c r="BC85" s="220">
        <f>IF(AZ85=3,G85,0)</f>
        <v>0</v>
      </c>
      <c r="BD85" s="220">
        <f>IF(AZ85=4,G85,0)</f>
        <v>0</v>
      </c>
      <c r="BE85" s="220">
        <f>IF(AZ85=5,G85,0)</f>
        <v>0</v>
      </c>
      <c r="CA85" s="247">
        <v>1</v>
      </c>
      <c r="CB85" s="247">
        <v>7</v>
      </c>
    </row>
    <row r="86" spans="1:80" x14ac:dyDescent="0.2">
      <c r="A86" s="248">
        <v>44</v>
      </c>
      <c r="B86" s="249" t="s">
        <v>812</v>
      </c>
      <c r="C86" s="250" t="s">
        <v>813</v>
      </c>
      <c r="D86" s="251" t="s">
        <v>111</v>
      </c>
      <c r="E86" s="252">
        <v>1</v>
      </c>
      <c r="F86" s="252">
        <v>0</v>
      </c>
      <c r="G86" s="253">
        <f>E86*F86</f>
        <v>0</v>
      </c>
      <c r="H86" s="254">
        <v>1.8600000000000001E-3</v>
      </c>
      <c r="I86" s="255">
        <f>E86*H86</f>
        <v>1.8600000000000001E-3</v>
      </c>
      <c r="J86" s="254">
        <v>0</v>
      </c>
      <c r="K86" s="255">
        <f>E86*J86</f>
        <v>0</v>
      </c>
      <c r="O86" s="247">
        <v>2</v>
      </c>
      <c r="AA86" s="220">
        <v>1</v>
      </c>
      <c r="AB86" s="220">
        <v>7</v>
      </c>
      <c r="AC86" s="220">
        <v>7</v>
      </c>
      <c r="AZ86" s="220">
        <v>2</v>
      </c>
      <c r="BA86" s="220">
        <f>IF(AZ86=1,G86,0)</f>
        <v>0</v>
      </c>
      <c r="BB86" s="220">
        <f>IF(AZ86=2,G86,0)</f>
        <v>0</v>
      </c>
      <c r="BC86" s="220">
        <f>IF(AZ86=3,G86,0)</f>
        <v>0</v>
      </c>
      <c r="BD86" s="220">
        <f>IF(AZ86=4,G86,0)</f>
        <v>0</v>
      </c>
      <c r="BE86" s="220">
        <f>IF(AZ86=5,G86,0)</f>
        <v>0</v>
      </c>
      <c r="CA86" s="247">
        <v>1</v>
      </c>
      <c r="CB86" s="247">
        <v>7</v>
      </c>
    </row>
    <row r="87" spans="1:80" x14ac:dyDescent="0.2">
      <c r="A87" s="248">
        <v>45</v>
      </c>
      <c r="B87" s="249" t="s">
        <v>814</v>
      </c>
      <c r="C87" s="250" t="s">
        <v>815</v>
      </c>
      <c r="D87" s="251" t="s">
        <v>111</v>
      </c>
      <c r="E87" s="252">
        <v>2</v>
      </c>
      <c r="F87" s="252">
        <v>0</v>
      </c>
      <c r="G87" s="253">
        <f>E87*F87</f>
        <v>0</v>
      </c>
      <c r="H87" s="254">
        <v>0</v>
      </c>
      <c r="I87" s="255">
        <f>E87*H87</f>
        <v>0</v>
      </c>
      <c r="J87" s="254">
        <v>-1.9460000000000002E-2</v>
      </c>
      <c r="K87" s="255">
        <f>E87*J87</f>
        <v>-3.8920000000000003E-2</v>
      </c>
      <c r="O87" s="247">
        <v>2</v>
      </c>
      <c r="AA87" s="220">
        <v>1</v>
      </c>
      <c r="AB87" s="220">
        <v>7</v>
      </c>
      <c r="AC87" s="220">
        <v>7</v>
      </c>
      <c r="AZ87" s="220">
        <v>2</v>
      </c>
      <c r="BA87" s="220">
        <f>IF(AZ87=1,G87,0)</f>
        <v>0</v>
      </c>
      <c r="BB87" s="220">
        <f>IF(AZ87=2,G87,0)</f>
        <v>0</v>
      </c>
      <c r="BC87" s="220">
        <f>IF(AZ87=3,G87,0)</f>
        <v>0</v>
      </c>
      <c r="BD87" s="220">
        <f>IF(AZ87=4,G87,0)</f>
        <v>0</v>
      </c>
      <c r="BE87" s="220">
        <f>IF(AZ87=5,G87,0)</f>
        <v>0</v>
      </c>
      <c r="CA87" s="247">
        <v>1</v>
      </c>
      <c r="CB87" s="247">
        <v>7</v>
      </c>
    </row>
    <row r="88" spans="1:80" x14ac:dyDescent="0.2">
      <c r="A88" s="248">
        <v>46</v>
      </c>
      <c r="B88" s="249" t="s">
        <v>816</v>
      </c>
      <c r="C88" s="250" t="s">
        <v>817</v>
      </c>
      <c r="D88" s="251" t="s">
        <v>111</v>
      </c>
      <c r="E88" s="252">
        <v>2</v>
      </c>
      <c r="F88" s="252">
        <v>0</v>
      </c>
      <c r="G88" s="253">
        <f>E88*F88</f>
        <v>0</v>
      </c>
      <c r="H88" s="254">
        <v>1.41E-3</v>
      </c>
      <c r="I88" s="255">
        <f>E88*H88</f>
        <v>2.82E-3</v>
      </c>
      <c r="J88" s="254">
        <v>0</v>
      </c>
      <c r="K88" s="255">
        <f>E88*J88</f>
        <v>0</v>
      </c>
      <c r="O88" s="247">
        <v>2</v>
      </c>
      <c r="AA88" s="220">
        <v>1</v>
      </c>
      <c r="AB88" s="220">
        <v>7</v>
      </c>
      <c r="AC88" s="220">
        <v>7</v>
      </c>
      <c r="AZ88" s="220">
        <v>2</v>
      </c>
      <c r="BA88" s="220">
        <f>IF(AZ88=1,G88,0)</f>
        <v>0</v>
      </c>
      <c r="BB88" s="220">
        <f>IF(AZ88=2,G88,0)</f>
        <v>0</v>
      </c>
      <c r="BC88" s="220">
        <f>IF(AZ88=3,G88,0)</f>
        <v>0</v>
      </c>
      <c r="BD88" s="220">
        <f>IF(AZ88=4,G88,0)</f>
        <v>0</v>
      </c>
      <c r="BE88" s="220">
        <f>IF(AZ88=5,G88,0)</f>
        <v>0</v>
      </c>
      <c r="CA88" s="247">
        <v>1</v>
      </c>
      <c r="CB88" s="247">
        <v>7</v>
      </c>
    </row>
    <row r="89" spans="1:80" x14ac:dyDescent="0.2">
      <c r="A89" s="256"/>
      <c r="B89" s="257"/>
      <c r="C89" s="322"/>
      <c r="D89" s="323"/>
      <c r="E89" s="323"/>
      <c r="F89" s="323"/>
      <c r="G89" s="324"/>
      <c r="I89" s="258"/>
      <c r="K89" s="258"/>
      <c r="L89" s="259"/>
      <c r="O89" s="247">
        <v>3</v>
      </c>
    </row>
    <row r="90" spans="1:80" x14ac:dyDescent="0.2">
      <c r="A90" s="248">
        <v>47</v>
      </c>
      <c r="B90" s="249" t="s">
        <v>818</v>
      </c>
      <c r="C90" s="250" t="s">
        <v>819</v>
      </c>
      <c r="D90" s="251" t="s">
        <v>111</v>
      </c>
      <c r="E90" s="252">
        <v>1</v>
      </c>
      <c r="F90" s="252">
        <v>0</v>
      </c>
      <c r="G90" s="253">
        <f t="shared" ref="G90:G114" si="8">E90*F90</f>
        <v>0</v>
      </c>
      <c r="H90" s="254">
        <v>0</v>
      </c>
      <c r="I90" s="255">
        <f t="shared" ref="I90:I114" si="9">E90*H90</f>
        <v>0</v>
      </c>
      <c r="J90" s="254">
        <v>-2.4500000000000001E-2</v>
      </c>
      <c r="K90" s="255">
        <f t="shared" ref="K90:K114" si="10">E90*J90</f>
        <v>-2.4500000000000001E-2</v>
      </c>
      <c r="O90" s="247">
        <v>2</v>
      </c>
      <c r="AA90" s="220">
        <v>1</v>
      </c>
      <c r="AB90" s="220">
        <v>7</v>
      </c>
      <c r="AC90" s="220">
        <v>7</v>
      </c>
      <c r="AZ90" s="220">
        <v>2</v>
      </c>
      <c r="BA90" s="220">
        <f t="shared" ref="BA90:BA114" si="11">IF(AZ90=1,G90,0)</f>
        <v>0</v>
      </c>
      <c r="BB90" s="220">
        <f t="shared" ref="BB90:BB114" si="12">IF(AZ90=2,G90,0)</f>
        <v>0</v>
      </c>
      <c r="BC90" s="220">
        <f t="shared" ref="BC90:BC114" si="13">IF(AZ90=3,G90,0)</f>
        <v>0</v>
      </c>
      <c r="BD90" s="220">
        <f t="shared" ref="BD90:BD114" si="14">IF(AZ90=4,G90,0)</f>
        <v>0</v>
      </c>
      <c r="BE90" s="220">
        <f t="shared" ref="BE90:BE114" si="15">IF(AZ90=5,G90,0)</f>
        <v>0</v>
      </c>
      <c r="CA90" s="247">
        <v>1</v>
      </c>
      <c r="CB90" s="247">
        <v>7</v>
      </c>
    </row>
    <row r="91" spans="1:80" x14ac:dyDescent="0.2">
      <c r="A91" s="248">
        <v>48</v>
      </c>
      <c r="B91" s="249" t="s">
        <v>820</v>
      </c>
      <c r="C91" s="250" t="s">
        <v>821</v>
      </c>
      <c r="D91" s="251" t="s">
        <v>111</v>
      </c>
      <c r="E91" s="252">
        <v>1</v>
      </c>
      <c r="F91" s="252">
        <v>0</v>
      </c>
      <c r="G91" s="253">
        <f t="shared" si="8"/>
        <v>0</v>
      </c>
      <c r="H91" s="254">
        <v>6.2E-4</v>
      </c>
      <c r="I91" s="255">
        <f t="shared" si="9"/>
        <v>6.2E-4</v>
      </c>
      <c r="J91" s="254">
        <v>0</v>
      </c>
      <c r="K91" s="255">
        <f t="shared" si="10"/>
        <v>0</v>
      </c>
      <c r="O91" s="247">
        <v>2</v>
      </c>
      <c r="AA91" s="220">
        <v>1</v>
      </c>
      <c r="AB91" s="220">
        <v>7</v>
      </c>
      <c r="AC91" s="220">
        <v>7</v>
      </c>
      <c r="AZ91" s="220">
        <v>2</v>
      </c>
      <c r="BA91" s="220">
        <f t="shared" si="11"/>
        <v>0</v>
      </c>
      <c r="BB91" s="220">
        <f t="shared" si="12"/>
        <v>0</v>
      </c>
      <c r="BC91" s="220">
        <f t="shared" si="13"/>
        <v>0</v>
      </c>
      <c r="BD91" s="220">
        <f t="shared" si="14"/>
        <v>0</v>
      </c>
      <c r="BE91" s="220">
        <f t="shared" si="15"/>
        <v>0</v>
      </c>
      <c r="CA91" s="247">
        <v>1</v>
      </c>
      <c r="CB91" s="247">
        <v>7</v>
      </c>
    </row>
    <row r="92" spans="1:80" x14ac:dyDescent="0.2">
      <c r="A92" s="248">
        <v>49</v>
      </c>
      <c r="B92" s="249" t="s">
        <v>822</v>
      </c>
      <c r="C92" s="250" t="s">
        <v>823</v>
      </c>
      <c r="D92" s="251" t="s">
        <v>111</v>
      </c>
      <c r="E92" s="252">
        <v>1</v>
      </c>
      <c r="F92" s="252">
        <v>0</v>
      </c>
      <c r="G92" s="253">
        <f t="shared" si="8"/>
        <v>0</v>
      </c>
      <c r="H92" s="254">
        <v>1.7000000000000001E-4</v>
      </c>
      <c r="I92" s="255">
        <f t="shared" si="9"/>
        <v>1.7000000000000001E-4</v>
      </c>
      <c r="J92" s="254">
        <v>0</v>
      </c>
      <c r="K92" s="255">
        <f t="shared" si="10"/>
        <v>0</v>
      </c>
      <c r="O92" s="247">
        <v>2</v>
      </c>
      <c r="AA92" s="220">
        <v>1</v>
      </c>
      <c r="AB92" s="220">
        <v>7</v>
      </c>
      <c r="AC92" s="220">
        <v>7</v>
      </c>
      <c r="AZ92" s="220">
        <v>2</v>
      </c>
      <c r="BA92" s="220">
        <f t="shared" si="11"/>
        <v>0</v>
      </c>
      <c r="BB92" s="220">
        <f t="shared" si="12"/>
        <v>0</v>
      </c>
      <c r="BC92" s="220">
        <f t="shared" si="13"/>
        <v>0</v>
      </c>
      <c r="BD92" s="220">
        <f t="shared" si="14"/>
        <v>0</v>
      </c>
      <c r="BE92" s="220">
        <f t="shared" si="15"/>
        <v>0</v>
      </c>
      <c r="CA92" s="247">
        <v>1</v>
      </c>
      <c r="CB92" s="247">
        <v>7</v>
      </c>
    </row>
    <row r="93" spans="1:80" x14ac:dyDescent="0.2">
      <c r="A93" s="248">
        <v>50</v>
      </c>
      <c r="B93" s="249" t="s">
        <v>824</v>
      </c>
      <c r="C93" s="250" t="s">
        <v>825</v>
      </c>
      <c r="D93" s="251" t="s">
        <v>111</v>
      </c>
      <c r="E93" s="252">
        <v>1</v>
      </c>
      <c r="F93" s="252">
        <v>0</v>
      </c>
      <c r="G93" s="253">
        <f t="shared" si="8"/>
        <v>0</v>
      </c>
      <c r="H93" s="254">
        <v>2.5000000000000001E-4</v>
      </c>
      <c r="I93" s="255">
        <f t="shared" si="9"/>
        <v>2.5000000000000001E-4</v>
      </c>
      <c r="J93" s="254">
        <v>0</v>
      </c>
      <c r="K93" s="255">
        <f t="shared" si="10"/>
        <v>0</v>
      </c>
      <c r="O93" s="247">
        <v>2</v>
      </c>
      <c r="AA93" s="220">
        <v>1</v>
      </c>
      <c r="AB93" s="220">
        <v>7</v>
      </c>
      <c r="AC93" s="220">
        <v>7</v>
      </c>
      <c r="AZ93" s="220">
        <v>2</v>
      </c>
      <c r="BA93" s="220">
        <f t="shared" si="11"/>
        <v>0</v>
      </c>
      <c r="BB93" s="220">
        <f t="shared" si="12"/>
        <v>0</v>
      </c>
      <c r="BC93" s="220">
        <f t="shared" si="13"/>
        <v>0</v>
      </c>
      <c r="BD93" s="220">
        <f t="shared" si="14"/>
        <v>0</v>
      </c>
      <c r="BE93" s="220">
        <f t="shared" si="15"/>
        <v>0</v>
      </c>
      <c r="CA93" s="247">
        <v>1</v>
      </c>
      <c r="CB93" s="247">
        <v>7</v>
      </c>
    </row>
    <row r="94" spans="1:80" x14ac:dyDescent="0.2">
      <c r="A94" s="248">
        <v>51</v>
      </c>
      <c r="B94" s="249" t="s">
        <v>826</v>
      </c>
      <c r="C94" s="250" t="s">
        <v>827</v>
      </c>
      <c r="D94" s="251" t="s">
        <v>111</v>
      </c>
      <c r="E94" s="252">
        <v>1</v>
      </c>
      <c r="F94" s="252">
        <v>0</v>
      </c>
      <c r="G94" s="253">
        <f t="shared" si="8"/>
        <v>0</v>
      </c>
      <c r="H94" s="254">
        <v>0</v>
      </c>
      <c r="I94" s="255">
        <f t="shared" si="9"/>
        <v>0</v>
      </c>
      <c r="J94" s="254">
        <v>-1.7299999999999999E-2</v>
      </c>
      <c r="K94" s="255">
        <f t="shared" si="10"/>
        <v>-1.7299999999999999E-2</v>
      </c>
      <c r="O94" s="247">
        <v>2</v>
      </c>
      <c r="AA94" s="220">
        <v>1</v>
      </c>
      <c r="AB94" s="220">
        <v>7</v>
      </c>
      <c r="AC94" s="220">
        <v>7</v>
      </c>
      <c r="AZ94" s="220">
        <v>2</v>
      </c>
      <c r="BA94" s="220">
        <f t="shared" si="11"/>
        <v>0</v>
      </c>
      <c r="BB94" s="220">
        <f t="shared" si="12"/>
        <v>0</v>
      </c>
      <c r="BC94" s="220">
        <f t="shared" si="13"/>
        <v>0</v>
      </c>
      <c r="BD94" s="220">
        <f t="shared" si="14"/>
        <v>0</v>
      </c>
      <c r="BE94" s="220">
        <f t="shared" si="15"/>
        <v>0</v>
      </c>
      <c r="CA94" s="247">
        <v>1</v>
      </c>
      <c r="CB94" s="247">
        <v>7</v>
      </c>
    </row>
    <row r="95" spans="1:80" x14ac:dyDescent="0.2">
      <c r="A95" s="248">
        <v>52</v>
      </c>
      <c r="B95" s="249" t="s">
        <v>828</v>
      </c>
      <c r="C95" s="250" t="s">
        <v>829</v>
      </c>
      <c r="D95" s="251" t="s">
        <v>256</v>
      </c>
      <c r="E95" s="252">
        <v>1</v>
      </c>
      <c r="F95" s="252">
        <v>0</v>
      </c>
      <c r="G95" s="253">
        <f t="shared" si="8"/>
        <v>0</v>
      </c>
      <c r="H95" s="254">
        <v>9.0000000000000006E-5</v>
      </c>
      <c r="I95" s="255">
        <f t="shared" si="9"/>
        <v>9.0000000000000006E-5</v>
      </c>
      <c r="J95" s="254">
        <v>0</v>
      </c>
      <c r="K95" s="255">
        <f t="shared" si="10"/>
        <v>0</v>
      </c>
      <c r="O95" s="247">
        <v>2</v>
      </c>
      <c r="AA95" s="220">
        <v>1</v>
      </c>
      <c r="AB95" s="220">
        <v>7</v>
      </c>
      <c r="AC95" s="220">
        <v>7</v>
      </c>
      <c r="AZ95" s="220">
        <v>2</v>
      </c>
      <c r="BA95" s="220">
        <f t="shared" si="11"/>
        <v>0</v>
      </c>
      <c r="BB95" s="220">
        <f t="shared" si="12"/>
        <v>0</v>
      </c>
      <c r="BC95" s="220">
        <f t="shared" si="13"/>
        <v>0</v>
      </c>
      <c r="BD95" s="220">
        <f t="shared" si="14"/>
        <v>0</v>
      </c>
      <c r="BE95" s="220">
        <f t="shared" si="15"/>
        <v>0</v>
      </c>
      <c r="CA95" s="247">
        <v>1</v>
      </c>
      <c r="CB95" s="247">
        <v>7</v>
      </c>
    </row>
    <row r="96" spans="1:80" x14ac:dyDescent="0.2">
      <c r="A96" s="248">
        <v>53</v>
      </c>
      <c r="B96" s="249" t="s">
        <v>830</v>
      </c>
      <c r="C96" s="250" t="s">
        <v>831</v>
      </c>
      <c r="D96" s="251" t="s">
        <v>111</v>
      </c>
      <c r="E96" s="252">
        <v>7</v>
      </c>
      <c r="F96" s="252">
        <v>0</v>
      </c>
      <c r="G96" s="253">
        <f t="shared" si="8"/>
        <v>0</v>
      </c>
      <c r="H96" s="254">
        <v>1.7000000000000001E-4</v>
      </c>
      <c r="I96" s="255">
        <f t="shared" si="9"/>
        <v>1.1900000000000001E-3</v>
      </c>
      <c r="J96" s="254">
        <v>0</v>
      </c>
      <c r="K96" s="255">
        <f t="shared" si="10"/>
        <v>0</v>
      </c>
      <c r="O96" s="247">
        <v>2</v>
      </c>
      <c r="AA96" s="220">
        <v>1</v>
      </c>
      <c r="AB96" s="220">
        <v>7</v>
      </c>
      <c r="AC96" s="220">
        <v>7</v>
      </c>
      <c r="AZ96" s="220">
        <v>2</v>
      </c>
      <c r="BA96" s="220">
        <f t="shared" si="11"/>
        <v>0</v>
      </c>
      <c r="BB96" s="220">
        <f t="shared" si="12"/>
        <v>0</v>
      </c>
      <c r="BC96" s="220">
        <f t="shared" si="13"/>
        <v>0</v>
      </c>
      <c r="BD96" s="220">
        <f t="shared" si="14"/>
        <v>0</v>
      </c>
      <c r="BE96" s="220">
        <f t="shared" si="15"/>
        <v>0</v>
      </c>
      <c r="CA96" s="247">
        <v>1</v>
      </c>
      <c r="CB96" s="247">
        <v>7</v>
      </c>
    </row>
    <row r="97" spans="1:80" x14ac:dyDescent="0.2">
      <c r="A97" s="248">
        <v>54</v>
      </c>
      <c r="B97" s="249" t="s">
        <v>832</v>
      </c>
      <c r="C97" s="250" t="s">
        <v>833</v>
      </c>
      <c r="D97" s="251" t="s">
        <v>256</v>
      </c>
      <c r="E97" s="252">
        <v>1</v>
      </c>
      <c r="F97" s="252">
        <v>0</v>
      </c>
      <c r="G97" s="253">
        <f t="shared" si="8"/>
        <v>0</v>
      </c>
      <c r="H97" s="254">
        <v>0</v>
      </c>
      <c r="I97" s="255">
        <f t="shared" si="9"/>
        <v>0</v>
      </c>
      <c r="J97" s="254">
        <v>-4.8999999999999998E-4</v>
      </c>
      <c r="K97" s="255">
        <f t="shared" si="10"/>
        <v>-4.8999999999999998E-4</v>
      </c>
      <c r="O97" s="247">
        <v>2</v>
      </c>
      <c r="AA97" s="220">
        <v>1</v>
      </c>
      <c r="AB97" s="220">
        <v>7</v>
      </c>
      <c r="AC97" s="220">
        <v>7</v>
      </c>
      <c r="AZ97" s="220">
        <v>2</v>
      </c>
      <c r="BA97" s="220">
        <f t="shared" si="11"/>
        <v>0</v>
      </c>
      <c r="BB97" s="220">
        <f t="shared" si="12"/>
        <v>0</v>
      </c>
      <c r="BC97" s="220">
        <f t="shared" si="13"/>
        <v>0</v>
      </c>
      <c r="BD97" s="220">
        <f t="shared" si="14"/>
        <v>0</v>
      </c>
      <c r="BE97" s="220">
        <f t="shared" si="15"/>
        <v>0</v>
      </c>
      <c r="CA97" s="247">
        <v>1</v>
      </c>
      <c r="CB97" s="247">
        <v>7</v>
      </c>
    </row>
    <row r="98" spans="1:80" x14ac:dyDescent="0.2">
      <c r="A98" s="248">
        <v>55</v>
      </c>
      <c r="B98" s="249" t="s">
        <v>834</v>
      </c>
      <c r="C98" s="250" t="s">
        <v>835</v>
      </c>
      <c r="D98" s="251" t="s">
        <v>111</v>
      </c>
      <c r="E98" s="252">
        <v>1</v>
      </c>
      <c r="F98" s="252">
        <v>0</v>
      </c>
      <c r="G98" s="253">
        <f t="shared" si="8"/>
        <v>0</v>
      </c>
      <c r="H98" s="254">
        <v>2.4000000000000001E-4</v>
      </c>
      <c r="I98" s="255">
        <f t="shared" si="9"/>
        <v>2.4000000000000001E-4</v>
      </c>
      <c r="J98" s="254">
        <v>0</v>
      </c>
      <c r="K98" s="255">
        <f t="shared" si="10"/>
        <v>0</v>
      </c>
      <c r="O98" s="247">
        <v>2</v>
      </c>
      <c r="AA98" s="220">
        <v>1</v>
      </c>
      <c r="AB98" s="220">
        <v>7</v>
      </c>
      <c r="AC98" s="220">
        <v>7</v>
      </c>
      <c r="AZ98" s="220">
        <v>2</v>
      </c>
      <c r="BA98" s="220">
        <f t="shared" si="11"/>
        <v>0</v>
      </c>
      <c r="BB98" s="220">
        <f t="shared" si="12"/>
        <v>0</v>
      </c>
      <c r="BC98" s="220">
        <f t="shared" si="13"/>
        <v>0</v>
      </c>
      <c r="BD98" s="220">
        <f t="shared" si="14"/>
        <v>0</v>
      </c>
      <c r="BE98" s="220">
        <f t="shared" si="15"/>
        <v>0</v>
      </c>
      <c r="CA98" s="247">
        <v>1</v>
      </c>
      <c r="CB98" s="247">
        <v>7</v>
      </c>
    </row>
    <row r="99" spans="1:80" x14ac:dyDescent="0.2">
      <c r="A99" s="248">
        <v>56</v>
      </c>
      <c r="B99" s="249" t="s">
        <v>836</v>
      </c>
      <c r="C99" s="250" t="s">
        <v>837</v>
      </c>
      <c r="D99" s="251" t="s">
        <v>111</v>
      </c>
      <c r="E99" s="252">
        <v>4</v>
      </c>
      <c r="F99" s="252">
        <v>0</v>
      </c>
      <c r="G99" s="253">
        <f t="shared" si="8"/>
        <v>0</v>
      </c>
      <c r="H99" s="254">
        <v>0</v>
      </c>
      <c r="I99" s="255">
        <f t="shared" si="9"/>
        <v>0</v>
      </c>
      <c r="J99" s="254">
        <v>-1.56E-3</v>
      </c>
      <c r="K99" s="255">
        <f t="shared" si="10"/>
        <v>-6.2399999999999999E-3</v>
      </c>
      <c r="O99" s="247">
        <v>2</v>
      </c>
      <c r="AA99" s="220">
        <v>1</v>
      </c>
      <c r="AB99" s="220">
        <v>7</v>
      </c>
      <c r="AC99" s="220">
        <v>7</v>
      </c>
      <c r="AZ99" s="220">
        <v>2</v>
      </c>
      <c r="BA99" s="220">
        <f t="shared" si="11"/>
        <v>0</v>
      </c>
      <c r="BB99" s="220">
        <f t="shared" si="12"/>
        <v>0</v>
      </c>
      <c r="BC99" s="220">
        <f t="shared" si="13"/>
        <v>0</v>
      </c>
      <c r="BD99" s="220">
        <f t="shared" si="14"/>
        <v>0</v>
      </c>
      <c r="BE99" s="220">
        <f t="shared" si="15"/>
        <v>0</v>
      </c>
      <c r="CA99" s="247">
        <v>1</v>
      </c>
      <c r="CB99" s="247">
        <v>7</v>
      </c>
    </row>
    <row r="100" spans="1:80" x14ac:dyDescent="0.2">
      <c r="A100" s="248">
        <v>57</v>
      </c>
      <c r="B100" s="249" t="s">
        <v>836</v>
      </c>
      <c r="C100" s="250" t="s">
        <v>837</v>
      </c>
      <c r="D100" s="251" t="s">
        <v>111</v>
      </c>
      <c r="E100" s="252">
        <v>4</v>
      </c>
      <c r="F100" s="252">
        <v>0</v>
      </c>
      <c r="G100" s="253">
        <f t="shared" si="8"/>
        <v>0</v>
      </c>
      <c r="H100" s="254">
        <v>0</v>
      </c>
      <c r="I100" s="255">
        <f t="shared" si="9"/>
        <v>0</v>
      </c>
      <c r="J100" s="254">
        <v>-1.56E-3</v>
      </c>
      <c r="K100" s="255">
        <f t="shared" si="10"/>
        <v>-6.2399999999999999E-3</v>
      </c>
      <c r="O100" s="247">
        <v>2</v>
      </c>
      <c r="AA100" s="220">
        <v>1</v>
      </c>
      <c r="AB100" s="220">
        <v>7</v>
      </c>
      <c r="AC100" s="220">
        <v>7</v>
      </c>
      <c r="AZ100" s="220">
        <v>2</v>
      </c>
      <c r="BA100" s="220">
        <f t="shared" si="11"/>
        <v>0</v>
      </c>
      <c r="BB100" s="220">
        <f t="shared" si="12"/>
        <v>0</v>
      </c>
      <c r="BC100" s="220">
        <f t="shared" si="13"/>
        <v>0</v>
      </c>
      <c r="BD100" s="220">
        <f t="shared" si="14"/>
        <v>0</v>
      </c>
      <c r="BE100" s="220">
        <f t="shared" si="15"/>
        <v>0</v>
      </c>
      <c r="CA100" s="247">
        <v>1</v>
      </c>
      <c r="CB100" s="247">
        <v>7</v>
      </c>
    </row>
    <row r="101" spans="1:80" ht="22.5" x14ac:dyDescent="0.2">
      <c r="A101" s="248">
        <v>58</v>
      </c>
      <c r="B101" s="249" t="s">
        <v>838</v>
      </c>
      <c r="C101" s="250" t="s">
        <v>839</v>
      </c>
      <c r="D101" s="251" t="s">
        <v>256</v>
      </c>
      <c r="E101" s="252">
        <v>2</v>
      </c>
      <c r="F101" s="252">
        <v>0</v>
      </c>
      <c r="G101" s="253">
        <f t="shared" si="8"/>
        <v>0</v>
      </c>
      <c r="H101" s="254">
        <v>8.4999999999999995E-4</v>
      </c>
      <c r="I101" s="255">
        <f t="shared" si="9"/>
        <v>1.6999999999999999E-3</v>
      </c>
      <c r="J101" s="254">
        <v>0</v>
      </c>
      <c r="K101" s="255">
        <f t="shared" si="10"/>
        <v>0</v>
      </c>
      <c r="O101" s="247">
        <v>2</v>
      </c>
      <c r="AA101" s="220">
        <v>1</v>
      </c>
      <c r="AB101" s="220">
        <v>7</v>
      </c>
      <c r="AC101" s="220">
        <v>7</v>
      </c>
      <c r="AZ101" s="220">
        <v>2</v>
      </c>
      <c r="BA101" s="220">
        <f t="shared" si="11"/>
        <v>0</v>
      </c>
      <c r="BB101" s="220">
        <f t="shared" si="12"/>
        <v>0</v>
      </c>
      <c r="BC101" s="220">
        <f t="shared" si="13"/>
        <v>0</v>
      </c>
      <c r="BD101" s="220">
        <f t="shared" si="14"/>
        <v>0</v>
      </c>
      <c r="BE101" s="220">
        <f t="shared" si="15"/>
        <v>0</v>
      </c>
      <c r="CA101" s="247">
        <v>1</v>
      </c>
      <c r="CB101" s="247">
        <v>7</v>
      </c>
    </row>
    <row r="102" spans="1:80" ht="22.5" x14ac:dyDescent="0.2">
      <c r="A102" s="248">
        <v>59</v>
      </c>
      <c r="B102" s="249" t="s">
        <v>840</v>
      </c>
      <c r="C102" s="250" t="s">
        <v>841</v>
      </c>
      <c r="D102" s="251" t="s">
        <v>256</v>
      </c>
      <c r="E102" s="252">
        <v>1</v>
      </c>
      <c r="F102" s="252">
        <v>0</v>
      </c>
      <c r="G102" s="253">
        <f t="shared" si="8"/>
        <v>0</v>
      </c>
      <c r="H102" s="254">
        <v>1.64E-3</v>
      </c>
      <c r="I102" s="255">
        <f t="shared" si="9"/>
        <v>1.64E-3</v>
      </c>
      <c r="J102" s="254">
        <v>0</v>
      </c>
      <c r="K102" s="255">
        <f t="shared" si="10"/>
        <v>0</v>
      </c>
      <c r="O102" s="247">
        <v>2</v>
      </c>
      <c r="AA102" s="220">
        <v>1</v>
      </c>
      <c r="AB102" s="220">
        <v>7</v>
      </c>
      <c r="AC102" s="220">
        <v>7</v>
      </c>
      <c r="AZ102" s="220">
        <v>2</v>
      </c>
      <c r="BA102" s="220">
        <f t="shared" si="11"/>
        <v>0</v>
      </c>
      <c r="BB102" s="220">
        <f t="shared" si="12"/>
        <v>0</v>
      </c>
      <c r="BC102" s="220">
        <f t="shared" si="13"/>
        <v>0</v>
      </c>
      <c r="BD102" s="220">
        <f t="shared" si="14"/>
        <v>0</v>
      </c>
      <c r="BE102" s="220">
        <f t="shared" si="15"/>
        <v>0</v>
      </c>
      <c r="CA102" s="247">
        <v>1</v>
      </c>
      <c r="CB102" s="247">
        <v>7</v>
      </c>
    </row>
    <row r="103" spans="1:80" ht="22.5" x14ac:dyDescent="0.2">
      <c r="A103" s="248">
        <v>60</v>
      </c>
      <c r="B103" s="249" t="s">
        <v>842</v>
      </c>
      <c r="C103" s="250" t="s">
        <v>843</v>
      </c>
      <c r="D103" s="251" t="s">
        <v>256</v>
      </c>
      <c r="E103" s="252">
        <v>1</v>
      </c>
      <c r="F103" s="252">
        <v>0</v>
      </c>
      <c r="G103" s="253">
        <f t="shared" si="8"/>
        <v>0</v>
      </c>
      <c r="H103" s="254">
        <v>1.5200000000000001E-3</v>
      </c>
      <c r="I103" s="255">
        <f t="shared" si="9"/>
        <v>1.5200000000000001E-3</v>
      </c>
      <c r="J103" s="254">
        <v>0</v>
      </c>
      <c r="K103" s="255">
        <f t="shared" si="10"/>
        <v>0</v>
      </c>
      <c r="O103" s="247">
        <v>2</v>
      </c>
      <c r="AA103" s="220">
        <v>1</v>
      </c>
      <c r="AB103" s="220">
        <v>7</v>
      </c>
      <c r="AC103" s="220">
        <v>7</v>
      </c>
      <c r="AZ103" s="220">
        <v>2</v>
      </c>
      <c r="BA103" s="220">
        <f t="shared" si="11"/>
        <v>0</v>
      </c>
      <c r="BB103" s="220">
        <f t="shared" si="12"/>
        <v>0</v>
      </c>
      <c r="BC103" s="220">
        <f t="shared" si="13"/>
        <v>0</v>
      </c>
      <c r="BD103" s="220">
        <f t="shared" si="14"/>
        <v>0</v>
      </c>
      <c r="BE103" s="220">
        <f t="shared" si="15"/>
        <v>0</v>
      </c>
      <c r="CA103" s="247">
        <v>1</v>
      </c>
      <c r="CB103" s="247">
        <v>7</v>
      </c>
    </row>
    <row r="104" spans="1:80" x14ac:dyDescent="0.2">
      <c r="A104" s="248">
        <v>61</v>
      </c>
      <c r="B104" s="249" t="s">
        <v>844</v>
      </c>
      <c r="C104" s="250" t="s">
        <v>845</v>
      </c>
      <c r="D104" s="251" t="s">
        <v>256</v>
      </c>
      <c r="E104" s="252">
        <v>1</v>
      </c>
      <c r="F104" s="252">
        <v>0</v>
      </c>
      <c r="G104" s="253">
        <f t="shared" si="8"/>
        <v>0</v>
      </c>
      <c r="H104" s="254">
        <v>2.0000000000000001E-4</v>
      </c>
      <c r="I104" s="255">
        <f t="shared" si="9"/>
        <v>2.0000000000000001E-4</v>
      </c>
      <c r="J104" s="254">
        <v>0</v>
      </c>
      <c r="K104" s="255">
        <f t="shared" si="10"/>
        <v>0</v>
      </c>
      <c r="O104" s="247">
        <v>2</v>
      </c>
      <c r="AA104" s="220">
        <v>1</v>
      </c>
      <c r="AB104" s="220">
        <v>7</v>
      </c>
      <c r="AC104" s="220">
        <v>7</v>
      </c>
      <c r="AZ104" s="220">
        <v>2</v>
      </c>
      <c r="BA104" s="220">
        <f t="shared" si="11"/>
        <v>0</v>
      </c>
      <c r="BB104" s="220">
        <f t="shared" si="12"/>
        <v>0</v>
      </c>
      <c r="BC104" s="220">
        <f t="shared" si="13"/>
        <v>0</v>
      </c>
      <c r="BD104" s="220">
        <f t="shared" si="14"/>
        <v>0</v>
      </c>
      <c r="BE104" s="220">
        <f t="shared" si="15"/>
        <v>0</v>
      </c>
      <c r="CA104" s="247">
        <v>1</v>
      </c>
      <c r="CB104" s="247">
        <v>7</v>
      </c>
    </row>
    <row r="105" spans="1:80" x14ac:dyDescent="0.2">
      <c r="A105" s="248">
        <v>62</v>
      </c>
      <c r="B105" s="249" t="s">
        <v>313</v>
      </c>
      <c r="C105" s="250" t="s">
        <v>846</v>
      </c>
      <c r="D105" s="251" t="s">
        <v>256</v>
      </c>
      <c r="E105" s="252">
        <v>1</v>
      </c>
      <c r="F105" s="252">
        <v>0</v>
      </c>
      <c r="G105" s="253">
        <f t="shared" si="8"/>
        <v>0</v>
      </c>
      <c r="H105" s="254">
        <v>1.7000000000000001E-4</v>
      </c>
      <c r="I105" s="255">
        <f t="shared" si="9"/>
        <v>1.7000000000000001E-4</v>
      </c>
      <c r="J105" s="254"/>
      <c r="K105" s="255">
        <f t="shared" si="10"/>
        <v>0</v>
      </c>
      <c r="O105" s="247">
        <v>2</v>
      </c>
      <c r="AA105" s="220">
        <v>12</v>
      </c>
      <c r="AB105" s="220">
        <v>0</v>
      </c>
      <c r="AC105" s="220">
        <v>51</v>
      </c>
      <c r="AZ105" s="220">
        <v>2</v>
      </c>
      <c r="BA105" s="220">
        <f t="shared" si="11"/>
        <v>0</v>
      </c>
      <c r="BB105" s="220">
        <f t="shared" si="12"/>
        <v>0</v>
      </c>
      <c r="BC105" s="220">
        <f t="shared" si="13"/>
        <v>0</v>
      </c>
      <c r="BD105" s="220">
        <f t="shared" si="14"/>
        <v>0</v>
      </c>
      <c r="BE105" s="220">
        <f t="shared" si="15"/>
        <v>0</v>
      </c>
      <c r="CA105" s="247">
        <v>12</v>
      </c>
      <c r="CB105" s="247">
        <v>0</v>
      </c>
    </row>
    <row r="106" spans="1:80" x14ac:dyDescent="0.2">
      <c r="A106" s="248">
        <v>63</v>
      </c>
      <c r="B106" s="249" t="s">
        <v>847</v>
      </c>
      <c r="C106" s="250" t="s">
        <v>848</v>
      </c>
      <c r="D106" s="251" t="s">
        <v>256</v>
      </c>
      <c r="E106" s="252">
        <v>1</v>
      </c>
      <c r="F106" s="252">
        <v>0</v>
      </c>
      <c r="G106" s="253">
        <f t="shared" si="8"/>
        <v>0</v>
      </c>
      <c r="H106" s="254">
        <v>0</v>
      </c>
      <c r="I106" s="255">
        <f t="shared" si="9"/>
        <v>0</v>
      </c>
      <c r="J106" s="254"/>
      <c r="K106" s="255">
        <f t="shared" si="10"/>
        <v>0</v>
      </c>
      <c r="O106" s="247">
        <v>2</v>
      </c>
      <c r="AA106" s="220">
        <v>3</v>
      </c>
      <c r="AB106" s="220">
        <v>7</v>
      </c>
      <c r="AC106" s="220">
        <v>55110051</v>
      </c>
      <c r="AZ106" s="220">
        <v>2</v>
      </c>
      <c r="BA106" s="220">
        <f t="shared" si="11"/>
        <v>0</v>
      </c>
      <c r="BB106" s="220">
        <f t="shared" si="12"/>
        <v>0</v>
      </c>
      <c r="BC106" s="220">
        <f t="shared" si="13"/>
        <v>0</v>
      </c>
      <c r="BD106" s="220">
        <f t="shared" si="14"/>
        <v>0</v>
      </c>
      <c r="BE106" s="220">
        <f t="shared" si="15"/>
        <v>0</v>
      </c>
      <c r="CA106" s="247">
        <v>3</v>
      </c>
      <c r="CB106" s="247">
        <v>7</v>
      </c>
    </row>
    <row r="107" spans="1:80" x14ac:dyDescent="0.2">
      <c r="A107" s="248">
        <v>64</v>
      </c>
      <c r="B107" s="249" t="s">
        <v>849</v>
      </c>
      <c r="C107" s="250" t="s">
        <v>850</v>
      </c>
      <c r="D107" s="251" t="s">
        <v>256</v>
      </c>
      <c r="E107" s="252">
        <v>1</v>
      </c>
      <c r="F107" s="252">
        <v>0</v>
      </c>
      <c r="G107" s="253">
        <f t="shared" si="8"/>
        <v>0</v>
      </c>
      <c r="H107" s="254">
        <v>1.1999999999999999E-3</v>
      </c>
      <c r="I107" s="255">
        <f t="shared" si="9"/>
        <v>1.1999999999999999E-3</v>
      </c>
      <c r="J107" s="254"/>
      <c r="K107" s="255">
        <f t="shared" si="10"/>
        <v>0</v>
      </c>
      <c r="O107" s="247">
        <v>2</v>
      </c>
      <c r="AA107" s="220">
        <v>3</v>
      </c>
      <c r="AB107" s="220">
        <v>7</v>
      </c>
      <c r="AC107" s="220">
        <v>55145000</v>
      </c>
      <c r="AZ107" s="220">
        <v>2</v>
      </c>
      <c r="BA107" s="220">
        <f t="shared" si="11"/>
        <v>0</v>
      </c>
      <c r="BB107" s="220">
        <f t="shared" si="12"/>
        <v>0</v>
      </c>
      <c r="BC107" s="220">
        <f t="shared" si="13"/>
        <v>0</v>
      </c>
      <c r="BD107" s="220">
        <f t="shared" si="14"/>
        <v>0</v>
      </c>
      <c r="BE107" s="220">
        <f t="shared" si="15"/>
        <v>0</v>
      </c>
      <c r="CA107" s="247">
        <v>3</v>
      </c>
      <c r="CB107" s="247">
        <v>7</v>
      </c>
    </row>
    <row r="108" spans="1:80" x14ac:dyDescent="0.2">
      <c r="A108" s="248">
        <v>65</v>
      </c>
      <c r="B108" s="249" t="s">
        <v>851</v>
      </c>
      <c r="C108" s="250" t="s">
        <v>852</v>
      </c>
      <c r="D108" s="251" t="s">
        <v>256</v>
      </c>
      <c r="E108" s="252">
        <v>1</v>
      </c>
      <c r="F108" s="252">
        <v>0</v>
      </c>
      <c r="G108" s="253">
        <f t="shared" si="8"/>
        <v>0</v>
      </c>
      <c r="H108" s="254">
        <v>1.1000000000000001E-3</v>
      </c>
      <c r="I108" s="255">
        <f t="shared" si="9"/>
        <v>1.1000000000000001E-3</v>
      </c>
      <c r="J108" s="254"/>
      <c r="K108" s="255">
        <f t="shared" si="10"/>
        <v>0</v>
      </c>
      <c r="O108" s="247">
        <v>2</v>
      </c>
      <c r="AA108" s="220">
        <v>3</v>
      </c>
      <c r="AB108" s="220">
        <v>7</v>
      </c>
      <c r="AC108" s="220">
        <v>55145012</v>
      </c>
      <c r="AZ108" s="220">
        <v>2</v>
      </c>
      <c r="BA108" s="220">
        <f t="shared" si="11"/>
        <v>0</v>
      </c>
      <c r="BB108" s="220">
        <f t="shared" si="12"/>
        <v>0</v>
      </c>
      <c r="BC108" s="220">
        <f t="shared" si="13"/>
        <v>0</v>
      </c>
      <c r="BD108" s="220">
        <f t="shared" si="14"/>
        <v>0</v>
      </c>
      <c r="BE108" s="220">
        <f t="shared" si="15"/>
        <v>0</v>
      </c>
      <c r="CA108" s="247">
        <v>3</v>
      </c>
      <c r="CB108" s="247">
        <v>7</v>
      </c>
    </row>
    <row r="109" spans="1:80" x14ac:dyDescent="0.2">
      <c r="A109" s="248">
        <v>66</v>
      </c>
      <c r="B109" s="249" t="s">
        <v>853</v>
      </c>
      <c r="C109" s="250" t="s">
        <v>854</v>
      </c>
      <c r="D109" s="251" t="s">
        <v>256</v>
      </c>
      <c r="E109" s="252">
        <v>1</v>
      </c>
      <c r="F109" s="252">
        <v>0</v>
      </c>
      <c r="G109" s="253">
        <f t="shared" si="8"/>
        <v>0</v>
      </c>
      <c r="H109" s="254">
        <v>2.5000000000000001E-3</v>
      </c>
      <c r="I109" s="255">
        <f t="shared" si="9"/>
        <v>2.5000000000000001E-3</v>
      </c>
      <c r="J109" s="254"/>
      <c r="K109" s="255">
        <f t="shared" si="10"/>
        <v>0</v>
      </c>
      <c r="O109" s="247">
        <v>2</v>
      </c>
      <c r="AA109" s="220">
        <v>3</v>
      </c>
      <c r="AB109" s="220">
        <v>7</v>
      </c>
      <c r="AC109" s="220">
        <v>551674068</v>
      </c>
      <c r="AZ109" s="220">
        <v>2</v>
      </c>
      <c r="BA109" s="220">
        <f t="shared" si="11"/>
        <v>0</v>
      </c>
      <c r="BB109" s="220">
        <f t="shared" si="12"/>
        <v>0</v>
      </c>
      <c r="BC109" s="220">
        <f t="shared" si="13"/>
        <v>0</v>
      </c>
      <c r="BD109" s="220">
        <f t="shared" si="14"/>
        <v>0</v>
      </c>
      <c r="BE109" s="220">
        <f t="shared" si="15"/>
        <v>0</v>
      </c>
      <c r="CA109" s="247">
        <v>3</v>
      </c>
      <c r="CB109" s="247">
        <v>7</v>
      </c>
    </row>
    <row r="110" spans="1:80" x14ac:dyDescent="0.2">
      <c r="A110" s="248">
        <v>67</v>
      </c>
      <c r="B110" s="249" t="s">
        <v>855</v>
      </c>
      <c r="C110" s="250" t="s">
        <v>856</v>
      </c>
      <c r="D110" s="251" t="s">
        <v>256</v>
      </c>
      <c r="E110" s="252">
        <v>1</v>
      </c>
      <c r="F110" s="252">
        <v>0</v>
      </c>
      <c r="G110" s="253">
        <f t="shared" si="8"/>
        <v>0</v>
      </c>
      <c r="H110" s="254">
        <v>1.2999999999999999E-2</v>
      </c>
      <c r="I110" s="255">
        <f t="shared" si="9"/>
        <v>1.2999999999999999E-2</v>
      </c>
      <c r="J110" s="254"/>
      <c r="K110" s="255">
        <f t="shared" si="10"/>
        <v>0</v>
      </c>
      <c r="O110" s="247">
        <v>2</v>
      </c>
      <c r="AA110" s="220">
        <v>3</v>
      </c>
      <c r="AB110" s="220">
        <v>7</v>
      </c>
      <c r="AC110" s="220">
        <v>64214330</v>
      </c>
      <c r="AZ110" s="220">
        <v>2</v>
      </c>
      <c r="BA110" s="220">
        <f t="shared" si="11"/>
        <v>0</v>
      </c>
      <c r="BB110" s="220">
        <f t="shared" si="12"/>
        <v>0</v>
      </c>
      <c r="BC110" s="220">
        <f t="shared" si="13"/>
        <v>0</v>
      </c>
      <c r="BD110" s="220">
        <f t="shared" si="14"/>
        <v>0</v>
      </c>
      <c r="BE110" s="220">
        <f t="shared" si="15"/>
        <v>0</v>
      </c>
      <c r="CA110" s="247">
        <v>3</v>
      </c>
      <c r="CB110" s="247">
        <v>7</v>
      </c>
    </row>
    <row r="111" spans="1:80" x14ac:dyDescent="0.2">
      <c r="A111" s="248">
        <v>68</v>
      </c>
      <c r="B111" s="249" t="s">
        <v>857</v>
      </c>
      <c r="C111" s="250" t="s">
        <v>858</v>
      </c>
      <c r="D111" s="251" t="s">
        <v>256</v>
      </c>
      <c r="E111" s="252">
        <v>1</v>
      </c>
      <c r="F111" s="252">
        <v>0</v>
      </c>
      <c r="G111" s="253">
        <f t="shared" si="8"/>
        <v>0</v>
      </c>
      <c r="H111" s="254">
        <v>7.0000000000000001E-3</v>
      </c>
      <c r="I111" s="255">
        <f t="shared" si="9"/>
        <v>7.0000000000000001E-3</v>
      </c>
      <c r="J111" s="254"/>
      <c r="K111" s="255">
        <f t="shared" si="10"/>
        <v>0</v>
      </c>
      <c r="O111" s="247">
        <v>2</v>
      </c>
      <c r="AA111" s="220">
        <v>3</v>
      </c>
      <c r="AB111" s="220">
        <v>7</v>
      </c>
      <c r="AC111" s="220">
        <v>64221370</v>
      </c>
      <c r="AZ111" s="220">
        <v>2</v>
      </c>
      <c r="BA111" s="220">
        <f t="shared" si="11"/>
        <v>0</v>
      </c>
      <c r="BB111" s="220">
        <f t="shared" si="12"/>
        <v>0</v>
      </c>
      <c r="BC111" s="220">
        <f t="shared" si="13"/>
        <v>0</v>
      </c>
      <c r="BD111" s="220">
        <f t="shared" si="14"/>
        <v>0</v>
      </c>
      <c r="BE111" s="220">
        <f t="shared" si="15"/>
        <v>0</v>
      </c>
      <c r="CA111" s="247">
        <v>3</v>
      </c>
      <c r="CB111" s="247">
        <v>7</v>
      </c>
    </row>
    <row r="112" spans="1:80" x14ac:dyDescent="0.2">
      <c r="A112" s="248">
        <v>69</v>
      </c>
      <c r="B112" s="249" t="s">
        <v>859</v>
      </c>
      <c r="C112" s="250" t="s">
        <v>860</v>
      </c>
      <c r="D112" s="251" t="s">
        <v>256</v>
      </c>
      <c r="E112" s="252">
        <v>1</v>
      </c>
      <c r="F112" s="252">
        <v>0</v>
      </c>
      <c r="G112" s="253">
        <f t="shared" si="8"/>
        <v>0</v>
      </c>
      <c r="H112" s="254">
        <v>2.5000000000000001E-2</v>
      </c>
      <c r="I112" s="255">
        <f t="shared" si="9"/>
        <v>2.5000000000000001E-2</v>
      </c>
      <c r="J112" s="254"/>
      <c r="K112" s="255">
        <f t="shared" si="10"/>
        <v>0</v>
      </c>
      <c r="O112" s="247">
        <v>2</v>
      </c>
      <c r="AA112" s="220">
        <v>3</v>
      </c>
      <c r="AB112" s="220">
        <v>7</v>
      </c>
      <c r="AC112" s="220">
        <v>64233514</v>
      </c>
      <c r="AZ112" s="220">
        <v>2</v>
      </c>
      <c r="BA112" s="220">
        <f t="shared" si="11"/>
        <v>0</v>
      </c>
      <c r="BB112" s="220">
        <f t="shared" si="12"/>
        <v>0</v>
      </c>
      <c r="BC112" s="220">
        <f t="shared" si="13"/>
        <v>0</v>
      </c>
      <c r="BD112" s="220">
        <f t="shared" si="14"/>
        <v>0</v>
      </c>
      <c r="BE112" s="220">
        <f t="shared" si="15"/>
        <v>0</v>
      </c>
      <c r="CA112" s="247">
        <v>3</v>
      </c>
      <c r="CB112" s="247">
        <v>7</v>
      </c>
    </row>
    <row r="113" spans="1:80" x14ac:dyDescent="0.2">
      <c r="A113" s="248">
        <v>70</v>
      </c>
      <c r="B113" s="249" t="s">
        <v>861</v>
      </c>
      <c r="C113" s="250" t="s">
        <v>862</v>
      </c>
      <c r="D113" s="251" t="s">
        <v>256</v>
      </c>
      <c r="E113" s="252">
        <v>1</v>
      </c>
      <c r="F113" s="252">
        <v>0</v>
      </c>
      <c r="G113" s="253">
        <f t="shared" si="8"/>
        <v>0</v>
      </c>
      <c r="H113" s="254">
        <v>4.3999999999999997E-2</v>
      </c>
      <c r="I113" s="255">
        <f t="shared" si="9"/>
        <v>4.3999999999999997E-2</v>
      </c>
      <c r="J113" s="254"/>
      <c r="K113" s="255">
        <f t="shared" si="10"/>
        <v>0</v>
      </c>
      <c r="O113" s="247">
        <v>2</v>
      </c>
      <c r="AA113" s="220">
        <v>3</v>
      </c>
      <c r="AB113" s="220">
        <v>7</v>
      </c>
      <c r="AC113" s="220">
        <v>642938091</v>
      </c>
      <c r="AZ113" s="220">
        <v>2</v>
      </c>
      <c r="BA113" s="220">
        <f t="shared" si="11"/>
        <v>0</v>
      </c>
      <c r="BB113" s="220">
        <f t="shared" si="12"/>
        <v>0</v>
      </c>
      <c r="BC113" s="220">
        <f t="shared" si="13"/>
        <v>0</v>
      </c>
      <c r="BD113" s="220">
        <f t="shared" si="14"/>
        <v>0</v>
      </c>
      <c r="BE113" s="220">
        <f t="shared" si="15"/>
        <v>0</v>
      </c>
      <c r="CA113" s="247">
        <v>3</v>
      </c>
      <c r="CB113" s="247">
        <v>7</v>
      </c>
    </row>
    <row r="114" spans="1:80" x14ac:dyDescent="0.2">
      <c r="A114" s="248">
        <v>71</v>
      </c>
      <c r="B114" s="249" t="s">
        <v>863</v>
      </c>
      <c r="C114" s="250" t="s">
        <v>864</v>
      </c>
      <c r="D114" s="251" t="s">
        <v>12</v>
      </c>
      <c r="E114" s="252"/>
      <c r="F114" s="252">
        <v>0</v>
      </c>
      <c r="G114" s="253">
        <f t="shared" si="8"/>
        <v>0</v>
      </c>
      <c r="H114" s="254">
        <v>0</v>
      </c>
      <c r="I114" s="255">
        <f t="shared" si="9"/>
        <v>0</v>
      </c>
      <c r="J114" s="254"/>
      <c r="K114" s="255">
        <f t="shared" si="10"/>
        <v>0</v>
      </c>
      <c r="O114" s="247">
        <v>2</v>
      </c>
      <c r="AA114" s="220">
        <v>7</v>
      </c>
      <c r="AB114" s="220">
        <v>1002</v>
      </c>
      <c r="AC114" s="220">
        <v>5</v>
      </c>
      <c r="AZ114" s="220">
        <v>2</v>
      </c>
      <c r="BA114" s="220">
        <f t="shared" si="11"/>
        <v>0</v>
      </c>
      <c r="BB114" s="220">
        <f t="shared" si="12"/>
        <v>0</v>
      </c>
      <c r="BC114" s="220">
        <f t="shared" si="13"/>
        <v>0</v>
      </c>
      <c r="BD114" s="220">
        <f t="shared" si="14"/>
        <v>0</v>
      </c>
      <c r="BE114" s="220">
        <f t="shared" si="15"/>
        <v>0</v>
      </c>
      <c r="CA114" s="247">
        <v>7</v>
      </c>
      <c r="CB114" s="247">
        <v>1002</v>
      </c>
    </row>
    <row r="115" spans="1:80" x14ac:dyDescent="0.2">
      <c r="A115" s="266"/>
      <c r="B115" s="267" t="s">
        <v>96</v>
      </c>
      <c r="C115" s="268" t="s">
        <v>809</v>
      </c>
      <c r="D115" s="269"/>
      <c r="E115" s="270"/>
      <c r="F115" s="271"/>
      <c r="G115" s="272">
        <f>SUM(G84:G114)</f>
        <v>0</v>
      </c>
      <c r="H115" s="273"/>
      <c r="I115" s="274">
        <f>SUM(I84:I114)</f>
        <v>0.10627</v>
      </c>
      <c r="J115" s="273"/>
      <c r="K115" s="274">
        <f>SUM(K84:K114)</f>
        <v>-0.11302</v>
      </c>
      <c r="O115" s="247">
        <v>4</v>
      </c>
      <c r="BA115" s="275">
        <f>SUM(BA84:BA114)</f>
        <v>0</v>
      </c>
      <c r="BB115" s="275">
        <f>SUM(BB84:BB114)</f>
        <v>0</v>
      </c>
      <c r="BC115" s="275">
        <f>SUM(BC84:BC114)</f>
        <v>0</v>
      </c>
      <c r="BD115" s="275">
        <f>SUM(BD84:BD114)</f>
        <v>0</v>
      </c>
      <c r="BE115" s="275">
        <f>SUM(BE84:BE114)</f>
        <v>0</v>
      </c>
    </row>
    <row r="116" spans="1:80" x14ac:dyDescent="0.2">
      <c r="A116" s="237" t="s">
        <v>93</v>
      </c>
      <c r="B116" s="238" t="s">
        <v>865</v>
      </c>
      <c r="C116" s="239" t="s">
        <v>866</v>
      </c>
      <c r="D116" s="240"/>
      <c r="E116" s="241"/>
      <c r="F116" s="241"/>
      <c r="G116" s="242"/>
      <c r="H116" s="243"/>
      <c r="I116" s="244"/>
      <c r="J116" s="245"/>
      <c r="K116" s="246"/>
      <c r="O116" s="247">
        <v>1</v>
      </c>
    </row>
    <row r="117" spans="1:80" x14ac:dyDescent="0.2">
      <c r="A117" s="248">
        <v>72</v>
      </c>
      <c r="B117" s="249" t="s">
        <v>360</v>
      </c>
      <c r="C117" s="250" t="s">
        <v>868</v>
      </c>
      <c r="D117" s="251" t="s">
        <v>247</v>
      </c>
      <c r="E117" s="252">
        <v>20</v>
      </c>
      <c r="F117" s="252">
        <v>0</v>
      </c>
      <c r="G117" s="253">
        <f>E117*F117</f>
        <v>0</v>
      </c>
      <c r="H117" s="254">
        <v>0</v>
      </c>
      <c r="I117" s="255">
        <f>E117*H117</f>
        <v>0</v>
      </c>
      <c r="J117" s="254"/>
      <c r="K117" s="255">
        <f>E117*J117</f>
        <v>0</v>
      </c>
      <c r="O117" s="247">
        <v>2</v>
      </c>
      <c r="AA117" s="220">
        <v>12</v>
      </c>
      <c r="AB117" s="220">
        <v>0</v>
      </c>
      <c r="AC117" s="220">
        <v>72</v>
      </c>
      <c r="AZ117" s="220">
        <v>2</v>
      </c>
      <c r="BA117" s="220">
        <f>IF(AZ117=1,G117,0)</f>
        <v>0</v>
      </c>
      <c r="BB117" s="220">
        <f>IF(AZ117=2,G117,0)</f>
        <v>0</v>
      </c>
      <c r="BC117" s="220">
        <f>IF(AZ117=3,G117,0)</f>
        <v>0</v>
      </c>
      <c r="BD117" s="220">
        <f>IF(AZ117=4,G117,0)</f>
        <v>0</v>
      </c>
      <c r="BE117" s="220">
        <f>IF(AZ117=5,G117,0)</f>
        <v>0</v>
      </c>
      <c r="CA117" s="247">
        <v>12</v>
      </c>
      <c r="CB117" s="247">
        <v>0</v>
      </c>
    </row>
    <row r="118" spans="1:80" x14ac:dyDescent="0.2">
      <c r="A118" s="266"/>
      <c r="B118" s="267" t="s">
        <v>96</v>
      </c>
      <c r="C118" s="268" t="s">
        <v>867</v>
      </c>
      <c r="D118" s="269"/>
      <c r="E118" s="270"/>
      <c r="F118" s="271"/>
      <c r="G118" s="272">
        <f>SUM(G116:G117)</f>
        <v>0</v>
      </c>
      <c r="H118" s="273"/>
      <c r="I118" s="274">
        <f>SUM(I116:I117)</f>
        <v>0</v>
      </c>
      <c r="J118" s="273"/>
      <c r="K118" s="274">
        <f>SUM(K116:K117)</f>
        <v>0</v>
      </c>
      <c r="O118" s="247">
        <v>4</v>
      </c>
      <c r="BA118" s="275">
        <f>SUM(BA116:BA117)</f>
        <v>0</v>
      </c>
      <c r="BB118" s="275">
        <f>SUM(BB116:BB117)</f>
        <v>0</v>
      </c>
      <c r="BC118" s="275">
        <f>SUM(BC116:BC117)</f>
        <v>0</v>
      </c>
      <c r="BD118" s="275">
        <f>SUM(BD116:BD117)</f>
        <v>0</v>
      </c>
      <c r="BE118" s="275">
        <f>SUM(BE116:BE117)</f>
        <v>0</v>
      </c>
    </row>
    <row r="119" spans="1:80" x14ac:dyDescent="0.2">
      <c r="A119" s="237" t="s">
        <v>93</v>
      </c>
      <c r="B119" s="238" t="s">
        <v>537</v>
      </c>
      <c r="C119" s="239" t="s">
        <v>538</v>
      </c>
      <c r="D119" s="240"/>
      <c r="E119" s="241"/>
      <c r="F119" s="241"/>
      <c r="G119" s="242"/>
      <c r="H119" s="243"/>
      <c r="I119" s="244"/>
      <c r="J119" s="245"/>
      <c r="K119" s="246"/>
      <c r="O119" s="247">
        <v>1</v>
      </c>
    </row>
    <row r="120" spans="1:80" x14ac:dyDescent="0.2">
      <c r="A120" s="248">
        <v>73</v>
      </c>
      <c r="B120" s="249" t="s">
        <v>546</v>
      </c>
      <c r="C120" s="250" t="s">
        <v>547</v>
      </c>
      <c r="D120" s="251" t="s">
        <v>289</v>
      </c>
      <c r="E120" s="252">
        <v>1.9689399999999999</v>
      </c>
      <c r="F120" s="252">
        <v>0</v>
      </c>
      <c r="G120" s="253">
        <f>E120*F120</f>
        <v>0</v>
      </c>
      <c r="H120" s="254">
        <v>0</v>
      </c>
      <c r="I120" s="255">
        <f>E120*H120</f>
        <v>0</v>
      </c>
      <c r="J120" s="254"/>
      <c r="K120" s="255">
        <f>E120*J120</f>
        <v>0</v>
      </c>
      <c r="O120" s="247">
        <v>2</v>
      </c>
      <c r="AA120" s="220">
        <v>8</v>
      </c>
      <c r="AB120" s="220">
        <v>0</v>
      </c>
      <c r="AC120" s="220">
        <v>3</v>
      </c>
      <c r="AZ120" s="220">
        <v>1</v>
      </c>
      <c r="BA120" s="220">
        <f>IF(AZ120=1,G120,0)</f>
        <v>0</v>
      </c>
      <c r="BB120" s="220">
        <f>IF(AZ120=2,G120,0)</f>
        <v>0</v>
      </c>
      <c r="BC120" s="220">
        <f>IF(AZ120=3,G120,0)</f>
        <v>0</v>
      </c>
      <c r="BD120" s="220">
        <f>IF(AZ120=4,G120,0)</f>
        <v>0</v>
      </c>
      <c r="BE120" s="220">
        <f>IF(AZ120=5,G120,0)</f>
        <v>0</v>
      </c>
      <c r="CA120" s="247">
        <v>8</v>
      </c>
      <c r="CB120" s="247">
        <v>0</v>
      </c>
    </row>
    <row r="121" spans="1:80" x14ac:dyDescent="0.2">
      <c r="A121" s="248">
        <v>74</v>
      </c>
      <c r="B121" s="249" t="s">
        <v>548</v>
      </c>
      <c r="C121" s="250" t="s">
        <v>549</v>
      </c>
      <c r="D121" s="251" t="s">
        <v>289</v>
      </c>
      <c r="E121" s="252">
        <v>1.9689399999999999</v>
      </c>
      <c r="F121" s="252">
        <v>0</v>
      </c>
      <c r="G121" s="253">
        <f>E121*F121</f>
        <v>0</v>
      </c>
      <c r="H121" s="254">
        <v>0</v>
      </c>
      <c r="I121" s="255">
        <f>E121*H121</f>
        <v>0</v>
      </c>
      <c r="J121" s="254"/>
      <c r="K121" s="255">
        <f>E121*J121</f>
        <v>0</v>
      </c>
      <c r="O121" s="247">
        <v>2</v>
      </c>
      <c r="AA121" s="220">
        <v>8</v>
      </c>
      <c r="AB121" s="220">
        <v>0</v>
      </c>
      <c r="AC121" s="220">
        <v>3</v>
      </c>
      <c r="AZ121" s="220">
        <v>1</v>
      </c>
      <c r="BA121" s="220">
        <f>IF(AZ121=1,G121,0)</f>
        <v>0</v>
      </c>
      <c r="BB121" s="220">
        <f>IF(AZ121=2,G121,0)</f>
        <v>0</v>
      </c>
      <c r="BC121" s="220">
        <f>IF(AZ121=3,G121,0)</f>
        <v>0</v>
      </c>
      <c r="BD121" s="220">
        <f>IF(AZ121=4,G121,0)</f>
        <v>0</v>
      </c>
      <c r="BE121" s="220">
        <f>IF(AZ121=5,G121,0)</f>
        <v>0</v>
      </c>
      <c r="CA121" s="247">
        <v>8</v>
      </c>
      <c r="CB121" s="247">
        <v>0</v>
      </c>
    </row>
    <row r="122" spans="1:80" x14ac:dyDescent="0.2">
      <c r="A122" s="256"/>
      <c r="B122" s="257"/>
      <c r="C122" s="322" t="s">
        <v>550</v>
      </c>
      <c r="D122" s="323"/>
      <c r="E122" s="323"/>
      <c r="F122" s="323"/>
      <c r="G122" s="324"/>
      <c r="I122" s="258"/>
      <c r="K122" s="258"/>
      <c r="L122" s="259" t="s">
        <v>550</v>
      </c>
      <c r="O122" s="247">
        <v>3</v>
      </c>
    </row>
    <row r="123" spans="1:80" x14ac:dyDescent="0.2">
      <c r="A123" s="248">
        <v>75</v>
      </c>
      <c r="B123" s="249" t="s">
        <v>551</v>
      </c>
      <c r="C123" s="250" t="s">
        <v>552</v>
      </c>
      <c r="D123" s="251" t="s">
        <v>289</v>
      </c>
      <c r="E123" s="252">
        <v>37.409860000000002</v>
      </c>
      <c r="F123" s="252">
        <v>0</v>
      </c>
      <c r="G123" s="253">
        <f>E123*F123</f>
        <v>0</v>
      </c>
      <c r="H123" s="254">
        <v>0</v>
      </c>
      <c r="I123" s="255">
        <f>E123*H123</f>
        <v>0</v>
      </c>
      <c r="J123" s="254"/>
      <c r="K123" s="255">
        <f>E123*J123</f>
        <v>0</v>
      </c>
      <c r="O123" s="247">
        <v>2</v>
      </c>
      <c r="AA123" s="220">
        <v>8</v>
      </c>
      <c r="AB123" s="220">
        <v>0</v>
      </c>
      <c r="AC123" s="220">
        <v>3</v>
      </c>
      <c r="AZ123" s="220">
        <v>1</v>
      </c>
      <c r="BA123" s="220">
        <f>IF(AZ123=1,G123,0)</f>
        <v>0</v>
      </c>
      <c r="BB123" s="220">
        <f>IF(AZ123=2,G123,0)</f>
        <v>0</v>
      </c>
      <c r="BC123" s="220">
        <f>IF(AZ123=3,G123,0)</f>
        <v>0</v>
      </c>
      <c r="BD123" s="220">
        <f>IF(AZ123=4,G123,0)</f>
        <v>0</v>
      </c>
      <c r="BE123" s="220">
        <f>IF(AZ123=5,G123,0)</f>
        <v>0</v>
      </c>
      <c r="CA123" s="247">
        <v>8</v>
      </c>
      <c r="CB123" s="247">
        <v>0</v>
      </c>
    </row>
    <row r="124" spans="1:80" x14ac:dyDescent="0.2">
      <c r="A124" s="248">
        <v>76</v>
      </c>
      <c r="B124" s="249" t="s">
        <v>553</v>
      </c>
      <c r="C124" s="250" t="s">
        <v>554</v>
      </c>
      <c r="D124" s="251" t="s">
        <v>289</v>
      </c>
      <c r="E124" s="252">
        <v>1.9689399999999999</v>
      </c>
      <c r="F124" s="252">
        <v>0</v>
      </c>
      <c r="G124" s="253">
        <f>E124*F124</f>
        <v>0</v>
      </c>
      <c r="H124" s="254">
        <v>0</v>
      </c>
      <c r="I124" s="255">
        <f>E124*H124</f>
        <v>0</v>
      </c>
      <c r="J124" s="254"/>
      <c r="K124" s="255">
        <f>E124*J124</f>
        <v>0</v>
      </c>
      <c r="O124" s="247">
        <v>2</v>
      </c>
      <c r="AA124" s="220">
        <v>8</v>
      </c>
      <c r="AB124" s="220">
        <v>0</v>
      </c>
      <c r="AC124" s="220">
        <v>3</v>
      </c>
      <c r="AZ124" s="220">
        <v>1</v>
      </c>
      <c r="BA124" s="220">
        <f>IF(AZ124=1,G124,0)</f>
        <v>0</v>
      </c>
      <c r="BB124" s="220">
        <f>IF(AZ124=2,G124,0)</f>
        <v>0</v>
      </c>
      <c r="BC124" s="220">
        <f>IF(AZ124=3,G124,0)</f>
        <v>0</v>
      </c>
      <c r="BD124" s="220">
        <f>IF(AZ124=4,G124,0)</f>
        <v>0</v>
      </c>
      <c r="BE124" s="220">
        <f>IF(AZ124=5,G124,0)</f>
        <v>0</v>
      </c>
      <c r="CA124" s="247">
        <v>8</v>
      </c>
      <c r="CB124" s="247">
        <v>0</v>
      </c>
    </row>
    <row r="125" spans="1:80" x14ac:dyDescent="0.2">
      <c r="A125" s="248">
        <v>77</v>
      </c>
      <c r="B125" s="249" t="s">
        <v>555</v>
      </c>
      <c r="C125" s="250" t="s">
        <v>556</v>
      </c>
      <c r="D125" s="251" t="s">
        <v>289</v>
      </c>
      <c r="E125" s="252">
        <v>15.751519999999999</v>
      </c>
      <c r="F125" s="252">
        <v>0</v>
      </c>
      <c r="G125" s="253">
        <f>E125*F125</f>
        <v>0</v>
      </c>
      <c r="H125" s="254">
        <v>0</v>
      </c>
      <c r="I125" s="255">
        <f>E125*H125</f>
        <v>0</v>
      </c>
      <c r="J125" s="254"/>
      <c r="K125" s="255">
        <f>E125*J125</f>
        <v>0</v>
      </c>
      <c r="O125" s="247">
        <v>2</v>
      </c>
      <c r="AA125" s="220">
        <v>8</v>
      </c>
      <c r="AB125" s="220">
        <v>0</v>
      </c>
      <c r="AC125" s="220">
        <v>3</v>
      </c>
      <c r="AZ125" s="220">
        <v>1</v>
      </c>
      <c r="BA125" s="220">
        <f>IF(AZ125=1,G125,0)</f>
        <v>0</v>
      </c>
      <c r="BB125" s="220">
        <f>IF(AZ125=2,G125,0)</f>
        <v>0</v>
      </c>
      <c r="BC125" s="220">
        <f>IF(AZ125=3,G125,0)</f>
        <v>0</v>
      </c>
      <c r="BD125" s="220">
        <f>IF(AZ125=4,G125,0)</f>
        <v>0</v>
      </c>
      <c r="BE125" s="220">
        <f>IF(AZ125=5,G125,0)</f>
        <v>0</v>
      </c>
      <c r="CA125" s="247">
        <v>8</v>
      </c>
      <c r="CB125" s="247">
        <v>0</v>
      </c>
    </row>
    <row r="126" spans="1:80" x14ac:dyDescent="0.2">
      <c r="A126" s="248">
        <v>78</v>
      </c>
      <c r="B126" s="249" t="s">
        <v>869</v>
      </c>
      <c r="C126" s="250" t="s">
        <v>870</v>
      </c>
      <c r="D126" s="251" t="s">
        <v>289</v>
      </c>
      <c r="E126" s="252">
        <v>1.9689399999999999</v>
      </c>
      <c r="F126" s="252">
        <v>0</v>
      </c>
      <c r="G126" s="253">
        <f>E126*F126</f>
        <v>0</v>
      </c>
      <c r="H126" s="254">
        <v>0</v>
      </c>
      <c r="I126" s="255">
        <f>E126*H126</f>
        <v>0</v>
      </c>
      <c r="J126" s="254"/>
      <c r="K126" s="255">
        <f>E126*J126</f>
        <v>0</v>
      </c>
      <c r="O126" s="247">
        <v>2</v>
      </c>
      <c r="AA126" s="220">
        <v>8</v>
      </c>
      <c r="AB126" s="220">
        <v>0</v>
      </c>
      <c r="AC126" s="220">
        <v>3</v>
      </c>
      <c r="AZ126" s="220">
        <v>1</v>
      </c>
      <c r="BA126" s="220">
        <f>IF(AZ126=1,G126,0)</f>
        <v>0</v>
      </c>
      <c r="BB126" s="220">
        <f>IF(AZ126=2,G126,0)</f>
        <v>0</v>
      </c>
      <c r="BC126" s="220">
        <f>IF(AZ126=3,G126,0)</f>
        <v>0</v>
      </c>
      <c r="BD126" s="220">
        <f>IF(AZ126=4,G126,0)</f>
        <v>0</v>
      </c>
      <c r="BE126" s="220">
        <f>IF(AZ126=5,G126,0)</f>
        <v>0</v>
      </c>
      <c r="CA126" s="247">
        <v>8</v>
      </c>
      <c r="CB126" s="247">
        <v>0</v>
      </c>
    </row>
    <row r="127" spans="1:80" x14ac:dyDescent="0.2">
      <c r="A127" s="266"/>
      <c r="B127" s="267" t="s">
        <v>96</v>
      </c>
      <c r="C127" s="268" t="s">
        <v>539</v>
      </c>
      <c r="D127" s="269"/>
      <c r="E127" s="270"/>
      <c r="F127" s="271"/>
      <c r="G127" s="272">
        <f>SUM(G119:G126)</f>
        <v>0</v>
      </c>
      <c r="H127" s="273"/>
      <c r="I127" s="274">
        <f>SUM(I119:I126)</f>
        <v>0</v>
      </c>
      <c r="J127" s="273"/>
      <c r="K127" s="274">
        <f>SUM(K119:K126)</f>
        <v>0</v>
      </c>
      <c r="O127" s="247">
        <v>4</v>
      </c>
      <c r="BA127" s="275">
        <f>SUM(BA119:BA126)</f>
        <v>0</v>
      </c>
      <c r="BB127" s="275">
        <f>SUM(BB119:BB126)</f>
        <v>0</v>
      </c>
      <c r="BC127" s="275">
        <f>SUM(BC119:BC126)</f>
        <v>0</v>
      </c>
      <c r="BD127" s="275">
        <f>SUM(BD119:BD126)</f>
        <v>0</v>
      </c>
      <c r="BE127" s="275">
        <f>SUM(BE119:BE126)</f>
        <v>0</v>
      </c>
    </row>
    <row r="128" spans="1:80" x14ac:dyDescent="0.2">
      <c r="E128" s="220"/>
    </row>
    <row r="129" spans="5:5" x14ac:dyDescent="0.2">
      <c r="E129" s="220"/>
    </row>
    <row r="130" spans="5:5" x14ac:dyDescent="0.2">
      <c r="E130" s="220"/>
    </row>
    <row r="131" spans="5:5" x14ac:dyDescent="0.2">
      <c r="E131" s="220"/>
    </row>
    <row r="132" spans="5:5" x14ac:dyDescent="0.2">
      <c r="E132" s="220"/>
    </row>
    <row r="133" spans="5:5" x14ac:dyDescent="0.2">
      <c r="E133" s="220"/>
    </row>
    <row r="134" spans="5:5" x14ac:dyDescent="0.2">
      <c r="E134" s="220"/>
    </row>
    <row r="135" spans="5:5" x14ac:dyDescent="0.2">
      <c r="E135" s="220"/>
    </row>
    <row r="136" spans="5:5" x14ac:dyDescent="0.2">
      <c r="E136" s="220"/>
    </row>
    <row r="137" spans="5:5" x14ac:dyDescent="0.2">
      <c r="E137" s="220"/>
    </row>
    <row r="138" spans="5:5" x14ac:dyDescent="0.2">
      <c r="E138" s="220"/>
    </row>
    <row r="139" spans="5:5" x14ac:dyDescent="0.2">
      <c r="E139" s="220"/>
    </row>
    <row r="140" spans="5:5" x14ac:dyDescent="0.2">
      <c r="E140" s="220"/>
    </row>
    <row r="141" spans="5:5" x14ac:dyDescent="0.2">
      <c r="E141" s="220"/>
    </row>
    <row r="142" spans="5:5" x14ac:dyDescent="0.2">
      <c r="E142" s="220"/>
    </row>
    <row r="143" spans="5:5" x14ac:dyDescent="0.2">
      <c r="E143" s="220"/>
    </row>
    <row r="144" spans="5:5" x14ac:dyDescent="0.2">
      <c r="E144" s="220"/>
    </row>
    <row r="145" spans="1:7" x14ac:dyDescent="0.2">
      <c r="E145" s="220"/>
    </row>
    <row r="146" spans="1:7" x14ac:dyDescent="0.2">
      <c r="E146" s="220"/>
    </row>
    <row r="147" spans="1:7" x14ac:dyDescent="0.2">
      <c r="E147" s="220"/>
    </row>
    <row r="148" spans="1:7" x14ac:dyDescent="0.2">
      <c r="E148" s="220"/>
    </row>
    <row r="149" spans="1:7" x14ac:dyDescent="0.2">
      <c r="E149" s="220"/>
    </row>
    <row r="150" spans="1:7" x14ac:dyDescent="0.2">
      <c r="E150" s="220"/>
    </row>
    <row r="151" spans="1:7" x14ac:dyDescent="0.2">
      <c r="A151" s="265"/>
      <c r="B151" s="265"/>
      <c r="C151" s="265"/>
      <c r="D151" s="265"/>
      <c r="E151" s="265"/>
      <c r="F151" s="265"/>
      <c r="G151" s="265"/>
    </row>
    <row r="152" spans="1:7" x14ac:dyDescent="0.2">
      <c r="A152" s="265"/>
      <c r="B152" s="265"/>
      <c r="C152" s="265"/>
      <c r="D152" s="265"/>
      <c r="E152" s="265"/>
      <c r="F152" s="265"/>
      <c r="G152" s="265"/>
    </row>
    <row r="153" spans="1:7" x14ac:dyDescent="0.2">
      <c r="A153" s="265"/>
      <c r="B153" s="265"/>
      <c r="C153" s="265"/>
      <c r="D153" s="265"/>
      <c r="E153" s="265"/>
      <c r="F153" s="265"/>
      <c r="G153" s="265"/>
    </row>
    <row r="154" spans="1:7" x14ac:dyDescent="0.2">
      <c r="A154" s="265"/>
      <c r="B154" s="265"/>
      <c r="C154" s="265"/>
      <c r="D154" s="265"/>
      <c r="E154" s="265"/>
      <c r="F154" s="265"/>
      <c r="G154" s="265"/>
    </row>
    <row r="155" spans="1:7" x14ac:dyDescent="0.2">
      <c r="E155" s="220"/>
    </row>
    <row r="156" spans="1:7" x14ac:dyDescent="0.2">
      <c r="E156" s="220"/>
    </row>
    <row r="157" spans="1:7" x14ac:dyDescent="0.2">
      <c r="E157" s="220"/>
    </row>
    <row r="158" spans="1:7" x14ac:dyDescent="0.2">
      <c r="E158" s="220"/>
    </row>
    <row r="159" spans="1:7" x14ac:dyDescent="0.2">
      <c r="E159" s="220"/>
    </row>
    <row r="160" spans="1:7" x14ac:dyDescent="0.2">
      <c r="E160" s="220"/>
    </row>
    <row r="161" spans="5:5" x14ac:dyDescent="0.2">
      <c r="E161" s="220"/>
    </row>
    <row r="162" spans="5:5" x14ac:dyDescent="0.2">
      <c r="E162" s="220"/>
    </row>
    <row r="163" spans="5:5" x14ac:dyDescent="0.2">
      <c r="E163" s="220"/>
    </row>
    <row r="164" spans="5:5" x14ac:dyDescent="0.2">
      <c r="E164" s="220"/>
    </row>
    <row r="165" spans="5:5" x14ac:dyDescent="0.2">
      <c r="E165" s="220"/>
    </row>
    <row r="166" spans="5:5" x14ac:dyDescent="0.2">
      <c r="E166" s="220"/>
    </row>
    <row r="167" spans="5:5" x14ac:dyDescent="0.2">
      <c r="E167" s="220"/>
    </row>
    <row r="168" spans="5:5" x14ac:dyDescent="0.2">
      <c r="E168" s="220"/>
    </row>
    <row r="169" spans="5:5" x14ac:dyDescent="0.2">
      <c r="E169" s="220"/>
    </row>
    <row r="170" spans="5:5" x14ac:dyDescent="0.2">
      <c r="E170" s="220"/>
    </row>
    <row r="171" spans="5:5" x14ac:dyDescent="0.2">
      <c r="E171" s="220"/>
    </row>
    <row r="172" spans="5:5" x14ac:dyDescent="0.2">
      <c r="E172" s="220"/>
    </row>
    <row r="173" spans="5:5" x14ac:dyDescent="0.2">
      <c r="E173" s="220"/>
    </row>
    <row r="174" spans="5:5" x14ac:dyDescent="0.2">
      <c r="E174" s="220"/>
    </row>
    <row r="175" spans="5:5" x14ac:dyDescent="0.2">
      <c r="E175" s="220"/>
    </row>
    <row r="176" spans="5:5" x14ac:dyDescent="0.2">
      <c r="E176" s="220"/>
    </row>
    <row r="177" spans="1:7" x14ac:dyDescent="0.2">
      <c r="E177" s="220"/>
    </row>
    <row r="178" spans="1:7" x14ac:dyDescent="0.2">
      <c r="E178" s="220"/>
    </row>
    <row r="179" spans="1:7" x14ac:dyDescent="0.2">
      <c r="E179" s="220"/>
    </row>
    <row r="180" spans="1:7" x14ac:dyDescent="0.2">
      <c r="E180" s="220"/>
    </row>
    <row r="181" spans="1:7" x14ac:dyDescent="0.2">
      <c r="E181" s="220"/>
    </row>
    <row r="182" spans="1:7" x14ac:dyDescent="0.2">
      <c r="E182" s="220"/>
    </row>
    <row r="183" spans="1:7" x14ac:dyDescent="0.2">
      <c r="E183" s="220"/>
    </row>
    <row r="184" spans="1:7" x14ac:dyDescent="0.2">
      <c r="E184" s="220"/>
    </row>
    <row r="185" spans="1:7" x14ac:dyDescent="0.2">
      <c r="E185" s="220"/>
    </row>
    <row r="186" spans="1:7" x14ac:dyDescent="0.2">
      <c r="A186" s="276"/>
      <c r="B186" s="276"/>
    </row>
    <row r="187" spans="1:7" x14ac:dyDescent="0.2">
      <c r="A187" s="265"/>
      <c r="B187" s="265"/>
      <c r="C187" s="277"/>
      <c r="D187" s="277"/>
      <c r="E187" s="278"/>
      <c r="F187" s="277"/>
      <c r="G187" s="279"/>
    </row>
    <row r="188" spans="1:7" x14ac:dyDescent="0.2">
      <c r="A188" s="280"/>
      <c r="B188" s="280"/>
      <c r="C188" s="265"/>
      <c r="D188" s="265"/>
      <c r="E188" s="281"/>
      <c r="F188" s="265"/>
      <c r="G188" s="265"/>
    </row>
    <row r="189" spans="1:7" x14ac:dyDescent="0.2">
      <c r="A189" s="265"/>
      <c r="B189" s="265"/>
      <c r="C189" s="265"/>
      <c r="D189" s="265"/>
      <c r="E189" s="281"/>
      <c r="F189" s="265"/>
      <c r="G189" s="265"/>
    </row>
    <row r="190" spans="1:7" x14ac:dyDescent="0.2">
      <c r="A190" s="265"/>
      <c r="B190" s="265"/>
      <c r="C190" s="265"/>
      <c r="D190" s="265"/>
      <c r="E190" s="281"/>
      <c r="F190" s="265"/>
      <c r="G190" s="265"/>
    </row>
    <row r="191" spans="1:7" x14ac:dyDescent="0.2">
      <c r="A191" s="265"/>
      <c r="B191" s="265"/>
      <c r="C191" s="265"/>
      <c r="D191" s="265"/>
      <c r="E191" s="281"/>
      <c r="F191" s="265"/>
      <c r="G191" s="265"/>
    </row>
    <row r="192" spans="1:7" x14ac:dyDescent="0.2">
      <c r="A192" s="265"/>
      <c r="B192" s="265"/>
      <c r="C192" s="265"/>
      <c r="D192" s="265"/>
      <c r="E192" s="281"/>
      <c r="F192" s="265"/>
      <c r="G192" s="265"/>
    </row>
    <row r="193" spans="1:7" x14ac:dyDescent="0.2">
      <c r="A193" s="265"/>
      <c r="B193" s="265"/>
      <c r="C193" s="265"/>
      <c r="D193" s="265"/>
      <c r="E193" s="281"/>
      <c r="F193" s="265"/>
      <c r="G193" s="265"/>
    </row>
    <row r="194" spans="1:7" x14ac:dyDescent="0.2">
      <c r="A194" s="265"/>
      <c r="B194" s="265"/>
      <c r="C194" s="265"/>
      <c r="D194" s="265"/>
      <c r="E194" s="281"/>
      <c r="F194" s="265"/>
      <c r="G194" s="265"/>
    </row>
    <row r="195" spans="1:7" x14ac:dyDescent="0.2">
      <c r="A195" s="265"/>
      <c r="B195" s="265"/>
      <c r="C195" s="265"/>
      <c r="D195" s="265"/>
      <c r="E195" s="281"/>
      <c r="F195" s="265"/>
      <c r="G195" s="265"/>
    </row>
    <row r="196" spans="1:7" x14ac:dyDescent="0.2">
      <c r="A196" s="265"/>
      <c r="B196" s="265"/>
      <c r="C196" s="265"/>
      <c r="D196" s="265"/>
      <c r="E196" s="281"/>
      <c r="F196" s="265"/>
      <c r="G196" s="265"/>
    </row>
    <row r="197" spans="1:7" x14ac:dyDescent="0.2">
      <c r="A197" s="265"/>
      <c r="B197" s="265"/>
      <c r="C197" s="265"/>
      <c r="D197" s="265"/>
      <c r="E197" s="281"/>
      <c r="F197" s="265"/>
      <c r="G197" s="265"/>
    </row>
    <row r="198" spans="1:7" x14ac:dyDescent="0.2">
      <c r="A198" s="265"/>
      <c r="B198" s="265"/>
      <c r="C198" s="265"/>
      <c r="D198" s="265"/>
      <c r="E198" s="281"/>
      <c r="F198" s="265"/>
      <c r="G198" s="265"/>
    </row>
    <row r="199" spans="1:7" x14ac:dyDescent="0.2">
      <c r="A199" s="265"/>
      <c r="B199" s="265"/>
      <c r="C199" s="265"/>
      <c r="D199" s="265"/>
      <c r="E199" s="281"/>
      <c r="F199" s="265"/>
      <c r="G199" s="265"/>
    </row>
    <row r="200" spans="1:7" x14ac:dyDescent="0.2">
      <c r="A200" s="265"/>
      <c r="B200" s="265"/>
      <c r="C200" s="265"/>
      <c r="D200" s="265"/>
      <c r="E200" s="281"/>
      <c r="F200" s="265"/>
      <c r="G200" s="265"/>
    </row>
  </sheetData>
  <mergeCells count="23">
    <mergeCell ref="C122:G122"/>
    <mergeCell ref="C89:G89"/>
    <mergeCell ref="C60:G60"/>
    <mergeCell ref="C62:G62"/>
    <mergeCell ref="C64:G64"/>
    <mergeCell ref="C66:G66"/>
    <mergeCell ref="C71:G71"/>
    <mergeCell ref="C73:G73"/>
    <mergeCell ref="C78:G78"/>
    <mergeCell ref="C80:G80"/>
    <mergeCell ref="C35:D35"/>
    <mergeCell ref="C42:D42"/>
    <mergeCell ref="C45:G45"/>
    <mergeCell ref="C46:G46"/>
    <mergeCell ref="C22:D22"/>
    <mergeCell ref="C27:G27"/>
    <mergeCell ref="C18:D18"/>
    <mergeCell ref="A1:G1"/>
    <mergeCell ref="A3:B3"/>
    <mergeCell ref="A4:B4"/>
    <mergeCell ref="E4:G4"/>
    <mergeCell ref="C9:D9"/>
    <mergeCell ref="C11:D11"/>
  </mergeCells>
  <printOptions gridLinesSet="0"/>
  <pageMargins left="0.59055118110236227" right="0.39370078740157483" top="0.59055118110236227" bottom="0.98425196850393704" header="0.19685039370078741" footer="0.51181102362204722"/>
  <pageSetup paperSize="9" orientation="portrait" r:id="rId1"/>
  <headerFooter alignWithMargins="0">
    <oddFooter>&amp;L&amp;9Zpracováno programem &amp;"Arial CE,Tučné"BUILDpower,  © RTS, a.s.&amp;R&amp;"Arial,Obyčejné"Strana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5"/>
  <dimension ref="A1:BE51"/>
  <sheetViews>
    <sheetView zoomScaleNormal="100" workbookViewId="0">
      <selection activeCell="H47" sqref="H47"/>
    </sheetView>
  </sheetViews>
  <sheetFormatPr defaultRowHeight="12.75" x14ac:dyDescent="0.2"/>
  <cols>
    <col min="1" max="1" width="2" style="1" customWidth="1"/>
    <col min="2" max="2" width="15" style="1" customWidth="1"/>
    <col min="3" max="3" width="15.85546875" style="1" customWidth="1"/>
    <col min="4" max="4" width="14.5703125" style="1" customWidth="1"/>
    <col min="5" max="5" width="13.5703125" style="1" customWidth="1"/>
    <col min="6" max="6" width="16.5703125" style="1" customWidth="1"/>
    <col min="7" max="7" width="15.28515625" style="1" customWidth="1"/>
    <col min="8" max="16384" width="9.140625" style="1"/>
  </cols>
  <sheetData>
    <row r="1" spans="1:57" ht="24.75" customHeight="1" thickBot="1" x14ac:dyDescent="0.25">
      <c r="A1" s="81" t="s">
        <v>97</v>
      </c>
      <c r="B1" s="82"/>
      <c r="C1" s="82"/>
      <c r="D1" s="82"/>
      <c r="E1" s="82"/>
      <c r="F1" s="82"/>
      <c r="G1" s="82"/>
    </row>
    <row r="2" spans="1:57" ht="12.75" customHeight="1" x14ac:dyDescent="0.2">
      <c r="A2" s="83" t="s">
        <v>28</v>
      </c>
      <c r="B2" s="84"/>
      <c r="C2" s="85" t="s">
        <v>875</v>
      </c>
      <c r="D2" s="85" t="s">
        <v>873</v>
      </c>
      <c r="E2" s="86"/>
      <c r="F2" s="87" t="s">
        <v>29</v>
      </c>
      <c r="G2" s="88"/>
    </row>
    <row r="3" spans="1:57" ht="3" hidden="1" customHeight="1" x14ac:dyDescent="0.2">
      <c r="A3" s="89"/>
      <c r="B3" s="90"/>
      <c r="C3" s="91"/>
      <c r="D3" s="91"/>
      <c r="E3" s="92"/>
      <c r="F3" s="93"/>
      <c r="G3" s="94"/>
    </row>
    <row r="4" spans="1:57" ht="12" customHeight="1" x14ac:dyDescent="0.2">
      <c r="A4" s="95" t="s">
        <v>30</v>
      </c>
      <c r="B4" s="90"/>
      <c r="C4" s="91"/>
      <c r="D4" s="91"/>
      <c r="E4" s="92"/>
      <c r="F4" s="93" t="s">
        <v>31</v>
      </c>
      <c r="G4" s="96"/>
    </row>
    <row r="5" spans="1:57" ht="12.95" customHeight="1" x14ac:dyDescent="0.2">
      <c r="A5" s="97" t="s">
        <v>872</v>
      </c>
      <c r="B5" s="98"/>
      <c r="C5" s="99" t="s">
        <v>873</v>
      </c>
      <c r="D5" s="100"/>
      <c r="E5" s="98"/>
      <c r="F5" s="93" t="s">
        <v>32</v>
      </c>
      <c r="G5" s="94"/>
    </row>
    <row r="6" spans="1:57" ht="12.95" customHeight="1" x14ac:dyDescent="0.2">
      <c r="A6" s="95" t="s">
        <v>33</v>
      </c>
      <c r="B6" s="90"/>
      <c r="C6" s="91"/>
      <c r="D6" s="91"/>
      <c r="E6" s="92"/>
      <c r="F6" s="101" t="s">
        <v>34</v>
      </c>
      <c r="G6" s="102"/>
      <c r="O6" s="103"/>
    </row>
    <row r="7" spans="1:57" ht="12.95" customHeight="1" x14ac:dyDescent="0.2">
      <c r="A7" s="104" t="s">
        <v>99</v>
      </c>
      <c r="B7" s="105"/>
      <c r="C7" s="106" t="s">
        <v>100</v>
      </c>
      <c r="D7" s="107"/>
      <c r="E7" s="107"/>
      <c r="F7" s="108" t="s">
        <v>35</v>
      </c>
      <c r="G7" s="102">
        <f>IF(G6=0,,ROUND((F30+F32)/G6,1))</f>
        <v>0</v>
      </c>
    </row>
    <row r="8" spans="1:57" x14ac:dyDescent="0.2">
      <c r="A8" s="109" t="s">
        <v>36</v>
      </c>
      <c r="B8" s="93"/>
      <c r="C8" s="297" t="s">
        <v>130</v>
      </c>
      <c r="D8" s="297"/>
      <c r="E8" s="298"/>
      <c r="F8" s="110" t="s">
        <v>37</v>
      </c>
      <c r="G8" s="111"/>
      <c r="H8" s="112"/>
      <c r="I8" s="113"/>
    </row>
    <row r="9" spans="1:57" x14ac:dyDescent="0.2">
      <c r="A9" s="109" t="s">
        <v>38</v>
      </c>
      <c r="B9" s="93"/>
      <c r="C9" s="297"/>
      <c r="D9" s="297"/>
      <c r="E9" s="298"/>
      <c r="F9" s="93"/>
      <c r="G9" s="114"/>
      <c r="H9" s="115"/>
    </row>
    <row r="10" spans="1:57" x14ac:dyDescent="0.2">
      <c r="A10" s="109" t="s">
        <v>39</v>
      </c>
      <c r="B10" s="93"/>
      <c r="C10" s="297"/>
      <c r="D10" s="297"/>
      <c r="E10" s="297"/>
      <c r="F10" s="116"/>
      <c r="G10" s="117"/>
      <c r="H10" s="118"/>
    </row>
    <row r="11" spans="1:57" ht="13.5" customHeight="1" x14ac:dyDescent="0.2">
      <c r="A11" s="109" t="s">
        <v>40</v>
      </c>
      <c r="B11" s="93"/>
      <c r="C11" s="297"/>
      <c r="D11" s="297"/>
      <c r="E11" s="297"/>
      <c r="F11" s="119" t="s">
        <v>41</v>
      </c>
      <c r="G11" s="120"/>
      <c r="H11" s="115"/>
      <c r="BA11" s="121"/>
      <c r="BB11" s="121"/>
      <c r="BC11" s="121"/>
      <c r="BD11" s="121"/>
      <c r="BE11" s="121"/>
    </row>
    <row r="12" spans="1:57" ht="12.75" customHeight="1" x14ac:dyDescent="0.2">
      <c r="A12" s="122" t="s">
        <v>42</v>
      </c>
      <c r="B12" s="90"/>
      <c r="C12" s="299"/>
      <c r="D12" s="299"/>
      <c r="E12" s="299"/>
      <c r="F12" s="123" t="s">
        <v>43</v>
      </c>
      <c r="G12" s="124"/>
      <c r="H12" s="115"/>
    </row>
    <row r="13" spans="1:57" ht="28.5" customHeight="1" thickBot="1" x14ac:dyDescent="0.25">
      <c r="A13" s="125" t="s">
        <v>44</v>
      </c>
      <c r="B13" s="126"/>
      <c r="C13" s="126"/>
      <c r="D13" s="126"/>
      <c r="E13" s="127"/>
      <c r="F13" s="127"/>
      <c r="G13" s="128"/>
      <c r="H13" s="115"/>
    </row>
    <row r="14" spans="1:57" ht="17.25" customHeight="1" thickBot="1" x14ac:dyDescent="0.25">
      <c r="A14" s="129" t="s">
        <v>45</v>
      </c>
      <c r="B14" s="130"/>
      <c r="C14" s="131"/>
      <c r="D14" s="132" t="s">
        <v>46</v>
      </c>
      <c r="E14" s="133"/>
      <c r="F14" s="133"/>
      <c r="G14" s="131"/>
    </row>
    <row r="15" spans="1:57" ht="15.95" customHeight="1" x14ac:dyDescent="0.2">
      <c r="A15" s="134"/>
      <c r="B15" s="135" t="s">
        <v>47</v>
      </c>
      <c r="C15" s="136">
        <f>'D.1.3 4 Rek'!E16</f>
        <v>0</v>
      </c>
      <c r="D15" s="137" t="str">
        <f>'D.1.3 4 Rek'!A21</f>
        <v>Ztížené výrobní podmínky</v>
      </c>
      <c r="E15" s="138"/>
      <c r="F15" s="139"/>
      <c r="G15" s="136">
        <f>'D.1.3 4 Rek'!I21</f>
        <v>0</v>
      </c>
    </row>
    <row r="16" spans="1:57" ht="15.95" customHeight="1" x14ac:dyDescent="0.2">
      <c r="A16" s="134" t="s">
        <v>48</v>
      </c>
      <c r="B16" s="135" t="s">
        <v>49</v>
      </c>
      <c r="C16" s="136">
        <f>'D.1.3 4 Rek'!F16</f>
        <v>0</v>
      </c>
      <c r="D16" s="89" t="str">
        <f>'D.1.3 4 Rek'!A22</f>
        <v>Oborová přirážka</v>
      </c>
      <c r="E16" s="140"/>
      <c r="F16" s="141"/>
      <c r="G16" s="136">
        <f>'D.1.3 4 Rek'!I22</f>
        <v>0</v>
      </c>
    </row>
    <row r="17" spans="1:7" ht="15.95" customHeight="1" x14ac:dyDescent="0.2">
      <c r="A17" s="134" t="s">
        <v>50</v>
      </c>
      <c r="B17" s="135" t="s">
        <v>51</v>
      </c>
      <c r="C17" s="136">
        <f>'D.1.3 4 Rek'!H16</f>
        <v>0</v>
      </c>
      <c r="D17" s="89" t="str">
        <f>'D.1.3 4 Rek'!A23</f>
        <v>Přesun stavebních kapacit</v>
      </c>
      <c r="E17" s="140"/>
      <c r="F17" s="141"/>
      <c r="G17" s="136">
        <f>'D.1.3 4 Rek'!I23</f>
        <v>0</v>
      </c>
    </row>
    <row r="18" spans="1:7" ht="15.95" customHeight="1" x14ac:dyDescent="0.2">
      <c r="A18" s="142" t="s">
        <v>52</v>
      </c>
      <c r="B18" s="143" t="s">
        <v>53</v>
      </c>
      <c r="C18" s="136">
        <f>'D.1.3 4 Rek'!G16</f>
        <v>0</v>
      </c>
      <c r="D18" s="89" t="str">
        <f>'D.1.3 4 Rek'!A24</f>
        <v>Mimostaveništní doprava</v>
      </c>
      <c r="E18" s="140"/>
      <c r="F18" s="141"/>
      <c r="G18" s="136">
        <f>'D.1.3 4 Rek'!I24</f>
        <v>0</v>
      </c>
    </row>
    <row r="19" spans="1:7" ht="15.95" customHeight="1" x14ac:dyDescent="0.2">
      <c r="A19" s="144" t="s">
        <v>54</v>
      </c>
      <c r="B19" s="135"/>
      <c r="C19" s="136">
        <f>SUM(C15:C18)</f>
        <v>0</v>
      </c>
      <c r="D19" s="89" t="str">
        <f>'D.1.3 4 Rek'!A25</f>
        <v>Zařízení staveniště</v>
      </c>
      <c r="E19" s="140"/>
      <c r="F19" s="141"/>
      <c r="G19" s="136">
        <f>'D.1.3 4 Rek'!I25</f>
        <v>0</v>
      </c>
    </row>
    <row r="20" spans="1:7" ht="15.95" customHeight="1" x14ac:dyDescent="0.2">
      <c r="A20" s="144"/>
      <c r="B20" s="135"/>
      <c r="C20" s="136"/>
      <c r="D20" s="89" t="str">
        <f>'D.1.3 4 Rek'!A26</f>
        <v>Provoz investora</v>
      </c>
      <c r="E20" s="140"/>
      <c r="F20" s="141"/>
      <c r="G20" s="136">
        <f>'D.1.3 4 Rek'!I26</f>
        <v>0</v>
      </c>
    </row>
    <row r="21" spans="1:7" ht="15.95" customHeight="1" x14ac:dyDescent="0.2">
      <c r="A21" s="144" t="s">
        <v>27</v>
      </c>
      <c r="B21" s="135"/>
      <c r="C21" s="136">
        <f>'D.1.3 4 Rek'!I16</f>
        <v>0</v>
      </c>
      <c r="D21" s="89" t="str">
        <f>'D.1.3 4 Rek'!A27</f>
        <v>Kompletační činnost (IČD)</v>
      </c>
      <c r="E21" s="140"/>
      <c r="F21" s="141"/>
      <c r="G21" s="136">
        <f>'D.1.3 4 Rek'!I27</f>
        <v>0</v>
      </c>
    </row>
    <row r="22" spans="1:7" ht="15.95" customHeight="1" x14ac:dyDescent="0.2">
      <c r="A22" s="145" t="s">
        <v>55</v>
      </c>
      <c r="B22" s="115"/>
      <c r="C22" s="136">
        <f>C19+C21</f>
        <v>0</v>
      </c>
      <c r="D22" s="89" t="s">
        <v>56</v>
      </c>
      <c r="E22" s="140"/>
      <c r="F22" s="141"/>
      <c r="G22" s="136">
        <f>G23-SUM(G15:G21)</f>
        <v>0</v>
      </c>
    </row>
    <row r="23" spans="1:7" ht="15.95" customHeight="1" thickBot="1" x14ac:dyDescent="0.25">
      <c r="A23" s="295" t="s">
        <v>57</v>
      </c>
      <c r="B23" s="296"/>
      <c r="C23" s="146">
        <f>C22+G23</f>
        <v>0</v>
      </c>
      <c r="D23" s="147" t="s">
        <v>58</v>
      </c>
      <c r="E23" s="148"/>
      <c r="F23" s="149"/>
      <c r="G23" s="136">
        <f>'D.1.3 4 Rek'!H29</f>
        <v>0</v>
      </c>
    </row>
    <row r="24" spans="1:7" x14ac:dyDescent="0.2">
      <c r="A24" s="150" t="s">
        <v>59</v>
      </c>
      <c r="B24" s="151"/>
      <c r="C24" s="152"/>
      <c r="D24" s="151" t="s">
        <v>60</v>
      </c>
      <c r="E24" s="151"/>
      <c r="F24" s="153" t="s">
        <v>61</v>
      </c>
      <c r="G24" s="154"/>
    </row>
    <row r="25" spans="1:7" x14ac:dyDescent="0.2">
      <c r="A25" s="145" t="s">
        <v>62</v>
      </c>
      <c r="B25" s="115"/>
      <c r="C25" s="155"/>
      <c r="D25" s="115" t="s">
        <v>62</v>
      </c>
      <c r="F25" s="156" t="s">
        <v>62</v>
      </c>
      <c r="G25" s="157"/>
    </row>
    <row r="26" spans="1:7" ht="37.5" customHeight="1" x14ac:dyDescent="0.2">
      <c r="A26" s="145" t="s">
        <v>63</v>
      </c>
      <c r="B26" s="158"/>
      <c r="C26" s="155"/>
      <c r="D26" s="115" t="s">
        <v>63</v>
      </c>
      <c r="F26" s="156" t="s">
        <v>63</v>
      </c>
      <c r="G26" s="157"/>
    </row>
    <row r="27" spans="1:7" x14ac:dyDescent="0.2">
      <c r="A27" s="145"/>
      <c r="B27" s="159"/>
      <c r="C27" s="155"/>
      <c r="D27" s="115"/>
      <c r="F27" s="156"/>
      <c r="G27" s="157"/>
    </row>
    <row r="28" spans="1:7" x14ac:dyDescent="0.2">
      <c r="A28" s="145" t="s">
        <v>64</v>
      </c>
      <c r="B28" s="115"/>
      <c r="C28" s="155"/>
      <c r="D28" s="156" t="s">
        <v>65</v>
      </c>
      <c r="E28" s="155"/>
      <c r="F28" s="160" t="s">
        <v>65</v>
      </c>
      <c r="G28" s="157"/>
    </row>
    <row r="29" spans="1:7" ht="69" customHeight="1" x14ac:dyDescent="0.2">
      <c r="A29" s="145"/>
      <c r="B29" s="115"/>
      <c r="C29" s="161"/>
      <c r="D29" s="162"/>
      <c r="E29" s="161"/>
      <c r="F29" s="115"/>
      <c r="G29" s="157"/>
    </row>
    <row r="30" spans="1:7" x14ac:dyDescent="0.2">
      <c r="A30" s="163" t="s">
        <v>11</v>
      </c>
      <c r="B30" s="164"/>
      <c r="C30" s="165">
        <v>21</v>
      </c>
      <c r="D30" s="164" t="s">
        <v>66</v>
      </c>
      <c r="E30" s="166"/>
      <c r="F30" s="301">
        <f>C23-F32</f>
        <v>0</v>
      </c>
      <c r="G30" s="302"/>
    </row>
    <row r="31" spans="1:7" x14ac:dyDescent="0.2">
      <c r="A31" s="163" t="s">
        <v>67</v>
      </c>
      <c r="B31" s="164"/>
      <c r="C31" s="165">
        <f>C30</f>
        <v>21</v>
      </c>
      <c r="D31" s="164" t="s">
        <v>68</v>
      </c>
      <c r="E31" s="166"/>
      <c r="F31" s="301">
        <f>ROUND(PRODUCT(F30,C31/100),0)</f>
        <v>0</v>
      </c>
      <c r="G31" s="302"/>
    </row>
    <row r="32" spans="1:7" x14ac:dyDescent="0.2">
      <c r="A32" s="163" t="s">
        <v>11</v>
      </c>
      <c r="B32" s="164"/>
      <c r="C32" s="165">
        <v>0</v>
      </c>
      <c r="D32" s="164" t="s">
        <v>68</v>
      </c>
      <c r="E32" s="166"/>
      <c r="F32" s="301">
        <v>0</v>
      </c>
      <c r="G32" s="302"/>
    </row>
    <row r="33" spans="1:8" x14ac:dyDescent="0.2">
      <c r="A33" s="163" t="s">
        <v>67</v>
      </c>
      <c r="B33" s="167"/>
      <c r="C33" s="168">
        <f>C32</f>
        <v>0</v>
      </c>
      <c r="D33" s="164" t="s">
        <v>68</v>
      </c>
      <c r="E33" s="141"/>
      <c r="F33" s="301">
        <f>ROUND(PRODUCT(F32,C33/100),0)</f>
        <v>0</v>
      </c>
      <c r="G33" s="302"/>
    </row>
    <row r="34" spans="1:8" s="172" customFormat="1" ht="19.5" customHeight="1" thickBot="1" x14ac:dyDescent="0.3">
      <c r="A34" s="169" t="s">
        <v>69</v>
      </c>
      <c r="B34" s="170"/>
      <c r="C34" s="170"/>
      <c r="D34" s="170"/>
      <c r="E34" s="171"/>
      <c r="F34" s="303">
        <f>ROUND(SUM(F30:F33),0)</f>
        <v>0</v>
      </c>
      <c r="G34" s="304"/>
    </row>
    <row r="36" spans="1:8" x14ac:dyDescent="0.2">
      <c r="A36" s="2" t="s">
        <v>70</v>
      </c>
      <c r="B36" s="2"/>
      <c r="C36" s="2"/>
      <c r="D36" s="2"/>
      <c r="E36" s="2"/>
      <c r="F36" s="2"/>
      <c r="G36" s="2"/>
      <c r="H36" s="1" t="s">
        <v>1</v>
      </c>
    </row>
    <row r="37" spans="1:8" ht="14.25" customHeight="1" x14ac:dyDescent="0.2">
      <c r="A37" s="2"/>
      <c r="B37" s="305"/>
      <c r="C37" s="305"/>
      <c r="D37" s="305"/>
      <c r="E37" s="305"/>
      <c r="F37" s="305"/>
      <c r="G37" s="305"/>
      <c r="H37" s="1" t="s">
        <v>1</v>
      </c>
    </row>
    <row r="38" spans="1:8" ht="12.75" customHeight="1" x14ac:dyDescent="0.2">
      <c r="A38" s="173"/>
      <c r="B38" s="305"/>
      <c r="C38" s="305"/>
      <c r="D38" s="305"/>
      <c r="E38" s="305"/>
      <c r="F38" s="305"/>
      <c r="G38" s="305"/>
      <c r="H38" s="1" t="s">
        <v>1</v>
      </c>
    </row>
    <row r="39" spans="1:8" x14ac:dyDescent="0.2">
      <c r="A39" s="173"/>
      <c r="B39" s="305"/>
      <c r="C39" s="305"/>
      <c r="D39" s="305"/>
      <c r="E39" s="305"/>
      <c r="F39" s="305"/>
      <c r="G39" s="305"/>
      <c r="H39" s="1" t="s">
        <v>1</v>
      </c>
    </row>
    <row r="40" spans="1:8" x14ac:dyDescent="0.2">
      <c r="A40" s="173"/>
      <c r="B40" s="305"/>
      <c r="C40" s="305"/>
      <c r="D40" s="305"/>
      <c r="E40" s="305"/>
      <c r="F40" s="305"/>
      <c r="G40" s="305"/>
      <c r="H40" s="1" t="s">
        <v>1</v>
      </c>
    </row>
    <row r="41" spans="1:8" x14ac:dyDescent="0.2">
      <c r="A41" s="173"/>
      <c r="B41" s="305"/>
      <c r="C41" s="305"/>
      <c r="D41" s="305"/>
      <c r="E41" s="305"/>
      <c r="F41" s="305"/>
      <c r="G41" s="305"/>
      <c r="H41" s="1" t="s">
        <v>1</v>
      </c>
    </row>
    <row r="42" spans="1:8" x14ac:dyDescent="0.2">
      <c r="A42" s="173"/>
      <c r="B42" s="305"/>
      <c r="C42" s="305"/>
      <c r="D42" s="305"/>
      <c r="E42" s="305"/>
      <c r="F42" s="305"/>
      <c r="G42" s="305"/>
      <c r="H42" s="1" t="s">
        <v>1</v>
      </c>
    </row>
    <row r="43" spans="1:8" x14ac:dyDescent="0.2">
      <c r="A43" s="173"/>
      <c r="B43" s="305"/>
      <c r="C43" s="305"/>
      <c r="D43" s="305"/>
      <c r="E43" s="305"/>
      <c r="F43" s="305"/>
      <c r="G43" s="305"/>
      <c r="H43" s="1" t="s">
        <v>1</v>
      </c>
    </row>
    <row r="44" spans="1:8" ht="12.75" customHeight="1" x14ac:dyDescent="0.2">
      <c r="A44" s="173"/>
      <c r="B44" s="305"/>
      <c r="C44" s="305"/>
      <c r="D44" s="305"/>
      <c r="E44" s="305"/>
      <c r="F44" s="305"/>
      <c r="G44" s="305"/>
      <c r="H44" s="1" t="s">
        <v>1</v>
      </c>
    </row>
    <row r="45" spans="1:8" ht="12.75" customHeight="1" x14ac:dyDescent="0.2">
      <c r="A45" s="173"/>
      <c r="B45" s="305"/>
      <c r="C45" s="305"/>
      <c r="D45" s="305"/>
      <c r="E45" s="305"/>
      <c r="F45" s="305"/>
      <c r="G45" s="305"/>
      <c r="H45" s="1" t="s">
        <v>1</v>
      </c>
    </row>
    <row r="46" spans="1:8" x14ac:dyDescent="0.2">
      <c r="B46" s="300"/>
      <c r="C46" s="300"/>
      <c r="D46" s="300"/>
      <c r="E46" s="300"/>
      <c r="F46" s="300"/>
      <c r="G46" s="300"/>
    </row>
    <row r="47" spans="1:8" x14ac:dyDescent="0.2">
      <c r="B47" s="300"/>
      <c r="C47" s="300"/>
      <c r="D47" s="300"/>
      <c r="E47" s="300"/>
      <c r="F47" s="300"/>
      <c r="G47" s="300"/>
    </row>
    <row r="48" spans="1:8" x14ac:dyDescent="0.2">
      <c r="B48" s="300"/>
      <c r="C48" s="300"/>
      <c r="D48" s="300"/>
      <c r="E48" s="300"/>
      <c r="F48" s="300"/>
      <c r="G48" s="300"/>
    </row>
    <row r="49" spans="2:7" x14ac:dyDescent="0.2">
      <c r="B49" s="300"/>
      <c r="C49" s="300"/>
      <c r="D49" s="300"/>
      <c r="E49" s="300"/>
      <c r="F49" s="300"/>
      <c r="G49" s="300"/>
    </row>
    <row r="50" spans="2:7" x14ac:dyDescent="0.2">
      <c r="B50" s="300"/>
      <c r="C50" s="300"/>
      <c r="D50" s="300"/>
      <c r="E50" s="300"/>
      <c r="F50" s="300"/>
      <c r="G50" s="300"/>
    </row>
    <row r="51" spans="2:7" x14ac:dyDescent="0.2">
      <c r="B51" s="300"/>
      <c r="C51" s="300"/>
      <c r="D51" s="300"/>
      <c r="E51" s="300"/>
      <c r="F51" s="300"/>
      <c r="G51" s="300"/>
    </row>
  </sheetData>
  <mergeCells count="18">
    <mergeCell ref="B51:G51"/>
    <mergeCell ref="F30:G30"/>
    <mergeCell ref="F31:G31"/>
    <mergeCell ref="F32:G32"/>
    <mergeCell ref="F33:G33"/>
    <mergeCell ref="F34:G34"/>
    <mergeCell ref="B37:G45"/>
    <mergeCell ref="B46:G46"/>
    <mergeCell ref="B47:G47"/>
    <mergeCell ref="B48:G48"/>
    <mergeCell ref="B49:G49"/>
    <mergeCell ref="B50:G50"/>
    <mergeCell ref="A23:B23"/>
    <mergeCell ref="C8:E8"/>
    <mergeCell ref="C9:E9"/>
    <mergeCell ref="C10:E10"/>
    <mergeCell ref="C11:E11"/>
    <mergeCell ref="C12:E12"/>
  </mergeCells>
  <pageMargins left="0.59055118110236227" right="0.39370078740157483" top="0.59055118110236227" bottom="0.98425196850393704" header="0.19685039370078741" footer="0.51181102362204722"/>
  <pageSetup paperSize="9" orientation="portrait" r:id="rId1"/>
  <headerFooter alignWithMargins="0">
    <oddFooter>&amp;L&amp;9Zpracováno programem &amp;"Arial CE,Tučné"BUILDpower,  © RTS, a.s.&amp;R&amp;"Arial,Obyčejné"Strana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5"/>
  <dimension ref="A1:BE80"/>
  <sheetViews>
    <sheetView workbookViewId="0">
      <selection activeCell="H47" sqref="H47"/>
    </sheetView>
  </sheetViews>
  <sheetFormatPr defaultRowHeight="12.75" x14ac:dyDescent="0.2"/>
  <cols>
    <col min="1" max="1" width="5.85546875" style="1" customWidth="1"/>
    <col min="2" max="2" width="6.140625" style="1" customWidth="1"/>
    <col min="3" max="3" width="11.42578125" style="1" customWidth="1"/>
    <col min="4" max="4" width="15.85546875" style="1" customWidth="1"/>
    <col min="5" max="5" width="11.28515625" style="1" customWidth="1"/>
    <col min="6" max="6" width="10.85546875" style="1" customWidth="1"/>
    <col min="7" max="7" width="11" style="1" customWidth="1"/>
    <col min="8" max="8" width="11.140625" style="1" customWidth="1"/>
    <col min="9" max="9" width="10.7109375" style="1" customWidth="1"/>
    <col min="10" max="16384" width="9.140625" style="1"/>
  </cols>
  <sheetData>
    <row r="1" spans="1:9" ht="13.5" thickTop="1" x14ac:dyDescent="0.2">
      <c r="A1" s="306" t="s">
        <v>2</v>
      </c>
      <c r="B1" s="307"/>
      <c r="C1" s="174" t="s">
        <v>101</v>
      </c>
      <c r="D1" s="175"/>
      <c r="E1" s="176"/>
      <c r="F1" s="175"/>
      <c r="G1" s="177" t="s">
        <v>71</v>
      </c>
      <c r="H1" s="178" t="s">
        <v>875</v>
      </c>
      <c r="I1" s="179"/>
    </row>
    <row r="2" spans="1:9" ht="13.5" thickBot="1" x14ac:dyDescent="0.25">
      <c r="A2" s="308" t="s">
        <v>72</v>
      </c>
      <c r="B2" s="309"/>
      <c r="C2" s="180" t="s">
        <v>874</v>
      </c>
      <c r="D2" s="181"/>
      <c r="E2" s="182"/>
      <c r="F2" s="181"/>
      <c r="G2" s="310" t="s">
        <v>873</v>
      </c>
      <c r="H2" s="311"/>
      <c r="I2" s="312"/>
    </row>
    <row r="3" spans="1:9" ht="13.5" thickTop="1" x14ac:dyDescent="0.2">
      <c r="F3" s="115"/>
    </row>
    <row r="4" spans="1:9" ht="19.5" customHeight="1" x14ac:dyDescent="0.25">
      <c r="A4" s="183" t="s">
        <v>73</v>
      </c>
      <c r="B4" s="184"/>
      <c r="C4" s="184"/>
      <c r="D4" s="184"/>
      <c r="E4" s="185"/>
      <c r="F4" s="184"/>
      <c r="G4" s="184"/>
      <c r="H4" s="184"/>
      <c r="I4" s="184"/>
    </row>
    <row r="5" spans="1:9" ht="13.5" thickBot="1" x14ac:dyDescent="0.25"/>
    <row r="6" spans="1:9" s="115" customFormat="1" ht="13.5" thickBot="1" x14ac:dyDescent="0.25">
      <c r="A6" s="186"/>
      <c r="B6" s="187" t="s">
        <v>74</v>
      </c>
      <c r="C6" s="187"/>
      <c r="D6" s="188"/>
      <c r="E6" s="189" t="s">
        <v>23</v>
      </c>
      <c r="F6" s="190" t="s">
        <v>24</v>
      </c>
      <c r="G6" s="190" t="s">
        <v>25</v>
      </c>
      <c r="H6" s="190" t="s">
        <v>26</v>
      </c>
      <c r="I6" s="191" t="s">
        <v>27</v>
      </c>
    </row>
    <row r="7" spans="1:9" s="115" customFormat="1" x14ac:dyDescent="0.2">
      <c r="A7" s="282" t="str">
        <f>'D.1.3 4 Pol'!B7</f>
        <v>63</v>
      </c>
      <c r="B7" s="62" t="str">
        <f>'D.1.3 4 Pol'!C7</f>
        <v>Podlahy a podlahové konstrukce</v>
      </c>
      <c r="D7" s="192"/>
      <c r="E7" s="283">
        <f>'D.1.3 4 Pol'!BA10</f>
        <v>0</v>
      </c>
      <c r="F7" s="284">
        <f>'D.1.3 4 Pol'!BB10</f>
        <v>0</v>
      </c>
      <c r="G7" s="284">
        <f>'D.1.3 4 Pol'!BC10</f>
        <v>0</v>
      </c>
      <c r="H7" s="284">
        <f>'D.1.3 4 Pol'!BD10</f>
        <v>0</v>
      </c>
      <c r="I7" s="285">
        <f>'D.1.3 4 Pol'!BE10</f>
        <v>0</v>
      </c>
    </row>
    <row r="8" spans="1:9" s="115" customFormat="1" x14ac:dyDescent="0.2">
      <c r="A8" s="282" t="str">
        <f>'D.1.3 4 Pol'!B11</f>
        <v>97</v>
      </c>
      <c r="B8" s="62" t="str">
        <f>'D.1.3 4 Pol'!C11</f>
        <v>Prorážení otvorů</v>
      </c>
      <c r="D8" s="192"/>
      <c r="E8" s="283">
        <f>'D.1.3 4 Pol'!BA13</f>
        <v>0</v>
      </c>
      <c r="F8" s="284">
        <f>'D.1.3 4 Pol'!BB13</f>
        <v>0</v>
      </c>
      <c r="G8" s="284">
        <f>'D.1.3 4 Pol'!BC13</f>
        <v>0</v>
      </c>
      <c r="H8" s="284">
        <f>'D.1.3 4 Pol'!BD13</f>
        <v>0</v>
      </c>
      <c r="I8" s="285">
        <f>'D.1.3 4 Pol'!BE13</f>
        <v>0</v>
      </c>
    </row>
    <row r="9" spans="1:9" s="115" customFormat="1" x14ac:dyDescent="0.2">
      <c r="A9" s="282" t="str">
        <f>'D.1.3 4 Pol'!B14</f>
        <v>99</v>
      </c>
      <c r="B9" s="62" t="str">
        <f>'D.1.3 4 Pol'!C14</f>
        <v>Staveništní přesun hmot</v>
      </c>
      <c r="D9" s="192"/>
      <c r="E9" s="283">
        <f>'D.1.3 4 Pol'!BA16</f>
        <v>0</v>
      </c>
      <c r="F9" s="284">
        <f>'D.1.3 4 Pol'!BB16</f>
        <v>0</v>
      </c>
      <c r="G9" s="284">
        <f>'D.1.3 4 Pol'!BC16</f>
        <v>0</v>
      </c>
      <c r="H9" s="284">
        <f>'D.1.3 4 Pol'!BD16</f>
        <v>0</v>
      </c>
      <c r="I9" s="285">
        <f>'D.1.3 4 Pol'!BE16</f>
        <v>0</v>
      </c>
    </row>
    <row r="10" spans="1:9" s="115" customFormat="1" x14ac:dyDescent="0.2">
      <c r="A10" s="282" t="str">
        <f>'D.1.3 4 Pol'!B17</f>
        <v>731</v>
      </c>
      <c r="B10" s="62" t="str">
        <f>'D.1.3 4 Pol'!C17</f>
        <v>Kotelny</v>
      </c>
      <c r="D10" s="192"/>
      <c r="E10" s="283">
        <f>'D.1.3 4 Pol'!BA31</f>
        <v>0</v>
      </c>
      <c r="F10" s="284">
        <f>'D.1.3 4 Pol'!BB31</f>
        <v>0</v>
      </c>
      <c r="G10" s="284">
        <f>'D.1.3 4 Pol'!BC31</f>
        <v>0</v>
      </c>
      <c r="H10" s="284">
        <f>'D.1.3 4 Pol'!BD31</f>
        <v>0</v>
      </c>
      <c r="I10" s="285">
        <f>'D.1.3 4 Pol'!BE31</f>
        <v>0</v>
      </c>
    </row>
    <row r="11" spans="1:9" s="115" customFormat="1" x14ac:dyDescent="0.2">
      <c r="A11" s="282" t="str">
        <f>'D.1.3 4 Pol'!B32</f>
        <v>733</v>
      </c>
      <c r="B11" s="62" t="str">
        <f>'D.1.3 4 Pol'!C32</f>
        <v>Rozvod potrubí</v>
      </c>
      <c r="D11" s="192"/>
      <c r="E11" s="283">
        <f>'D.1.3 4 Pol'!BA60</f>
        <v>0</v>
      </c>
      <c r="F11" s="284">
        <f>'D.1.3 4 Pol'!BB60</f>
        <v>0</v>
      </c>
      <c r="G11" s="284">
        <f>'D.1.3 4 Pol'!BC60</f>
        <v>0</v>
      </c>
      <c r="H11" s="284">
        <f>'D.1.3 4 Pol'!BD60</f>
        <v>0</v>
      </c>
      <c r="I11" s="285">
        <f>'D.1.3 4 Pol'!BE60</f>
        <v>0</v>
      </c>
    </row>
    <row r="12" spans="1:9" s="115" customFormat="1" x14ac:dyDescent="0.2">
      <c r="A12" s="282" t="str">
        <f>'D.1.3 4 Pol'!B61</f>
        <v>734</v>
      </c>
      <c r="B12" s="62" t="str">
        <f>'D.1.3 4 Pol'!C61</f>
        <v>Armatury</v>
      </c>
      <c r="D12" s="192"/>
      <c r="E12" s="283">
        <f>'D.1.3 4 Pol'!BA71</f>
        <v>0</v>
      </c>
      <c r="F12" s="284">
        <f>'D.1.3 4 Pol'!BB71</f>
        <v>0</v>
      </c>
      <c r="G12" s="284">
        <f>'D.1.3 4 Pol'!BC71</f>
        <v>0</v>
      </c>
      <c r="H12" s="284">
        <f>'D.1.3 4 Pol'!BD71</f>
        <v>0</v>
      </c>
      <c r="I12" s="285">
        <f>'D.1.3 4 Pol'!BE71</f>
        <v>0</v>
      </c>
    </row>
    <row r="13" spans="1:9" s="115" customFormat="1" x14ac:dyDescent="0.2">
      <c r="A13" s="282" t="str">
        <f>'D.1.3 4 Pol'!B72</f>
        <v>735</v>
      </c>
      <c r="B13" s="62" t="str">
        <f>'D.1.3 4 Pol'!C72</f>
        <v>Otopná tělesa</v>
      </c>
      <c r="D13" s="192"/>
      <c r="E13" s="283">
        <f>'D.1.3 4 Pol'!BA86</f>
        <v>0</v>
      </c>
      <c r="F13" s="284">
        <f>'D.1.3 4 Pol'!BB86</f>
        <v>0</v>
      </c>
      <c r="G13" s="284">
        <f>'D.1.3 4 Pol'!BC86</f>
        <v>0</v>
      </c>
      <c r="H13" s="284">
        <f>'D.1.3 4 Pol'!BD86</f>
        <v>0</v>
      </c>
      <c r="I13" s="285">
        <f>'D.1.3 4 Pol'!BE86</f>
        <v>0</v>
      </c>
    </row>
    <row r="14" spans="1:9" s="115" customFormat="1" x14ac:dyDescent="0.2">
      <c r="A14" s="282" t="str">
        <f>'D.1.3 4 Pol'!B87</f>
        <v>799</v>
      </c>
      <c r="B14" s="62" t="str">
        <f>'D.1.3 4 Pol'!C87</f>
        <v>Ostatní</v>
      </c>
      <c r="D14" s="192"/>
      <c r="E14" s="283">
        <f>'D.1.3 4 Pol'!BA94</f>
        <v>0</v>
      </c>
      <c r="F14" s="284">
        <f>'D.1.3 4 Pol'!BB94</f>
        <v>0</v>
      </c>
      <c r="G14" s="284">
        <f>'D.1.3 4 Pol'!BC94</f>
        <v>0</v>
      </c>
      <c r="H14" s="284">
        <f>'D.1.3 4 Pol'!BD94</f>
        <v>0</v>
      </c>
      <c r="I14" s="285">
        <f>'D.1.3 4 Pol'!BE94</f>
        <v>0</v>
      </c>
    </row>
    <row r="15" spans="1:9" s="115" customFormat="1" ht="13.5" thickBot="1" x14ac:dyDescent="0.25">
      <c r="A15" s="282" t="str">
        <f>'D.1.3 4 Pol'!B95</f>
        <v>D96</v>
      </c>
      <c r="B15" s="62" t="str">
        <f>'D.1.3 4 Pol'!C95</f>
        <v>Přesuny suti a vybouraných hmot</v>
      </c>
      <c r="D15" s="192"/>
      <c r="E15" s="283">
        <f>'D.1.3 4 Pol'!BA102</f>
        <v>0</v>
      </c>
      <c r="F15" s="284">
        <f>'D.1.3 4 Pol'!BB102</f>
        <v>0</v>
      </c>
      <c r="G15" s="284">
        <f>'D.1.3 4 Pol'!BC102</f>
        <v>0</v>
      </c>
      <c r="H15" s="284">
        <f>'D.1.3 4 Pol'!BD102</f>
        <v>0</v>
      </c>
      <c r="I15" s="285">
        <f>'D.1.3 4 Pol'!BE102</f>
        <v>0</v>
      </c>
    </row>
    <row r="16" spans="1:9" s="14" customFormat="1" ht="13.5" thickBot="1" x14ac:dyDescent="0.25">
      <c r="A16" s="193"/>
      <c r="B16" s="194" t="s">
        <v>75</v>
      </c>
      <c r="C16" s="194"/>
      <c r="D16" s="195"/>
      <c r="E16" s="196">
        <f>SUM(E7:E15)</f>
        <v>0</v>
      </c>
      <c r="F16" s="197">
        <f>SUM(F7:F15)</f>
        <v>0</v>
      </c>
      <c r="G16" s="197">
        <f>SUM(G7:G15)</f>
        <v>0</v>
      </c>
      <c r="H16" s="197">
        <f>SUM(H7:H15)</f>
        <v>0</v>
      </c>
      <c r="I16" s="198">
        <f>SUM(I7:I15)</f>
        <v>0</v>
      </c>
    </row>
    <row r="17" spans="1:57" x14ac:dyDescent="0.2">
      <c r="A17" s="115"/>
      <c r="B17" s="115"/>
      <c r="C17" s="115"/>
      <c r="D17" s="115"/>
      <c r="E17" s="115"/>
      <c r="F17" s="115"/>
      <c r="G17" s="115"/>
      <c r="H17" s="115"/>
      <c r="I17" s="115"/>
    </row>
    <row r="18" spans="1:57" ht="19.5" customHeight="1" x14ac:dyDescent="0.25">
      <c r="A18" s="184" t="s">
        <v>76</v>
      </c>
      <c r="B18" s="184"/>
      <c r="C18" s="184"/>
      <c r="D18" s="184"/>
      <c r="E18" s="184"/>
      <c r="F18" s="184"/>
      <c r="G18" s="199"/>
      <c r="H18" s="184"/>
      <c r="I18" s="184"/>
      <c r="BA18" s="121"/>
      <c r="BB18" s="121"/>
      <c r="BC18" s="121"/>
      <c r="BD18" s="121"/>
      <c r="BE18" s="121"/>
    </row>
    <row r="19" spans="1:57" ht="13.5" thickBot="1" x14ac:dyDescent="0.25"/>
    <row r="20" spans="1:57" x14ac:dyDescent="0.2">
      <c r="A20" s="150" t="s">
        <v>77</v>
      </c>
      <c r="B20" s="151"/>
      <c r="C20" s="151"/>
      <c r="D20" s="200"/>
      <c r="E20" s="201" t="s">
        <v>78</v>
      </c>
      <c r="F20" s="202" t="s">
        <v>12</v>
      </c>
      <c r="G20" s="203" t="s">
        <v>79</v>
      </c>
      <c r="H20" s="204"/>
      <c r="I20" s="205" t="s">
        <v>78</v>
      </c>
    </row>
    <row r="21" spans="1:57" x14ac:dyDescent="0.2">
      <c r="A21" s="144" t="s">
        <v>557</v>
      </c>
      <c r="B21" s="135"/>
      <c r="C21" s="135"/>
      <c r="D21" s="206"/>
      <c r="E21" s="207"/>
      <c r="F21" s="208"/>
      <c r="G21" s="209">
        <v>0</v>
      </c>
      <c r="H21" s="210"/>
      <c r="I21" s="211">
        <f t="shared" ref="I21:I28" si="0">E21+F21*G21/100</f>
        <v>0</v>
      </c>
      <c r="BA21" s="1">
        <v>0</v>
      </c>
    </row>
    <row r="22" spans="1:57" x14ac:dyDescent="0.2">
      <c r="A22" s="144" t="s">
        <v>558</v>
      </c>
      <c r="B22" s="135"/>
      <c r="C22" s="135"/>
      <c r="D22" s="206"/>
      <c r="E22" s="207"/>
      <c r="F22" s="208"/>
      <c r="G22" s="209">
        <v>0</v>
      </c>
      <c r="H22" s="210"/>
      <c r="I22" s="211">
        <f t="shared" si="0"/>
        <v>0</v>
      </c>
      <c r="BA22" s="1">
        <v>0</v>
      </c>
    </row>
    <row r="23" spans="1:57" x14ac:dyDescent="0.2">
      <c r="A23" s="144" t="s">
        <v>559</v>
      </c>
      <c r="B23" s="135"/>
      <c r="C23" s="135"/>
      <c r="D23" s="206"/>
      <c r="E23" s="207"/>
      <c r="F23" s="208"/>
      <c r="G23" s="209">
        <v>0</v>
      </c>
      <c r="H23" s="210"/>
      <c r="I23" s="211">
        <f t="shared" si="0"/>
        <v>0</v>
      </c>
      <c r="BA23" s="1">
        <v>0</v>
      </c>
    </row>
    <row r="24" spans="1:57" x14ac:dyDescent="0.2">
      <c r="A24" s="144" t="s">
        <v>560</v>
      </c>
      <c r="B24" s="135"/>
      <c r="C24" s="135"/>
      <c r="D24" s="206"/>
      <c r="E24" s="207"/>
      <c r="F24" s="208"/>
      <c r="G24" s="209">
        <v>0</v>
      </c>
      <c r="H24" s="210"/>
      <c r="I24" s="211">
        <f t="shared" si="0"/>
        <v>0</v>
      </c>
      <c r="BA24" s="1">
        <v>0</v>
      </c>
    </row>
    <row r="25" spans="1:57" x14ac:dyDescent="0.2">
      <c r="A25" s="144" t="s">
        <v>561</v>
      </c>
      <c r="B25" s="135"/>
      <c r="C25" s="135"/>
      <c r="D25" s="206"/>
      <c r="E25" s="207"/>
      <c r="F25" s="208"/>
      <c r="G25" s="209">
        <v>0</v>
      </c>
      <c r="H25" s="210"/>
      <c r="I25" s="211">
        <f t="shared" si="0"/>
        <v>0</v>
      </c>
      <c r="BA25" s="1">
        <v>1</v>
      </c>
    </row>
    <row r="26" spans="1:57" x14ac:dyDescent="0.2">
      <c r="A26" s="144" t="s">
        <v>562</v>
      </c>
      <c r="B26" s="135"/>
      <c r="C26" s="135"/>
      <c r="D26" s="206"/>
      <c r="E26" s="207"/>
      <c r="F26" s="208"/>
      <c r="G26" s="209">
        <v>0</v>
      </c>
      <c r="H26" s="210"/>
      <c r="I26" s="211">
        <f t="shared" si="0"/>
        <v>0</v>
      </c>
      <c r="BA26" s="1">
        <v>1</v>
      </c>
    </row>
    <row r="27" spans="1:57" x14ac:dyDescent="0.2">
      <c r="A27" s="144" t="s">
        <v>563</v>
      </c>
      <c r="B27" s="135"/>
      <c r="C27" s="135"/>
      <c r="D27" s="206"/>
      <c r="E27" s="207"/>
      <c r="F27" s="208"/>
      <c r="G27" s="209">
        <v>0</v>
      </c>
      <c r="H27" s="210"/>
      <c r="I27" s="211">
        <f t="shared" si="0"/>
        <v>0</v>
      </c>
      <c r="BA27" s="1">
        <v>2</v>
      </c>
    </row>
    <row r="28" spans="1:57" x14ac:dyDescent="0.2">
      <c r="A28" s="144" t="s">
        <v>564</v>
      </c>
      <c r="B28" s="135"/>
      <c r="C28" s="135"/>
      <c r="D28" s="206"/>
      <c r="E28" s="207"/>
      <c r="F28" s="208"/>
      <c r="G28" s="209">
        <v>0</v>
      </c>
      <c r="H28" s="210"/>
      <c r="I28" s="211">
        <f t="shared" si="0"/>
        <v>0</v>
      </c>
      <c r="BA28" s="1">
        <v>2</v>
      </c>
    </row>
    <row r="29" spans="1:57" ht="13.5" thickBot="1" x14ac:dyDescent="0.25">
      <c r="A29" s="212"/>
      <c r="B29" s="213" t="s">
        <v>80</v>
      </c>
      <c r="C29" s="214"/>
      <c r="D29" s="215"/>
      <c r="E29" s="216"/>
      <c r="F29" s="217"/>
      <c r="G29" s="217"/>
      <c r="H29" s="313">
        <f>SUM(I21:I28)</f>
        <v>0</v>
      </c>
      <c r="I29" s="314"/>
    </row>
    <row r="31" spans="1:57" x14ac:dyDescent="0.2">
      <c r="B31" s="14"/>
      <c r="F31" s="218"/>
      <c r="G31" s="219"/>
      <c r="H31" s="219"/>
      <c r="I31" s="46"/>
    </row>
    <row r="32" spans="1:57" x14ac:dyDescent="0.2">
      <c r="F32" s="218"/>
      <c r="G32" s="219"/>
      <c r="H32" s="219"/>
      <c r="I32" s="46"/>
    </row>
    <row r="33" spans="6:9" x14ac:dyDescent="0.2">
      <c r="F33" s="218"/>
      <c r="G33" s="219"/>
      <c r="H33" s="219"/>
      <c r="I33" s="46"/>
    </row>
    <row r="34" spans="6:9" x14ac:dyDescent="0.2">
      <c r="F34" s="218"/>
      <c r="G34" s="219"/>
      <c r="H34" s="219"/>
      <c r="I34" s="46"/>
    </row>
    <row r="35" spans="6:9" x14ac:dyDescent="0.2">
      <c r="F35" s="218"/>
      <c r="G35" s="219"/>
      <c r="H35" s="219"/>
      <c r="I35" s="46"/>
    </row>
    <row r="36" spans="6:9" x14ac:dyDescent="0.2">
      <c r="F36" s="218"/>
      <c r="G36" s="219"/>
      <c r="H36" s="219"/>
      <c r="I36" s="46"/>
    </row>
    <row r="37" spans="6:9" x14ac:dyDescent="0.2">
      <c r="F37" s="218"/>
      <c r="G37" s="219"/>
      <c r="H37" s="219"/>
      <c r="I37" s="46"/>
    </row>
    <row r="38" spans="6:9" x14ac:dyDescent="0.2">
      <c r="F38" s="218"/>
      <c r="G38" s="219"/>
      <c r="H38" s="219"/>
      <c r="I38" s="46"/>
    </row>
    <row r="39" spans="6:9" x14ac:dyDescent="0.2">
      <c r="F39" s="218"/>
      <c r="G39" s="219"/>
      <c r="H39" s="219"/>
      <c r="I39" s="46"/>
    </row>
    <row r="40" spans="6:9" x14ac:dyDescent="0.2">
      <c r="F40" s="218"/>
      <c r="G40" s="219"/>
      <c r="H40" s="219"/>
      <c r="I40" s="46"/>
    </row>
    <row r="41" spans="6:9" x14ac:dyDescent="0.2">
      <c r="F41" s="218"/>
      <c r="G41" s="219"/>
      <c r="H41" s="219"/>
      <c r="I41" s="46"/>
    </row>
    <row r="42" spans="6:9" x14ac:dyDescent="0.2">
      <c r="F42" s="218"/>
      <c r="G42" s="219"/>
      <c r="H42" s="219"/>
      <c r="I42" s="46"/>
    </row>
    <row r="43" spans="6:9" x14ac:dyDescent="0.2">
      <c r="F43" s="218"/>
      <c r="G43" s="219"/>
      <c r="H43" s="219"/>
      <c r="I43" s="46"/>
    </row>
    <row r="44" spans="6:9" x14ac:dyDescent="0.2">
      <c r="F44" s="218"/>
      <c r="G44" s="219"/>
      <c r="H44" s="219"/>
      <c r="I44" s="46"/>
    </row>
    <row r="45" spans="6:9" x14ac:dyDescent="0.2">
      <c r="F45" s="218"/>
      <c r="G45" s="219"/>
      <c r="H45" s="219"/>
      <c r="I45" s="46"/>
    </row>
    <row r="46" spans="6:9" x14ac:dyDescent="0.2">
      <c r="F46" s="218"/>
      <c r="G46" s="219"/>
      <c r="H46" s="219"/>
      <c r="I46" s="46"/>
    </row>
    <row r="47" spans="6:9" x14ac:dyDescent="0.2">
      <c r="F47" s="218"/>
      <c r="G47" s="219"/>
      <c r="H47" s="219"/>
      <c r="I47" s="46"/>
    </row>
    <row r="48" spans="6:9" x14ac:dyDescent="0.2">
      <c r="F48" s="218"/>
      <c r="G48" s="219"/>
      <c r="H48" s="219"/>
      <c r="I48" s="46"/>
    </row>
    <row r="49" spans="6:9" x14ac:dyDescent="0.2">
      <c r="F49" s="218"/>
      <c r="G49" s="219"/>
      <c r="H49" s="219"/>
      <c r="I49" s="46"/>
    </row>
    <row r="50" spans="6:9" x14ac:dyDescent="0.2">
      <c r="F50" s="218"/>
      <c r="G50" s="219"/>
      <c r="H50" s="219"/>
      <c r="I50" s="46"/>
    </row>
    <row r="51" spans="6:9" x14ac:dyDescent="0.2">
      <c r="F51" s="218"/>
      <c r="G51" s="219"/>
      <c r="H51" s="219"/>
      <c r="I51" s="46"/>
    </row>
    <row r="52" spans="6:9" x14ac:dyDescent="0.2">
      <c r="F52" s="218"/>
      <c r="G52" s="219"/>
      <c r="H52" s="219"/>
      <c r="I52" s="46"/>
    </row>
    <row r="53" spans="6:9" x14ac:dyDescent="0.2">
      <c r="F53" s="218"/>
      <c r="G53" s="219"/>
      <c r="H53" s="219"/>
      <c r="I53" s="46"/>
    </row>
    <row r="54" spans="6:9" x14ac:dyDescent="0.2">
      <c r="F54" s="218"/>
      <c r="G54" s="219"/>
      <c r="H54" s="219"/>
      <c r="I54" s="46"/>
    </row>
    <row r="55" spans="6:9" x14ac:dyDescent="0.2">
      <c r="F55" s="218"/>
      <c r="G55" s="219"/>
      <c r="H55" s="219"/>
      <c r="I55" s="46"/>
    </row>
    <row r="56" spans="6:9" x14ac:dyDescent="0.2">
      <c r="F56" s="218"/>
      <c r="G56" s="219"/>
      <c r="H56" s="219"/>
      <c r="I56" s="46"/>
    </row>
    <row r="57" spans="6:9" x14ac:dyDescent="0.2">
      <c r="F57" s="218"/>
      <c r="G57" s="219"/>
      <c r="H57" s="219"/>
      <c r="I57" s="46"/>
    </row>
    <row r="58" spans="6:9" x14ac:dyDescent="0.2">
      <c r="F58" s="218"/>
      <c r="G58" s="219"/>
      <c r="H58" s="219"/>
      <c r="I58" s="46"/>
    </row>
    <row r="59" spans="6:9" x14ac:dyDescent="0.2">
      <c r="F59" s="218"/>
      <c r="G59" s="219"/>
      <c r="H59" s="219"/>
      <c r="I59" s="46"/>
    </row>
    <row r="60" spans="6:9" x14ac:dyDescent="0.2">
      <c r="F60" s="218"/>
      <c r="G60" s="219"/>
      <c r="H60" s="219"/>
      <c r="I60" s="46"/>
    </row>
    <row r="61" spans="6:9" x14ac:dyDescent="0.2">
      <c r="F61" s="218"/>
      <c r="G61" s="219"/>
      <c r="H61" s="219"/>
      <c r="I61" s="46"/>
    </row>
    <row r="62" spans="6:9" x14ac:dyDescent="0.2">
      <c r="F62" s="218"/>
      <c r="G62" s="219"/>
      <c r="H62" s="219"/>
      <c r="I62" s="46"/>
    </row>
    <row r="63" spans="6:9" x14ac:dyDescent="0.2">
      <c r="F63" s="218"/>
      <c r="G63" s="219"/>
      <c r="H63" s="219"/>
      <c r="I63" s="46"/>
    </row>
    <row r="64" spans="6:9" x14ac:dyDescent="0.2">
      <c r="F64" s="218"/>
      <c r="G64" s="219"/>
      <c r="H64" s="219"/>
      <c r="I64" s="46"/>
    </row>
    <row r="65" spans="6:9" x14ac:dyDescent="0.2">
      <c r="F65" s="218"/>
      <c r="G65" s="219"/>
      <c r="H65" s="219"/>
      <c r="I65" s="46"/>
    </row>
    <row r="66" spans="6:9" x14ac:dyDescent="0.2">
      <c r="F66" s="218"/>
      <c r="G66" s="219"/>
      <c r="H66" s="219"/>
      <c r="I66" s="46"/>
    </row>
    <row r="67" spans="6:9" x14ac:dyDescent="0.2">
      <c r="F67" s="218"/>
      <c r="G67" s="219"/>
      <c r="H67" s="219"/>
      <c r="I67" s="46"/>
    </row>
    <row r="68" spans="6:9" x14ac:dyDescent="0.2">
      <c r="F68" s="218"/>
      <c r="G68" s="219"/>
      <c r="H68" s="219"/>
      <c r="I68" s="46"/>
    </row>
    <row r="69" spans="6:9" x14ac:dyDescent="0.2">
      <c r="F69" s="218"/>
      <c r="G69" s="219"/>
      <c r="H69" s="219"/>
      <c r="I69" s="46"/>
    </row>
    <row r="70" spans="6:9" x14ac:dyDescent="0.2">
      <c r="F70" s="218"/>
      <c r="G70" s="219"/>
      <c r="H70" s="219"/>
      <c r="I70" s="46"/>
    </row>
    <row r="71" spans="6:9" x14ac:dyDescent="0.2">
      <c r="F71" s="218"/>
      <c r="G71" s="219"/>
      <c r="H71" s="219"/>
      <c r="I71" s="46"/>
    </row>
    <row r="72" spans="6:9" x14ac:dyDescent="0.2">
      <c r="F72" s="218"/>
      <c r="G72" s="219"/>
      <c r="H72" s="219"/>
      <c r="I72" s="46"/>
    </row>
    <row r="73" spans="6:9" x14ac:dyDescent="0.2">
      <c r="F73" s="218"/>
      <c r="G73" s="219"/>
      <c r="H73" s="219"/>
      <c r="I73" s="46"/>
    </row>
    <row r="74" spans="6:9" x14ac:dyDescent="0.2">
      <c r="F74" s="218"/>
      <c r="G74" s="219"/>
      <c r="H74" s="219"/>
      <c r="I74" s="46"/>
    </row>
    <row r="75" spans="6:9" x14ac:dyDescent="0.2">
      <c r="F75" s="218"/>
      <c r="G75" s="219"/>
      <c r="H75" s="219"/>
      <c r="I75" s="46"/>
    </row>
    <row r="76" spans="6:9" x14ac:dyDescent="0.2">
      <c r="F76" s="218"/>
      <c r="G76" s="219"/>
      <c r="H76" s="219"/>
      <c r="I76" s="46"/>
    </row>
    <row r="77" spans="6:9" x14ac:dyDescent="0.2">
      <c r="F77" s="218"/>
      <c r="G77" s="219"/>
      <c r="H77" s="219"/>
      <c r="I77" s="46"/>
    </row>
    <row r="78" spans="6:9" x14ac:dyDescent="0.2">
      <c r="F78" s="218"/>
      <c r="G78" s="219"/>
      <c r="H78" s="219"/>
      <c r="I78" s="46"/>
    </row>
    <row r="79" spans="6:9" x14ac:dyDescent="0.2">
      <c r="F79" s="218"/>
      <c r="G79" s="219"/>
      <c r="H79" s="219"/>
      <c r="I79" s="46"/>
    </row>
    <row r="80" spans="6:9" x14ac:dyDescent="0.2">
      <c r="F80" s="218"/>
      <c r="G80" s="219"/>
      <c r="H80" s="219"/>
      <c r="I80" s="46"/>
    </row>
  </sheetData>
  <mergeCells count="4">
    <mergeCell ref="A1:B1"/>
    <mergeCell ref="A2:B2"/>
    <mergeCell ref="G2:I2"/>
    <mergeCell ref="H29:I29"/>
  </mergeCells>
  <pageMargins left="0.59055118110236227" right="0.39370078740157483" top="0.59055118110236227" bottom="0.98425196850393704" header="0.19685039370078741" footer="0.51181102362204722"/>
  <pageSetup paperSize="9" orientation="portrait" r:id="rId1"/>
  <headerFooter alignWithMargins="0">
    <oddFooter>&amp;L&amp;9Zpracováno programem &amp;"Arial CE,Tučné"BUILDpower,  © RTS, a.s.&amp;R&amp;"Arial,Obyčejné"Strana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6"/>
  <dimension ref="A1:CB175"/>
  <sheetViews>
    <sheetView showGridLines="0" showZeros="0" topLeftCell="A61" zoomScaleNormal="100" zoomScaleSheetLayoutView="100" workbookViewId="0">
      <selection activeCell="H47" sqref="H47"/>
    </sheetView>
  </sheetViews>
  <sheetFormatPr defaultRowHeight="12.75" x14ac:dyDescent="0.2"/>
  <cols>
    <col min="1" max="1" width="4.42578125" style="220" customWidth="1"/>
    <col min="2" max="2" width="11.5703125" style="220" customWidth="1"/>
    <col min="3" max="3" width="40.42578125" style="220" customWidth="1"/>
    <col min="4" max="4" width="5.5703125" style="220" customWidth="1"/>
    <col min="5" max="5" width="8.5703125" style="230" customWidth="1"/>
    <col min="6" max="6" width="9.85546875" style="220" customWidth="1"/>
    <col min="7" max="7" width="13.85546875" style="220" customWidth="1"/>
    <col min="8" max="8" width="11.7109375" style="220" hidden="1" customWidth="1"/>
    <col min="9" max="9" width="11.5703125" style="220" hidden="1" customWidth="1"/>
    <col min="10" max="10" width="11" style="220" hidden="1" customWidth="1"/>
    <col min="11" max="11" width="10.42578125" style="220" hidden="1" customWidth="1"/>
    <col min="12" max="12" width="75.42578125" style="220" customWidth="1"/>
    <col min="13" max="13" width="45.28515625" style="220" customWidth="1"/>
    <col min="14" max="16384" width="9.140625" style="220"/>
  </cols>
  <sheetData>
    <row r="1" spans="1:80" ht="15.75" x14ac:dyDescent="0.25">
      <c r="A1" s="315" t="s">
        <v>98</v>
      </c>
      <c r="B1" s="315"/>
      <c r="C1" s="315"/>
      <c r="D1" s="315"/>
      <c r="E1" s="315"/>
      <c r="F1" s="315"/>
      <c r="G1" s="315"/>
    </row>
    <row r="2" spans="1:80" ht="14.25" customHeight="1" thickBot="1" x14ac:dyDescent="0.25">
      <c r="B2" s="221"/>
      <c r="C2" s="222"/>
      <c r="D2" s="222"/>
      <c r="E2" s="223"/>
      <c r="F2" s="222"/>
      <c r="G2" s="222"/>
    </row>
    <row r="3" spans="1:80" ht="13.5" thickTop="1" x14ac:dyDescent="0.2">
      <c r="A3" s="306" t="s">
        <v>2</v>
      </c>
      <c r="B3" s="307"/>
      <c r="C3" s="174" t="s">
        <v>101</v>
      </c>
      <c r="D3" s="224"/>
      <c r="E3" s="225" t="s">
        <v>81</v>
      </c>
      <c r="F3" s="226" t="str">
        <f>'D.1.3 4 Rek'!H1</f>
        <v>4</v>
      </c>
      <c r="G3" s="227"/>
    </row>
    <row r="4" spans="1:80" ht="13.5" thickBot="1" x14ac:dyDescent="0.25">
      <c r="A4" s="316" t="s">
        <v>72</v>
      </c>
      <c r="B4" s="309"/>
      <c r="C4" s="180" t="s">
        <v>874</v>
      </c>
      <c r="D4" s="228"/>
      <c r="E4" s="317" t="str">
        <f>'D.1.3 4 Rek'!G2</f>
        <v>Vytápění</v>
      </c>
      <c r="F4" s="318"/>
      <c r="G4" s="319"/>
    </row>
    <row r="5" spans="1:80" ht="13.5" thickTop="1" x14ac:dyDescent="0.2">
      <c r="A5" s="229"/>
      <c r="G5" s="231"/>
    </row>
    <row r="6" spans="1:80" ht="27" customHeight="1" x14ac:dyDescent="0.2">
      <c r="A6" s="232" t="s">
        <v>82</v>
      </c>
      <c r="B6" s="233" t="s">
        <v>83</v>
      </c>
      <c r="C6" s="233" t="s">
        <v>84</v>
      </c>
      <c r="D6" s="233" t="s">
        <v>85</v>
      </c>
      <c r="E6" s="234" t="s">
        <v>86</v>
      </c>
      <c r="F6" s="233" t="s">
        <v>87</v>
      </c>
      <c r="G6" s="235" t="s">
        <v>88</v>
      </c>
      <c r="H6" s="236" t="s">
        <v>89</v>
      </c>
      <c r="I6" s="236" t="s">
        <v>90</v>
      </c>
      <c r="J6" s="236" t="s">
        <v>91</v>
      </c>
      <c r="K6" s="236" t="s">
        <v>92</v>
      </c>
    </row>
    <row r="7" spans="1:80" x14ac:dyDescent="0.2">
      <c r="A7" s="237" t="s">
        <v>93</v>
      </c>
      <c r="B7" s="238" t="s">
        <v>208</v>
      </c>
      <c r="C7" s="239" t="s">
        <v>209</v>
      </c>
      <c r="D7" s="240"/>
      <c r="E7" s="241"/>
      <c r="F7" s="241"/>
      <c r="G7" s="242"/>
      <c r="H7" s="243"/>
      <c r="I7" s="244"/>
      <c r="J7" s="245"/>
      <c r="K7" s="246"/>
      <c r="O7" s="247">
        <v>1</v>
      </c>
    </row>
    <row r="8" spans="1:80" x14ac:dyDescent="0.2">
      <c r="A8" s="248">
        <v>1</v>
      </c>
      <c r="B8" s="249" t="s">
        <v>876</v>
      </c>
      <c r="C8" s="250" t="s">
        <v>877</v>
      </c>
      <c r="D8" s="251" t="s">
        <v>145</v>
      </c>
      <c r="E8" s="252">
        <v>0.34300000000000003</v>
      </c>
      <c r="F8" s="252">
        <v>0</v>
      </c>
      <c r="G8" s="253">
        <f>E8*F8</f>
        <v>0</v>
      </c>
      <c r="H8" s="254">
        <v>2.5</v>
      </c>
      <c r="I8" s="255">
        <f>E8*H8</f>
        <v>0.85750000000000004</v>
      </c>
      <c r="J8" s="254">
        <v>0</v>
      </c>
      <c r="K8" s="255">
        <f>E8*J8</f>
        <v>0</v>
      </c>
      <c r="O8" s="247">
        <v>2</v>
      </c>
      <c r="AA8" s="220">
        <v>1</v>
      </c>
      <c r="AB8" s="220">
        <v>1</v>
      </c>
      <c r="AC8" s="220">
        <v>1</v>
      </c>
      <c r="AZ8" s="220">
        <v>1</v>
      </c>
      <c r="BA8" s="220">
        <f>IF(AZ8=1,G8,0)</f>
        <v>0</v>
      </c>
      <c r="BB8" s="220">
        <f>IF(AZ8=2,G8,0)</f>
        <v>0</v>
      </c>
      <c r="BC8" s="220">
        <f>IF(AZ8=3,G8,0)</f>
        <v>0</v>
      </c>
      <c r="BD8" s="220">
        <f>IF(AZ8=4,G8,0)</f>
        <v>0</v>
      </c>
      <c r="BE8" s="220">
        <f>IF(AZ8=5,G8,0)</f>
        <v>0</v>
      </c>
      <c r="CA8" s="247">
        <v>1</v>
      </c>
      <c r="CB8" s="247">
        <v>1</v>
      </c>
    </row>
    <row r="9" spans="1:80" x14ac:dyDescent="0.2">
      <c r="A9" s="256"/>
      <c r="B9" s="260"/>
      <c r="C9" s="320" t="s">
        <v>878</v>
      </c>
      <c r="D9" s="321"/>
      <c r="E9" s="261">
        <v>0.34300000000000003</v>
      </c>
      <c r="F9" s="262"/>
      <c r="G9" s="263"/>
      <c r="H9" s="264"/>
      <c r="I9" s="258"/>
      <c r="J9" s="265"/>
      <c r="K9" s="258"/>
      <c r="M9" s="259" t="s">
        <v>878</v>
      </c>
      <c r="O9" s="247"/>
    </row>
    <row r="10" spans="1:80" x14ac:dyDescent="0.2">
      <c r="A10" s="266"/>
      <c r="B10" s="267" t="s">
        <v>96</v>
      </c>
      <c r="C10" s="268" t="s">
        <v>210</v>
      </c>
      <c r="D10" s="269"/>
      <c r="E10" s="270"/>
      <c r="F10" s="271"/>
      <c r="G10" s="272">
        <f>SUM(G7:G9)</f>
        <v>0</v>
      </c>
      <c r="H10" s="273"/>
      <c r="I10" s="274">
        <f>SUM(I7:I9)</f>
        <v>0.85750000000000004</v>
      </c>
      <c r="J10" s="273"/>
      <c r="K10" s="274">
        <f>SUM(K7:K9)</f>
        <v>0</v>
      </c>
      <c r="O10" s="247">
        <v>4</v>
      </c>
      <c r="BA10" s="275">
        <f>SUM(BA7:BA9)</f>
        <v>0</v>
      </c>
      <c r="BB10" s="275">
        <f>SUM(BB7:BB9)</f>
        <v>0</v>
      </c>
      <c r="BC10" s="275">
        <f>SUM(BC7:BC9)</f>
        <v>0</v>
      </c>
      <c r="BD10" s="275">
        <f>SUM(BD7:BD9)</f>
        <v>0</v>
      </c>
      <c r="BE10" s="275">
        <f>SUM(BE7:BE9)</f>
        <v>0</v>
      </c>
    </row>
    <row r="11" spans="1:80" x14ac:dyDescent="0.2">
      <c r="A11" s="237" t="s">
        <v>93</v>
      </c>
      <c r="B11" s="238" t="s">
        <v>277</v>
      </c>
      <c r="C11" s="239" t="s">
        <v>278</v>
      </c>
      <c r="D11" s="240"/>
      <c r="E11" s="241"/>
      <c r="F11" s="241"/>
      <c r="G11" s="242"/>
      <c r="H11" s="243"/>
      <c r="I11" s="244"/>
      <c r="J11" s="245"/>
      <c r="K11" s="246"/>
      <c r="O11" s="247">
        <v>1</v>
      </c>
    </row>
    <row r="12" spans="1:80" x14ac:dyDescent="0.2">
      <c r="A12" s="248">
        <v>2</v>
      </c>
      <c r="B12" s="249" t="s">
        <v>879</v>
      </c>
      <c r="C12" s="250" t="s">
        <v>880</v>
      </c>
      <c r="D12" s="251" t="s">
        <v>175</v>
      </c>
      <c r="E12" s="252">
        <v>70</v>
      </c>
      <c r="F12" s="252">
        <v>0</v>
      </c>
      <c r="G12" s="253">
        <f>E12*F12</f>
        <v>0</v>
      </c>
      <c r="H12" s="254">
        <v>0</v>
      </c>
      <c r="I12" s="255">
        <f>E12*H12</f>
        <v>0</v>
      </c>
      <c r="J12" s="254">
        <v>-1.0999999999999999E-2</v>
      </c>
      <c r="K12" s="255">
        <f>E12*J12</f>
        <v>-0.76999999999999991</v>
      </c>
      <c r="O12" s="247">
        <v>2</v>
      </c>
      <c r="AA12" s="220">
        <v>1</v>
      </c>
      <c r="AB12" s="220">
        <v>1</v>
      </c>
      <c r="AC12" s="220">
        <v>1</v>
      </c>
      <c r="AZ12" s="220">
        <v>1</v>
      </c>
      <c r="BA12" s="220">
        <f>IF(AZ12=1,G12,0)</f>
        <v>0</v>
      </c>
      <c r="BB12" s="220">
        <f>IF(AZ12=2,G12,0)</f>
        <v>0</v>
      </c>
      <c r="BC12" s="220">
        <f>IF(AZ12=3,G12,0)</f>
        <v>0</v>
      </c>
      <c r="BD12" s="220">
        <f>IF(AZ12=4,G12,0)</f>
        <v>0</v>
      </c>
      <c r="BE12" s="220">
        <f>IF(AZ12=5,G12,0)</f>
        <v>0</v>
      </c>
      <c r="CA12" s="247">
        <v>1</v>
      </c>
      <c r="CB12" s="247">
        <v>1</v>
      </c>
    </row>
    <row r="13" spans="1:80" x14ac:dyDescent="0.2">
      <c r="A13" s="266"/>
      <c r="B13" s="267" t="s">
        <v>96</v>
      </c>
      <c r="C13" s="268" t="s">
        <v>279</v>
      </c>
      <c r="D13" s="269"/>
      <c r="E13" s="270"/>
      <c r="F13" s="271"/>
      <c r="G13" s="272">
        <f>SUM(G11:G12)</f>
        <v>0</v>
      </c>
      <c r="H13" s="273"/>
      <c r="I13" s="274">
        <f>SUM(I11:I12)</f>
        <v>0</v>
      </c>
      <c r="J13" s="273"/>
      <c r="K13" s="274">
        <f>SUM(K11:K12)</f>
        <v>-0.76999999999999991</v>
      </c>
      <c r="O13" s="247">
        <v>4</v>
      </c>
      <c r="BA13" s="275">
        <f>SUM(BA11:BA12)</f>
        <v>0</v>
      </c>
      <c r="BB13" s="275">
        <f>SUM(BB11:BB12)</f>
        <v>0</v>
      </c>
      <c r="BC13" s="275">
        <f>SUM(BC11:BC12)</f>
        <v>0</v>
      </c>
      <c r="BD13" s="275">
        <f>SUM(BD11:BD12)</f>
        <v>0</v>
      </c>
      <c r="BE13" s="275">
        <f>SUM(BE11:BE12)</f>
        <v>0</v>
      </c>
    </row>
    <row r="14" spans="1:80" x14ac:dyDescent="0.2">
      <c r="A14" s="237" t="s">
        <v>93</v>
      </c>
      <c r="B14" s="238" t="s">
        <v>284</v>
      </c>
      <c r="C14" s="239" t="s">
        <v>285</v>
      </c>
      <c r="D14" s="240"/>
      <c r="E14" s="241"/>
      <c r="F14" s="241"/>
      <c r="G14" s="242"/>
      <c r="H14" s="243"/>
      <c r="I14" s="244"/>
      <c r="J14" s="245"/>
      <c r="K14" s="246"/>
      <c r="O14" s="247">
        <v>1</v>
      </c>
    </row>
    <row r="15" spans="1:80" x14ac:dyDescent="0.2">
      <c r="A15" s="248">
        <v>3</v>
      </c>
      <c r="B15" s="249" t="s">
        <v>611</v>
      </c>
      <c r="C15" s="250" t="s">
        <v>612</v>
      </c>
      <c r="D15" s="251" t="s">
        <v>289</v>
      </c>
      <c r="E15" s="252">
        <v>0.85750000000000004</v>
      </c>
      <c r="F15" s="252">
        <v>0</v>
      </c>
      <c r="G15" s="253">
        <f>E15*F15</f>
        <v>0</v>
      </c>
      <c r="H15" s="254">
        <v>0</v>
      </c>
      <c r="I15" s="255">
        <f>E15*H15</f>
        <v>0</v>
      </c>
      <c r="J15" s="254"/>
      <c r="K15" s="255">
        <f>E15*J15</f>
        <v>0</v>
      </c>
      <c r="O15" s="247">
        <v>2</v>
      </c>
      <c r="AA15" s="220">
        <v>7</v>
      </c>
      <c r="AB15" s="220">
        <v>1</v>
      </c>
      <c r="AC15" s="220">
        <v>2</v>
      </c>
      <c r="AZ15" s="220">
        <v>1</v>
      </c>
      <c r="BA15" s="220">
        <f>IF(AZ15=1,G15,0)</f>
        <v>0</v>
      </c>
      <c r="BB15" s="220">
        <f>IF(AZ15=2,G15,0)</f>
        <v>0</v>
      </c>
      <c r="BC15" s="220">
        <f>IF(AZ15=3,G15,0)</f>
        <v>0</v>
      </c>
      <c r="BD15" s="220">
        <f>IF(AZ15=4,G15,0)</f>
        <v>0</v>
      </c>
      <c r="BE15" s="220">
        <f>IF(AZ15=5,G15,0)</f>
        <v>0</v>
      </c>
      <c r="CA15" s="247">
        <v>7</v>
      </c>
      <c r="CB15" s="247">
        <v>1</v>
      </c>
    </row>
    <row r="16" spans="1:80" x14ac:dyDescent="0.2">
      <c r="A16" s="266"/>
      <c r="B16" s="267" t="s">
        <v>96</v>
      </c>
      <c r="C16" s="268" t="s">
        <v>286</v>
      </c>
      <c r="D16" s="269"/>
      <c r="E16" s="270"/>
      <c r="F16" s="271"/>
      <c r="G16" s="272">
        <f>SUM(G14:G15)</f>
        <v>0</v>
      </c>
      <c r="H16" s="273"/>
      <c r="I16" s="274">
        <f>SUM(I14:I15)</f>
        <v>0</v>
      </c>
      <c r="J16" s="273"/>
      <c r="K16" s="274">
        <f>SUM(K14:K15)</f>
        <v>0</v>
      </c>
      <c r="O16" s="247">
        <v>4</v>
      </c>
      <c r="BA16" s="275">
        <f>SUM(BA14:BA15)</f>
        <v>0</v>
      </c>
      <c r="BB16" s="275">
        <f>SUM(BB14:BB15)</f>
        <v>0</v>
      </c>
      <c r="BC16" s="275">
        <f>SUM(BC14:BC15)</f>
        <v>0</v>
      </c>
      <c r="BD16" s="275">
        <f>SUM(BD14:BD15)</f>
        <v>0</v>
      </c>
      <c r="BE16" s="275">
        <f>SUM(BE14:BE15)</f>
        <v>0</v>
      </c>
    </row>
    <row r="17" spans="1:80" x14ac:dyDescent="0.2">
      <c r="A17" s="237" t="s">
        <v>93</v>
      </c>
      <c r="B17" s="238" t="s">
        <v>881</v>
      </c>
      <c r="C17" s="239" t="s">
        <v>882</v>
      </c>
      <c r="D17" s="240"/>
      <c r="E17" s="241"/>
      <c r="F17" s="241"/>
      <c r="G17" s="242"/>
      <c r="H17" s="243"/>
      <c r="I17" s="244"/>
      <c r="J17" s="245"/>
      <c r="K17" s="246"/>
      <c r="O17" s="247">
        <v>1</v>
      </c>
    </row>
    <row r="18" spans="1:80" x14ac:dyDescent="0.2">
      <c r="A18" s="248">
        <v>4</v>
      </c>
      <c r="B18" s="249" t="s">
        <v>884</v>
      </c>
      <c r="C18" s="250" t="s">
        <v>885</v>
      </c>
      <c r="D18" s="251" t="s">
        <v>256</v>
      </c>
      <c r="E18" s="252">
        <v>1</v>
      </c>
      <c r="F18" s="252">
        <v>0</v>
      </c>
      <c r="G18" s="253">
        <f>E18*F18</f>
        <v>0</v>
      </c>
      <c r="H18" s="254">
        <v>2.0000000000000001E-4</v>
      </c>
      <c r="I18" s="255">
        <f>E18*H18</f>
        <v>2.0000000000000001E-4</v>
      </c>
      <c r="J18" s="254">
        <v>-0.22625000000000001</v>
      </c>
      <c r="K18" s="255">
        <f>E18*J18</f>
        <v>-0.22625000000000001</v>
      </c>
      <c r="O18" s="247">
        <v>2</v>
      </c>
      <c r="AA18" s="220">
        <v>1</v>
      </c>
      <c r="AB18" s="220">
        <v>7</v>
      </c>
      <c r="AC18" s="220">
        <v>7</v>
      </c>
      <c r="AZ18" s="220">
        <v>2</v>
      </c>
      <c r="BA18" s="220">
        <f>IF(AZ18=1,G18,0)</f>
        <v>0</v>
      </c>
      <c r="BB18" s="220">
        <f>IF(AZ18=2,G18,0)</f>
        <v>0</v>
      </c>
      <c r="BC18" s="220">
        <f>IF(AZ18=3,G18,0)</f>
        <v>0</v>
      </c>
      <c r="BD18" s="220">
        <f>IF(AZ18=4,G18,0)</f>
        <v>0</v>
      </c>
      <c r="BE18" s="220">
        <f>IF(AZ18=5,G18,0)</f>
        <v>0</v>
      </c>
      <c r="CA18" s="247">
        <v>1</v>
      </c>
      <c r="CB18" s="247">
        <v>7</v>
      </c>
    </row>
    <row r="19" spans="1:80" x14ac:dyDescent="0.2">
      <c r="A19" s="248">
        <v>5</v>
      </c>
      <c r="B19" s="249" t="s">
        <v>886</v>
      </c>
      <c r="C19" s="250" t="s">
        <v>887</v>
      </c>
      <c r="D19" s="251" t="s">
        <v>111</v>
      </c>
      <c r="E19" s="252">
        <v>1</v>
      </c>
      <c r="F19" s="252">
        <v>0</v>
      </c>
      <c r="G19" s="253">
        <f>E19*F19</f>
        <v>0</v>
      </c>
      <c r="H19" s="254">
        <v>9.5E-4</v>
      </c>
      <c r="I19" s="255">
        <f>E19*H19</f>
        <v>9.5E-4</v>
      </c>
      <c r="J19" s="254">
        <v>0</v>
      </c>
      <c r="K19" s="255">
        <f>E19*J19</f>
        <v>0</v>
      </c>
      <c r="O19" s="247">
        <v>2</v>
      </c>
      <c r="AA19" s="220">
        <v>1</v>
      </c>
      <c r="AB19" s="220">
        <v>7</v>
      </c>
      <c r="AC19" s="220">
        <v>7</v>
      </c>
      <c r="AZ19" s="220">
        <v>2</v>
      </c>
      <c r="BA19" s="220">
        <f>IF(AZ19=1,G19,0)</f>
        <v>0</v>
      </c>
      <c r="BB19" s="220">
        <f>IF(AZ19=2,G19,0)</f>
        <v>0</v>
      </c>
      <c r="BC19" s="220">
        <f>IF(AZ19=3,G19,0)</f>
        <v>0</v>
      </c>
      <c r="BD19" s="220">
        <f>IF(AZ19=4,G19,0)</f>
        <v>0</v>
      </c>
      <c r="BE19" s="220">
        <f>IF(AZ19=5,G19,0)</f>
        <v>0</v>
      </c>
      <c r="CA19" s="247">
        <v>1</v>
      </c>
      <c r="CB19" s="247">
        <v>7</v>
      </c>
    </row>
    <row r="20" spans="1:80" x14ac:dyDescent="0.2">
      <c r="A20" s="248">
        <v>6</v>
      </c>
      <c r="B20" s="249" t="s">
        <v>275</v>
      </c>
      <c r="C20" s="250" t="s">
        <v>888</v>
      </c>
      <c r="D20" s="251" t="s">
        <v>256</v>
      </c>
      <c r="E20" s="252">
        <v>1</v>
      </c>
      <c r="F20" s="252">
        <v>0</v>
      </c>
      <c r="G20" s="253">
        <f>E20*F20</f>
        <v>0</v>
      </c>
      <c r="H20" s="254">
        <v>0</v>
      </c>
      <c r="I20" s="255">
        <f>E20*H20</f>
        <v>0</v>
      </c>
      <c r="J20" s="254"/>
      <c r="K20" s="255">
        <f>E20*J20</f>
        <v>0</v>
      </c>
      <c r="O20" s="247">
        <v>2</v>
      </c>
      <c r="AA20" s="220">
        <v>12</v>
      </c>
      <c r="AB20" s="220">
        <v>0</v>
      </c>
      <c r="AC20" s="220">
        <v>2</v>
      </c>
      <c r="AZ20" s="220">
        <v>2</v>
      </c>
      <c r="BA20" s="220">
        <f>IF(AZ20=1,G20,0)</f>
        <v>0</v>
      </c>
      <c r="BB20" s="220">
        <f>IF(AZ20=2,G20,0)</f>
        <v>0</v>
      </c>
      <c r="BC20" s="220">
        <f>IF(AZ20=3,G20,0)</f>
        <v>0</v>
      </c>
      <c r="BD20" s="220">
        <f>IF(AZ20=4,G20,0)</f>
        <v>0</v>
      </c>
      <c r="BE20" s="220">
        <f>IF(AZ20=5,G20,0)</f>
        <v>0</v>
      </c>
      <c r="CA20" s="247">
        <v>12</v>
      </c>
      <c r="CB20" s="247">
        <v>0</v>
      </c>
    </row>
    <row r="21" spans="1:80" x14ac:dyDescent="0.2">
      <c r="A21" s="256"/>
      <c r="B21" s="257"/>
      <c r="C21" s="322" t="s">
        <v>889</v>
      </c>
      <c r="D21" s="323"/>
      <c r="E21" s="323"/>
      <c r="F21" s="323"/>
      <c r="G21" s="324"/>
      <c r="I21" s="258"/>
      <c r="K21" s="258"/>
      <c r="L21" s="259" t="s">
        <v>889</v>
      </c>
      <c r="O21" s="247">
        <v>3</v>
      </c>
    </row>
    <row r="22" spans="1:80" ht="22.5" x14ac:dyDescent="0.2">
      <c r="A22" s="256"/>
      <c r="B22" s="257"/>
      <c r="C22" s="322" t="s">
        <v>890</v>
      </c>
      <c r="D22" s="323"/>
      <c r="E22" s="323"/>
      <c r="F22" s="323"/>
      <c r="G22" s="324"/>
      <c r="I22" s="258"/>
      <c r="K22" s="258"/>
      <c r="L22" s="259" t="s">
        <v>890</v>
      </c>
      <c r="O22" s="247">
        <v>3</v>
      </c>
    </row>
    <row r="23" spans="1:80" ht="22.5" x14ac:dyDescent="0.2">
      <c r="A23" s="256"/>
      <c r="B23" s="257"/>
      <c r="C23" s="322" t="s">
        <v>891</v>
      </c>
      <c r="D23" s="323"/>
      <c r="E23" s="323"/>
      <c r="F23" s="323"/>
      <c r="G23" s="324"/>
      <c r="I23" s="258"/>
      <c r="K23" s="258"/>
      <c r="L23" s="259" t="s">
        <v>891</v>
      </c>
      <c r="O23" s="247">
        <v>3</v>
      </c>
    </row>
    <row r="24" spans="1:80" ht="45" x14ac:dyDescent="0.2">
      <c r="A24" s="256"/>
      <c r="B24" s="257"/>
      <c r="C24" s="322" t="s">
        <v>892</v>
      </c>
      <c r="D24" s="323"/>
      <c r="E24" s="323"/>
      <c r="F24" s="323"/>
      <c r="G24" s="324"/>
      <c r="I24" s="258"/>
      <c r="K24" s="258"/>
      <c r="L24" s="259" t="s">
        <v>892</v>
      </c>
      <c r="O24" s="247">
        <v>3</v>
      </c>
    </row>
    <row r="25" spans="1:80" x14ac:dyDescent="0.2">
      <c r="A25" s="248">
        <v>7</v>
      </c>
      <c r="B25" s="249" t="s">
        <v>313</v>
      </c>
      <c r="C25" s="250" t="s">
        <v>893</v>
      </c>
      <c r="D25" s="251" t="s">
        <v>256</v>
      </c>
      <c r="E25" s="252">
        <v>1</v>
      </c>
      <c r="F25" s="252">
        <v>0</v>
      </c>
      <c r="G25" s="253">
        <f>E25*F25</f>
        <v>0</v>
      </c>
      <c r="H25" s="254">
        <v>0</v>
      </c>
      <c r="I25" s="255">
        <f>E25*H25</f>
        <v>0</v>
      </c>
      <c r="J25" s="254"/>
      <c r="K25" s="255">
        <f>E25*J25</f>
        <v>0</v>
      </c>
      <c r="O25" s="247">
        <v>2</v>
      </c>
      <c r="AA25" s="220">
        <v>12</v>
      </c>
      <c r="AB25" s="220">
        <v>0</v>
      </c>
      <c r="AC25" s="220">
        <v>50</v>
      </c>
      <c r="AZ25" s="220">
        <v>2</v>
      </c>
      <c r="BA25" s="220">
        <f>IF(AZ25=1,G25,0)</f>
        <v>0</v>
      </c>
      <c r="BB25" s="220">
        <f>IF(AZ25=2,G25,0)</f>
        <v>0</v>
      </c>
      <c r="BC25" s="220">
        <f>IF(AZ25=3,G25,0)</f>
        <v>0</v>
      </c>
      <c r="BD25" s="220">
        <f>IF(AZ25=4,G25,0)</f>
        <v>0</v>
      </c>
      <c r="BE25" s="220">
        <f>IF(AZ25=5,G25,0)</f>
        <v>0</v>
      </c>
      <c r="CA25" s="247">
        <v>12</v>
      </c>
      <c r="CB25" s="247">
        <v>0</v>
      </c>
    </row>
    <row r="26" spans="1:80" x14ac:dyDescent="0.2">
      <c r="A26" s="256"/>
      <c r="B26" s="257"/>
      <c r="C26" s="322" t="s">
        <v>894</v>
      </c>
      <c r="D26" s="323"/>
      <c r="E26" s="323"/>
      <c r="F26" s="323"/>
      <c r="G26" s="324"/>
      <c r="I26" s="258"/>
      <c r="K26" s="258"/>
      <c r="L26" s="259" t="s">
        <v>894</v>
      </c>
      <c r="O26" s="247">
        <v>3</v>
      </c>
    </row>
    <row r="27" spans="1:80" x14ac:dyDescent="0.2">
      <c r="A27" s="256"/>
      <c r="B27" s="257"/>
      <c r="C27" s="322" t="s">
        <v>895</v>
      </c>
      <c r="D27" s="323"/>
      <c r="E27" s="323"/>
      <c r="F27" s="323"/>
      <c r="G27" s="324"/>
      <c r="I27" s="258"/>
      <c r="K27" s="258"/>
      <c r="L27" s="259" t="s">
        <v>895</v>
      </c>
      <c r="O27" s="247">
        <v>3</v>
      </c>
    </row>
    <row r="28" spans="1:80" x14ac:dyDescent="0.2">
      <c r="A28" s="256"/>
      <c r="B28" s="257"/>
      <c r="C28" s="322" t="s">
        <v>896</v>
      </c>
      <c r="D28" s="323"/>
      <c r="E28" s="323"/>
      <c r="F28" s="323"/>
      <c r="G28" s="324"/>
      <c r="I28" s="258"/>
      <c r="K28" s="258"/>
      <c r="L28" s="259" t="s">
        <v>896</v>
      </c>
      <c r="O28" s="247">
        <v>3</v>
      </c>
    </row>
    <row r="29" spans="1:80" x14ac:dyDescent="0.2">
      <c r="A29" s="256"/>
      <c r="B29" s="257"/>
      <c r="C29" s="322" t="s">
        <v>897</v>
      </c>
      <c r="D29" s="323"/>
      <c r="E29" s="323"/>
      <c r="F29" s="323"/>
      <c r="G29" s="324"/>
      <c r="I29" s="258"/>
      <c r="K29" s="258"/>
      <c r="L29" s="259" t="s">
        <v>897</v>
      </c>
      <c r="O29" s="247">
        <v>3</v>
      </c>
    </row>
    <row r="30" spans="1:80" x14ac:dyDescent="0.2">
      <c r="A30" s="248">
        <v>8</v>
      </c>
      <c r="B30" s="249" t="s">
        <v>898</v>
      </c>
      <c r="C30" s="250" t="s">
        <v>899</v>
      </c>
      <c r="D30" s="251" t="s">
        <v>12</v>
      </c>
      <c r="E30" s="252"/>
      <c r="F30" s="252">
        <v>0</v>
      </c>
      <c r="G30" s="253">
        <f>E30*F30</f>
        <v>0</v>
      </c>
      <c r="H30" s="254">
        <v>0</v>
      </c>
      <c r="I30" s="255">
        <f>E30*H30</f>
        <v>0</v>
      </c>
      <c r="J30" s="254"/>
      <c r="K30" s="255">
        <f>E30*J30</f>
        <v>0</v>
      </c>
      <c r="O30" s="247">
        <v>2</v>
      </c>
      <c r="AA30" s="220">
        <v>7</v>
      </c>
      <c r="AB30" s="220">
        <v>1002</v>
      </c>
      <c r="AC30" s="220">
        <v>5</v>
      </c>
      <c r="AZ30" s="220">
        <v>2</v>
      </c>
      <c r="BA30" s="220">
        <f>IF(AZ30=1,G30,0)</f>
        <v>0</v>
      </c>
      <c r="BB30" s="220">
        <f>IF(AZ30=2,G30,0)</f>
        <v>0</v>
      </c>
      <c r="BC30" s="220">
        <f>IF(AZ30=3,G30,0)</f>
        <v>0</v>
      </c>
      <c r="BD30" s="220">
        <f>IF(AZ30=4,G30,0)</f>
        <v>0</v>
      </c>
      <c r="BE30" s="220">
        <f>IF(AZ30=5,G30,0)</f>
        <v>0</v>
      </c>
      <c r="CA30" s="247">
        <v>7</v>
      </c>
      <c r="CB30" s="247">
        <v>1002</v>
      </c>
    </row>
    <row r="31" spans="1:80" x14ac:dyDescent="0.2">
      <c r="A31" s="266"/>
      <c r="B31" s="267" t="s">
        <v>96</v>
      </c>
      <c r="C31" s="268" t="s">
        <v>883</v>
      </c>
      <c r="D31" s="269"/>
      <c r="E31" s="270"/>
      <c r="F31" s="271"/>
      <c r="G31" s="272">
        <f>SUM(G17:G30)</f>
        <v>0</v>
      </c>
      <c r="H31" s="273"/>
      <c r="I31" s="274">
        <f>SUM(I17:I30)</f>
        <v>1.15E-3</v>
      </c>
      <c r="J31" s="273"/>
      <c r="K31" s="274">
        <f>SUM(K17:K30)</f>
        <v>-0.22625000000000001</v>
      </c>
      <c r="O31" s="247">
        <v>4</v>
      </c>
      <c r="BA31" s="275">
        <f>SUM(BA17:BA30)</f>
        <v>0</v>
      </c>
      <c r="BB31" s="275">
        <f>SUM(BB17:BB30)</f>
        <v>0</v>
      </c>
      <c r="BC31" s="275">
        <f>SUM(BC17:BC30)</f>
        <v>0</v>
      </c>
      <c r="BD31" s="275">
        <f>SUM(BD17:BD30)</f>
        <v>0</v>
      </c>
      <c r="BE31" s="275">
        <f>SUM(BE17:BE30)</f>
        <v>0</v>
      </c>
    </row>
    <row r="32" spans="1:80" x14ac:dyDescent="0.2">
      <c r="A32" s="237" t="s">
        <v>93</v>
      </c>
      <c r="B32" s="238" t="s">
        <v>900</v>
      </c>
      <c r="C32" s="239" t="s">
        <v>901</v>
      </c>
      <c r="D32" s="240"/>
      <c r="E32" s="241"/>
      <c r="F32" s="241"/>
      <c r="G32" s="242"/>
      <c r="H32" s="243"/>
      <c r="I32" s="244"/>
      <c r="J32" s="245"/>
      <c r="K32" s="246"/>
      <c r="O32" s="247">
        <v>1</v>
      </c>
    </row>
    <row r="33" spans="1:80" x14ac:dyDescent="0.2">
      <c r="A33" s="248">
        <v>9</v>
      </c>
      <c r="B33" s="249" t="s">
        <v>903</v>
      </c>
      <c r="C33" s="250" t="s">
        <v>904</v>
      </c>
      <c r="D33" s="251" t="s">
        <v>175</v>
      </c>
      <c r="E33" s="252">
        <v>32</v>
      </c>
      <c r="F33" s="252">
        <v>0</v>
      </c>
      <c r="G33" s="253">
        <f>E33*F33</f>
        <v>0</v>
      </c>
      <c r="H33" s="254">
        <v>2.0000000000000002E-5</v>
      </c>
      <c r="I33" s="255">
        <f>E33*H33</f>
        <v>6.4000000000000005E-4</v>
      </c>
      <c r="J33" s="254">
        <v>0</v>
      </c>
      <c r="K33" s="255">
        <f>E33*J33</f>
        <v>0</v>
      </c>
      <c r="O33" s="247">
        <v>2</v>
      </c>
      <c r="AA33" s="220">
        <v>1</v>
      </c>
      <c r="AB33" s="220">
        <v>7</v>
      </c>
      <c r="AC33" s="220">
        <v>7</v>
      </c>
      <c r="AZ33" s="220">
        <v>2</v>
      </c>
      <c r="BA33" s="220">
        <f>IF(AZ33=1,G33,0)</f>
        <v>0</v>
      </c>
      <c r="BB33" s="220">
        <f>IF(AZ33=2,G33,0)</f>
        <v>0</v>
      </c>
      <c r="BC33" s="220">
        <f>IF(AZ33=3,G33,0)</f>
        <v>0</v>
      </c>
      <c r="BD33" s="220">
        <f>IF(AZ33=4,G33,0)</f>
        <v>0</v>
      </c>
      <c r="BE33" s="220">
        <f>IF(AZ33=5,G33,0)</f>
        <v>0</v>
      </c>
      <c r="CA33" s="247">
        <v>1</v>
      </c>
      <c r="CB33" s="247">
        <v>7</v>
      </c>
    </row>
    <row r="34" spans="1:80" x14ac:dyDescent="0.2">
      <c r="A34" s="256"/>
      <c r="B34" s="257"/>
      <c r="C34" s="322" t="s">
        <v>777</v>
      </c>
      <c r="D34" s="323"/>
      <c r="E34" s="323"/>
      <c r="F34" s="323"/>
      <c r="G34" s="324"/>
      <c r="I34" s="258"/>
      <c r="K34" s="258"/>
      <c r="L34" s="259" t="s">
        <v>777</v>
      </c>
      <c r="O34" s="247">
        <v>3</v>
      </c>
    </row>
    <row r="35" spans="1:80" x14ac:dyDescent="0.2">
      <c r="A35" s="248">
        <v>10</v>
      </c>
      <c r="B35" s="249" t="s">
        <v>905</v>
      </c>
      <c r="C35" s="250" t="s">
        <v>906</v>
      </c>
      <c r="D35" s="251" t="s">
        <v>175</v>
      </c>
      <c r="E35" s="252">
        <v>35</v>
      </c>
      <c r="F35" s="252">
        <v>0</v>
      </c>
      <c r="G35" s="253">
        <f>E35*F35</f>
        <v>0</v>
      </c>
      <c r="H35" s="254">
        <v>2.0000000000000002E-5</v>
      </c>
      <c r="I35" s="255">
        <f>E35*H35</f>
        <v>7.000000000000001E-4</v>
      </c>
      <c r="J35" s="254">
        <v>0</v>
      </c>
      <c r="K35" s="255">
        <f>E35*J35</f>
        <v>0</v>
      </c>
      <c r="O35" s="247">
        <v>2</v>
      </c>
      <c r="AA35" s="220">
        <v>1</v>
      </c>
      <c r="AB35" s="220">
        <v>7</v>
      </c>
      <c r="AC35" s="220">
        <v>7</v>
      </c>
      <c r="AZ35" s="220">
        <v>2</v>
      </c>
      <c r="BA35" s="220">
        <f>IF(AZ35=1,G35,0)</f>
        <v>0</v>
      </c>
      <c r="BB35" s="220">
        <f>IF(AZ35=2,G35,0)</f>
        <v>0</v>
      </c>
      <c r="BC35" s="220">
        <f>IF(AZ35=3,G35,0)</f>
        <v>0</v>
      </c>
      <c r="BD35" s="220">
        <f>IF(AZ35=4,G35,0)</f>
        <v>0</v>
      </c>
      <c r="BE35" s="220">
        <f>IF(AZ35=5,G35,0)</f>
        <v>0</v>
      </c>
      <c r="CA35" s="247">
        <v>1</v>
      </c>
      <c r="CB35" s="247">
        <v>7</v>
      </c>
    </row>
    <row r="36" spans="1:80" x14ac:dyDescent="0.2">
      <c r="A36" s="256"/>
      <c r="B36" s="257"/>
      <c r="C36" s="322" t="s">
        <v>777</v>
      </c>
      <c r="D36" s="323"/>
      <c r="E36" s="323"/>
      <c r="F36" s="323"/>
      <c r="G36" s="324"/>
      <c r="I36" s="258"/>
      <c r="K36" s="258"/>
      <c r="L36" s="259" t="s">
        <v>777</v>
      </c>
      <c r="O36" s="247">
        <v>3</v>
      </c>
    </row>
    <row r="37" spans="1:80" x14ac:dyDescent="0.2">
      <c r="A37" s="248">
        <v>11</v>
      </c>
      <c r="B37" s="249" t="s">
        <v>907</v>
      </c>
      <c r="C37" s="250" t="s">
        <v>908</v>
      </c>
      <c r="D37" s="251" t="s">
        <v>175</v>
      </c>
      <c r="E37" s="252">
        <v>14</v>
      </c>
      <c r="F37" s="252">
        <v>0</v>
      </c>
      <c r="G37" s="253">
        <f>E37*F37</f>
        <v>0</v>
      </c>
      <c r="H37" s="254">
        <v>4.0000000000000003E-5</v>
      </c>
      <c r="I37" s="255">
        <f>E37*H37</f>
        <v>5.6000000000000006E-4</v>
      </c>
      <c r="J37" s="254">
        <v>0</v>
      </c>
      <c r="K37" s="255">
        <f>E37*J37</f>
        <v>0</v>
      </c>
      <c r="O37" s="247">
        <v>2</v>
      </c>
      <c r="AA37" s="220">
        <v>1</v>
      </c>
      <c r="AB37" s="220">
        <v>7</v>
      </c>
      <c r="AC37" s="220">
        <v>7</v>
      </c>
      <c r="AZ37" s="220">
        <v>2</v>
      </c>
      <c r="BA37" s="220">
        <f>IF(AZ37=1,G37,0)</f>
        <v>0</v>
      </c>
      <c r="BB37" s="220">
        <f>IF(AZ37=2,G37,0)</f>
        <v>0</v>
      </c>
      <c r="BC37" s="220">
        <f>IF(AZ37=3,G37,0)</f>
        <v>0</v>
      </c>
      <c r="BD37" s="220">
        <f>IF(AZ37=4,G37,0)</f>
        <v>0</v>
      </c>
      <c r="BE37" s="220">
        <f>IF(AZ37=5,G37,0)</f>
        <v>0</v>
      </c>
      <c r="CA37" s="247">
        <v>1</v>
      </c>
      <c r="CB37" s="247">
        <v>7</v>
      </c>
    </row>
    <row r="38" spans="1:80" x14ac:dyDescent="0.2">
      <c r="A38" s="256"/>
      <c r="B38" s="257"/>
      <c r="C38" s="322" t="s">
        <v>777</v>
      </c>
      <c r="D38" s="323"/>
      <c r="E38" s="323"/>
      <c r="F38" s="323"/>
      <c r="G38" s="324"/>
      <c r="I38" s="258"/>
      <c r="K38" s="258"/>
      <c r="L38" s="259" t="s">
        <v>777</v>
      </c>
      <c r="O38" s="247">
        <v>3</v>
      </c>
    </row>
    <row r="39" spans="1:80" x14ac:dyDescent="0.2">
      <c r="A39" s="248">
        <v>12</v>
      </c>
      <c r="B39" s="249" t="s">
        <v>909</v>
      </c>
      <c r="C39" s="250" t="s">
        <v>910</v>
      </c>
      <c r="D39" s="251" t="s">
        <v>175</v>
      </c>
      <c r="E39" s="252">
        <v>81</v>
      </c>
      <c r="F39" s="252">
        <v>0</v>
      </c>
      <c r="G39" s="253">
        <f>E39*F39</f>
        <v>0</v>
      </c>
      <c r="H39" s="254">
        <v>2.0000000000000002E-5</v>
      </c>
      <c r="I39" s="255">
        <f>E39*H39</f>
        <v>1.6200000000000001E-3</v>
      </c>
      <c r="J39" s="254">
        <v>-3.2000000000000002E-3</v>
      </c>
      <c r="K39" s="255">
        <f>E39*J39</f>
        <v>-0.25919999999999999</v>
      </c>
      <c r="O39" s="247">
        <v>2</v>
      </c>
      <c r="AA39" s="220">
        <v>1</v>
      </c>
      <c r="AB39" s="220">
        <v>7</v>
      </c>
      <c r="AC39" s="220">
        <v>7</v>
      </c>
      <c r="AZ39" s="220">
        <v>2</v>
      </c>
      <c r="BA39" s="220">
        <f>IF(AZ39=1,G39,0)</f>
        <v>0</v>
      </c>
      <c r="BB39" s="220">
        <f>IF(AZ39=2,G39,0)</f>
        <v>0</v>
      </c>
      <c r="BC39" s="220">
        <f>IF(AZ39=3,G39,0)</f>
        <v>0</v>
      </c>
      <c r="BD39" s="220">
        <f>IF(AZ39=4,G39,0)</f>
        <v>0</v>
      </c>
      <c r="BE39" s="220">
        <f>IF(AZ39=5,G39,0)</f>
        <v>0</v>
      </c>
      <c r="CA39" s="247">
        <v>1</v>
      </c>
      <c r="CB39" s="247">
        <v>7</v>
      </c>
    </row>
    <row r="40" spans="1:80" x14ac:dyDescent="0.2">
      <c r="A40" s="248">
        <v>13</v>
      </c>
      <c r="B40" s="249" t="s">
        <v>911</v>
      </c>
      <c r="C40" s="250" t="s">
        <v>912</v>
      </c>
      <c r="D40" s="251" t="s">
        <v>256</v>
      </c>
      <c r="E40" s="252">
        <v>12</v>
      </c>
      <c r="F40" s="252">
        <v>0</v>
      </c>
      <c r="G40" s="253">
        <f>E40*F40</f>
        <v>0</v>
      </c>
      <c r="H40" s="254">
        <v>0</v>
      </c>
      <c r="I40" s="255">
        <f>E40*H40</f>
        <v>0</v>
      </c>
      <c r="J40" s="254">
        <v>0</v>
      </c>
      <c r="K40" s="255">
        <f>E40*J40</f>
        <v>0</v>
      </c>
      <c r="O40" s="247">
        <v>2</v>
      </c>
      <c r="AA40" s="220">
        <v>1</v>
      </c>
      <c r="AB40" s="220">
        <v>7</v>
      </c>
      <c r="AC40" s="220">
        <v>7</v>
      </c>
      <c r="AZ40" s="220">
        <v>2</v>
      </c>
      <c r="BA40" s="220">
        <f>IF(AZ40=1,G40,0)</f>
        <v>0</v>
      </c>
      <c r="BB40" s="220">
        <f>IF(AZ40=2,G40,0)</f>
        <v>0</v>
      </c>
      <c r="BC40" s="220">
        <f>IF(AZ40=3,G40,0)</f>
        <v>0</v>
      </c>
      <c r="BD40" s="220">
        <f>IF(AZ40=4,G40,0)</f>
        <v>0</v>
      </c>
      <c r="BE40" s="220">
        <f>IF(AZ40=5,G40,0)</f>
        <v>0</v>
      </c>
      <c r="CA40" s="247">
        <v>1</v>
      </c>
      <c r="CB40" s="247">
        <v>7</v>
      </c>
    </row>
    <row r="41" spans="1:80" x14ac:dyDescent="0.2">
      <c r="A41" s="248">
        <v>14</v>
      </c>
      <c r="B41" s="249" t="s">
        <v>913</v>
      </c>
      <c r="C41" s="250" t="s">
        <v>914</v>
      </c>
      <c r="D41" s="251" t="s">
        <v>175</v>
      </c>
      <c r="E41" s="252">
        <v>32</v>
      </c>
      <c r="F41" s="252">
        <v>0</v>
      </c>
      <c r="G41" s="253">
        <f>E41*F41</f>
        <v>0</v>
      </c>
      <c r="H41" s="254">
        <v>7.6000000000000004E-4</v>
      </c>
      <c r="I41" s="255">
        <f>E41*H41</f>
        <v>2.4320000000000001E-2</v>
      </c>
      <c r="J41" s="254">
        <v>0</v>
      </c>
      <c r="K41" s="255">
        <f>E41*J41</f>
        <v>0</v>
      </c>
      <c r="O41" s="247">
        <v>2</v>
      </c>
      <c r="AA41" s="220">
        <v>1</v>
      </c>
      <c r="AB41" s="220">
        <v>7</v>
      </c>
      <c r="AC41" s="220">
        <v>7</v>
      </c>
      <c r="AZ41" s="220">
        <v>2</v>
      </c>
      <c r="BA41" s="220">
        <f>IF(AZ41=1,G41,0)</f>
        <v>0</v>
      </c>
      <c r="BB41" s="220">
        <f>IF(AZ41=2,G41,0)</f>
        <v>0</v>
      </c>
      <c r="BC41" s="220">
        <f>IF(AZ41=3,G41,0)</f>
        <v>0</v>
      </c>
      <c r="BD41" s="220">
        <f>IF(AZ41=4,G41,0)</f>
        <v>0</v>
      </c>
      <c r="BE41" s="220">
        <f>IF(AZ41=5,G41,0)</f>
        <v>0</v>
      </c>
      <c r="CA41" s="247">
        <v>1</v>
      </c>
      <c r="CB41" s="247">
        <v>7</v>
      </c>
    </row>
    <row r="42" spans="1:80" x14ac:dyDescent="0.2">
      <c r="A42" s="256"/>
      <c r="B42" s="257"/>
      <c r="C42" s="322" t="s">
        <v>915</v>
      </c>
      <c r="D42" s="323"/>
      <c r="E42" s="323"/>
      <c r="F42" s="323"/>
      <c r="G42" s="324"/>
      <c r="I42" s="258"/>
      <c r="K42" s="258"/>
      <c r="L42" s="259" t="s">
        <v>915</v>
      </c>
      <c r="O42" s="247">
        <v>3</v>
      </c>
    </row>
    <row r="43" spans="1:80" x14ac:dyDescent="0.2">
      <c r="A43" s="256"/>
      <c r="B43" s="260"/>
      <c r="C43" s="320" t="s">
        <v>916</v>
      </c>
      <c r="D43" s="321"/>
      <c r="E43" s="261">
        <v>32</v>
      </c>
      <c r="F43" s="262"/>
      <c r="G43" s="263"/>
      <c r="H43" s="264"/>
      <c r="I43" s="258"/>
      <c r="J43" s="265"/>
      <c r="K43" s="258"/>
      <c r="M43" s="259" t="s">
        <v>916</v>
      </c>
      <c r="O43" s="247"/>
    </row>
    <row r="44" spans="1:80" x14ac:dyDescent="0.2">
      <c r="A44" s="248">
        <v>15</v>
      </c>
      <c r="B44" s="249" t="s">
        <v>917</v>
      </c>
      <c r="C44" s="250" t="s">
        <v>918</v>
      </c>
      <c r="D44" s="251" t="s">
        <v>175</v>
      </c>
      <c r="E44" s="252">
        <v>34</v>
      </c>
      <c r="F44" s="252">
        <v>0</v>
      </c>
      <c r="G44" s="253">
        <f>E44*F44</f>
        <v>0</v>
      </c>
      <c r="H44" s="254">
        <v>8.8000000000000003E-4</v>
      </c>
      <c r="I44" s="255">
        <f>E44*H44</f>
        <v>2.9920000000000002E-2</v>
      </c>
      <c r="J44" s="254">
        <v>0</v>
      </c>
      <c r="K44" s="255">
        <f>E44*J44</f>
        <v>0</v>
      </c>
      <c r="O44" s="247">
        <v>2</v>
      </c>
      <c r="AA44" s="220">
        <v>1</v>
      </c>
      <c r="AB44" s="220">
        <v>7</v>
      </c>
      <c r="AC44" s="220">
        <v>7</v>
      </c>
      <c r="AZ44" s="220">
        <v>2</v>
      </c>
      <c r="BA44" s="220">
        <f>IF(AZ44=1,G44,0)</f>
        <v>0</v>
      </c>
      <c r="BB44" s="220">
        <f>IF(AZ44=2,G44,0)</f>
        <v>0</v>
      </c>
      <c r="BC44" s="220">
        <f>IF(AZ44=3,G44,0)</f>
        <v>0</v>
      </c>
      <c r="BD44" s="220">
        <f>IF(AZ44=4,G44,0)</f>
        <v>0</v>
      </c>
      <c r="BE44" s="220">
        <f>IF(AZ44=5,G44,0)</f>
        <v>0</v>
      </c>
      <c r="CA44" s="247">
        <v>1</v>
      </c>
      <c r="CB44" s="247">
        <v>7</v>
      </c>
    </row>
    <row r="45" spans="1:80" x14ac:dyDescent="0.2">
      <c r="A45" s="256"/>
      <c r="B45" s="257"/>
      <c r="C45" s="322" t="s">
        <v>915</v>
      </c>
      <c r="D45" s="323"/>
      <c r="E45" s="323"/>
      <c r="F45" s="323"/>
      <c r="G45" s="324"/>
      <c r="I45" s="258"/>
      <c r="K45" s="258"/>
      <c r="L45" s="259" t="s">
        <v>915</v>
      </c>
      <c r="O45" s="247">
        <v>3</v>
      </c>
    </row>
    <row r="46" spans="1:80" x14ac:dyDescent="0.2">
      <c r="A46" s="256"/>
      <c r="B46" s="260"/>
      <c r="C46" s="320" t="s">
        <v>919</v>
      </c>
      <c r="D46" s="321"/>
      <c r="E46" s="261">
        <v>34</v>
      </c>
      <c r="F46" s="262"/>
      <c r="G46" s="263"/>
      <c r="H46" s="264"/>
      <c r="I46" s="258"/>
      <c r="J46" s="265"/>
      <c r="K46" s="258"/>
      <c r="M46" s="259" t="s">
        <v>919</v>
      </c>
      <c r="O46" s="247"/>
    </row>
    <row r="47" spans="1:80" x14ac:dyDescent="0.2">
      <c r="A47" s="248">
        <v>16</v>
      </c>
      <c r="B47" s="249" t="s">
        <v>920</v>
      </c>
      <c r="C47" s="250" t="s">
        <v>921</v>
      </c>
      <c r="D47" s="251" t="s">
        <v>175</v>
      </c>
      <c r="E47" s="252">
        <v>14</v>
      </c>
      <c r="F47" s="252">
        <v>0</v>
      </c>
      <c r="G47" s="253">
        <f>E47*F47</f>
        <v>0</v>
      </c>
      <c r="H47" s="254">
        <v>1.01E-3</v>
      </c>
      <c r="I47" s="255">
        <f>E47*H47</f>
        <v>1.414E-2</v>
      </c>
      <c r="J47" s="254">
        <v>0</v>
      </c>
      <c r="K47" s="255">
        <f>E47*J47</f>
        <v>0</v>
      </c>
      <c r="O47" s="247">
        <v>2</v>
      </c>
      <c r="AA47" s="220">
        <v>1</v>
      </c>
      <c r="AB47" s="220">
        <v>7</v>
      </c>
      <c r="AC47" s="220">
        <v>7</v>
      </c>
      <c r="AZ47" s="220">
        <v>2</v>
      </c>
      <c r="BA47" s="220">
        <f>IF(AZ47=1,G47,0)</f>
        <v>0</v>
      </c>
      <c r="BB47" s="220">
        <f>IF(AZ47=2,G47,0)</f>
        <v>0</v>
      </c>
      <c r="BC47" s="220">
        <f>IF(AZ47=3,G47,0)</f>
        <v>0</v>
      </c>
      <c r="BD47" s="220">
        <f>IF(AZ47=4,G47,0)</f>
        <v>0</v>
      </c>
      <c r="BE47" s="220">
        <f>IF(AZ47=5,G47,0)</f>
        <v>0</v>
      </c>
      <c r="CA47" s="247">
        <v>1</v>
      </c>
      <c r="CB47" s="247">
        <v>7</v>
      </c>
    </row>
    <row r="48" spans="1:80" x14ac:dyDescent="0.2">
      <c r="A48" s="256"/>
      <c r="B48" s="257"/>
      <c r="C48" s="322" t="s">
        <v>915</v>
      </c>
      <c r="D48" s="323"/>
      <c r="E48" s="323"/>
      <c r="F48" s="323"/>
      <c r="G48" s="324"/>
      <c r="I48" s="258"/>
      <c r="K48" s="258"/>
      <c r="L48" s="259" t="s">
        <v>915</v>
      </c>
      <c r="O48" s="247">
        <v>3</v>
      </c>
    </row>
    <row r="49" spans="1:80" x14ac:dyDescent="0.2">
      <c r="A49" s="256"/>
      <c r="B49" s="260"/>
      <c r="C49" s="320" t="s">
        <v>922</v>
      </c>
      <c r="D49" s="321"/>
      <c r="E49" s="261">
        <v>14</v>
      </c>
      <c r="F49" s="262"/>
      <c r="G49" s="263"/>
      <c r="H49" s="264"/>
      <c r="I49" s="258"/>
      <c r="J49" s="265"/>
      <c r="K49" s="258"/>
      <c r="M49" s="259" t="s">
        <v>922</v>
      </c>
      <c r="O49" s="247"/>
    </row>
    <row r="50" spans="1:80" x14ac:dyDescent="0.2">
      <c r="A50" s="248">
        <v>17</v>
      </c>
      <c r="B50" s="249" t="s">
        <v>923</v>
      </c>
      <c r="C50" s="250" t="s">
        <v>924</v>
      </c>
      <c r="D50" s="251" t="s">
        <v>175</v>
      </c>
      <c r="E50" s="252">
        <v>81</v>
      </c>
      <c r="F50" s="252">
        <v>0</v>
      </c>
      <c r="G50" s="253">
        <f>E50*F50</f>
        <v>0</v>
      </c>
      <c r="H50" s="254">
        <v>0</v>
      </c>
      <c r="I50" s="255">
        <f>E50*H50</f>
        <v>0</v>
      </c>
      <c r="J50" s="254">
        <v>0</v>
      </c>
      <c r="K50" s="255">
        <f>E50*J50</f>
        <v>0</v>
      </c>
      <c r="O50" s="247">
        <v>2</v>
      </c>
      <c r="AA50" s="220">
        <v>1</v>
      </c>
      <c r="AB50" s="220">
        <v>7</v>
      </c>
      <c r="AC50" s="220">
        <v>7</v>
      </c>
      <c r="AZ50" s="220">
        <v>2</v>
      </c>
      <c r="BA50" s="220">
        <f>IF(AZ50=1,G50,0)</f>
        <v>0</v>
      </c>
      <c r="BB50" s="220">
        <f>IF(AZ50=2,G50,0)</f>
        <v>0</v>
      </c>
      <c r="BC50" s="220">
        <f>IF(AZ50=3,G50,0)</f>
        <v>0</v>
      </c>
      <c r="BD50" s="220">
        <f>IF(AZ50=4,G50,0)</f>
        <v>0</v>
      </c>
      <c r="BE50" s="220">
        <f>IF(AZ50=5,G50,0)</f>
        <v>0</v>
      </c>
      <c r="CA50" s="247">
        <v>1</v>
      </c>
      <c r="CB50" s="247">
        <v>7</v>
      </c>
    </row>
    <row r="51" spans="1:80" x14ac:dyDescent="0.2">
      <c r="A51" s="256"/>
      <c r="B51" s="257"/>
      <c r="C51" s="322" t="s">
        <v>800</v>
      </c>
      <c r="D51" s="323"/>
      <c r="E51" s="323"/>
      <c r="F51" s="323"/>
      <c r="G51" s="324"/>
      <c r="I51" s="258"/>
      <c r="K51" s="258"/>
      <c r="L51" s="259" t="s">
        <v>800</v>
      </c>
      <c r="O51" s="247">
        <v>3</v>
      </c>
    </row>
    <row r="52" spans="1:80" x14ac:dyDescent="0.2">
      <c r="A52" s="256"/>
      <c r="B52" s="260"/>
      <c r="C52" s="320" t="s">
        <v>925</v>
      </c>
      <c r="D52" s="321"/>
      <c r="E52" s="261">
        <v>81</v>
      </c>
      <c r="F52" s="262"/>
      <c r="G52" s="263"/>
      <c r="H52" s="264"/>
      <c r="I52" s="258"/>
      <c r="J52" s="265"/>
      <c r="K52" s="258"/>
      <c r="M52" s="259" t="s">
        <v>925</v>
      </c>
      <c r="O52" s="247"/>
    </row>
    <row r="53" spans="1:80" x14ac:dyDescent="0.2">
      <c r="A53" s="248">
        <v>18</v>
      </c>
      <c r="B53" s="249" t="s">
        <v>360</v>
      </c>
      <c r="C53" s="250" t="s">
        <v>926</v>
      </c>
      <c r="D53" s="251" t="s">
        <v>256</v>
      </c>
      <c r="E53" s="252">
        <v>1</v>
      </c>
      <c r="F53" s="252">
        <v>0</v>
      </c>
      <c r="G53" s="253">
        <f t="shared" ref="G53:G59" si="0">E53*F53</f>
        <v>0</v>
      </c>
      <c r="H53" s="254">
        <v>0</v>
      </c>
      <c r="I53" s="255">
        <f t="shared" ref="I53:I59" si="1">E53*H53</f>
        <v>0</v>
      </c>
      <c r="J53" s="254"/>
      <c r="K53" s="255">
        <f t="shared" ref="K53:K59" si="2">E53*J53</f>
        <v>0</v>
      </c>
      <c r="O53" s="247">
        <v>2</v>
      </c>
      <c r="AA53" s="220">
        <v>12</v>
      </c>
      <c r="AB53" s="220">
        <v>0</v>
      </c>
      <c r="AC53" s="220">
        <v>51</v>
      </c>
      <c r="AZ53" s="220">
        <v>2</v>
      </c>
      <c r="BA53" s="220">
        <f t="shared" ref="BA53:BA59" si="3">IF(AZ53=1,G53,0)</f>
        <v>0</v>
      </c>
      <c r="BB53" s="220">
        <f t="shared" ref="BB53:BB59" si="4">IF(AZ53=2,G53,0)</f>
        <v>0</v>
      </c>
      <c r="BC53" s="220">
        <f t="shared" ref="BC53:BC59" si="5">IF(AZ53=3,G53,0)</f>
        <v>0</v>
      </c>
      <c r="BD53" s="220">
        <f t="shared" ref="BD53:BD59" si="6">IF(AZ53=4,G53,0)</f>
        <v>0</v>
      </c>
      <c r="BE53" s="220">
        <f t="shared" ref="BE53:BE59" si="7">IF(AZ53=5,G53,0)</f>
        <v>0</v>
      </c>
      <c r="CA53" s="247">
        <v>12</v>
      </c>
      <c r="CB53" s="247">
        <v>0</v>
      </c>
    </row>
    <row r="54" spans="1:80" x14ac:dyDescent="0.2">
      <c r="A54" s="248">
        <v>19</v>
      </c>
      <c r="B54" s="249" t="s">
        <v>375</v>
      </c>
      <c r="C54" s="250" t="s">
        <v>927</v>
      </c>
      <c r="D54" s="251" t="s">
        <v>256</v>
      </c>
      <c r="E54" s="252">
        <v>1</v>
      </c>
      <c r="F54" s="252">
        <v>0</v>
      </c>
      <c r="G54" s="253">
        <f t="shared" si="0"/>
        <v>0</v>
      </c>
      <c r="H54" s="254">
        <v>0</v>
      </c>
      <c r="I54" s="255">
        <f t="shared" si="1"/>
        <v>0</v>
      </c>
      <c r="J54" s="254"/>
      <c r="K54" s="255">
        <f t="shared" si="2"/>
        <v>0</v>
      </c>
      <c r="O54" s="247">
        <v>2</v>
      </c>
      <c r="AA54" s="220">
        <v>12</v>
      </c>
      <c r="AB54" s="220">
        <v>0</v>
      </c>
      <c r="AC54" s="220">
        <v>54</v>
      </c>
      <c r="AZ54" s="220">
        <v>2</v>
      </c>
      <c r="BA54" s="220">
        <f t="shared" si="3"/>
        <v>0</v>
      </c>
      <c r="BB54" s="220">
        <f t="shared" si="4"/>
        <v>0</v>
      </c>
      <c r="BC54" s="220">
        <f t="shared" si="5"/>
        <v>0</v>
      </c>
      <c r="BD54" s="220">
        <f t="shared" si="6"/>
        <v>0</v>
      </c>
      <c r="BE54" s="220">
        <f t="shared" si="7"/>
        <v>0</v>
      </c>
      <c r="CA54" s="247">
        <v>12</v>
      </c>
      <c r="CB54" s="247">
        <v>0</v>
      </c>
    </row>
    <row r="55" spans="1:80" x14ac:dyDescent="0.2">
      <c r="A55" s="248">
        <v>20</v>
      </c>
      <c r="B55" s="249" t="s">
        <v>533</v>
      </c>
      <c r="C55" s="250" t="s">
        <v>928</v>
      </c>
      <c r="D55" s="251" t="s">
        <v>175</v>
      </c>
      <c r="E55" s="252">
        <v>6</v>
      </c>
      <c r="F55" s="252">
        <v>0</v>
      </c>
      <c r="G55" s="253">
        <f t="shared" si="0"/>
        <v>0</v>
      </c>
      <c r="H55" s="254">
        <v>0</v>
      </c>
      <c r="I55" s="255">
        <f t="shared" si="1"/>
        <v>0</v>
      </c>
      <c r="J55" s="254"/>
      <c r="K55" s="255">
        <f t="shared" si="2"/>
        <v>0</v>
      </c>
      <c r="O55" s="247">
        <v>2</v>
      </c>
      <c r="AA55" s="220">
        <v>12</v>
      </c>
      <c r="AB55" s="220">
        <v>0</v>
      </c>
      <c r="AC55" s="220">
        <v>55</v>
      </c>
      <c r="AZ55" s="220">
        <v>2</v>
      </c>
      <c r="BA55" s="220">
        <f t="shared" si="3"/>
        <v>0</v>
      </c>
      <c r="BB55" s="220">
        <f t="shared" si="4"/>
        <v>0</v>
      </c>
      <c r="BC55" s="220">
        <f t="shared" si="5"/>
        <v>0</v>
      </c>
      <c r="BD55" s="220">
        <f t="shared" si="6"/>
        <v>0</v>
      </c>
      <c r="BE55" s="220">
        <f t="shared" si="7"/>
        <v>0</v>
      </c>
      <c r="CA55" s="247">
        <v>12</v>
      </c>
      <c r="CB55" s="247">
        <v>0</v>
      </c>
    </row>
    <row r="56" spans="1:80" x14ac:dyDescent="0.2">
      <c r="A56" s="248">
        <v>21</v>
      </c>
      <c r="B56" s="249" t="s">
        <v>535</v>
      </c>
      <c r="C56" s="250" t="s">
        <v>929</v>
      </c>
      <c r="D56" s="251" t="s">
        <v>256</v>
      </c>
      <c r="E56" s="252">
        <v>4</v>
      </c>
      <c r="F56" s="252">
        <v>0</v>
      </c>
      <c r="G56" s="253">
        <f t="shared" si="0"/>
        <v>0</v>
      </c>
      <c r="H56" s="254">
        <v>0</v>
      </c>
      <c r="I56" s="255">
        <f t="shared" si="1"/>
        <v>0</v>
      </c>
      <c r="J56" s="254"/>
      <c r="K56" s="255">
        <f t="shared" si="2"/>
        <v>0</v>
      </c>
      <c r="O56" s="247">
        <v>2</v>
      </c>
      <c r="AA56" s="220">
        <v>12</v>
      </c>
      <c r="AB56" s="220">
        <v>0</v>
      </c>
      <c r="AC56" s="220">
        <v>56</v>
      </c>
      <c r="AZ56" s="220">
        <v>2</v>
      </c>
      <c r="BA56" s="220">
        <f t="shared" si="3"/>
        <v>0</v>
      </c>
      <c r="BB56" s="220">
        <f t="shared" si="4"/>
        <v>0</v>
      </c>
      <c r="BC56" s="220">
        <f t="shared" si="5"/>
        <v>0</v>
      </c>
      <c r="BD56" s="220">
        <f t="shared" si="6"/>
        <v>0</v>
      </c>
      <c r="BE56" s="220">
        <f t="shared" si="7"/>
        <v>0</v>
      </c>
      <c r="CA56" s="247">
        <v>12</v>
      </c>
      <c r="CB56" s="247">
        <v>0</v>
      </c>
    </row>
    <row r="57" spans="1:80" x14ac:dyDescent="0.2">
      <c r="A57" s="248">
        <v>22</v>
      </c>
      <c r="B57" s="249" t="s">
        <v>930</v>
      </c>
      <c r="C57" s="250" t="s">
        <v>931</v>
      </c>
      <c r="D57" s="251" t="s">
        <v>256</v>
      </c>
      <c r="E57" s="252">
        <v>1</v>
      </c>
      <c r="F57" s="252">
        <v>0</v>
      </c>
      <c r="G57" s="253">
        <f t="shared" si="0"/>
        <v>0</v>
      </c>
      <c r="H57" s="254">
        <v>0</v>
      </c>
      <c r="I57" s="255">
        <f t="shared" si="1"/>
        <v>0</v>
      </c>
      <c r="J57" s="254"/>
      <c r="K57" s="255">
        <f t="shared" si="2"/>
        <v>0</v>
      </c>
      <c r="O57" s="247">
        <v>2</v>
      </c>
      <c r="AA57" s="220">
        <v>12</v>
      </c>
      <c r="AB57" s="220">
        <v>0</v>
      </c>
      <c r="AC57" s="220">
        <v>53</v>
      </c>
      <c r="AZ57" s="220">
        <v>2</v>
      </c>
      <c r="BA57" s="220">
        <f t="shared" si="3"/>
        <v>0</v>
      </c>
      <c r="BB57" s="220">
        <f t="shared" si="4"/>
        <v>0</v>
      </c>
      <c r="BC57" s="220">
        <f t="shared" si="5"/>
        <v>0</v>
      </c>
      <c r="BD57" s="220">
        <f t="shared" si="6"/>
        <v>0</v>
      </c>
      <c r="BE57" s="220">
        <f t="shared" si="7"/>
        <v>0</v>
      </c>
      <c r="CA57" s="247">
        <v>12</v>
      </c>
      <c r="CB57" s="247">
        <v>0</v>
      </c>
    </row>
    <row r="58" spans="1:80" x14ac:dyDescent="0.2">
      <c r="A58" s="248">
        <v>23</v>
      </c>
      <c r="B58" s="249" t="s">
        <v>932</v>
      </c>
      <c r="C58" s="250" t="s">
        <v>933</v>
      </c>
      <c r="D58" s="251" t="s">
        <v>256</v>
      </c>
      <c r="E58" s="252">
        <v>1</v>
      </c>
      <c r="F58" s="252">
        <v>0</v>
      </c>
      <c r="G58" s="253">
        <f t="shared" si="0"/>
        <v>0</v>
      </c>
      <c r="H58" s="254">
        <v>0</v>
      </c>
      <c r="I58" s="255">
        <f t="shared" si="1"/>
        <v>0</v>
      </c>
      <c r="J58" s="254"/>
      <c r="K58" s="255">
        <f t="shared" si="2"/>
        <v>0</v>
      </c>
      <c r="O58" s="247">
        <v>2</v>
      </c>
      <c r="AA58" s="220">
        <v>12</v>
      </c>
      <c r="AB58" s="220">
        <v>0</v>
      </c>
      <c r="AC58" s="220">
        <v>52</v>
      </c>
      <c r="AZ58" s="220">
        <v>2</v>
      </c>
      <c r="BA58" s="220">
        <f t="shared" si="3"/>
        <v>0</v>
      </c>
      <c r="BB58" s="220">
        <f t="shared" si="4"/>
        <v>0</v>
      </c>
      <c r="BC58" s="220">
        <f t="shared" si="5"/>
        <v>0</v>
      </c>
      <c r="BD58" s="220">
        <f t="shared" si="6"/>
        <v>0</v>
      </c>
      <c r="BE58" s="220">
        <f t="shared" si="7"/>
        <v>0</v>
      </c>
      <c r="CA58" s="247">
        <v>12</v>
      </c>
      <c r="CB58" s="247">
        <v>0</v>
      </c>
    </row>
    <row r="59" spans="1:80" x14ac:dyDescent="0.2">
      <c r="A59" s="248">
        <v>24</v>
      </c>
      <c r="B59" s="249" t="s">
        <v>934</v>
      </c>
      <c r="C59" s="250" t="s">
        <v>935</v>
      </c>
      <c r="D59" s="251" t="s">
        <v>12</v>
      </c>
      <c r="E59" s="252"/>
      <c r="F59" s="252">
        <v>0</v>
      </c>
      <c r="G59" s="253">
        <f t="shared" si="0"/>
        <v>0</v>
      </c>
      <c r="H59" s="254">
        <v>0</v>
      </c>
      <c r="I59" s="255">
        <f t="shared" si="1"/>
        <v>0</v>
      </c>
      <c r="J59" s="254"/>
      <c r="K59" s="255">
        <f t="shared" si="2"/>
        <v>0</v>
      </c>
      <c r="O59" s="247">
        <v>2</v>
      </c>
      <c r="AA59" s="220">
        <v>7</v>
      </c>
      <c r="AB59" s="220">
        <v>1002</v>
      </c>
      <c r="AC59" s="220">
        <v>5</v>
      </c>
      <c r="AZ59" s="220">
        <v>2</v>
      </c>
      <c r="BA59" s="220">
        <f t="shared" si="3"/>
        <v>0</v>
      </c>
      <c r="BB59" s="220">
        <f t="shared" si="4"/>
        <v>0</v>
      </c>
      <c r="BC59" s="220">
        <f t="shared" si="5"/>
        <v>0</v>
      </c>
      <c r="BD59" s="220">
        <f t="shared" si="6"/>
        <v>0</v>
      </c>
      <c r="BE59" s="220">
        <f t="shared" si="7"/>
        <v>0</v>
      </c>
      <c r="CA59" s="247">
        <v>7</v>
      </c>
      <c r="CB59" s="247">
        <v>1002</v>
      </c>
    </row>
    <row r="60" spans="1:80" x14ac:dyDescent="0.2">
      <c r="A60" s="266"/>
      <c r="B60" s="267" t="s">
        <v>96</v>
      </c>
      <c r="C60" s="268" t="s">
        <v>902</v>
      </c>
      <c r="D60" s="269"/>
      <c r="E60" s="270"/>
      <c r="F60" s="271"/>
      <c r="G60" s="272">
        <f>SUM(G32:G59)</f>
        <v>0</v>
      </c>
      <c r="H60" s="273"/>
      <c r="I60" s="274">
        <f>SUM(I32:I59)</f>
        <v>7.1900000000000006E-2</v>
      </c>
      <c r="J60" s="273"/>
      <c r="K60" s="274">
        <f>SUM(K32:K59)</f>
        <v>-0.25919999999999999</v>
      </c>
      <c r="O60" s="247">
        <v>4</v>
      </c>
      <c r="BA60" s="275">
        <f>SUM(BA32:BA59)</f>
        <v>0</v>
      </c>
      <c r="BB60" s="275">
        <f>SUM(BB32:BB59)</f>
        <v>0</v>
      </c>
      <c r="BC60" s="275">
        <f>SUM(BC32:BC59)</f>
        <v>0</v>
      </c>
      <c r="BD60" s="275">
        <f>SUM(BD32:BD59)</f>
        <v>0</v>
      </c>
      <c r="BE60" s="275">
        <f>SUM(BE32:BE59)</f>
        <v>0</v>
      </c>
    </row>
    <row r="61" spans="1:80" x14ac:dyDescent="0.2">
      <c r="A61" s="237" t="s">
        <v>93</v>
      </c>
      <c r="B61" s="238" t="s">
        <v>936</v>
      </c>
      <c r="C61" s="239" t="s">
        <v>937</v>
      </c>
      <c r="D61" s="240"/>
      <c r="E61" s="241"/>
      <c r="F61" s="241"/>
      <c r="G61" s="242"/>
      <c r="H61" s="243"/>
      <c r="I61" s="244"/>
      <c r="J61" s="245"/>
      <c r="K61" s="246"/>
      <c r="O61" s="247">
        <v>1</v>
      </c>
    </row>
    <row r="62" spans="1:80" x14ac:dyDescent="0.2">
      <c r="A62" s="248">
        <v>25</v>
      </c>
      <c r="B62" s="249" t="s">
        <v>939</v>
      </c>
      <c r="C62" s="250" t="s">
        <v>940</v>
      </c>
      <c r="D62" s="251" t="s">
        <v>256</v>
      </c>
      <c r="E62" s="252">
        <v>12</v>
      </c>
      <c r="F62" s="252">
        <v>0</v>
      </c>
      <c r="G62" s="253">
        <f t="shared" ref="G62:G70" si="8">E62*F62</f>
        <v>0</v>
      </c>
      <c r="H62" s="254">
        <v>9.0000000000000006E-5</v>
      </c>
      <c r="I62" s="255">
        <f t="shared" ref="I62:I70" si="9">E62*H62</f>
        <v>1.08E-3</v>
      </c>
      <c r="J62" s="254">
        <v>-4.4999999999999999E-4</v>
      </c>
      <c r="K62" s="255">
        <f t="shared" ref="K62:K70" si="10">E62*J62</f>
        <v>-5.4000000000000003E-3</v>
      </c>
      <c r="O62" s="247">
        <v>2</v>
      </c>
      <c r="AA62" s="220">
        <v>1</v>
      </c>
      <c r="AB62" s="220">
        <v>7</v>
      </c>
      <c r="AC62" s="220">
        <v>7</v>
      </c>
      <c r="AZ62" s="220">
        <v>2</v>
      </c>
      <c r="BA62" s="220">
        <f t="shared" ref="BA62:BA70" si="11">IF(AZ62=1,G62,0)</f>
        <v>0</v>
      </c>
      <c r="BB62" s="220">
        <f t="shared" ref="BB62:BB70" si="12">IF(AZ62=2,G62,0)</f>
        <v>0</v>
      </c>
      <c r="BC62" s="220">
        <f t="shared" ref="BC62:BC70" si="13">IF(AZ62=3,G62,0)</f>
        <v>0</v>
      </c>
      <c r="BD62" s="220">
        <f t="shared" ref="BD62:BD70" si="14">IF(AZ62=4,G62,0)</f>
        <v>0</v>
      </c>
      <c r="BE62" s="220">
        <f t="shared" ref="BE62:BE70" si="15">IF(AZ62=5,G62,0)</f>
        <v>0</v>
      </c>
      <c r="CA62" s="247">
        <v>1</v>
      </c>
      <c r="CB62" s="247">
        <v>7</v>
      </c>
    </row>
    <row r="63" spans="1:80" x14ac:dyDescent="0.2">
      <c r="A63" s="248">
        <v>26</v>
      </c>
      <c r="B63" s="249" t="s">
        <v>941</v>
      </c>
      <c r="C63" s="250" t="s">
        <v>942</v>
      </c>
      <c r="D63" s="251" t="s">
        <v>256</v>
      </c>
      <c r="E63" s="252">
        <v>6</v>
      </c>
      <c r="F63" s="252">
        <v>0</v>
      </c>
      <c r="G63" s="253">
        <f t="shared" si="8"/>
        <v>0</v>
      </c>
      <c r="H63" s="254">
        <v>0</v>
      </c>
      <c r="I63" s="255">
        <f t="shared" si="9"/>
        <v>0</v>
      </c>
      <c r="J63" s="254">
        <v>0</v>
      </c>
      <c r="K63" s="255">
        <f t="shared" si="10"/>
        <v>0</v>
      </c>
      <c r="O63" s="247">
        <v>2</v>
      </c>
      <c r="AA63" s="220">
        <v>1</v>
      </c>
      <c r="AB63" s="220">
        <v>7</v>
      </c>
      <c r="AC63" s="220">
        <v>7</v>
      </c>
      <c r="AZ63" s="220">
        <v>2</v>
      </c>
      <c r="BA63" s="220">
        <f t="shared" si="11"/>
        <v>0</v>
      </c>
      <c r="BB63" s="220">
        <f t="shared" si="12"/>
        <v>0</v>
      </c>
      <c r="BC63" s="220">
        <f t="shared" si="13"/>
        <v>0</v>
      </c>
      <c r="BD63" s="220">
        <f t="shared" si="14"/>
        <v>0</v>
      </c>
      <c r="BE63" s="220">
        <f t="shared" si="15"/>
        <v>0</v>
      </c>
      <c r="CA63" s="247">
        <v>1</v>
      </c>
      <c r="CB63" s="247">
        <v>7</v>
      </c>
    </row>
    <row r="64" spans="1:80" x14ac:dyDescent="0.2">
      <c r="A64" s="248">
        <v>27</v>
      </c>
      <c r="B64" s="249" t="s">
        <v>943</v>
      </c>
      <c r="C64" s="250" t="s">
        <v>944</v>
      </c>
      <c r="D64" s="251" t="s">
        <v>256</v>
      </c>
      <c r="E64" s="252">
        <v>6</v>
      </c>
      <c r="F64" s="252">
        <v>0</v>
      </c>
      <c r="G64" s="253">
        <f t="shared" si="8"/>
        <v>0</v>
      </c>
      <c r="H64" s="254">
        <v>2.5999999999999998E-4</v>
      </c>
      <c r="I64" s="255">
        <f t="shared" si="9"/>
        <v>1.5599999999999998E-3</v>
      </c>
      <c r="J64" s="254">
        <v>0</v>
      </c>
      <c r="K64" s="255">
        <f t="shared" si="10"/>
        <v>0</v>
      </c>
      <c r="O64" s="247">
        <v>2</v>
      </c>
      <c r="AA64" s="220">
        <v>1</v>
      </c>
      <c r="AB64" s="220">
        <v>7</v>
      </c>
      <c r="AC64" s="220">
        <v>7</v>
      </c>
      <c r="AZ64" s="220">
        <v>2</v>
      </c>
      <c r="BA64" s="220">
        <f t="shared" si="11"/>
        <v>0</v>
      </c>
      <c r="BB64" s="220">
        <f t="shared" si="12"/>
        <v>0</v>
      </c>
      <c r="BC64" s="220">
        <f t="shared" si="13"/>
        <v>0</v>
      </c>
      <c r="BD64" s="220">
        <f t="shared" si="14"/>
        <v>0</v>
      </c>
      <c r="BE64" s="220">
        <f t="shared" si="15"/>
        <v>0</v>
      </c>
      <c r="CA64" s="247">
        <v>1</v>
      </c>
      <c r="CB64" s="247">
        <v>7</v>
      </c>
    </row>
    <row r="65" spans="1:80" x14ac:dyDescent="0.2">
      <c r="A65" s="248">
        <v>28</v>
      </c>
      <c r="B65" s="249" t="s">
        <v>945</v>
      </c>
      <c r="C65" s="250" t="s">
        <v>946</v>
      </c>
      <c r="D65" s="251" t="s">
        <v>256</v>
      </c>
      <c r="E65" s="252">
        <v>2</v>
      </c>
      <c r="F65" s="252">
        <v>0</v>
      </c>
      <c r="G65" s="253">
        <f t="shared" si="8"/>
        <v>0</v>
      </c>
      <c r="H65" s="254">
        <v>3.1E-4</v>
      </c>
      <c r="I65" s="255">
        <f t="shared" si="9"/>
        <v>6.2E-4</v>
      </c>
      <c r="J65" s="254">
        <v>0</v>
      </c>
      <c r="K65" s="255">
        <f t="shared" si="10"/>
        <v>0</v>
      </c>
      <c r="O65" s="247">
        <v>2</v>
      </c>
      <c r="AA65" s="220">
        <v>1</v>
      </c>
      <c r="AB65" s="220">
        <v>7</v>
      </c>
      <c r="AC65" s="220">
        <v>7</v>
      </c>
      <c r="AZ65" s="220">
        <v>2</v>
      </c>
      <c r="BA65" s="220">
        <f t="shared" si="11"/>
        <v>0</v>
      </c>
      <c r="BB65" s="220">
        <f t="shared" si="12"/>
        <v>0</v>
      </c>
      <c r="BC65" s="220">
        <f t="shared" si="13"/>
        <v>0</v>
      </c>
      <c r="BD65" s="220">
        <f t="shared" si="14"/>
        <v>0</v>
      </c>
      <c r="BE65" s="220">
        <f t="shared" si="15"/>
        <v>0</v>
      </c>
      <c r="CA65" s="247">
        <v>1</v>
      </c>
      <c r="CB65" s="247">
        <v>7</v>
      </c>
    </row>
    <row r="66" spans="1:80" x14ac:dyDescent="0.2">
      <c r="A66" s="248">
        <v>29</v>
      </c>
      <c r="B66" s="249" t="s">
        <v>947</v>
      </c>
      <c r="C66" s="250" t="s">
        <v>948</v>
      </c>
      <c r="D66" s="251" t="s">
        <v>256</v>
      </c>
      <c r="E66" s="252">
        <v>12</v>
      </c>
      <c r="F66" s="252">
        <v>0</v>
      </c>
      <c r="G66" s="253">
        <f t="shared" si="8"/>
        <v>0</v>
      </c>
      <c r="H66" s="254">
        <v>0</v>
      </c>
      <c r="I66" s="255">
        <f t="shared" si="9"/>
        <v>0</v>
      </c>
      <c r="J66" s="254">
        <v>0</v>
      </c>
      <c r="K66" s="255">
        <f t="shared" si="10"/>
        <v>0</v>
      </c>
      <c r="O66" s="247">
        <v>2</v>
      </c>
      <c r="AA66" s="220">
        <v>1</v>
      </c>
      <c r="AB66" s="220">
        <v>7</v>
      </c>
      <c r="AC66" s="220">
        <v>7</v>
      </c>
      <c r="AZ66" s="220">
        <v>2</v>
      </c>
      <c r="BA66" s="220">
        <f t="shared" si="11"/>
        <v>0</v>
      </c>
      <c r="BB66" s="220">
        <f t="shared" si="12"/>
        <v>0</v>
      </c>
      <c r="BC66" s="220">
        <f t="shared" si="13"/>
        <v>0</v>
      </c>
      <c r="BD66" s="220">
        <f t="shared" si="14"/>
        <v>0</v>
      </c>
      <c r="BE66" s="220">
        <f t="shared" si="15"/>
        <v>0</v>
      </c>
      <c r="CA66" s="247">
        <v>1</v>
      </c>
      <c r="CB66" s="247">
        <v>7</v>
      </c>
    </row>
    <row r="67" spans="1:80" x14ac:dyDescent="0.2">
      <c r="A67" s="248">
        <v>30</v>
      </c>
      <c r="B67" s="249" t="s">
        <v>949</v>
      </c>
      <c r="C67" s="250" t="s">
        <v>950</v>
      </c>
      <c r="D67" s="251" t="s">
        <v>256</v>
      </c>
      <c r="E67" s="252">
        <v>6</v>
      </c>
      <c r="F67" s="252">
        <v>0</v>
      </c>
      <c r="G67" s="253">
        <f t="shared" si="8"/>
        <v>0</v>
      </c>
      <c r="H67" s="254">
        <v>9.0000000000000006E-5</v>
      </c>
      <c r="I67" s="255">
        <f t="shared" si="9"/>
        <v>5.4000000000000001E-4</v>
      </c>
      <c r="J67" s="254">
        <v>0</v>
      </c>
      <c r="K67" s="255">
        <f t="shared" si="10"/>
        <v>0</v>
      </c>
      <c r="O67" s="247">
        <v>2</v>
      </c>
      <c r="AA67" s="220">
        <v>1</v>
      </c>
      <c r="AB67" s="220">
        <v>7</v>
      </c>
      <c r="AC67" s="220">
        <v>7</v>
      </c>
      <c r="AZ67" s="220">
        <v>2</v>
      </c>
      <c r="BA67" s="220">
        <f t="shared" si="11"/>
        <v>0</v>
      </c>
      <c r="BB67" s="220">
        <f t="shared" si="12"/>
        <v>0</v>
      </c>
      <c r="BC67" s="220">
        <f t="shared" si="13"/>
        <v>0</v>
      </c>
      <c r="BD67" s="220">
        <f t="shared" si="14"/>
        <v>0</v>
      </c>
      <c r="BE67" s="220">
        <f t="shared" si="15"/>
        <v>0</v>
      </c>
      <c r="CA67" s="247">
        <v>1</v>
      </c>
      <c r="CB67" s="247">
        <v>7</v>
      </c>
    </row>
    <row r="68" spans="1:80" x14ac:dyDescent="0.2">
      <c r="A68" s="248">
        <v>31</v>
      </c>
      <c r="B68" s="249" t="s">
        <v>951</v>
      </c>
      <c r="C68" s="250" t="s">
        <v>952</v>
      </c>
      <c r="D68" s="251" t="s">
        <v>256</v>
      </c>
      <c r="E68" s="252">
        <v>2</v>
      </c>
      <c r="F68" s="252">
        <v>0</v>
      </c>
      <c r="G68" s="253">
        <f t="shared" si="8"/>
        <v>0</v>
      </c>
      <c r="H68" s="254">
        <v>7.2000000000000005E-4</v>
      </c>
      <c r="I68" s="255">
        <f t="shared" si="9"/>
        <v>1.4400000000000001E-3</v>
      </c>
      <c r="J68" s="254">
        <v>0</v>
      </c>
      <c r="K68" s="255">
        <f t="shared" si="10"/>
        <v>0</v>
      </c>
      <c r="O68" s="247">
        <v>2</v>
      </c>
      <c r="AA68" s="220">
        <v>1</v>
      </c>
      <c r="AB68" s="220">
        <v>7</v>
      </c>
      <c r="AC68" s="220">
        <v>7</v>
      </c>
      <c r="AZ68" s="220">
        <v>2</v>
      </c>
      <c r="BA68" s="220">
        <f t="shared" si="11"/>
        <v>0</v>
      </c>
      <c r="BB68" s="220">
        <f t="shared" si="12"/>
        <v>0</v>
      </c>
      <c r="BC68" s="220">
        <f t="shared" si="13"/>
        <v>0</v>
      </c>
      <c r="BD68" s="220">
        <f t="shared" si="14"/>
        <v>0</v>
      </c>
      <c r="BE68" s="220">
        <f t="shared" si="15"/>
        <v>0</v>
      </c>
      <c r="CA68" s="247">
        <v>1</v>
      </c>
      <c r="CB68" s="247">
        <v>7</v>
      </c>
    </row>
    <row r="69" spans="1:80" x14ac:dyDescent="0.2">
      <c r="A69" s="248">
        <v>32</v>
      </c>
      <c r="B69" s="249" t="s">
        <v>953</v>
      </c>
      <c r="C69" s="250" t="s">
        <v>954</v>
      </c>
      <c r="D69" s="251" t="s">
        <v>256</v>
      </c>
      <c r="E69" s="252">
        <v>1</v>
      </c>
      <c r="F69" s="252">
        <v>0</v>
      </c>
      <c r="G69" s="253">
        <f t="shared" si="8"/>
        <v>0</v>
      </c>
      <c r="H69" s="254">
        <v>2.5000000000000001E-4</v>
      </c>
      <c r="I69" s="255">
        <f t="shared" si="9"/>
        <v>2.5000000000000001E-4</v>
      </c>
      <c r="J69" s="254">
        <v>0</v>
      </c>
      <c r="K69" s="255">
        <f t="shared" si="10"/>
        <v>0</v>
      </c>
      <c r="O69" s="247">
        <v>2</v>
      </c>
      <c r="AA69" s="220">
        <v>1</v>
      </c>
      <c r="AB69" s="220">
        <v>7</v>
      </c>
      <c r="AC69" s="220">
        <v>7</v>
      </c>
      <c r="AZ69" s="220">
        <v>2</v>
      </c>
      <c r="BA69" s="220">
        <f t="shared" si="11"/>
        <v>0</v>
      </c>
      <c r="BB69" s="220">
        <f t="shared" si="12"/>
        <v>0</v>
      </c>
      <c r="BC69" s="220">
        <f t="shared" si="13"/>
        <v>0</v>
      </c>
      <c r="BD69" s="220">
        <f t="shared" si="14"/>
        <v>0</v>
      </c>
      <c r="BE69" s="220">
        <f t="shared" si="15"/>
        <v>0</v>
      </c>
      <c r="CA69" s="247">
        <v>1</v>
      </c>
      <c r="CB69" s="247">
        <v>7</v>
      </c>
    </row>
    <row r="70" spans="1:80" x14ac:dyDescent="0.2">
      <c r="A70" s="248">
        <v>33</v>
      </c>
      <c r="B70" s="249" t="s">
        <v>955</v>
      </c>
      <c r="C70" s="250" t="s">
        <v>956</v>
      </c>
      <c r="D70" s="251" t="s">
        <v>12</v>
      </c>
      <c r="E70" s="252"/>
      <c r="F70" s="252">
        <v>0</v>
      </c>
      <c r="G70" s="253">
        <f t="shared" si="8"/>
        <v>0</v>
      </c>
      <c r="H70" s="254">
        <v>0</v>
      </c>
      <c r="I70" s="255">
        <f t="shared" si="9"/>
        <v>0</v>
      </c>
      <c r="J70" s="254"/>
      <c r="K70" s="255">
        <f t="shared" si="10"/>
        <v>0</v>
      </c>
      <c r="O70" s="247">
        <v>2</v>
      </c>
      <c r="AA70" s="220">
        <v>7</v>
      </c>
      <c r="AB70" s="220">
        <v>1002</v>
      </c>
      <c r="AC70" s="220">
        <v>5</v>
      </c>
      <c r="AZ70" s="220">
        <v>2</v>
      </c>
      <c r="BA70" s="220">
        <f t="shared" si="11"/>
        <v>0</v>
      </c>
      <c r="BB70" s="220">
        <f t="shared" si="12"/>
        <v>0</v>
      </c>
      <c r="BC70" s="220">
        <f t="shared" si="13"/>
        <v>0</v>
      </c>
      <c r="BD70" s="220">
        <f t="shared" si="14"/>
        <v>0</v>
      </c>
      <c r="BE70" s="220">
        <f t="shared" si="15"/>
        <v>0</v>
      </c>
      <c r="CA70" s="247">
        <v>7</v>
      </c>
      <c r="CB70" s="247">
        <v>1002</v>
      </c>
    </row>
    <row r="71" spans="1:80" x14ac:dyDescent="0.2">
      <c r="A71" s="266"/>
      <c r="B71" s="267" t="s">
        <v>96</v>
      </c>
      <c r="C71" s="268" t="s">
        <v>938</v>
      </c>
      <c r="D71" s="269"/>
      <c r="E71" s="270"/>
      <c r="F71" s="271"/>
      <c r="G71" s="272">
        <f>SUM(G61:G70)</f>
        <v>0</v>
      </c>
      <c r="H71" s="273"/>
      <c r="I71" s="274">
        <f>SUM(I61:I70)</f>
        <v>5.4900000000000001E-3</v>
      </c>
      <c r="J71" s="273"/>
      <c r="K71" s="274">
        <f>SUM(K61:K70)</f>
        <v>-5.4000000000000003E-3</v>
      </c>
      <c r="O71" s="247">
        <v>4</v>
      </c>
      <c r="BA71" s="275">
        <f>SUM(BA61:BA70)</f>
        <v>0</v>
      </c>
      <c r="BB71" s="275">
        <f>SUM(BB61:BB70)</f>
        <v>0</v>
      </c>
      <c r="BC71" s="275">
        <f>SUM(BC61:BC70)</f>
        <v>0</v>
      </c>
      <c r="BD71" s="275">
        <f>SUM(BD61:BD70)</f>
        <v>0</v>
      </c>
      <c r="BE71" s="275">
        <f>SUM(BE61:BE70)</f>
        <v>0</v>
      </c>
    </row>
    <row r="72" spans="1:80" x14ac:dyDescent="0.2">
      <c r="A72" s="237" t="s">
        <v>93</v>
      </c>
      <c r="B72" s="238" t="s">
        <v>957</v>
      </c>
      <c r="C72" s="239" t="s">
        <v>958</v>
      </c>
      <c r="D72" s="240"/>
      <c r="E72" s="241"/>
      <c r="F72" s="241"/>
      <c r="G72" s="242"/>
      <c r="H72" s="243"/>
      <c r="I72" s="244"/>
      <c r="J72" s="245"/>
      <c r="K72" s="246"/>
      <c r="O72" s="247">
        <v>1</v>
      </c>
    </row>
    <row r="73" spans="1:80" x14ac:dyDescent="0.2">
      <c r="A73" s="248">
        <v>34</v>
      </c>
      <c r="B73" s="249" t="s">
        <v>960</v>
      </c>
      <c r="C73" s="250" t="s">
        <v>961</v>
      </c>
      <c r="D73" s="251" t="s">
        <v>256</v>
      </c>
      <c r="E73" s="252">
        <v>6</v>
      </c>
      <c r="F73" s="252">
        <v>0</v>
      </c>
      <c r="G73" s="253">
        <f>E73*F73</f>
        <v>0</v>
      </c>
      <c r="H73" s="254">
        <v>0</v>
      </c>
      <c r="I73" s="255">
        <f>E73*H73</f>
        <v>0</v>
      </c>
      <c r="J73" s="254">
        <v>0</v>
      </c>
      <c r="K73" s="255">
        <f>E73*J73</f>
        <v>0</v>
      </c>
      <c r="O73" s="247">
        <v>2</v>
      </c>
      <c r="AA73" s="220">
        <v>1</v>
      </c>
      <c r="AB73" s="220">
        <v>7</v>
      </c>
      <c r="AC73" s="220">
        <v>7</v>
      </c>
      <c r="AZ73" s="220">
        <v>2</v>
      </c>
      <c r="BA73" s="220">
        <f>IF(AZ73=1,G73,0)</f>
        <v>0</v>
      </c>
      <c r="BB73" s="220">
        <f>IF(AZ73=2,G73,0)</f>
        <v>0</v>
      </c>
      <c r="BC73" s="220">
        <f>IF(AZ73=3,G73,0)</f>
        <v>0</v>
      </c>
      <c r="BD73" s="220">
        <f>IF(AZ73=4,G73,0)</f>
        <v>0</v>
      </c>
      <c r="BE73" s="220">
        <f>IF(AZ73=5,G73,0)</f>
        <v>0</v>
      </c>
      <c r="CA73" s="247">
        <v>1</v>
      </c>
      <c r="CB73" s="247">
        <v>7</v>
      </c>
    </row>
    <row r="74" spans="1:80" x14ac:dyDescent="0.2">
      <c r="A74" s="248">
        <v>35</v>
      </c>
      <c r="B74" s="249" t="s">
        <v>962</v>
      </c>
      <c r="C74" s="250" t="s">
        <v>963</v>
      </c>
      <c r="D74" s="251" t="s">
        <v>139</v>
      </c>
      <c r="E74" s="252">
        <v>7.5</v>
      </c>
      <c r="F74" s="252">
        <v>0</v>
      </c>
      <c r="G74" s="253">
        <f>E74*F74</f>
        <v>0</v>
      </c>
      <c r="H74" s="254">
        <v>0</v>
      </c>
      <c r="I74" s="255">
        <f>E74*H74</f>
        <v>0</v>
      </c>
      <c r="J74" s="254">
        <v>-1.057E-2</v>
      </c>
      <c r="K74" s="255">
        <f>E74*J74</f>
        <v>-7.9274999999999998E-2</v>
      </c>
      <c r="O74" s="247">
        <v>2</v>
      </c>
      <c r="AA74" s="220">
        <v>1</v>
      </c>
      <c r="AB74" s="220">
        <v>7</v>
      </c>
      <c r="AC74" s="220">
        <v>7</v>
      </c>
      <c r="AZ74" s="220">
        <v>2</v>
      </c>
      <c r="BA74" s="220">
        <f>IF(AZ74=1,G74,0)</f>
        <v>0</v>
      </c>
      <c r="BB74" s="220">
        <f>IF(AZ74=2,G74,0)</f>
        <v>0</v>
      </c>
      <c r="BC74" s="220">
        <f>IF(AZ74=3,G74,0)</f>
        <v>0</v>
      </c>
      <c r="BD74" s="220">
        <f>IF(AZ74=4,G74,0)</f>
        <v>0</v>
      </c>
      <c r="BE74" s="220">
        <f>IF(AZ74=5,G74,0)</f>
        <v>0</v>
      </c>
      <c r="CA74" s="247">
        <v>1</v>
      </c>
      <c r="CB74" s="247">
        <v>7</v>
      </c>
    </row>
    <row r="75" spans="1:80" x14ac:dyDescent="0.2">
      <c r="A75" s="248">
        <v>36</v>
      </c>
      <c r="B75" s="249" t="s">
        <v>964</v>
      </c>
      <c r="C75" s="250" t="s">
        <v>991</v>
      </c>
      <c r="D75" s="251" t="s">
        <v>256</v>
      </c>
      <c r="E75" s="252">
        <v>1</v>
      </c>
      <c r="F75" s="252">
        <v>0</v>
      </c>
      <c r="G75" s="253">
        <f>E75*F75</f>
        <v>0</v>
      </c>
      <c r="H75" s="254">
        <v>1.525E-2</v>
      </c>
      <c r="I75" s="255">
        <f>E75*H75</f>
        <v>1.525E-2</v>
      </c>
      <c r="J75" s="254">
        <v>0</v>
      </c>
      <c r="K75" s="255">
        <f>E75*J75</f>
        <v>0</v>
      </c>
      <c r="O75" s="247">
        <v>2</v>
      </c>
      <c r="AA75" s="220">
        <v>1</v>
      </c>
      <c r="AB75" s="220">
        <v>7</v>
      </c>
      <c r="AC75" s="220">
        <v>7</v>
      </c>
      <c r="AZ75" s="220">
        <v>2</v>
      </c>
      <c r="BA75" s="220">
        <f>IF(AZ75=1,G75,0)</f>
        <v>0</v>
      </c>
      <c r="BB75" s="220">
        <f>IF(AZ75=2,G75,0)</f>
        <v>0</v>
      </c>
      <c r="BC75" s="220">
        <f>IF(AZ75=3,G75,0)</f>
        <v>0</v>
      </c>
      <c r="BD75" s="220">
        <f>IF(AZ75=4,G75,0)</f>
        <v>0</v>
      </c>
      <c r="BE75" s="220">
        <f>IF(AZ75=5,G75,0)</f>
        <v>0</v>
      </c>
      <c r="CA75" s="247">
        <v>1</v>
      </c>
      <c r="CB75" s="247">
        <v>7</v>
      </c>
    </row>
    <row r="76" spans="1:80" ht="22.5" x14ac:dyDescent="0.2">
      <c r="A76" s="256"/>
      <c r="B76" s="257"/>
      <c r="C76" s="322" t="s">
        <v>965</v>
      </c>
      <c r="D76" s="323"/>
      <c r="E76" s="323"/>
      <c r="F76" s="323"/>
      <c r="G76" s="324"/>
      <c r="I76" s="258"/>
      <c r="K76" s="258"/>
      <c r="L76" s="259" t="s">
        <v>965</v>
      </c>
      <c r="O76" s="247">
        <v>3</v>
      </c>
    </row>
    <row r="77" spans="1:80" x14ac:dyDescent="0.2">
      <c r="A77" s="248">
        <v>37</v>
      </c>
      <c r="B77" s="249" t="s">
        <v>966</v>
      </c>
      <c r="C77" s="250" t="s">
        <v>992</v>
      </c>
      <c r="D77" s="251" t="s">
        <v>256</v>
      </c>
      <c r="E77" s="252">
        <v>2</v>
      </c>
      <c r="F77" s="252">
        <v>0</v>
      </c>
      <c r="G77" s="253">
        <f>E77*F77</f>
        <v>0</v>
      </c>
      <c r="H77" s="254">
        <v>4.8800000000000003E-2</v>
      </c>
      <c r="I77" s="255">
        <f>E77*H77</f>
        <v>9.7600000000000006E-2</v>
      </c>
      <c r="J77" s="254">
        <v>0</v>
      </c>
      <c r="K77" s="255">
        <f>E77*J77</f>
        <v>0</v>
      </c>
      <c r="O77" s="247">
        <v>2</v>
      </c>
      <c r="AA77" s="220">
        <v>1</v>
      </c>
      <c r="AB77" s="220">
        <v>7</v>
      </c>
      <c r="AC77" s="220">
        <v>7</v>
      </c>
      <c r="AZ77" s="220">
        <v>2</v>
      </c>
      <c r="BA77" s="220">
        <f>IF(AZ77=1,G77,0)</f>
        <v>0</v>
      </c>
      <c r="BB77" s="220">
        <f>IF(AZ77=2,G77,0)</f>
        <v>0</v>
      </c>
      <c r="BC77" s="220">
        <f>IF(AZ77=3,G77,0)</f>
        <v>0</v>
      </c>
      <c r="BD77" s="220">
        <f>IF(AZ77=4,G77,0)</f>
        <v>0</v>
      </c>
      <c r="BE77" s="220">
        <f>IF(AZ77=5,G77,0)</f>
        <v>0</v>
      </c>
      <c r="CA77" s="247">
        <v>1</v>
      </c>
      <c r="CB77" s="247">
        <v>7</v>
      </c>
    </row>
    <row r="78" spans="1:80" ht="22.5" x14ac:dyDescent="0.2">
      <c r="A78" s="256"/>
      <c r="B78" s="257"/>
      <c r="C78" s="322" t="s">
        <v>965</v>
      </c>
      <c r="D78" s="323"/>
      <c r="E78" s="323"/>
      <c r="F78" s="323"/>
      <c r="G78" s="324"/>
      <c r="I78" s="258"/>
      <c r="K78" s="258"/>
      <c r="L78" s="259" t="s">
        <v>965</v>
      </c>
      <c r="O78" s="247">
        <v>3</v>
      </c>
    </row>
    <row r="79" spans="1:80" x14ac:dyDescent="0.2">
      <c r="A79" s="248">
        <v>38</v>
      </c>
      <c r="B79" s="249" t="s">
        <v>967</v>
      </c>
      <c r="C79" s="250" t="s">
        <v>993</v>
      </c>
      <c r="D79" s="251" t="s">
        <v>256</v>
      </c>
      <c r="E79" s="252">
        <v>1</v>
      </c>
      <c r="F79" s="252">
        <v>0</v>
      </c>
      <c r="G79" s="253">
        <f>E79*F79</f>
        <v>0</v>
      </c>
      <c r="H79" s="254">
        <v>3.2669999999999998E-2</v>
      </c>
      <c r="I79" s="255">
        <f>E79*H79</f>
        <v>3.2669999999999998E-2</v>
      </c>
      <c r="J79" s="254">
        <v>0</v>
      </c>
      <c r="K79" s="255">
        <f>E79*J79</f>
        <v>0</v>
      </c>
      <c r="O79" s="247">
        <v>2</v>
      </c>
      <c r="AA79" s="220">
        <v>1</v>
      </c>
      <c r="AB79" s="220">
        <v>7</v>
      </c>
      <c r="AC79" s="220">
        <v>7</v>
      </c>
      <c r="AZ79" s="220">
        <v>2</v>
      </c>
      <c r="BA79" s="220">
        <f>IF(AZ79=1,G79,0)</f>
        <v>0</v>
      </c>
      <c r="BB79" s="220">
        <f>IF(AZ79=2,G79,0)</f>
        <v>0</v>
      </c>
      <c r="BC79" s="220">
        <f>IF(AZ79=3,G79,0)</f>
        <v>0</v>
      </c>
      <c r="BD79" s="220">
        <f>IF(AZ79=4,G79,0)</f>
        <v>0</v>
      </c>
      <c r="BE79" s="220">
        <f>IF(AZ79=5,G79,0)</f>
        <v>0</v>
      </c>
      <c r="CA79" s="247">
        <v>1</v>
      </c>
      <c r="CB79" s="247">
        <v>7</v>
      </c>
    </row>
    <row r="80" spans="1:80" ht="22.5" x14ac:dyDescent="0.2">
      <c r="A80" s="256"/>
      <c r="B80" s="257"/>
      <c r="C80" s="322" t="s">
        <v>965</v>
      </c>
      <c r="D80" s="323"/>
      <c r="E80" s="323"/>
      <c r="F80" s="323"/>
      <c r="G80" s="324"/>
      <c r="I80" s="258"/>
      <c r="K80" s="258"/>
      <c r="L80" s="259" t="s">
        <v>965</v>
      </c>
      <c r="O80" s="247">
        <v>3</v>
      </c>
    </row>
    <row r="81" spans="1:80" x14ac:dyDescent="0.2">
      <c r="A81" s="248">
        <v>39</v>
      </c>
      <c r="B81" s="249" t="s">
        <v>968</v>
      </c>
      <c r="C81" s="250" t="s">
        <v>994</v>
      </c>
      <c r="D81" s="251" t="s">
        <v>256</v>
      </c>
      <c r="E81" s="252">
        <v>1</v>
      </c>
      <c r="F81" s="252">
        <v>0</v>
      </c>
      <c r="G81" s="253">
        <f>E81*F81</f>
        <v>0</v>
      </c>
      <c r="H81" s="254">
        <v>5.808E-2</v>
      </c>
      <c r="I81" s="255">
        <f>E81*H81</f>
        <v>5.808E-2</v>
      </c>
      <c r="J81" s="254">
        <v>0</v>
      </c>
      <c r="K81" s="255">
        <f>E81*J81</f>
        <v>0</v>
      </c>
      <c r="O81" s="247">
        <v>2</v>
      </c>
      <c r="AA81" s="220">
        <v>1</v>
      </c>
      <c r="AB81" s="220">
        <v>7</v>
      </c>
      <c r="AC81" s="220">
        <v>7</v>
      </c>
      <c r="AZ81" s="220">
        <v>2</v>
      </c>
      <c r="BA81" s="220">
        <f>IF(AZ81=1,G81,0)</f>
        <v>0</v>
      </c>
      <c r="BB81" s="220">
        <f>IF(AZ81=2,G81,0)</f>
        <v>0</v>
      </c>
      <c r="BC81" s="220">
        <f>IF(AZ81=3,G81,0)</f>
        <v>0</v>
      </c>
      <c r="BD81" s="220">
        <f>IF(AZ81=4,G81,0)</f>
        <v>0</v>
      </c>
      <c r="BE81" s="220">
        <f>IF(AZ81=5,G81,0)</f>
        <v>0</v>
      </c>
      <c r="CA81" s="247">
        <v>1</v>
      </c>
      <c r="CB81" s="247">
        <v>7</v>
      </c>
    </row>
    <row r="82" spans="1:80" ht="22.5" x14ac:dyDescent="0.2">
      <c r="A82" s="256"/>
      <c r="B82" s="257"/>
      <c r="C82" s="322" t="s">
        <v>965</v>
      </c>
      <c r="D82" s="323"/>
      <c r="E82" s="323"/>
      <c r="F82" s="323"/>
      <c r="G82" s="324"/>
      <c r="I82" s="258"/>
      <c r="K82" s="258"/>
      <c r="L82" s="259" t="s">
        <v>965</v>
      </c>
      <c r="O82" s="247">
        <v>3</v>
      </c>
    </row>
    <row r="83" spans="1:80" x14ac:dyDescent="0.2">
      <c r="A83" s="248">
        <v>40</v>
      </c>
      <c r="B83" s="249" t="s">
        <v>969</v>
      </c>
      <c r="C83" s="250" t="s">
        <v>995</v>
      </c>
      <c r="D83" s="251" t="s">
        <v>256</v>
      </c>
      <c r="E83" s="252">
        <v>1</v>
      </c>
      <c r="F83" s="252">
        <v>0</v>
      </c>
      <c r="G83" s="253">
        <f>E83*F83</f>
        <v>0</v>
      </c>
      <c r="H83" s="254">
        <v>3.9410000000000001E-2</v>
      </c>
      <c r="I83" s="255">
        <f>E83*H83</f>
        <v>3.9410000000000001E-2</v>
      </c>
      <c r="J83" s="254">
        <v>0</v>
      </c>
      <c r="K83" s="255">
        <f>E83*J83</f>
        <v>0</v>
      </c>
      <c r="O83" s="247">
        <v>2</v>
      </c>
      <c r="AA83" s="220">
        <v>1</v>
      </c>
      <c r="AB83" s="220">
        <v>7</v>
      </c>
      <c r="AC83" s="220">
        <v>7</v>
      </c>
      <c r="AZ83" s="220">
        <v>2</v>
      </c>
      <c r="BA83" s="220">
        <f>IF(AZ83=1,G83,0)</f>
        <v>0</v>
      </c>
      <c r="BB83" s="220">
        <f>IF(AZ83=2,G83,0)</f>
        <v>0</v>
      </c>
      <c r="BC83" s="220">
        <f>IF(AZ83=3,G83,0)</f>
        <v>0</v>
      </c>
      <c r="BD83" s="220">
        <f>IF(AZ83=4,G83,0)</f>
        <v>0</v>
      </c>
      <c r="BE83" s="220">
        <f>IF(AZ83=5,G83,0)</f>
        <v>0</v>
      </c>
      <c r="CA83" s="247">
        <v>1</v>
      </c>
      <c r="CB83" s="247">
        <v>7</v>
      </c>
    </row>
    <row r="84" spans="1:80" ht="22.5" x14ac:dyDescent="0.2">
      <c r="A84" s="256"/>
      <c r="B84" s="257"/>
      <c r="C84" s="322" t="s">
        <v>965</v>
      </c>
      <c r="D84" s="323"/>
      <c r="E84" s="323"/>
      <c r="F84" s="323"/>
      <c r="G84" s="324"/>
      <c r="I84" s="258"/>
      <c r="K84" s="258"/>
      <c r="L84" s="259" t="s">
        <v>965</v>
      </c>
      <c r="O84" s="247">
        <v>3</v>
      </c>
    </row>
    <row r="85" spans="1:80" x14ac:dyDescent="0.2">
      <c r="A85" s="248">
        <v>41</v>
      </c>
      <c r="B85" s="249" t="s">
        <v>970</v>
      </c>
      <c r="C85" s="250" t="s">
        <v>971</v>
      </c>
      <c r="D85" s="251" t="s">
        <v>12</v>
      </c>
      <c r="E85" s="252"/>
      <c r="F85" s="252">
        <v>0</v>
      </c>
      <c r="G85" s="253">
        <f>E85*F85</f>
        <v>0</v>
      </c>
      <c r="H85" s="254">
        <v>0</v>
      </c>
      <c r="I85" s="255">
        <f>E85*H85</f>
        <v>0</v>
      </c>
      <c r="J85" s="254"/>
      <c r="K85" s="255">
        <f>E85*J85</f>
        <v>0</v>
      </c>
      <c r="O85" s="247">
        <v>2</v>
      </c>
      <c r="AA85" s="220">
        <v>7</v>
      </c>
      <c r="AB85" s="220">
        <v>1002</v>
      </c>
      <c r="AC85" s="220">
        <v>5</v>
      </c>
      <c r="AZ85" s="220">
        <v>2</v>
      </c>
      <c r="BA85" s="220">
        <f>IF(AZ85=1,G85,0)</f>
        <v>0</v>
      </c>
      <c r="BB85" s="220">
        <f>IF(AZ85=2,G85,0)</f>
        <v>0</v>
      </c>
      <c r="BC85" s="220">
        <f>IF(AZ85=3,G85,0)</f>
        <v>0</v>
      </c>
      <c r="BD85" s="220">
        <f>IF(AZ85=4,G85,0)</f>
        <v>0</v>
      </c>
      <c r="BE85" s="220">
        <f>IF(AZ85=5,G85,0)</f>
        <v>0</v>
      </c>
      <c r="CA85" s="247">
        <v>7</v>
      </c>
      <c r="CB85" s="247">
        <v>1002</v>
      </c>
    </row>
    <row r="86" spans="1:80" x14ac:dyDescent="0.2">
      <c r="A86" s="266"/>
      <c r="B86" s="267" t="s">
        <v>96</v>
      </c>
      <c r="C86" s="268" t="s">
        <v>959</v>
      </c>
      <c r="D86" s="269"/>
      <c r="E86" s="270"/>
      <c r="F86" s="271"/>
      <c r="G86" s="272">
        <f>SUM(G72:G85)</f>
        <v>0</v>
      </c>
      <c r="H86" s="273"/>
      <c r="I86" s="274">
        <f>SUM(I72:I85)</f>
        <v>0.24301</v>
      </c>
      <c r="J86" s="273"/>
      <c r="K86" s="274">
        <f>SUM(K72:K85)</f>
        <v>-7.9274999999999998E-2</v>
      </c>
      <c r="O86" s="247">
        <v>4</v>
      </c>
      <c r="BA86" s="275">
        <f>SUM(BA72:BA85)</f>
        <v>0</v>
      </c>
      <c r="BB86" s="275">
        <f>SUM(BB72:BB85)</f>
        <v>0</v>
      </c>
      <c r="BC86" s="275">
        <f>SUM(BC72:BC85)</f>
        <v>0</v>
      </c>
      <c r="BD86" s="275">
        <f>SUM(BD72:BD85)</f>
        <v>0</v>
      </c>
      <c r="BE86" s="275">
        <f>SUM(BE72:BE85)</f>
        <v>0</v>
      </c>
    </row>
    <row r="87" spans="1:80" x14ac:dyDescent="0.2">
      <c r="A87" s="237" t="s">
        <v>93</v>
      </c>
      <c r="B87" s="238" t="s">
        <v>865</v>
      </c>
      <c r="C87" s="239" t="s">
        <v>866</v>
      </c>
      <c r="D87" s="240"/>
      <c r="E87" s="241"/>
      <c r="F87" s="241"/>
      <c r="G87" s="242"/>
      <c r="H87" s="243"/>
      <c r="I87" s="244"/>
      <c r="J87" s="245"/>
      <c r="K87" s="246"/>
      <c r="O87" s="247">
        <v>1</v>
      </c>
    </row>
    <row r="88" spans="1:80" x14ac:dyDescent="0.2">
      <c r="A88" s="248">
        <v>42</v>
      </c>
      <c r="B88" s="249" t="s">
        <v>972</v>
      </c>
      <c r="C88" s="250" t="s">
        <v>973</v>
      </c>
      <c r="D88" s="251" t="s">
        <v>974</v>
      </c>
      <c r="E88" s="252">
        <v>8</v>
      </c>
      <c r="F88" s="252">
        <v>0</v>
      </c>
      <c r="G88" s="253">
        <f>E88*F88</f>
        <v>0</v>
      </c>
      <c r="H88" s="254">
        <v>0</v>
      </c>
      <c r="I88" s="255">
        <f>E88*H88</f>
        <v>0</v>
      </c>
      <c r="J88" s="254"/>
      <c r="K88" s="255">
        <f>E88*J88</f>
        <v>0</v>
      </c>
      <c r="O88" s="247">
        <v>2</v>
      </c>
      <c r="AA88" s="220">
        <v>12</v>
      </c>
      <c r="AB88" s="220">
        <v>0</v>
      </c>
      <c r="AC88" s="220">
        <v>3</v>
      </c>
      <c r="AZ88" s="220">
        <v>2</v>
      </c>
      <c r="BA88" s="220">
        <f>IF(AZ88=1,G88,0)</f>
        <v>0</v>
      </c>
      <c r="BB88" s="220">
        <f>IF(AZ88=2,G88,0)</f>
        <v>0</v>
      </c>
      <c r="BC88" s="220">
        <f>IF(AZ88=3,G88,0)</f>
        <v>0</v>
      </c>
      <c r="BD88" s="220">
        <f>IF(AZ88=4,G88,0)</f>
        <v>0</v>
      </c>
      <c r="BE88" s="220">
        <f>IF(AZ88=5,G88,0)</f>
        <v>0</v>
      </c>
      <c r="CA88" s="247">
        <v>12</v>
      </c>
      <c r="CB88" s="247">
        <v>0</v>
      </c>
    </row>
    <row r="89" spans="1:80" x14ac:dyDescent="0.2">
      <c r="A89" s="248">
        <v>43</v>
      </c>
      <c r="B89" s="249" t="s">
        <v>975</v>
      </c>
      <c r="C89" s="250" t="s">
        <v>976</v>
      </c>
      <c r="D89" s="251" t="s">
        <v>974</v>
      </c>
      <c r="E89" s="252">
        <v>8</v>
      </c>
      <c r="F89" s="252">
        <v>0</v>
      </c>
      <c r="G89" s="253">
        <f>E89*F89</f>
        <v>0</v>
      </c>
      <c r="H89" s="254">
        <v>0</v>
      </c>
      <c r="I89" s="255">
        <f>E89*H89</f>
        <v>0</v>
      </c>
      <c r="J89" s="254"/>
      <c r="K89" s="255">
        <f>E89*J89</f>
        <v>0</v>
      </c>
      <c r="O89" s="247">
        <v>2</v>
      </c>
      <c r="AA89" s="220">
        <v>12</v>
      </c>
      <c r="AB89" s="220">
        <v>0</v>
      </c>
      <c r="AC89" s="220">
        <v>61</v>
      </c>
      <c r="AZ89" s="220">
        <v>2</v>
      </c>
      <c r="BA89" s="220">
        <f>IF(AZ89=1,G89,0)</f>
        <v>0</v>
      </c>
      <c r="BB89" s="220">
        <f>IF(AZ89=2,G89,0)</f>
        <v>0</v>
      </c>
      <c r="BC89" s="220">
        <f>IF(AZ89=3,G89,0)</f>
        <v>0</v>
      </c>
      <c r="BD89" s="220">
        <f>IF(AZ89=4,G89,0)</f>
        <v>0</v>
      </c>
      <c r="BE89" s="220">
        <f>IF(AZ89=5,G89,0)</f>
        <v>0</v>
      </c>
      <c r="CA89" s="247">
        <v>12</v>
      </c>
      <c r="CB89" s="247">
        <v>0</v>
      </c>
    </row>
    <row r="90" spans="1:80" ht="22.5" x14ac:dyDescent="0.2">
      <c r="A90" s="248">
        <v>44</v>
      </c>
      <c r="B90" s="249" t="s">
        <v>977</v>
      </c>
      <c r="C90" s="250" t="s">
        <v>978</v>
      </c>
      <c r="D90" s="251" t="s">
        <v>974</v>
      </c>
      <c r="E90" s="252">
        <v>8</v>
      </c>
      <c r="F90" s="252">
        <v>0</v>
      </c>
      <c r="G90" s="253">
        <f>E90*F90</f>
        <v>0</v>
      </c>
      <c r="H90" s="254">
        <v>0</v>
      </c>
      <c r="I90" s="255">
        <f>E90*H90</f>
        <v>0</v>
      </c>
      <c r="J90" s="254"/>
      <c r="K90" s="255">
        <f>E90*J90</f>
        <v>0</v>
      </c>
      <c r="O90" s="247">
        <v>2</v>
      </c>
      <c r="AA90" s="220">
        <v>10</v>
      </c>
      <c r="AB90" s="220">
        <v>0</v>
      </c>
      <c r="AC90" s="220">
        <v>8</v>
      </c>
      <c r="AZ90" s="220">
        <v>5</v>
      </c>
      <c r="BA90" s="220">
        <f>IF(AZ90=1,G90,0)</f>
        <v>0</v>
      </c>
      <c r="BB90" s="220">
        <f>IF(AZ90=2,G90,0)</f>
        <v>0</v>
      </c>
      <c r="BC90" s="220">
        <f>IF(AZ90=3,G90,0)</f>
        <v>0</v>
      </c>
      <c r="BD90" s="220">
        <f>IF(AZ90=4,G90,0)</f>
        <v>0</v>
      </c>
      <c r="BE90" s="220">
        <f>IF(AZ90=5,G90,0)</f>
        <v>0</v>
      </c>
      <c r="CA90" s="247">
        <v>10</v>
      </c>
      <c r="CB90" s="247">
        <v>0</v>
      </c>
    </row>
    <row r="91" spans="1:80" ht="22.5" x14ac:dyDescent="0.2">
      <c r="A91" s="248">
        <v>45</v>
      </c>
      <c r="B91" s="249" t="s">
        <v>979</v>
      </c>
      <c r="C91" s="250" t="s">
        <v>980</v>
      </c>
      <c r="D91" s="251" t="s">
        <v>974</v>
      </c>
      <c r="E91" s="252">
        <v>8</v>
      </c>
      <c r="F91" s="252">
        <v>0</v>
      </c>
      <c r="G91" s="253">
        <f>E91*F91</f>
        <v>0</v>
      </c>
      <c r="H91" s="254">
        <v>0</v>
      </c>
      <c r="I91" s="255">
        <f>E91*H91</f>
        <v>0</v>
      </c>
      <c r="J91" s="254"/>
      <c r="K91" s="255">
        <f>E91*J91</f>
        <v>0</v>
      </c>
      <c r="O91" s="247">
        <v>2</v>
      </c>
      <c r="AA91" s="220">
        <v>10</v>
      </c>
      <c r="AB91" s="220">
        <v>0</v>
      </c>
      <c r="AC91" s="220">
        <v>8</v>
      </c>
      <c r="AZ91" s="220">
        <v>5</v>
      </c>
      <c r="BA91" s="220">
        <f>IF(AZ91=1,G91,0)</f>
        <v>0</v>
      </c>
      <c r="BB91" s="220">
        <f>IF(AZ91=2,G91,0)</f>
        <v>0</v>
      </c>
      <c r="BC91" s="220">
        <f>IF(AZ91=3,G91,0)</f>
        <v>0</v>
      </c>
      <c r="BD91" s="220">
        <f>IF(AZ91=4,G91,0)</f>
        <v>0</v>
      </c>
      <c r="BE91" s="220">
        <f>IF(AZ91=5,G91,0)</f>
        <v>0</v>
      </c>
      <c r="CA91" s="247">
        <v>10</v>
      </c>
      <c r="CB91" s="247">
        <v>0</v>
      </c>
    </row>
    <row r="92" spans="1:80" x14ac:dyDescent="0.2">
      <c r="A92" s="256"/>
      <c r="B92" s="257"/>
      <c r="C92" s="322" t="s">
        <v>981</v>
      </c>
      <c r="D92" s="323"/>
      <c r="E92" s="323"/>
      <c r="F92" s="323"/>
      <c r="G92" s="324"/>
      <c r="I92" s="258"/>
      <c r="K92" s="258"/>
      <c r="L92" s="259" t="s">
        <v>981</v>
      </c>
      <c r="O92" s="247">
        <v>3</v>
      </c>
    </row>
    <row r="93" spans="1:80" x14ac:dyDescent="0.2">
      <c r="A93" s="248">
        <v>46</v>
      </c>
      <c r="B93" s="249" t="s">
        <v>982</v>
      </c>
      <c r="C93" s="250" t="s">
        <v>983</v>
      </c>
      <c r="D93" s="251" t="s">
        <v>974</v>
      </c>
      <c r="E93" s="252">
        <v>72</v>
      </c>
      <c r="F93" s="252">
        <v>0</v>
      </c>
      <c r="G93" s="253">
        <f>E93*F93</f>
        <v>0</v>
      </c>
      <c r="H93" s="254">
        <v>0</v>
      </c>
      <c r="I93" s="255">
        <f>E93*H93</f>
        <v>0</v>
      </c>
      <c r="J93" s="254"/>
      <c r="K93" s="255">
        <f>E93*J93</f>
        <v>0</v>
      </c>
      <c r="O93" s="247">
        <v>2</v>
      </c>
      <c r="AA93" s="220">
        <v>10</v>
      </c>
      <c r="AB93" s="220">
        <v>0</v>
      </c>
      <c r="AC93" s="220">
        <v>8</v>
      </c>
      <c r="AZ93" s="220">
        <v>5</v>
      </c>
      <c r="BA93" s="220">
        <f>IF(AZ93=1,G93,0)</f>
        <v>0</v>
      </c>
      <c r="BB93" s="220">
        <f>IF(AZ93=2,G93,0)</f>
        <v>0</v>
      </c>
      <c r="BC93" s="220">
        <f>IF(AZ93=3,G93,0)</f>
        <v>0</v>
      </c>
      <c r="BD93" s="220">
        <f>IF(AZ93=4,G93,0)</f>
        <v>0</v>
      </c>
      <c r="BE93" s="220">
        <f>IF(AZ93=5,G93,0)</f>
        <v>0</v>
      </c>
      <c r="CA93" s="247">
        <v>10</v>
      </c>
      <c r="CB93" s="247">
        <v>0</v>
      </c>
    </row>
    <row r="94" spans="1:80" x14ac:dyDescent="0.2">
      <c r="A94" s="266"/>
      <c r="B94" s="267" t="s">
        <v>96</v>
      </c>
      <c r="C94" s="268" t="s">
        <v>867</v>
      </c>
      <c r="D94" s="269"/>
      <c r="E94" s="270"/>
      <c r="F94" s="271"/>
      <c r="G94" s="272">
        <f>SUM(G87:G93)</f>
        <v>0</v>
      </c>
      <c r="H94" s="273"/>
      <c r="I94" s="274">
        <f>SUM(I87:I93)</f>
        <v>0</v>
      </c>
      <c r="J94" s="273"/>
      <c r="K94" s="274">
        <f>SUM(K87:K93)</f>
        <v>0</v>
      </c>
      <c r="O94" s="247">
        <v>4</v>
      </c>
      <c r="BA94" s="275">
        <f>SUM(BA87:BA93)</f>
        <v>0</v>
      </c>
      <c r="BB94" s="275">
        <f>SUM(BB87:BB93)</f>
        <v>0</v>
      </c>
      <c r="BC94" s="275">
        <f>SUM(BC87:BC93)</f>
        <v>0</v>
      </c>
      <c r="BD94" s="275">
        <f>SUM(BD87:BD93)</f>
        <v>0</v>
      </c>
      <c r="BE94" s="275">
        <f>SUM(BE87:BE93)</f>
        <v>0</v>
      </c>
    </row>
    <row r="95" spans="1:80" x14ac:dyDescent="0.2">
      <c r="A95" s="237" t="s">
        <v>93</v>
      </c>
      <c r="B95" s="238" t="s">
        <v>537</v>
      </c>
      <c r="C95" s="239" t="s">
        <v>538</v>
      </c>
      <c r="D95" s="240"/>
      <c r="E95" s="241"/>
      <c r="F95" s="241"/>
      <c r="G95" s="242"/>
      <c r="H95" s="243"/>
      <c r="I95" s="244"/>
      <c r="J95" s="245"/>
      <c r="K95" s="246"/>
      <c r="O95" s="247">
        <v>1</v>
      </c>
    </row>
    <row r="96" spans="1:80" x14ac:dyDescent="0.2">
      <c r="A96" s="248">
        <v>47</v>
      </c>
      <c r="B96" s="249" t="s">
        <v>546</v>
      </c>
      <c r="C96" s="250" t="s">
        <v>547</v>
      </c>
      <c r="D96" s="251" t="s">
        <v>289</v>
      </c>
      <c r="E96" s="252">
        <v>1.340125</v>
      </c>
      <c r="F96" s="252">
        <v>0</v>
      </c>
      <c r="G96" s="253">
        <f>E96*F96</f>
        <v>0</v>
      </c>
      <c r="H96" s="254">
        <v>0</v>
      </c>
      <c r="I96" s="255">
        <f>E96*H96</f>
        <v>0</v>
      </c>
      <c r="J96" s="254"/>
      <c r="K96" s="255">
        <f>E96*J96</f>
        <v>0</v>
      </c>
      <c r="O96" s="247">
        <v>2</v>
      </c>
      <c r="AA96" s="220">
        <v>8</v>
      </c>
      <c r="AB96" s="220">
        <v>0</v>
      </c>
      <c r="AC96" s="220">
        <v>3</v>
      </c>
      <c r="AZ96" s="220">
        <v>1</v>
      </c>
      <c r="BA96" s="220">
        <f>IF(AZ96=1,G96,0)</f>
        <v>0</v>
      </c>
      <c r="BB96" s="220">
        <f>IF(AZ96=2,G96,0)</f>
        <v>0</v>
      </c>
      <c r="BC96" s="220">
        <f>IF(AZ96=3,G96,0)</f>
        <v>0</v>
      </c>
      <c r="BD96" s="220">
        <f>IF(AZ96=4,G96,0)</f>
        <v>0</v>
      </c>
      <c r="BE96" s="220">
        <f>IF(AZ96=5,G96,0)</f>
        <v>0</v>
      </c>
      <c r="CA96" s="247">
        <v>8</v>
      </c>
      <c r="CB96" s="247">
        <v>0</v>
      </c>
    </row>
    <row r="97" spans="1:80" x14ac:dyDescent="0.2">
      <c r="A97" s="248">
        <v>48</v>
      </c>
      <c r="B97" s="249" t="s">
        <v>548</v>
      </c>
      <c r="C97" s="250" t="s">
        <v>549</v>
      </c>
      <c r="D97" s="251" t="s">
        <v>289</v>
      </c>
      <c r="E97" s="252">
        <v>1.340125</v>
      </c>
      <c r="F97" s="252">
        <v>0</v>
      </c>
      <c r="G97" s="253">
        <f>E97*F97</f>
        <v>0</v>
      </c>
      <c r="H97" s="254">
        <v>0</v>
      </c>
      <c r="I97" s="255">
        <f>E97*H97</f>
        <v>0</v>
      </c>
      <c r="J97" s="254"/>
      <c r="K97" s="255">
        <f>E97*J97</f>
        <v>0</v>
      </c>
      <c r="O97" s="247">
        <v>2</v>
      </c>
      <c r="AA97" s="220">
        <v>8</v>
      </c>
      <c r="AB97" s="220">
        <v>0</v>
      </c>
      <c r="AC97" s="220">
        <v>3</v>
      </c>
      <c r="AZ97" s="220">
        <v>1</v>
      </c>
      <c r="BA97" s="220">
        <f>IF(AZ97=1,G97,0)</f>
        <v>0</v>
      </c>
      <c r="BB97" s="220">
        <f>IF(AZ97=2,G97,0)</f>
        <v>0</v>
      </c>
      <c r="BC97" s="220">
        <f>IF(AZ97=3,G97,0)</f>
        <v>0</v>
      </c>
      <c r="BD97" s="220">
        <f>IF(AZ97=4,G97,0)</f>
        <v>0</v>
      </c>
      <c r="BE97" s="220">
        <f>IF(AZ97=5,G97,0)</f>
        <v>0</v>
      </c>
      <c r="CA97" s="247">
        <v>8</v>
      </c>
      <c r="CB97" s="247">
        <v>0</v>
      </c>
    </row>
    <row r="98" spans="1:80" x14ac:dyDescent="0.2">
      <c r="A98" s="256"/>
      <c r="B98" s="257"/>
      <c r="C98" s="322" t="s">
        <v>550</v>
      </c>
      <c r="D98" s="323"/>
      <c r="E98" s="323"/>
      <c r="F98" s="323"/>
      <c r="G98" s="324"/>
      <c r="I98" s="258"/>
      <c r="K98" s="258"/>
      <c r="L98" s="259" t="s">
        <v>550</v>
      </c>
      <c r="O98" s="247">
        <v>3</v>
      </c>
    </row>
    <row r="99" spans="1:80" x14ac:dyDescent="0.2">
      <c r="A99" s="248">
        <v>49</v>
      </c>
      <c r="B99" s="249" t="s">
        <v>551</v>
      </c>
      <c r="C99" s="250" t="s">
        <v>552</v>
      </c>
      <c r="D99" s="251" t="s">
        <v>289</v>
      </c>
      <c r="E99" s="252">
        <v>25.462375000000002</v>
      </c>
      <c r="F99" s="252">
        <v>0</v>
      </c>
      <c r="G99" s="253">
        <f>E99*F99</f>
        <v>0</v>
      </c>
      <c r="H99" s="254">
        <v>0</v>
      </c>
      <c r="I99" s="255">
        <f>E99*H99</f>
        <v>0</v>
      </c>
      <c r="J99" s="254"/>
      <c r="K99" s="255">
        <f>E99*J99</f>
        <v>0</v>
      </c>
      <c r="O99" s="247">
        <v>2</v>
      </c>
      <c r="AA99" s="220">
        <v>8</v>
      </c>
      <c r="AB99" s="220">
        <v>0</v>
      </c>
      <c r="AC99" s="220">
        <v>3</v>
      </c>
      <c r="AZ99" s="220">
        <v>1</v>
      </c>
      <c r="BA99" s="220">
        <f>IF(AZ99=1,G99,0)</f>
        <v>0</v>
      </c>
      <c r="BB99" s="220">
        <f>IF(AZ99=2,G99,0)</f>
        <v>0</v>
      </c>
      <c r="BC99" s="220">
        <f>IF(AZ99=3,G99,0)</f>
        <v>0</v>
      </c>
      <c r="BD99" s="220">
        <f>IF(AZ99=4,G99,0)</f>
        <v>0</v>
      </c>
      <c r="BE99" s="220">
        <f>IF(AZ99=5,G99,0)</f>
        <v>0</v>
      </c>
      <c r="CA99" s="247">
        <v>8</v>
      </c>
      <c r="CB99" s="247">
        <v>0</v>
      </c>
    </row>
    <row r="100" spans="1:80" x14ac:dyDescent="0.2">
      <c r="A100" s="248">
        <v>50</v>
      </c>
      <c r="B100" s="249" t="s">
        <v>553</v>
      </c>
      <c r="C100" s="250" t="s">
        <v>554</v>
      </c>
      <c r="D100" s="251" t="s">
        <v>289</v>
      </c>
      <c r="E100" s="252">
        <v>1.340125</v>
      </c>
      <c r="F100" s="252">
        <v>0</v>
      </c>
      <c r="G100" s="253">
        <f>E100*F100</f>
        <v>0</v>
      </c>
      <c r="H100" s="254">
        <v>0</v>
      </c>
      <c r="I100" s="255">
        <f>E100*H100</f>
        <v>0</v>
      </c>
      <c r="J100" s="254"/>
      <c r="K100" s="255">
        <f>E100*J100</f>
        <v>0</v>
      </c>
      <c r="O100" s="247">
        <v>2</v>
      </c>
      <c r="AA100" s="220">
        <v>8</v>
      </c>
      <c r="AB100" s="220">
        <v>0</v>
      </c>
      <c r="AC100" s="220">
        <v>3</v>
      </c>
      <c r="AZ100" s="220">
        <v>1</v>
      </c>
      <c r="BA100" s="220">
        <f>IF(AZ100=1,G100,0)</f>
        <v>0</v>
      </c>
      <c r="BB100" s="220">
        <f>IF(AZ100=2,G100,0)</f>
        <v>0</v>
      </c>
      <c r="BC100" s="220">
        <f>IF(AZ100=3,G100,0)</f>
        <v>0</v>
      </c>
      <c r="BD100" s="220">
        <f>IF(AZ100=4,G100,0)</f>
        <v>0</v>
      </c>
      <c r="BE100" s="220">
        <f>IF(AZ100=5,G100,0)</f>
        <v>0</v>
      </c>
      <c r="CA100" s="247">
        <v>8</v>
      </c>
      <c r="CB100" s="247">
        <v>0</v>
      </c>
    </row>
    <row r="101" spans="1:80" x14ac:dyDescent="0.2">
      <c r="A101" s="248">
        <v>51</v>
      </c>
      <c r="B101" s="249" t="s">
        <v>555</v>
      </c>
      <c r="C101" s="250" t="s">
        <v>556</v>
      </c>
      <c r="D101" s="251" t="s">
        <v>289</v>
      </c>
      <c r="E101" s="252">
        <v>10.721</v>
      </c>
      <c r="F101" s="252">
        <v>0</v>
      </c>
      <c r="G101" s="253">
        <f>E101*F101</f>
        <v>0</v>
      </c>
      <c r="H101" s="254">
        <v>0</v>
      </c>
      <c r="I101" s="255">
        <f>E101*H101</f>
        <v>0</v>
      </c>
      <c r="J101" s="254"/>
      <c r="K101" s="255">
        <f>E101*J101</f>
        <v>0</v>
      </c>
      <c r="O101" s="247">
        <v>2</v>
      </c>
      <c r="AA101" s="220">
        <v>8</v>
      </c>
      <c r="AB101" s="220">
        <v>0</v>
      </c>
      <c r="AC101" s="220">
        <v>3</v>
      </c>
      <c r="AZ101" s="220">
        <v>1</v>
      </c>
      <c r="BA101" s="220">
        <f>IF(AZ101=1,G101,0)</f>
        <v>0</v>
      </c>
      <c r="BB101" s="220">
        <f>IF(AZ101=2,G101,0)</f>
        <v>0</v>
      </c>
      <c r="BC101" s="220">
        <f>IF(AZ101=3,G101,0)</f>
        <v>0</v>
      </c>
      <c r="BD101" s="220">
        <f>IF(AZ101=4,G101,0)</f>
        <v>0</v>
      </c>
      <c r="BE101" s="220">
        <f>IF(AZ101=5,G101,0)</f>
        <v>0</v>
      </c>
      <c r="CA101" s="247">
        <v>8</v>
      </c>
      <c r="CB101" s="247">
        <v>0</v>
      </c>
    </row>
    <row r="102" spans="1:80" x14ac:dyDescent="0.2">
      <c r="A102" s="266"/>
      <c r="B102" s="267" t="s">
        <v>96</v>
      </c>
      <c r="C102" s="268" t="s">
        <v>539</v>
      </c>
      <c r="D102" s="269"/>
      <c r="E102" s="270"/>
      <c r="F102" s="271"/>
      <c r="G102" s="272">
        <f>SUM(G95:G101)</f>
        <v>0</v>
      </c>
      <c r="H102" s="273"/>
      <c r="I102" s="274">
        <f>SUM(I95:I101)</f>
        <v>0</v>
      </c>
      <c r="J102" s="273"/>
      <c r="K102" s="274">
        <f>SUM(K95:K101)</f>
        <v>0</v>
      </c>
      <c r="O102" s="247">
        <v>4</v>
      </c>
      <c r="BA102" s="275">
        <f>SUM(BA95:BA101)</f>
        <v>0</v>
      </c>
      <c r="BB102" s="275">
        <f>SUM(BB95:BB101)</f>
        <v>0</v>
      </c>
      <c r="BC102" s="275">
        <f>SUM(BC95:BC101)</f>
        <v>0</v>
      </c>
      <c r="BD102" s="275">
        <f>SUM(BD95:BD101)</f>
        <v>0</v>
      </c>
      <c r="BE102" s="275">
        <f>SUM(BE95:BE101)</f>
        <v>0</v>
      </c>
    </row>
    <row r="103" spans="1:80" x14ac:dyDescent="0.2">
      <c r="E103" s="220"/>
    </row>
    <row r="104" spans="1:80" x14ac:dyDescent="0.2">
      <c r="E104" s="220"/>
    </row>
    <row r="105" spans="1:80" x14ac:dyDescent="0.2">
      <c r="E105" s="220"/>
    </row>
    <row r="106" spans="1:80" x14ac:dyDescent="0.2">
      <c r="E106" s="220"/>
    </row>
    <row r="107" spans="1:80" x14ac:dyDescent="0.2">
      <c r="E107" s="220"/>
    </row>
    <row r="108" spans="1:80" x14ac:dyDescent="0.2">
      <c r="E108" s="220"/>
    </row>
    <row r="109" spans="1:80" x14ac:dyDescent="0.2">
      <c r="E109" s="220"/>
    </row>
    <row r="110" spans="1:80" x14ac:dyDescent="0.2">
      <c r="E110" s="220"/>
    </row>
    <row r="111" spans="1:80" x14ac:dyDescent="0.2">
      <c r="E111" s="220"/>
    </row>
    <row r="112" spans="1:80" x14ac:dyDescent="0.2">
      <c r="E112" s="220"/>
    </row>
    <row r="113" spans="1:7" x14ac:dyDescent="0.2">
      <c r="E113" s="220"/>
    </row>
    <row r="114" spans="1:7" x14ac:dyDescent="0.2">
      <c r="E114" s="220"/>
    </row>
    <row r="115" spans="1:7" x14ac:dyDescent="0.2">
      <c r="E115" s="220"/>
    </row>
    <row r="116" spans="1:7" x14ac:dyDescent="0.2">
      <c r="E116" s="220"/>
    </row>
    <row r="117" spans="1:7" x14ac:dyDescent="0.2">
      <c r="E117" s="220"/>
    </row>
    <row r="118" spans="1:7" x14ac:dyDescent="0.2">
      <c r="E118" s="220"/>
    </row>
    <row r="119" spans="1:7" x14ac:dyDescent="0.2">
      <c r="E119" s="220"/>
    </row>
    <row r="120" spans="1:7" x14ac:dyDescent="0.2">
      <c r="E120" s="220"/>
    </row>
    <row r="121" spans="1:7" x14ac:dyDescent="0.2">
      <c r="E121" s="220"/>
    </row>
    <row r="122" spans="1:7" x14ac:dyDescent="0.2">
      <c r="E122" s="220"/>
    </row>
    <row r="123" spans="1:7" x14ac:dyDescent="0.2">
      <c r="E123" s="220"/>
    </row>
    <row r="124" spans="1:7" x14ac:dyDescent="0.2">
      <c r="E124" s="220"/>
    </row>
    <row r="125" spans="1:7" x14ac:dyDescent="0.2">
      <c r="E125" s="220"/>
    </row>
    <row r="126" spans="1:7" x14ac:dyDescent="0.2">
      <c r="A126" s="265"/>
      <c r="B126" s="265"/>
      <c r="C126" s="265"/>
      <c r="D126" s="265"/>
      <c r="E126" s="265"/>
      <c r="F126" s="265"/>
      <c r="G126" s="265"/>
    </row>
    <row r="127" spans="1:7" x14ac:dyDescent="0.2">
      <c r="A127" s="265"/>
      <c r="B127" s="265"/>
      <c r="C127" s="265"/>
      <c r="D127" s="265"/>
      <c r="E127" s="265"/>
      <c r="F127" s="265"/>
      <c r="G127" s="265"/>
    </row>
    <row r="128" spans="1:7" x14ac:dyDescent="0.2">
      <c r="A128" s="265"/>
      <c r="B128" s="265"/>
      <c r="C128" s="265"/>
      <c r="D128" s="265"/>
      <c r="E128" s="265"/>
      <c r="F128" s="265"/>
      <c r="G128" s="265"/>
    </row>
    <row r="129" spans="1:7" x14ac:dyDescent="0.2">
      <c r="A129" s="265"/>
      <c r="B129" s="265"/>
      <c r="C129" s="265"/>
      <c r="D129" s="265"/>
      <c r="E129" s="265"/>
      <c r="F129" s="265"/>
      <c r="G129" s="265"/>
    </row>
    <row r="130" spans="1:7" x14ac:dyDescent="0.2">
      <c r="E130" s="220"/>
    </row>
    <row r="131" spans="1:7" x14ac:dyDescent="0.2">
      <c r="E131" s="220"/>
    </row>
    <row r="132" spans="1:7" x14ac:dyDescent="0.2">
      <c r="E132" s="220"/>
    </row>
    <row r="133" spans="1:7" x14ac:dyDescent="0.2">
      <c r="E133" s="220"/>
    </row>
    <row r="134" spans="1:7" x14ac:dyDescent="0.2">
      <c r="E134" s="220"/>
    </row>
    <row r="135" spans="1:7" x14ac:dyDescent="0.2">
      <c r="E135" s="220"/>
    </row>
    <row r="136" spans="1:7" x14ac:dyDescent="0.2">
      <c r="E136" s="220"/>
    </row>
    <row r="137" spans="1:7" x14ac:dyDescent="0.2">
      <c r="E137" s="220"/>
    </row>
    <row r="138" spans="1:7" x14ac:dyDescent="0.2">
      <c r="E138" s="220"/>
    </row>
    <row r="139" spans="1:7" x14ac:dyDescent="0.2">
      <c r="E139" s="220"/>
    </row>
    <row r="140" spans="1:7" x14ac:dyDescent="0.2">
      <c r="E140" s="220"/>
    </row>
    <row r="141" spans="1:7" x14ac:dyDescent="0.2">
      <c r="E141" s="220"/>
    </row>
    <row r="142" spans="1:7" x14ac:dyDescent="0.2">
      <c r="E142" s="220"/>
    </row>
    <row r="143" spans="1:7" x14ac:dyDescent="0.2">
      <c r="E143" s="220"/>
    </row>
    <row r="144" spans="1:7" x14ac:dyDescent="0.2">
      <c r="E144" s="220"/>
    </row>
    <row r="145" spans="5:5" x14ac:dyDescent="0.2">
      <c r="E145" s="220"/>
    </row>
    <row r="146" spans="5:5" x14ac:dyDescent="0.2">
      <c r="E146" s="220"/>
    </row>
    <row r="147" spans="5:5" x14ac:dyDescent="0.2">
      <c r="E147" s="220"/>
    </row>
    <row r="148" spans="5:5" x14ac:dyDescent="0.2">
      <c r="E148" s="220"/>
    </row>
    <row r="149" spans="5:5" x14ac:dyDescent="0.2">
      <c r="E149" s="220"/>
    </row>
    <row r="150" spans="5:5" x14ac:dyDescent="0.2">
      <c r="E150" s="220"/>
    </row>
    <row r="151" spans="5:5" x14ac:dyDescent="0.2">
      <c r="E151" s="220"/>
    </row>
    <row r="152" spans="5:5" x14ac:dyDescent="0.2">
      <c r="E152" s="220"/>
    </row>
    <row r="153" spans="5:5" x14ac:dyDescent="0.2">
      <c r="E153" s="220"/>
    </row>
    <row r="154" spans="5:5" x14ac:dyDescent="0.2">
      <c r="E154" s="220"/>
    </row>
    <row r="155" spans="5:5" x14ac:dyDescent="0.2">
      <c r="E155" s="220"/>
    </row>
    <row r="156" spans="5:5" x14ac:dyDescent="0.2">
      <c r="E156" s="220"/>
    </row>
    <row r="157" spans="5:5" x14ac:dyDescent="0.2">
      <c r="E157" s="220"/>
    </row>
    <row r="158" spans="5:5" x14ac:dyDescent="0.2">
      <c r="E158" s="220"/>
    </row>
    <row r="159" spans="5:5" x14ac:dyDescent="0.2">
      <c r="E159" s="220"/>
    </row>
    <row r="160" spans="5:5" x14ac:dyDescent="0.2">
      <c r="E160" s="220"/>
    </row>
    <row r="161" spans="1:7" x14ac:dyDescent="0.2">
      <c r="A161" s="276"/>
      <c r="B161" s="276"/>
    </row>
    <row r="162" spans="1:7" x14ac:dyDescent="0.2">
      <c r="A162" s="265"/>
      <c r="B162" s="265"/>
      <c r="C162" s="277"/>
      <c r="D162" s="277"/>
      <c r="E162" s="278"/>
      <c r="F162" s="277"/>
      <c r="G162" s="279"/>
    </row>
    <row r="163" spans="1:7" x14ac:dyDescent="0.2">
      <c r="A163" s="280"/>
      <c r="B163" s="280"/>
      <c r="C163" s="265"/>
      <c r="D163" s="265"/>
      <c r="E163" s="281"/>
      <c r="F163" s="265"/>
      <c r="G163" s="265"/>
    </row>
    <row r="164" spans="1:7" x14ac:dyDescent="0.2">
      <c r="A164" s="265"/>
      <c r="B164" s="265"/>
      <c r="C164" s="265"/>
      <c r="D164" s="265"/>
      <c r="E164" s="281"/>
      <c r="F164" s="265"/>
      <c r="G164" s="265"/>
    </row>
    <row r="165" spans="1:7" x14ac:dyDescent="0.2">
      <c r="A165" s="265"/>
      <c r="B165" s="265"/>
      <c r="C165" s="265"/>
      <c r="D165" s="265"/>
      <c r="E165" s="281"/>
      <c r="F165" s="265"/>
      <c r="G165" s="265"/>
    </row>
    <row r="166" spans="1:7" x14ac:dyDescent="0.2">
      <c r="A166" s="265"/>
      <c r="B166" s="265"/>
      <c r="C166" s="265"/>
      <c r="D166" s="265"/>
      <c r="E166" s="281"/>
      <c r="F166" s="265"/>
      <c r="G166" s="265"/>
    </row>
    <row r="167" spans="1:7" x14ac:dyDescent="0.2">
      <c r="A167" s="265"/>
      <c r="B167" s="265"/>
      <c r="C167" s="265"/>
      <c r="D167" s="265"/>
      <c r="E167" s="281"/>
      <c r="F167" s="265"/>
      <c r="G167" s="265"/>
    </row>
    <row r="168" spans="1:7" x14ac:dyDescent="0.2">
      <c r="A168" s="265"/>
      <c r="B168" s="265"/>
      <c r="C168" s="265"/>
      <c r="D168" s="265"/>
      <c r="E168" s="281"/>
      <c r="F168" s="265"/>
      <c r="G168" s="265"/>
    </row>
    <row r="169" spans="1:7" x14ac:dyDescent="0.2">
      <c r="A169" s="265"/>
      <c r="B169" s="265"/>
      <c r="C169" s="265"/>
      <c r="D169" s="265"/>
      <c r="E169" s="281"/>
      <c r="F169" s="265"/>
      <c r="G169" s="265"/>
    </row>
    <row r="170" spans="1:7" x14ac:dyDescent="0.2">
      <c r="A170" s="265"/>
      <c r="B170" s="265"/>
      <c r="C170" s="265"/>
      <c r="D170" s="265"/>
      <c r="E170" s="281"/>
      <c r="F170" s="265"/>
      <c r="G170" s="265"/>
    </row>
    <row r="171" spans="1:7" x14ac:dyDescent="0.2">
      <c r="A171" s="265"/>
      <c r="B171" s="265"/>
      <c r="C171" s="265"/>
      <c r="D171" s="265"/>
      <c r="E171" s="281"/>
      <c r="F171" s="265"/>
      <c r="G171" s="265"/>
    </row>
    <row r="172" spans="1:7" x14ac:dyDescent="0.2">
      <c r="A172" s="265"/>
      <c r="B172" s="265"/>
      <c r="C172" s="265"/>
      <c r="D172" s="265"/>
      <c r="E172" s="281"/>
      <c r="F172" s="265"/>
      <c r="G172" s="265"/>
    </row>
    <row r="173" spans="1:7" x14ac:dyDescent="0.2">
      <c r="A173" s="265"/>
      <c r="B173" s="265"/>
      <c r="C173" s="265"/>
      <c r="D173" s="265"/>
      <c r="E173" s="281"/>
      <c r="F173" s="265"/>
      <c r="G173" s="265"/>
    </row>
    <row r="174" spans="1:7" x14ac:dyDescent="0.2">
      <c r="A174" s="265"/>
      <c r="B174" s="265"/>
      <c r="C174" s="265"/>
      <c r="D174" s="265"/>
      <c r="E174" s="281"/>
      <c r="F174" s="265"/>
      <c r="G174" s="265"/>
    </row>
    <row r="175" spans="1:7" x14ac:dyDescent="0.2">
      <c r="A175" s="265"/>
      <c r="B175" s="265"/>
      <c r="C175" s="265"/>
      <c r="D175" s="265"/>
      <c r="E175" s="281"/>
      <c r="F175" s="265"/>
      <c r="G175" s="265"/>
    </row>
  </sheetData>
  <mergeCells count="31">
    <mergeCell ref="C92:G92"/>
    <mergeCell ref="C98:G98"/>
    <mergeCell ref="C52:D52"/>
    <mergeCell ref="C76:G76"/>
    <mergeCell ref="C78:G78"/>
    <mergeCell ref="C80:G80"/>
    <mergeCell ref="C82:G82"/>
    <mergeCell ref="C84:G84"/>
    <mergeCell ref="C51:G51"/>
    <mergeCell ref="C26:G26"/>
    <mergeCell ref="C27:G27"/>
    <mergeCell ref="C28:G28"/>
    <mergeCell ref="C29:G29"/>
    <mergeCell ref="C34:G34"/>
    <mergeCell ref="C36:G36"/>
    <mergeCell ref="C38:G38"/>
    <mergeCell ref="C42:G42"/>
    <mergeCell ref="C43:D43"/>
    <mergeCell ref="C45:G45"/>
    <mergeCell ref="C46:D46"/>
    <mergeCell ref="C48:G48"/>
    <mergeCell ref="C49:D49"/>
    <mergeCell ref="C21:G21"/>
    <mergeCell ref="C22:G22"/>
    <mergeCell ref="C23:G23"/>
    <mergeCell ref="C24:G24"/>
    <mergeCell ref="A1:G1"/>
    <mergeCell ref="A3:B3"/>
    <mergeCell ref="A4:B4"/>
    <mergeCell ref="E4:G4"/>
    <mergeCell ref="C9:D9"/>
  </mergeCells>
  <printOptions gridLinesSet="0"/>
  <pageMargins left="0.59055118110236227" right="0.39370078740157483" top="0.59055118110236227" bottom="0.98425196850393704" header="0.19685039370078741" footer="0.51181102362204722"/>
  <pageSetup paperSize="9" orientation="portrait" r:id="rId1"/>
  <headerFooter alignWithMargins="0">
    <oddFooter>&amp;L&amp;9Zpracováno programem &amp;"Arial CE,Tučné"BUILDpower,  © RTS, a.s.&amp;R&amp;"Arial,Obyčejné"Strana 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6"/>
  <dimension ref="A1:BE51"/>
  <sheetViews>
    <sheetView topLeftCell="A22" zoomScaleNormal="100" workbookViewId="0">
      <selection activeCell="H47" sqref="H47"/>
    </sheetView>
  </sheetViews>
  <sheetFormatPr defaultRowHeight="12.75" x14ac:dyDescent="0.2"/>
  <cols>
    <col min="1" max="1" width="2" style="1" customWidth="1"/>
    <col min="2" max="2" width="15" style="1" customWidth="1"/>
    <col min="3" max="3" width="15.85546875" style="1" customWidth="1"/>
    <col min="4" max="4" width="14.5703125" style="1" customWidth="1"/>
    <col min="5" max="5" width="13.5703125" style="1" customWidth="1"/>
    <col min="6" max="6" width="16.5703125" style="1" customWidth="1"/>
    <col min="7" max="7" width="15.28515625" style="1" customWidth="1"/>
    <col min="8" max="16384" width="9.140625" style="1"/>
  </cols>
  <sheetData>
    <row r="1" spans="1:57" ht="24.75" customHeight="1" thickBot="1" x14ac:dyDescent="0.25">
      <c r="A1" s="81" t="s">
        <v>97</v>
      </c>
      <c r="B1" s="82"/>
      <c r="C1" s="82"/>
      <c r="D1" s="82"/>
      <c r="E1" s="82"/>
      <c r="F1" s="82"/>
      <c r="G1" s="82"/>
    </row>
    <row r="2" spans="1:57" ht="12.75" customHeight="1" x14ac:dyDescent="0.2">
      <c r="A2" s="83" t="s">
        <v>28</v>
      </c>
      <c r="B2" s="84"/>
      <c r="C2" s="85" t="s">
        <v>149</v>
      </c>
      <c r="D2" s="85" t="s">
        <v>986</v>
      </c>
      <c r="E2" s="86"/>
      <c r="F2" s="87" t="s">
        <v>29</v>
      </c>
      <c r="G2" s="88"/>
    </row>
    <row r="3" spans="1:57" ht="3" hidden="1" customHeight="1" x14ac:dyDescent="0.2">
      <c r="A3" s="89"/>
      <c r="B3" s="90"/>
      <c r="C3" s="91"/>
      <c r="D3" s="91"/>
      <c r="E3" s="92"/>
      <c r="F3" s="93"/>
      <c r="G3" s="94"/>
    </row>
    <row r="4" spans="1:57" ht="12" customHeight="1" x14ac:dyDescent="0.2">
      <c r="A4" s="95" t="s">
        <v>30</v>
      </c>
      <c r="B4" s="90"/>
      <c r="C4" s="91"/>
      <c r="D4" s="91"/>
      <c r="E4" s="92"/>
      <c r="F4" s="93" t="s">
        <v>31</v>
      </c>
      <c r="G4" s="96"/>
    </row>
    <row r="5" spans="1:57" ht="12.95" customHeight="1" x14ac:dyDescent="0.2">
      <c r="A5" s="97" t="s">
        <v>985</v>
      </c>
      <c r="B5" s="98"/>
      <c r="C5" s="99" t="s">
        <v>986</v>
      </c>
      <c r="D5" s="100"/>
      <c r="E5" s="98"/>
      <c r="F5" s="93" t="s">
        <v>32</v>
      </c>
      <c r="G5" s="94"/>
    </row>
    <row r="6" spans="1:57" ht="12.95" customHeight="1" x14ac:dyDescent="0.2">
      <c r="A6" s="95" t="s">
        <v>33</v>
      </c>
      <c r="B6" s="90"/>
      <c r="C6" s="91"/>
      <c r="D6" s="91"/>
      <c r="E6" s="92"/>
      <c r="F6" s="101" t="s">
        <v>34</v>
      </c>
      <c r="G6" s="102"/>
      <c r="O6" s="103"/>
    </row>
    <row r="7" spans="1:57" ht="12.95" customHeight="1" x14ac:dyDescent="0.2">
      <c r="A7" s="104" t="s">
        <v>99</v>
      </c>
      <c r="B7" s="105"/>
      <c r="C7" s="106" t="s">
        <v>100</v>
      </c>
      <c r="D7" s="107"/>
      <c r="E7" s="107"/>
      <c r="F7" s="108" t="s">
        <v>35</v>
      </c>
      <c r="G7" s="102">
        <f>IF(G6=0,,ROUND((F30+F32)/G6,1))</f>
        <v>0</v>
      </c>
    </row>
    <row r="8" spans="1:57" x14ac:dyDescent="0.2">
      <c r="A8" s="109" t="s">
        <v>36</v>
      </c>
      <c r="B8" s="93"/>
      <c r="C8" s="297" t="s">
        <v>130</v>
      </c>
      <c r="D8" s="297"/>
      <c r="E8" s="298"/>
      <c r="F8" s="110" t="s">
        <v>37</v>
      </c>
      <c r="G8" s="111"/>
      <c r="H8" s="112"/>
      <c r="I8" s="113"/>
    </row>
    <row r="9" spans="1:57" x14ac:dyDescent="0.2">
      <c r="A9" s="109" t="s">
        <v>38</v>
      </c>
      <c r="B9" s="93"/>
      <c r="C9" s="297"/>
      <c r="D9" s="297"/>
      <c r="E9" s="298"/>
      <c r="F9" s="93"/>
      <c r="G9" s="114"/>
      <c r="H9" s="115"/>
    </row>
    <row r="10" spans="1:57" x14ac:dyDescent="0.2">
      <c r="A10" s="109" t="s">
        <v>39</v>
      </c>
      <c r="B10" s="93"/>
      <c r="C10" s="297"/>
      <c r="D10" s="297"/>
      <c r="E10" s="297"/>
      <c r="F10" s="116"/>
      <c r="G10" s="117"/>
      <c r="H10" s="118"/>
    </row>
    <row r="11" spans="1:57" ht="13.5" customHeight="1" x14ac:dyDescent="0.2">
      <c r="A11" s="109" t="s">
        <v>40</v>
      </c>
      <c r="B11" s="93"/>
      <c r="C11" s="297"/>
      <c r="D11" s="297"/>
      <c r="E11" s="297"/>
      <c r="F11" s="119" t="s">
        <v>41</v>
      </c>
      <c r="G11" s="120"/>
      <c r="H11" s="115"/>
      <c r="BA11" s="121"/>
      <c r="BB11" s="121"/>
      <c r="BC11" s="121"/>
      <c r="BD11" s="121"/>
      <c r="BE11" s="121"/>
    </row>
    <row r="12" spans="1:57" ht="12.75" customHeight="1" x14ac:dyDescent="0.2">
      <c r="A12" s="122" t="s">
        <v>42</v>
      </c>
      <c r="B12" s="90"/>
      <c r="C12" s="299"/>
      <c r="D12" s="299"/>
      <c r="E12" s="299"/>
      <c r="F12" s="123" t="s">
        <v>43</v>
      </c>
      <c r="G12" s="124"/>
      <c r="H12" s="115"/>
    </row>
    <row r="13" spans="1:57" ht="28.5" customHeight="1" thickBot="1" x14ac:dyDescent="0.25">
      <c r="A13" s="125" t="s">
        <v>44</v>
      </c>
      <c r="B13" s="126"/>
      <c r="C13" s="126"/>
      <c r="D13" s="126"/>
      <c r="E13" s="127"/>
      <c r="F13" s="127"/>
      <c r="G13" s="128"/>
      <c r="H13" s="115"/>
    </row>
    <row r="14" spans="1:57" ht="17.25" customHeight="1" thickBot="1" x14ac:dyDescent="0.25">
      <c r="A14" s="129" t="s">
        <v>45</v>
      </c>
      <c r="B14" s="130"/>
      <c r="C14" s="131"/>
      <c r="D14" s="132" t="s">
        <v>46</v>
      </c>
      <c r="E14" s="133"/>
      <c r="F14" s="133"/>
      <c r="G14" s="131"/>
    </row>
    <row r="15" spans="1:57" ht="15.95" customHeight="1" x14ac:dyDescent="0.2">
      <c r="A15" s="134"/>
      <c r="B15" s="135" t="s">
        <v>47</v>
      </c>
      <c r="C15" s="136">
        <f>'D.1.4 5 Rek'!E8</f>
        <v>0</v>
      </c>
      <c r="D15" s="137" t="str">
        <f>'D.1.4 5 Rek'!A13</f>
        <v>Ztížené výrobní podmínky</v>
      </c>
      <c r="E15" s="138"/>
      <c r="F15" s="139"/>
      <c r="G15" s="136">
        <f>'D.1.4 5 Rek'!I13</f>
        <v>0</v>
      </c>
    </row>
    <row r="16" spans="1:57" ht="15.95" customHeight="1" x14ac:dyDescent="0.2">
      <c r="A16" s="134" t="s">
        <v>48</v>
      </c>
      <c r="B16" s="135" t="s">
        <v>49</v>
      </c>
      <c r="C16" s="136">
        <f>'D.1.4 5 Rek'!F8</f>
        <v>0</v>
      </c>
      <c r="D16" s="89" t="str">
        <f>'D.1.4 5 Rek'!A14</f>
        <v>Oborová přirážka</v>
      </c>
      <c r="E16" s="140"/>
      <c r="F16" s="141"/>
      <c r="G16" s="136">
        <f>'D.1.4 5 Rek'!I14</f>
        <v>0</v>
      </c>
    </row>
    <row r="17" spans="1:7" ht="15.95" customHeight="1" x14ac:dyDescent="0.2">
      <c r="A17" s="134" t="s">
        <v>50</v>
      </c>
      <c r="B17" s="135" t="s">
        <v>51</v>
      </c>
      <c r="C17" s="136">
        <f>'D.1.4 5 Rek'!H8</f>
        <v>0</v>
      </c>
      <c r="D17" s="89" t="str">
        <f>'D.1.4 5 Rek'!A15</f>
        <v>Přesun stavebních kapacit</v>
      </c>
      <c r="E17" s="140"/>
      <c r="F17" s="141"/>
      <c r="G17" s="136">
        <f>'D.1.4 5 Rek'!I15</f>
        <v>0</v>
      </c>
    </row>
    <row r="18" spans="1:7" ht="15.95" customHeight="1" x14ac:dyDescent="0.2">
      <c r="A18" s="142" t="s">
        <v>52</v>
      </c>
      <c r="B18" s="143" t="s">
        <v>53</v>
      </c>
      <c r="C18" s="136">
        <f>'D.1.4 5 Rek'!G8</f>
        <v>0</v>
      </c>
      <c r="D18" s="89" t="str">
        <f>'D.1.4 5 Rek'!A16</f>
        <v>Mimostaveništní doprava</v>
      </c>
      <c r="E18" s="140"/>
      <c r="F18" s="141"/>
      <c r="G18" s="136">
        <f>'D.1.4 5 Rek'!I16</f>
        <v>0</v>
      </c>
    </row>
    <row r="19" spans="1:7" ht="15.95" customHeight="1" x14ac:dyDescent="0.2">
      <c r="A19" s="144" t="s">
        <v>54</v>
      </c>
      <c r="B19" s="135"/>
      <c r="C19" s="136">
        <f>SUM(C15:C18)</f>
        <v>0</v>
      </c>
      <c r="D19" s="89" t="str">
        <f>'D.1.4 5 Rek'!A17</f>
        <v>Zařízení staveniště</v>
      </c>
      <c r="E19" s="140"/>
      <c r="F19" s="141"/>
      <c r="G19" s="136">
        <f>'D.1.4 5 Rek'!I17</f>
        <v>0</v>
      </c>
    </row>
    <row r="20" spans="1:7" ht="15.95" customHeight="1" x14ac:dyDescent="0.2">
      <c r="A20" s="144"/>
      <c r="B20" s="135"/>
      <c r="C20" s="136"/>
      <c r="D20" s="89" t="str">
        <f>'D.1.4 5 Rek'!A18</f>
        <v>Provoz investora</v>
      </c>
      <c r="E20" s="140"/>
      <c r="F20" s="141"/>
      <c r="G20" s="136">
        <f>'D.1.4 5 Rek'!I18</f>
        <v>0</v>
      </c>
    </row>
    <row r="21" spans="1:7" ht="15.95" customHeight="1" x14ac:dyDescent="0.2">
      <c r="A21" s="144" t="s">
        <v>27</v>
      </c>
      <c r="B21" s="135"/>
      <c r="C21" s="136">
        <f>'D.1.4 5 Rek'!I8</f>
        <v>0</v>
      </c>
      <c r="D21" s="89" t="str">
        <f>'D.1.4 5 Rek'!A19</f>
        <v>Kompletační činnost (IČD)</v>
      </c>
      <c r="E21" s="140"/>
      <c r="F21" s="141"/>
      <c r="G21" s="136">
        <f>'D.1.4 5 Rek'!I19</f>
        <v>0</v>
      </c>
    </row>
    <row r="22" spans="1:7" ht="15.95" customHeight="1" x14ac:dyDescent="0.2">
      <c r="A22" s="145" t="s">
        <v>55</v>
      </c>
      <c r="B22" s="115"/>
      <c r="C22" s="136">
        <f>C19+C21</f>
        <v>0</v>
      </c>
      <c r="D22" s="89" t="s">
        <v>56</v>
      </c>
      <c r="E22" s="140"/>
      <c r="F22" s="141"/>
      <c r="G22" s="136">
        <f>G23-SUM(G15:G21)</f>
        <v>0</v>
      </c>
    </row>
    <row r="23" spans="1:7" ht="15.95" customHeight="1" thickBot="1" x14ac:dyDescent="0.25">
      <c r="A23" s="295" t="s">
        <v>57</v>
      </c>
      <c r="B23" s="296"/>
      <c r="C23" s="146">
        <f>C22+G23</f>
        <v>0</v>
      </c>
      <c r="D23" s="147" t="s">
        <v>58</v>
      </c>
      <c r="E23" s="148"/>
      <c r="F23" s="149"/>
      <c r="G23" s="136">
        <f>'D.1.4 5 Rek'!H21</f>
        <v>0</v>
      </c>
    </row>
    <row r="24" spans="1:7" x14ac:dyDescent="0.2">
      <c r="A24" s="150" t="s">
        <v>59</v>
      </c>
      <c r="B24" s="151"/>
      <c r="C24" s="152"/>
      <c r="D24" s="151" t="s">
        <v>60</v>
      </c>
      <c r="E24" s="151"/>
      <c r="F24" s="153" t="s">
        <v>61</v>
      </c>
      <c r="G24" s="154"/>
    </row>
    <row r="25" spans="1:7" x14ac:dyDescent="0.2">
      <c r="A25" s="145" t="s">
        <v>62</v>
      </c>
      <c r="B25" s="115"/>
      <c r="C25" s="155"/>
      <c r="D25" s="115" t="s">
        <v>62</v>
      </c>
      <c r="F25" s="156" t="s">
        <v>62</v>
      </c>
      <c r="G25" s="157"/>
    </row>
    <row r="26" spans="1:7" ht="37.5" customHeight="1" x14ac:dyDescent="0.2">
      <c r="A26" s="145" t="s">
        <v>63</v>
      </c>
      <c r="B26" s="158"/>
      <c r="C26" s="155"/>
      <c r="D26" s="115" t="s">
        <v>63</v>
      </c>
      <c r="F26" s="156" t="s">
        <v>63</v>
      </c>
      <c r="G26" s="157"/>
    </row>
    <row r="27" spans="1:7" x14ac:dyDescent="0.2">
      <c r="A27" s="145"/>
      <c r="B27" s="159"/>
      <c r="C27" s="155"/>
      <c r="D27" s="115"/>
      <c r="F27" s="156"/>
      <c r="G27" s="157"/>
    </row>
    <row r="28" spans="1:7" x14ac:dyDescent="0.2">
      <c r="A28" s="145" t="s">
        <v>64</v>
      </c>
      <c r="B28" s="115"/>
      <c r="C28" s="155"/>
      <c r="D28" s="156" t="s">
        <v>65</v>
      </c>
      <c r="E28" s="155"/>
      <c r="F28" s="160" t="s">
        <v>65</v>
      </c>
      <c r="G28" s="157"/>
    </row>
    <row r="29" spans="1:7" ht="69" customHeight="1" x14ac:dyDescent="0.2">
      <c r="A29" s="145"/>
      <c r="B29" s="115"/>
      <c r="C29" s="161"/>
      <c r="D29" s="162"/>
      <c r="E29" s="161"/>
      <c r="F29" s="115"/>
      <c r="G29" s="157"/>
    </row>
    <row r="30" spans="1:7" x14ac:dyDescent="0.2">
      <c r="A30" s="163" t="s">
        <v>11</v>
      </c>
      <c r="B30" s="164"/>
      <c r="C30" s="165">
        <v>21</v>
      </c>
      <c r="D30" s="164" t="s">
        <v>66</v>
      </c>
      <c r="E30" s="166"/>
      <c r="F30" s="301">
        <f>C23-F32</f>
        <v>0</v>
      </c>
      <c r="G30" s="302"/>
    </row>
    <row r="31" spans="1:7" x14ac:dyDescent="0.2">
      <c r="A31" s="163" t="s">
        <v>67</v>
      </c>
      <c r="B31" s="164"/>
      <c r="C31" s="165">
        <f>C30</f>
        <v>21</v>
      </c>
      <c r="D31" s="164" t="s">
        <v>68</v>
      </c>
      <c r="E31" s="166"/>
      <c r="F31" s="301">
        <f>ROUND(PRODUCT(F30,C31/100),0)</f>
        <v>0</v>
      </c>
      <c r="G31" s="302"/>
    </row>
    <row r="32" spans="1:7" x14ac:dyDescent="0.2">
      <c r="A32" s="163" t="s">
        <v>11</v>
      </c>
      <c r="B32" s="164"/>
      <c r="C32" s="165">
        <v>0</v>
      </c>
      <c r="D32" s="164" t="s">
        <v>68</v>
      </c>
      <c r="E32" s="166"/>
      <c r="F32" s="301">
        <v>0</v>
      </c>
      <c r="G32" s="302"/>
    </row>
    <row r="33" spans="1:8" x14ac:dyDescent="0.2">
      <c r="A33" s="163" t="s">
        <v>67</v>
      </c>
      <c r="B33" s="167"/>
      <c r="C33" s="168">
        <f>C32</f>
        <v>0</v>
      </c>
      <c r="D33" s="164" t="s">
        <v>68</v>
      </c>
      <c r="E33" s="141"/>
      <c r="F33" s="301">
        <f>ROUND(PRODUCT(F32,C33/100),0)</f>
        <v>0</v>
      </c>
      <c r="G33" s="302"/>
    </row>
    <row r="34" spans="1:8" s="172" customFormat="1" ht="19.5" customHeight="1" thickBot="1" x14ac:dyDescent="0.3">
      <c r="A34" s="169" t="s">
        <v>69</v>
      </c>
      <c r="B34" s="170"/>
      <c r="C34" s="170"/>
      <c r="D34" s="170"/>
      <c r="E34" s="171"/>
      <c r="F34" s="303">
        <f>ROUND(SUM(F30:F33),0)</f>
        <v>0</v>
      </c>
      <c r="G34" s="304"/>
    </row>
    <row r="36" spans="1:8" x14ac:dyDescent="0.2">
      <c r="A36" s="2" t="s">
        <v>70</v>
      </c>
      <c r="B36" s="2"/>
      <c r="C36" s="2"/>
      <c r="D36" s="2"/>
      <c r="E36" s="2"/>
      <c r="F36" s="2"/>
      <c r="G36" s="2"/>
      <c r="H36" s="1" t="s">
        <v>1</v>
      </c>
    </row>
    <row r="37" spans="1:8" ht="14.25" customHeight="1" x14ac:dyDescent="0.2">
      <c r="A37" s="2"/>
      <c r="B37" s="305"/>
      <c r="C37" s="305"/>
      <c r="D37" s="305"/>
      <c r="E37" s="305"/>
      <c r="F37" s="305"/>
      <c r="G37" s="305"/>
      <c r="H37" s="1" t="s">
        <v>1</v>
      </c>
    </row>
    <row r="38" spans="1:8" ht="12.75" customHeight="1" x14ac:dyDescent="0.2">
      <c r="A38" s="173"/>
      <c r="B38" s="305"/>
      <c r="C38" s="305"/>
      <c r="D38" s="305"/>
      <c r="E38" s="305"/>
      <c r="F38" s="305"/>
      <c r="G38" s="305"/>
      <c r="H38" s="1" t="s">
        <v>1</v>
      </c>
    </row>
    <row r="39" spans="1:8" x14ac:dyDescent="0.2">
      <c r="A39" s="173"/>
      <c r="B39" s="305"/>
      <c r="C39" s="305"/>
      <c r="D39" s="305"/>
      <c r="E39" s="305"/>
      <c r="F39" s="305"/>
      <c r="G39" s="305"/>
      <c r="H39" s="1" t="s">
        <v>1</v>
      </c>
    </row>
    <row r="40" spans="1:8" x14ac:dyDescent="0.2">
      <c r="A40" s="173"/>
      <c r="B40" s="305"/>
      <c r="C40" s="305"/>
      <c r="D40" s="305"/>
      <c r="E40" s="305"/>
      <c r="F40" s="305"/>
      <c r="G40" s="305"/>
      <c r="H40" s="1" t="s">
        <v>1</v>
      </c>
    </row>
    <row r="41" spans="1:8" x14ac:dyDescent="0.2">
      <c r="A41" s="173"/>
      <c r="B41" s="305"/>
      <c r="C41" s="305"/>
      <c r="D41" s="305"/>
      <c r="E41" s="305"/>
      <c r="F41" s="305"/>
      <c r="G41" s="305"/>
      <c r="H41" s="1" t="s">
        <v>1</v>
      </c>
    </row>
    <row r="42" spans="1:8" x14ac:dyDescent="0.2">
      <c r="A42" s="173"/>
      <c r="B42" s="305"/>
      <c r="C42" s="305"/>
      <c r="D42" s="305"/>
      <c r="E42" s="305"/>
      <c r="F42" s="305"/>
      <c r="G42" s="305"/>
      <c r="H42" s="1" t="s">
        <v>1</v>
      </c>
    </row>
    <row r="43" spans="1:8" x14ac:dyDescent="0.2">
      <c r="A43" s="173"/>
      <c r="B43" s="305"/>
      <c r="C43" s="305"/>
      <c r="D43" s="305"/>
      <c r="E43" s="305"/>
      <c r="F43" s="305"/>
      <c r="G43" s="305"/>
      <c r="H43" s="1" t="s">
        <v>1</v>
      </c>
    </row>
    <row r="44" spans="1:8" ht="12.75" customHeight="1" x14ac:dyDescent="0.2">
      <c r="A44" s="173"/>
      <c r="B44" s="305"/>
      <c r="C44" s="305"/>
      <c r="D44" s="305"/>
      <c r="E44" s="305"/>
      <c r="F44" s="305"/>
      <c r="G44" s="305"/>
      <c r="H44" s="1" t="s">
        <v>1</v>
      </c>
    </row>
    <row r="45" spans="1:8" ht="12.75" customHeight="1" x14ac:dyDescent="0.2">
      <c r="A45" s="173"/>
      <c r="B45" s="305"/>
      <c r="C45" s="305"/>
      <c r="D45" s="305"/>
      <c r="E45" s="305"/>
      <c r="F45" s="305"/>
      <c r="G45" s="305"/>
      <c r="H45" s="1" t="s">
        <v>1</v>
      </c>
    </row>
    <row r="46" spans="1:8" x14ac:dyDescent="0.2">
      <c r="B46" s="300"/>
      <c r="C46" s="300"/>
      <c r="D46" s="300"/>
      <c r="E46" s="300"/>
      <c r="F46" s="300"/>
      <c r="G46" s="300"/>
    </row>
    <row r="47" spans="1:8" x14ac:dyDescent="0.2">
      <c r="B47" s="300"/>
      <c r="C47" s="300"/>
      <c r="D47" s="300"/>
      <c r="E47" s="300"/>
      <c r="F47" s="300"/>
      <c r="G47" s="300"/>
    </row>
    <row r="48" spans="1:8" x14ac:dyDescent="0.2">
      <c r="B48" s="300"/>
      <c r="C48" s="300"/>
      <c r="D48" s="300"/>
      <c r="E48" s="300"/>
      <c r="F48" s="300"/>
      <c r="G48" s="300"/>
    </row>
    <row r="49" spans="2:7" x14ac:dyDescent="0.2">
      <c r="B49" s="300"/>
      <c r="C49" s="300"/>
      <c r="D49" s="300"/>
      <c r="E49" s="300"/>
      <c r="F49" s="300"/>
      <c r="G49" s="300"/>
    </row>
    <row r="50" spans="2:7" x14ac:dyDescent="0.2">
      <c r="B50" s="300"/>
      <c r="C50" s="300"/>
      <c r="D50" s="300"/>
      <c r="E50" s="300"/>
      <c r="F50" s="300"/>
      <c r="G50" s="300"/>
    </row>
    <row r="51" spans="2:7" x14ac:dyDescent="0.2">
      <c r="B51" s="300"/>
      <c r="C51" s="300"/>
      <c r="D51" s="300"/>
      <c r="E51" s="300"/>
      <c r="F51" s="300"/>
      <c r="G51" s="300"/>
    </row>
  </sheetData>
  <mergeCells count="18">
    <mergeCell ref="B51:G51"/>
    <mergeCell ref="F30:G30"/>
    <mergeCell ref="F31:G31"/>
    <mergeCell ref="F32:G32"/>
    <mergeCell ref="F33:G33"/>
    <mergeCell ref="F34:G34"/>
    <mergeCell ref="B37:G45"/>
    <mergeCell ref="B46:G46"/>
    <mergeCell ref="B47:G47"/>
    <mergeCell ref="B48:G48"/>
    <mergeCell ref="B49:G49"/>
    <mergeCell ref="B50:G50"/>
    <mergeCell ref="A23:B23"/>
    <mergeCell ref="C8:E8"/>
    <mergeCell ref="C9:E9"/>
    <mergeCell ref="C10:E10"/>
    <mergeCell ref="C11:E11"/>
    <mergeCell ref="C12:E12"/>
  </mergeCells>
  <pageMargins left="0.59055118110236227" right="0.39370078740157483" top="0.59055118110236227" bottom="0.98425196850393704" header="0.19685039370078741" footer="0.51181102362204722"/>
  <pageSetup paperSize="9" orientation="portrait" r:id="rId1"/>
  <headerFooter alignWithMargins="0">
    <oddFooter>&amp;L&amp;9Zpracováno programem &amp;"Arial CE,Tučné"BUILDpower,  © RTS, a.s.&amp;R&amp;"Arial,Obyčejné"Strana 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6"/>
  <dimension ref="A1:BE72"/>
  <sheetViews>
    <sheetView workbookViewId="0">
      <selection activeCell="H47" sqref="H47"/>
    </sheetView>
  </sheetViews>
  <sheetFormatPr defaultRowHeight="12.75" x14ac:dyDescent="0.2"/>
  <cols>
    <col min="1" max="1" width="5.85546875" style="1" customWidth="1"/>
    <col min="2" max="2" width="6.140625" style="1" customWidth="1"/>
    <col min="3" max="3" width="11.42578125" style="1" customWidth="1"/>
    <col min="4" max="4" width="15.85546875" style="1" customWidth="1"/>
    <col min="5" max="5" width="11.28515625" style="1" customWidth="1"/>
    <col min="6" max="6" width="10.85546875" style="1" customWidth="1"/>
    <col min="7" max="7" width="11" style="1" customWidth="1"/>
    <col min="8" max="8" width="11.140625" style="1" customWidth="1"/>
    <col min="9" max="9" width="10.7109375" style="1" customWidth="1"/>
    <col min="10" max="16384" width="9.140625" style="1"/>
  </cols>
  <sheetData>
    <row r="1" spans="1:57" ht="13.5" thickTop="1" x14ac:dyDescent="0.2">
      <c r="A1" s="306" t="s">
        <v>2</v>
      </c>
      <c r="B1" s="307"/>
      <c r="C1" s="174" t="s">
        <v>101</v>
      </c>
      <c r="D1" s="175"/>
      <c r="E1" s="176"/>
      <c r="F1" s="175"/>
      <c r="G1" s="177" t="s">
        <v>71</v>
      </c>
      <c r="H1" s="178" t="s">
        <v>149</v>
      </c>
      <c r="I1" s="179"/>
    </row>
    <row r="2" spans="1:57" ht="13.5" thickBot="1" x14ac:dyDescent="0.25">
      <c r="A2" s="308" t="s">
        <v>72</v>
      </c>
      <c r="B2" s="309"/>
      <c r="C2" s="180" t="s">
        <v>987</v>
      </c>
      <c r="D2" s="181"/>
      <c r="E2" s="182"/>
      <c r="F2" s="181"/>
      <c r="G2" s="310" t="s">
        <v>986</v>
      </c>
      <c r="H2" s="311"/>
      <c r="I2" s="312"/>
    </row>
    <row r="3" spans="1:57" ht="13.5" thickTop="1" x14ac:dyDescent="0.2">
      <c r="F3" s="115"/>
    </row>
    <row r="4" spans="1:57" ht="19.5" customHeight="1" x14ac:dyDescent="0.25">
      <c r="A4" s="183" t="s">
        <v>73</v>
      </c>
      <c r="B4" s="184"/>
      <c r="C4" s="184"/>
      <c r="D4" s="184"/>
      <c r="E4" s="185"/>
      <c r="F4" s="184"/>
      <c r="G4" s="184"/>
      <c r="H4" s="184"/>
      <c r="I4" s="184"/>
    </row>
    <row r="5" spans="1:57" ht="13.5" thickBot="1" x14ac:dyDescent="0.25"/>
    <row r="6" spans="1:57" s="115" customFormat="1" ht="13.5" thickBot="1" x14ac:dyDescent="0.25">
      <c r="A6" s="186"/>
      <c r="B6" s="187" t="s">
        <v>74</v>
      </c>
      <c r="C6" s="187"/>
      <c r="D6" s="188"/>
      <c r="E6" s="189" t="s">
        <v>23</v>
      </c>
      <c r="F6" s="190" t="s">
        <v>24</v>
      </c>
      <c r="G6" s="190" t="s">
        <v>25</v>
      </c>
      <c r="H6" s="190" t="s">
        <v>26</v>
      </c>
      <c r="I6" s="191" t="s">
        <v>27</v>
      </c>
    </row>
    <row r="7" spans="1:57" s="115" customFormat="1" ht="13.5" thickBot="1" x14ac:dyDescent="0.25">
      <c r="A7" s="282" t="str">
        <f>'D.1.4 5 Pol'!B7</f>
        <v>M21</v>
      </c>
      <c r="B7" s="62" t="str">
        <f>'D.1.4 5 Pol'!C7</f>
        <v>Elektromontáže</v>
      </c>
      <c r="D7" s="192"/>
      <c r="E7" s="283">
        <f>'D.1.4 5 Pol'!BA9</f>
        <v>0</v>
      </c>
      <c r="F7" s="284">
        <f>'D.1.4 5 Pol'!BB9</f>
        <v>0</v>
      </c>
      <c r="G7" s="284">
        <f>'D.1.4 5 Pol'!BC9</f>
        <v>0</v>
      </c>
      <c r="H7" s="284">
        <f>'D.1.4 5 Pol'!BD9</f>
        <v>0</v>
      </c>
      <c r="I7" s="285">
        <f>'D.1.4 5 Pol'!BE9</f>
        <v>0</v>
      </c>
    </row>
    <row r="8" spans="1:57" s="14" customFormat="1" ht="13.5" thickBot="1" x14ac:dyDescent="0.25">
      <c r="A8" s="193"/>
      <c r="B8" s="194" t="s">
        <v>75</v>
      </c>
      <c r="C8" s="194"/>
      <c r="D8" s="195"/>
      <c r="E8" s="196">
        <f>SUM(E7:E7)</f>
        <v>0</v>
      </c>
      <c r="F8" s="197">
        <f>SUM(F7:F7)</f>
        <v>0</v>
      </c>
      <c r="G8" s="197">
        <f>SUM(G7:G7)</f>
        <v>0</v>
      </c>
      <c r="H8" s="197">
        <f>SUM(H7:H7)</f>
        <v>0</v>
      </c>
      <c r="I8" s="198">
        <f>SUM(I7:I7)</f>
        <v>0</v>
      </c>
    </row>
    <row r="9" spans="1:57" x14ac:dyDescent="0.2">
      <c r="A9" s="115"/>
      <c r="B9" s="115"/>
      <c r="C9" s="115"/>
      <c r="D9" s="115"/>
      <c r="E9" s="115"/>
      <c r="F9" s="115"/>
      <c r="G9" s="115"/>
      <c r="H9" s="115"/>
      <c r="I9" s="115"/>
    </row>
    <row r="10" spans="1:57" ht="19.5" customHeight="1" x14ac:dyDescent="0.25">
      <c r="A10" s="184" t="s">
        <v>76</v>
      </c>
      <c r="B10" s="184"/>
      <c r="C10" s="184"/>
      <c r="D10" s="184"/>
      <c r="E10" s="184"/>
      <c r="F10" s="184"/>
      <c r="G10" s="199"/>
      <c r="H10" s="184"/>
      <c r="I10" s="184"/>
      <c r="BA10" s="121"/>
      <c r="BB10" s="121"/>
      <c r="BC10" s="121"/>
      <c r="BD10" s="121"/>
      <c r="BE10" s="121"/>
    </row>
    <row r="11" spans="1:57" ht="13.5" thickBot="1" x14ac:dyDescent="0.25"/>
    <row r="12" spans="1:57" x14ac:dyDescent="0.2">
      <c r="A12" s="150" t="s">
        <v>77</v>
      </c>
      <c r="B12" s="151"/>
      <c r="C12" s="151"/>
      <c r="D12" s="200"/>
      <c r="E12" s="201" t="s">
        <v>78</v>
      </c>
      <c r="F12" s="202" t="s">
        <v>12</v>
      </c>
      <c r="G12" s="203" t="s">
        <v>79</v>
      </c>
      <c r="H12" s="204"/>
      <c r="I12" s="205" t="s">
        <v>78</v>
      </c>
    </row>
    <row r="13" spans="1:57" x14ac:dyDescent="0.2">
      <c r="A13" s="144" t="s">
        <v>557</v>
      </c>
      <c r="B13" s="135"/>
      <c r="C13" s="135"/>
      <c r="D13" s="206"/>
      <c r="E13" s="207"/>
      <c r="F13" s="208"/>
      <c r="G13" s="209">
        <v>0</v>
      </c>
      <c r="H13" s="210"/>
      <c r="I13" s="211">
        <f t="shared" ref="I13:I20" si="0">E13+F13*G13/100</f>
        <v>0</v>
      </c>
      <c r="BA13" s="1">
        <v>0</v>
      </c>
    </row>
    <row r="14" spans="1:57" x14ac:dyDescent="0.2">
      <c r="A14" s="144" t="s">
        <v>558</v>
      </c>
      <c r="B14" s="135"/>
      <c r="C14" s="135"/>
      <c r="D14" s="206"/>
      <c r="E14" s="207"/>
      <c r="F14" s="208"/>
      <c r="G14" s="209">
        <v>0</v>
      </c>
      <c r="H14" s="210"/>
      <c r="I14" s="211">
        <f t="shared" si="0"/>
        <v>0</v>
      </c>
      <c r="BA14" s="1">
        <v>0</v>
      </c>
    </row>
    <row r="15" spans="1:57" x14ac:dyDescent="0.2">
      <c r="A15" s="144" t="s">
        <v>559</v>
      </c>
      <c r="B15" s="135"/>
      <c r="C15" s="135"/>
      <c r="D15" s="206"/>
      <c r="E15" s="207"/>
      <c r="F15" s="208"/>
      <c r="G15" s="209">
        <v>0</v>
      </c>
      <c r="H15" s="210"/>
      <c r="I15" s="211">
        <f t="shared" si="0"/>
        <v>0</v>
      </c>
      <c r="BA15" s="1">
        <v>0</v>
      </c>
    </row>
    <row r="16" spans="1:57" x14ac:dyDescent="0.2">
      <c r="A16" s="144" t="s">
        <v>560</v>
      </c>
      <c r="B16" s="135"/>
      <c r="C16" s="135"/>
      <c r="D16" s="206"/>
      <c r="E16" s="207"/>
      <c r="F16" s="208"/>
      <c r="G16" s="209">
        <v>0</v>
      </c>
      <c r="H16" s="210"/>
      <c r="I16" s="211">
        <f t="shared" si="0"/>
        <v>0</v>
      </c>
      <c r="BA16" s="1">
        <v>0</v>
      </c>
    </row>
    <row r="17" spans="1:53" x14ac:dyDescent="0.2">
      <c r="A17" s="144" t="s">
        <v>561</v>
      </c>
      <c r="B17" s="135"/>
      <c r="C17" s="135"/>
      <c r="D17" s="206"/>
      <c r="E17" s="207"/>
      <c r="F17" s="208"/>
      <c r="G17" s="209">
        <v>0</v>
      </c>
      <c r="H17" s="210"/>
      <c r="I17" s="211">
        <f t="shared" si="0"/>
        <v>0</v>
      </c>
      <c r="BA17" s="1">
        <v>1</v>
      </c>
    </row>
    <row r="18" spans="1:53" x14ac:dyDescent="0.2">
      <c r="A18" s="144" t="s">
        <v>562</v>
      </c>
      <c r="B18" s="135"/>
      <c r="C18" s="135"/>
      <c r="D18" s="206"/>
      <c r="E18" s="207"/>
      <c r="F18" s="208"/>
      <c r="G18" s="209">
        <v>0</v>
      </c>
      <c r="H18" s="210"/>
      <c r="I18" s="211">
        <f t="shared" si="0"/>
        <v>0</v>
      </c>
      <c r="BA18" s="1">
        <v>1</v>
      </c>
    </row>
    <row r="19" spans="1:53" x14ac:dyDescent="0.2">
      <c r="A19" s="144" t="s">
        <v>563</v>
      </c>
      <c r="B19" s="135"/>
      <c r="C19" s="135"/>
      <c r="D19" s="206"/>
      <c r="E19" s="207"/>
      <c r="F19" s="208"/>
      <c r="G19" s="209">
        <v>0</v>
      </c>
      <c r="H19" s="210"/>
      <c r="I19" s="211">
        <f t="shared" si="0"/>
        <v>0</v>
      </c>
      <c r="BA19" s="1">
        <v>2</v>
      </c>
    </row>
    <row r="20" spans="1:53" x14ac:dyDescent="0.2">
      <c r="A20" s="144" t="s">
        <v>564</v>
      </c>
      <c r="B20" s="135"/>
      <c r="C20" s="135"/>
      <c r="D20" s="206"/>
      <c r="E20" s="207"/>
      <c r="F20" s="208"/>
      <c r="G20" s="209">
        <v>0</v>
      </c>
      <c r="H20" s="210"/>
      <c r="I20" s="211">
        <f t="shared" si="0"/>
        <v>0</v>
      </c>
      <c r="BA20" s="1">
        <v>2</v>
      </c>
    </row>
    <row r="21" spans="1:53" ht="13.5" thickBot="1" x14ac:dyDescent="0.25">
      <c r="A21" s="212"/>
      <c r="B21" s="213" t="s">
        <v>80</v>
      </c>
      <c r="C21" s="214"/>
      <c r="D21" s="215"/>
      <c r="E21" s="216"/>
      <c r="F21" s="217"/>
      <c r="G21" s="217"/>
      <c r="H21" s="313">
        <f>SUM(I13:I20)</f>
        <v>0</v>
      </c>
      <c r="I21" s="314"/>
    </row>
    <row r="23" spans="1:53" x14ac:dyDescent="0.2">
      <c r="B23" s="14"/>
      <c r="F23" s="218"/>
      <c r="G23" s="219"/>
      <c r="H23" s="219"/>
      <c r="I23" s="46"/>
    </row>
    <row r="24" spans="1:53" x14ac:dyDescent="0.2">
      <c r="F24" s="218"/>
      <c r="G24" s="219"/>
      <c r="H24" s="219"/>
      <c r="I24" s="46"/>
    </row>
    <row r="25" spans="1:53" x14ac:dyDescent="0.2">
      <c r="F25" s="218"/>
      <c r="G25" s="219"/>
      <c r="H25" s="219"/>
      <c r="I25" s="46"/>
    </row>
    <row r="26" spans="1:53" x14ac:dyDescent="0.2">
      <c r="F26" s="218"/>
      <c r="G26" s="219"/>
      <c r="H26" s="219"/>
      <c r="I26" s="46"/>
    </row>
    <row r="27" spans="1:53" x14ac:dyDescent="0.2">
      <c r="F27" s="218"/>
      <c r="G27" s="219"/>
      <c r="H27" s="219"/>
      <c r="I27" s="46"/>
    </row>
    <row r="28" spans="1:53" x14ac:dyDescent="0.2">
      <c r="F28" s="218"/>
      <c r="G28" s="219"/>
      <c r="H28" s="219"/>
      <c r="I28" s="46"/>
    </row>
    <row r="29" spans="1:53" x14ac:dyDescent="0.2">
      <c r="F29" s="218"/>
      <c r="G29" s="219"/>
      <c r="H29" s="219"/>
      <c r="I29" s="46"/>
    </row>
    <row r="30" spans="1:53" x14ac:dyDescent="0.2">
      <c r="F30" s="218"/>
      <c r="G30" s="219"/>
      <c r="H30" s="219"/>
      <c r="I30" s="46"/>
    </row>
    <row r="31" spans="1:53" x14ac:dyDescent="0.2">
      <c r="F31" s="218"/>
      <c r="G31" s="219"/>
      <c r="H31" s="219"/>
      <c r="I31" s="46"/>
    </row>
    <row r="32" spans="1:53" x14ac:dyDescent="0.2">
      <c r="F32" s="218"/>
      <c r="G32" s="219"/>
      <c r="H32" s="219"/>
      <c r="I32" s="46"/>
    </row>
    <row r="33" spans="6:9" x14ac:dyDescent="0.2">
      <c r="F33" s="218"/>
      <c r="G33" s="219"/>
      <c r="H33" s="219"/>
      <c r="I33" s="46"/>
    </row>
    <row r="34" spans="6:9" x14ac:dyDescent="0.2">
      <c r="F34" s="218"/>
      <c r="G34" s="219"/>
      <c r="H34" s="219"/>
      <c r="I34" s="46"/>
    </row>
    <row r="35" spans="6:9" x14ac:dyDescent="0.2">
      <c r="F35" s="218"/>
      <c r="G35" s="219"/>
      <c r="H35" s="219"/>
      <c r="I35" s="46"/>
    </row>
    <row r="36" spans="6:9" x14ac:dyDescent="0.2">
      <c r="F36" s="218"/>
      <c r="G36" s="219"/>
      <c r="H36" s="219"/>
      <c r="I36" s="46"/>
    </row>
    <row r="37" spans="6:9" x14ac:dyDescent="0.2">
      <c r="F37" s="218"/>
      <c r="G37" s="219"/>
      <c r="H37" s="219"/>
      <c r="I37" s="46"/>
    </row>
    <row r="38" spans="6:9" x14ac:dyDescent="0.2">
      <c r="F38" s="218"/>
      <c r="G38" s="219"/>
      <c r="H38" s="219"/>
      <c r="I38" s="46"/>
    </row>
    <row r="39" spans="6:9" x14ac:dyDescent="0.2">
      <c r="F39" s="218"/>
      <c r="G39" s="219"/>
      <c r="H39" s="219"/>
      <c r="I39" s="46"/>
    </row>
    <row r="40" spans="6:9" x14ac:dyDescent="0.2">
      <c r="F40" s="218"/>
      <c r="G40" s="219"/>
      <c r="H40" s="219"/>
      <c r="I40" s="46"/>
    </row>
    <row r="41" spans="6:9" x14ac:dyDescent="0.2">
      <c r="F41" s="218"/>
      <c r="G41" s="219"/>
      <c r="H41" s="219"/>
      <c r="I41" s="46"/>
    </row>
    <row r="42" spans="6:9" x14ac:dyDescent="0.2">
      <c r="F42" s="218"/>
      <c r="G42" s="219"/>
      <c r="H42" s="219"/>
      <c r="I42" s="46"/>
    </row>
    <row r="43" spans="6:9" x14ac:dyDescent="0.2">
      <c r="F43" s="218"/>
      <c r="G43" s="219"/>
      <c r="H43" s="219"/>
      <c r="I43" s="46"/>
    </row>
    <row r="44" spans="6:9" x14ac:dyDescent="0.2">
      <c r="F44" s="218"/>
      <c r="G44" s="219"/>
      <c r="H44" s="219"/>
      <c r="I44" s="46"/>
    </row>
    <row r="45" spans="6:9" x14ac:dyDescent="0.2">
      <c r="F45" s="218"/>
      <c r="G45" s="219"/>
      <c r="H45" s="219"/>
      <c r="I45" s="46"/>
    </row>
    <row r="46" spans="6:9" x14ac:dyDescent="0.2">
      <c r="F46" s="218"/>
      <c r="G46" s="219"/>
      <c r="H46" s="219"/>
      <c r="I46" s="46"/>
    </row>
    <row r="47" spans="6:9" x14ac:dyDescent="0.2">
      <c r="F47" s="218"/>
      <c r="G47" s="219"/>
      <c r="H47" s="219"/>
      <c r="I47" s="46"/>
    </row>
    <row r="48" spans="6:9" x14ac:dyDescent="0.2">
      <c r="F48" s="218"/>
      <c r="G48" s="219"/>
      <c r="H48" s="219"/>
      <c r="I48" s="46"/>
    </row>
    <row r="49" spans="6:9" x14ac:dyDescent="0.2">
      <c r="F49" s="218"/>
      <c r="G49" s="219"/>
      <c r="H49" s="219"/>
      <c r="I49" s="46"/>
    </row>
    <row r="50" spans="6:9" x14ac:dyDescent="0.2">
      <c r="F50" s="218"/>
      <c r="G50" s="219"/>
      <c r="H50" s="219"/>
      <c r="I50" s="46"/>
    </row>
    <row r="51" spans="6:9" x14ac:dyDescent="0.2">
      <c r="F51" s="218"/>
      <c r="G51" s="219"/>
      <c r="H51" s="219"/>
      <c r="I51" s="46"/>
    </row>
    <row r="52" spans="6:9" x14ac:dyDescent="0.2">
      <c r="F52" s="218"/>
      <c r="G52" s="219"/>
      <c r="H52" s="219"/>
      <c r="I52" s="46"/>
    </row>
    <row r="53" spans="6:9" x14ac:dyDescent="0.2">
      <c r="F53" s="218"/>
      <c r="G53" s="219"/>
      <c r="H53" s="219"/>
      <c r="I53" s="46"/>
    </row>
    <row r="54" spans="6:9" x14ac:dyDescent="0.2">
      <c r="F54" s="218"/>
      <c r="G54" s="219"/>
      <c r="H54" s="219"/>
      <c r="I54" s="46"/>
    </row>
    <row r="55" spans="6:9" x14ac:dyDescent="0.2">
      <c r="F55" s="218"/>
      <c r="G55" s="219"/>
      <c r="H55" s="219"/>
      <c r="I55" s="46"/>
    </row>
    <row r="56" spans="6:9" x14ac:dyDescent="0.2">
      <c r="F56" s="218"/>
      <c r="G56" s="219"/>
      <c r="H56" s="219"/>
      <c r="I56" s="46"/>
    </row>
    <row r="57" spans="6:9" x14ac:dyDescent="0.2">
      <c r="F57" s="218"/>
      <c r="G57" s="219"/>
      <c r="H57" s="219"/>
      <c r="I57" s="46"/>
    </row>
    <row r="58" spans="6:9" x14ac:dyDescent="0.2">
      <c r="F58" s="218"/>
      <c r="G58" s="219"/>
      <c r="H58" s="219"/>
      <c r="I58" s="46"/>
    </row>
    <row r="59" spans="6:9" x14ac:dyDescent="0.2">
      <c r="F59" s="218"/>
      <c r="G59" s="219"/>
      <c r="H59" s="219"/>
      <c r="I59" s="46"/>
    </row>
    <row r="60" spans="6:9" x14ac:dyDescent="0.2">
      <c r="F60" s="218"/>
      <c r="G60" s="219"/>
      <c r="H60" s="219"/>
      <c r="I60" s="46"/>
    </row>
    <row r="61" spans="6:9" x14ac:dyDescent="0.2">
      <c r="F61" s="218"/>
      <c r="G61" s="219"/>
      <c r="H61" s="219"/>
      <c r="I61" s="46"/>
    </row>
    <row r="62" spans="6:9" x14ac:dyDescent="0.2">
      <c r="F62" s="218"/>
      <c r="G62" s="219"/>
      <c r="H62" s="219"/>
      <c r="I62" s="46"/>
    </row>
    <row r="63" spans="6:9" x14ac:dyDescent="0.2">
      <c r="F63" s="218"/>
      <c r="G63" s="219"/>
      <c r="H63" s="219"/>
      <c r="I63" s="46"/>
    </row>
    <row r="64" spans="6:9" x14ac:dyDescent="0.2">
      <c r="F64" s="218"/>
      <c r="G64" s="219"/>
      <c r="H64" s="219"/>
      <c r="I64" s="46"/>
    </row>
    <row r="65" spans="6:9" x14ac:dyDescent="0.2">
      <c r="F65" s="218"/>
      <c r="G65" s="219"/>
      <c r="H65" s="219"/>
      <c r="I65" s="46"/>
    </row>
    <row r="66" spans="6:9" x14ac:dyDescent="0.2">
      <c r="F66" s="218"/>
      <c r="G66" s="219"/>
      <c r="H66" s="219"/>
      <c r="I66" s="46"/>
    </row>
    <row r="67" spans="6:9" x14ac:dyDescent="0.2">
      <c r="F67" s="218"/>
      <c r="G67" s="219"/>
      <c r="H67" s="219"/>
      <c r="I67" s="46"/>
    </row>
    <row r="68" spans="6:9" x14ac:dyDescent="0.2">
      <c r="F68" s="218"/>
      <c r="G68" s="219"/>
      <c r="H68" s="219"/>
      <c r="I68" s="46"/>
    </row>
    <row r="69" spans="6:9" x14ac:dyDescent="0.2">
      <c r="F69" s="218"/>
      <c r="G69" s="219"/>
      <c r="H69" s="219"/>
      <c r="I69" s="46"/>
    </row>
    <row r="70" spans="6:9" x14ac:dyDescent="0.2">
      <c r="F70" s="218"/>
      <c r="G70" s="219"/>
      <c r="H70" s="219"/>
      <c r="I70" s="46"/>
    </row>
    <row r="71" spans="6:9" x14ac:dyDescent="0.2">
      <c r="F71" s="218"/>
      <c r="G71" s="219"/>
      <c r="H71" s="219"/>
      <c r="I71" s="46"/>
    </row>
    <row r="72" spans="6:9" x14ac:dyDescent="0.2">
      <c r="F72" s="218"/>
      <c r="G72" s="219"/>
      <c r="H72" s="219"/>
      <c r="I72" s="46"/>
    </row>
  </sheetData>
  <mergeCells count="4">
    <mergeCell ref="A1:B1"/>
    <mergeCell ref="A2:B2"/>
    <mergeCell ref="G2:I2"/>
    <mergeCell ref="H21:I21"/>
  </mergeCells>
  <pageMargins left="0.59055118110236227" right="0.39370078740157483" top="0.59055118110236227" bottom="0.98425196850393704" header="0.19685039370078741" footer="0.51181102362204722"/>
  <pageSetup paperSize="9" orientation="portrait" r:id="rId1"/>
  <headerFooter alignWithMargins="0">
    <oddFooter>&amp;L&amp;9Zpracováno programem &amp;"Arial CE,Tučné"BUILDpower,  © RTS, a.s.&amp;R&amp;"Arial,Obyčejné"Strana &amp;P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7"/>
  <dimension ref="A1:CB82"/>
  <sheetViews>
    <sheetView showGridLines="0" showZeros="0" zoomScaleNormal="100" zoomScaleSheetLayoutView="100" workbookViewId="0">
      <selection activeCell="H47" sqref="H47"/>
    </sheetView>
  </sheetViews>
  <sheetFormatPr defaultRowHeight="12.75" x14ac:dyDescent="0.2"/>
  <cols>
    <col min="1" max="1" width="4.42578125" style="220" customWidth="1"/>
    <col min="2" max="2" width="11.5703125" style="220" customWidth="1"/>
    <col min="3" max="3" width="40.42578125" style="220" customWidth="1"/>
    <col min="4" max="4" width="5.5703125" style="220" customWidth="1"/>
    <col min="5" max="5" width="8.5703125" style="230" customWidth="1"/>
    <col min="6" max="6" width="9.85546875" style="220" customWidth="1"/>
    <col min="7" max="7" width="13.85546875" style="220" customWidth="1"/>
    <col min="8" max="8" width="11.7109375" style="220" hidden="1" customWidth="1"/>
    <col min="9" max="9" width="11.5703125" style="220" hidden="1" customWidth="1"/>
    <col min="10" max="10" width="11" style="220" hidden="1" customWidth="1"/>
    <col min="11" max="11" width="10.42578125" style="220" hidden="1" customWidth="1"/>
    <col min="12" max="12" width="75.42578125" style="220" customWidth="1"/>
    <col min="13" max="13" width="45.28515625" style="220" customWidth="1"/>
    <col min="14" max="16384" width="9.140625" style="220"/>
  </cols>
  <sheetData>
    <row r="1" spans="1:80" ht="15.75" x14ac:dyDescent="0.25">
      <c r="A1" s="315" t="s">
        <v>98</v>
      </c>
      <c r="B1" s="315"/>
      <c r="C1" s="315"/>
      <c r="D1" s="315"/>
      <c r="E1" s="315"/>
      <c r="F1" s="315"/>
      <c r="G1" s="315"/>
    </row>
    <row r="2" spans="1:80" ht="14.25" customHeight="1" thickBot="1" x14ac:dyDescent="0.25">
      <c r="B2" s="221"/>
      <c r="C2" s="222"/>
      <c r="D2" s="222"/>
      <c r="E2" s="223"/>
      <c r="F2" s="222"/>
      <c r="G2" s="222"/>
    </row>
    <row r="3" spans="1:80" ht="13.5" thickTop="1" x14ac:dyDescent="0.2">
      <c r="A3" s="306" t="s">
        <v>2</v>
      </c>
      <c r="B3" s="307"/>
      <c r="C3" s="174" t="s">
        <v>101</v>
      </c>
      <c r="D3" s="224"/>
      <c r="E3" s="225" t="s">
        <v>81</v>
      </c>
      <c r="F3" s="226" t="str">
        <f>'D.1.4 5 Rek'!H1</f>
        <v>5</v>
      </c>
      <c r="G3" s="227"/>
    </row>
    <row r="4" spans="1:80" ht="13.5" thickBot="1" x14ac:dyDescent="0.25">
      <c r="A4" s="316" t="s">
        <v>72</v>
      </c>
      <c r="B4" s="309"/>
      <c r="C4" s="180" t="s">
        <v>987</v>
      </c>
      <c r="D4" s="228"/>
      <c r="E4" s="317" t="str">
        <f>'D.1.4 5 Rek'!G2</f>
        <v>Elektroinstalace</v>
      </c>
      <c r="F4" s="318"/>
      <c r="G4" s="319"/>
    </row>
    <row r="5" spans="1:80" ht="13.5" thickTop="1" x14ac:dyDescent="0.2">
      <c r="A5" s="229"/>
      <c r="G5" s="231"/>
    </row>
    <row r="6" spans="1:80" ht="27" customHeight="1" x14ac:dyDescent="0.2">
      <c r="A6" s="232" t="s">
        <v>82</v>
      </c>
      <c r="B6" s="233" t="s">
        <v>83</v>
      </c>
      <c r="C6" s="233" t="s">
        <v>84</v>
      </c>
      <c r="D6" s="233" t="s">
        <v>85</v>
      </c>
      <c r="E6" s="234" t="s">
        <v>86</v>
      </c>
      <c r="F6" s="233" t="s">
        <v>87</v>
      </c>
      <c r="G6" s="235" t="s">
        <v>88</v>
      </c>
      <c r="H6" s="236" t="s">
        <v>89</v>
      </c>
      <c r="I6" s="236" t="s">
        <v>90</v>
      </c>
      <c r="J6" s="236" t="s">
        <v>91</v>
      </c>
      <c r="K6" s="236" t="s">
        <v>92</v>
      </c>
    </row>
    <row r="7" spans="1:80" x14ac:dyDescent="0.2">
      <c r="A7" s="237" t="s">
        <v>93</v>
      </c>
      <c r="B7" s="238" t="s">
        <v>530</v>
      </c>
      <c r="C7" s="239" t="s">
        <v>531</v>
      </c>
      <c r="D7" s="240"/>
      <c r="E7" s="241"/>
      <c r="F7" s="241"/>
      <c r="G7" s="242"/>
      <c r="H7" s="243"/>
      <c r="I7" s="244"/>
      <c r="J7" s="245"/>
      <c r="K7" s="246"/>
      <c r="O7" s="247">
        <v>1</v>
      </c>
    </row>
    <row r="8" spans="1:80" x14ac:dyDescent="0.2">
      <c r="A8" s="248">
        <v>1</v>
      </c>
      <c r="B8" s="249" t="s">
        <v>245</v>
      </c>
      <c r="C8" s="250" t="s">
        <v>988</v>
      </c>
      <c r="D8" s="251" t="s">
        <v>111</v>
      </c>
      <c r="E8" s="252">
        <v>1</v>
      </c>
      <c r="F8" s="252">
        <v>0</v>
      </c>
      <c r="G8" s="253">
        <f>E8*F8</f>
        <v>0</v>
      </c>
      <c r="H8" s="254">
        <v>0</v>
      </c>
      <c r="I8" s="255">
        <f>E8*H8</f>
        <v>0</v>
      </c>
      <c r="J8" s="254"/>
      <c r="K8" s="255">
        <f>E8*J8</f>
        <v>0</v>
      </c>
      <c r="O8" s="247">
        <v>2</v>
      </c>
      <c r="AA8" s="220">
        <v>12</v>
      </c>
      <c r="AB8" s="220">
        <v>0</v>
      </c>
      <c r="AC8" s="220">
        <v>1</v>
      </c>
      <c r="AZ8" s="220">
        <v>4</v>
      </c>
      <c r="BA8" s="220">
        <f>IF(AZ8=1,G8,0)</f>
        <v>0</v>
      </c>
      <c r="BB8" s="220">
        <f>IF(AZ8=2,G8,0)</f>
        <v>0</v>
      </c>
      <c r="BC8" s="220">
        <f>IF(AZ8=3,G8,0)</f>
        <v>0</v>
      </c>
      <c r="BD8" s="220">
        <f>IF(AZ8=4,G8,0)</f>
        <v>0</v>
      </c>
      <c r="BE8" s="220">
        <f>IF(AZ8=5,G8,0)</f>
        <v>0</v>
      </c>
      <c r="CA8" s="247">
        <v>12</v>
      </c>
      <c r="CB8" s="247">
        <v>0</v>
      </c>
    </row>
    <row r="9" spans="1:80" x14ac:dyDescent="0.2">
      <c r="A9" s="266"/>
      <c r="B9" s="267" t="s">
        <v>96</v>
      </c>
      <c r="C9" s="268" t="s">
        <v>532</v>
      </c>
      <c r="D9" s="269"/>
      <c r="E9" s="270"/>
      <c r="F9" s="271"/>
      <c r="G9" s="272">
        <f>SUM(G7:G8)</f>
        <v>0</v>
      </c>
      <c r="H9" s="273"/>
      <c r="I9" s="274">
        <f>SUM(I7:I8)</f>
        <v>0</v>
      </c>
      <c r="J9" s="273"/>
      <c r="K9" s="274">
        <f>SUM(K7:K8)</f>
        <v>0</v>
      </c>
      <c r="O9" s="247">
        <v>4</v>
      </c>
      <c r="BA9" s="275">
        <f>SUM(BA7:BA8)</f>
        <v>0</v>
      </c>
      <c r="BB9" s="275">
        <f>SUM(BB7:BB8)</f>
        <v>0</v>
      </c>
      <c r="BC9" s="275">
        <f>SUM(BC7:BC8)</f>
        <v>0</v>
      </c>
      <c r="BD9" s="275">
        <f>SUM(BD7:BD8)</f>
        <v>0</v>
      </c>
      <c r="BE9" s="275">
        <f>SUM(BE7:BE8)</f>
        <v>0</v>
      </c>
    </row>
    <row r="10" spans="1:80" x14ac:dyDescent="0.2">
      <c r="E10" s="220"/>
    </row>
    <row r="11" spans="1:80" x14ac:dyDescent="0.2">
      <c r="E11" s="220"/>
    </row>
    <row r="12" spans="1:80" x14ac:dyDescent="0.2">
      <c r="E12" s="220"/>
    </row>
    <row r="13" spans="1:80" x14ac:dyDescent="0.2">
      <c r="E13" s="220"/>
    </row>
    <row r="14" spans="1:80" x14ac:dyDescent="0.2">
      <c r="E14" s="220"/>
    </row>
    <row r="15" spans="1:80" x14ac:dyDescent="0.2">
      <c r="E15" s="220"/>
    </row>
    <row r="16" spans="1:80" x14ac:dyDescent="0.2">
      <c r="E16" s="220"/>
    </row>
    <row r="17" spans="5:5" x14ac:dyDescent="0.2">
      <c r="E17" s="220"/>
    </row>
    <row r="18" spans="5:5" x14ac:dyDescent="0.2">
      <c r="E18" s="220"/>
    </row>
    <row r="19" spans="5:5" x14ac:dyDescent="0.2">
      <c r="E19" s="220"/>
    </row>
    <row r="20" spans="5:5" x14ac:dyDescent="0.2">
      <c r="E20" s="220"/>
    </row>
    <row r="21" spans="5:5" x14ac:dyDescent="0.2">
      <c r="E21" s="220"/>
    </row>
    <row r="22" spans="5:5" x14ac:dyDescent="0.2">
      <c r="E22" s="220"/>
    </row>
    <row r="23" spans="5:5" x14ac:dyDescent="0.2">
      <c r="E23" s="220"/>
    </row>
    <row r="24" spans="5:5" x14ac:dyDescent="0.2">
      <c r="E24" s="220"/>
    </row>
    <row r="25" spans="5:5" x14ac:dyDescent="0.2">
      <c r="E25" s="220"/>
    </row>
    <row r="26" spans="5:5" x14ac:dyDescent="0.2">
      <c r="E26" s="220"/>
    </row>
    <row r="27" spans="5:5" x14ac:dyDescent="0.2">
      <c r="E27" s="220"/>
    </row>
    <row r="28" spans="5:5" x14ac:dyDescent="0.2">
      <c r="E28" s="220"/>
    </row>
    <row r="29" spans="5:5" x14ac:dyDescent="0.2">
      <c r="E29" s="220"/>
    </row>
    <row r="30" spans="5:5" x14ac:dyDescent="0.2">
      <c r="E30" s="220"/>
    </row>
    <row r="31" spans="5:5" x14ac:dyDescent="0.2">
      <c r="E31" s="220"/>
    </row>
    <row r="32" spans="5:5" x14ac:dyDescent="0.2">
      <c r="E32" s="220"/>
    </row>
    <row r="33" spans="1:7" x14ac:dyDescent="0.2">
      <c r="A33" s="265"/>
      <c r="B33" s="265"/>
      <c r="C33" s="265"/>
      <c r="D33" s="265"/>
      <c r="E33" s="265"/>
      <c r="F33" s="265"/>
      <c r="G33" s="265"/>
    </row>
    <row r="34" spans="1:7" x14ac:dyDescent="0.2">
      <c r="A34" s="265"/>
      <c r="B34" s="265"/>
      <c r="C34" s="265"/>
      <c r="D34" s="265"/>
      <c r="E34" s="265"/>
      <c r="F34" s="265"/>
      <c r="G34" s="265"/>
    </row>
    <row r="35" spans="1:7" x14ac:dyDescent="0.2">
      <c r="A35" s="265"/>
      <c r="B35" s="265"/>
      <c r="C35" s="265"/>
      <c r="D35" s="265"/>
      <c r="E35" s="265"/>
      <c r="F35" s="265"/>
      <c r="G35" s="265"/>
    </row>
    <row r="36" spans="1:7" x14ac:dyDescent="0.2">
      <c r="A36" s="265"/>
      <c r="B36" s="265"/>
      <c r="C36" s="265"/>
      <c r="D36" s="265"/>
      <c r="E36" s="265"/>
      <c r="F36" s="265"/>
      <c r="G36" s="265"/>
    </row>
    <row r="37" spans="1:7" x14ac:dyDescent="0.2">
      <c r="E37" s="220"/>
    </row>
    <row r="38" spans="1:7" x14ac:dyDescent="0.2">
      <c r="E38" s="220"/>
    </row>
    <row r="39" spans="1:7" x14ac:dyDescent="0.2">
      <c r="E39" s="220"/>
    </row>
    <row r="40" spans="1:7" x14ac:dyDescent="0.2">
      <c r="E40" s="220"/>
    </row>
    <row r="41" spans="1:7" x14ac:dyDescent="0.2">
      <c r="E41" s="220"/>
    </row>
    <row r="42" spans="1:7" x14ac:dyDescent="0.2">
      <c r="E42" s="220"/>
    </row>
    <row r="43" spans="1:7" x14ac:dyDescent="0.2">
      <c r="E43" s="220"/>
    </row>
    <row r="44" spans="1:7" x14ac:dyDescent="0.2">
      <c r="E44" s="220"/>
    </row>
    <row r="45" spans="1:7" x14ac:dyDescent="0.2">
      <c r="E45" s="220"/>
    </row>
    <row r="46" spans="1:7" x14ac:dyDescent="0.2">
      <c r="E46" s="220"/>
    </row>
    <row r="47" spans="1:7" x14ac:dyDescent="0.2">
      <c r="E47" s="220"/>
    </row>
    <row r="48" spans="1:7" x14ac:dyDescent="0.2">
      <c r="E48" s="220"/>
    </row>
    <row r="49" spans="5:5" x14ac:dyDescent="0.2">
      <c r="E49" s="220"/>
    </row>
    <row r="50" spans="5:5" x14ac:dyDescent="0.2">
      <c r="E50" s="220"/>
    </row>
    <row r="51" spans="5:5" x14ac:dyDescent="0.2">
      <c r="E51" s="220"/>
    </row>
    <row r="52" spans="5:5" x14ac:dyDescent="0.2">
      <c r="E52" s="220"/>
    </row>
    <row r="53" spans="5:5" x14ac:dyDescent="0.2">
      <c r="E53" s="220"/>
    </row>
    <row r="54" spans="5:5" x14ac:dyDescent="0.2">
      <c r="E54" s="220"/>
    </row>
    <row r="55" spans="5:5" x14ac:dyDescent="0.2">
      <c r="E55" s="220"/>
    </row>
    <row r="56" spans="5:5" x14ac:dyDescent="0.2">
      <c r="E56" s="220"/>
    </row>
    <row r="57" spans="5:5" x14ac:dyDescent="0.2">
      <c r="E57" s="220"/>
    </row>
    <row r="58" spans="5:5" x14ac:dyDescent="0.2">
      <c r="E58" s="220"/>
    </row>
    <row r="59" spans="5:5" x14ac:dyDescent="0.2">
      <c r="E59" s="220"/>
    </row>
    <row r="60" spans="5:5" x14ac:dyDescent="0.2">
      <c r="E60" s="220"/>
    </row>
    <row r="61" spans="5:5" x14ac:dyDescent="0.2">
      <c r="E61" s="220"/>
    </row>
    <row r="62" spans="5:5" x14ac:dyDescent="0.2">
      <c r="E62" s="220"/>
    </row>
    <row r="63" spans="5:5" x14ac:dyDescent="0.2">
      <c r="E63" s="220"/>
    </row>
    <row r="64" spans="5:5" x14ac:dyDescent="0.2">
      <c r="E64" s="220"/>
    </row>
    <row r="65" spans="1:7" x14ac:dyDescent="0.2">
      <c r="E65" s="220"/>
    </row>
    <row r="66" spans="1:7" x14ac:dyDescent="0.2">
      <c r="E66" s="220"/>
    </row>
    <row r="67" spans="1:7" x14ac:dyDescent="0.2">
      <c r="E67" s="220"/>
    </row>
    <row r="68" spans="1:7" x14ac:dyDescent="0.2">
      <c r="A68" s="276"/>
      <c r="B68" s="276"/>
    </row>
    <row r="69" spans="1:7" x14ac:dyDescent="0.2">
      <c r="A69" s="265"/>
      <c r="B69" s="265"/>
      <c r="C69" s="277"/>
      <c r="D69" s="277"/>
      <c r="E69" s="278"/>
      <c r="F69" s="277"/>
      <c r="G69" s="279"/>
    </row>
    <row r="70" spans="1:7" x14ac:dyDescent="0.2">
      <c r="A70" s="280"/>
      <c r="B70" s="280"/>
      <c r="C70" s="265"/>
      <c r="D70" s="265"/>
      <c r="E70" s="281"/>
      <c r="F70" s="265"/>
      <c r="G70" s="265"/>
    </row>
    <row r="71" spans="1:7" x14ac:dyDescent="0.2">
      <c r="A71" s="265"/>
      <c r="B71" s="265"/>
      <c r="C71" s="265"/>
      <c r="D71" s="265"/>
      <c r="E71" s="281"/>
      <c r="F71" s="265"/>
      <c r="G71" s="265"/>
    </row>
    <row r="72" spans="1:7" x14ac:dyDescent="0.2">
      <c r="A72" s="265"/>
      <c r="B72" s="265"/>
      <c r="C72" s="265"/>
      <c r="D72" s="265"/>
      <c r="E72" s="281"/>
      <c r="F72" s="265"/>
      <c r="G72" s="265"/>
    </row>
    <row r="73" spans="1:7" x14ac:dyDescent="0.2">
      <c r="A73" s="265"/>
      <c r="B73" s="265"/>
      <c r="C73" s="265"/>
      <c r="D73" s="265"/>
      <c r="E73" s="281"/>
      <c r="F73" s="265"/>
      <c r="G73" s="265"/>
    </row>
    <row r="74" spans="1:7" x14ac:dyDescent="0.2">
      <c r="A74" s="265"/>
      <c r="B74" s="265"/>
      <c r="C74" s="265"/>
      <c r="D74" s="265"/>
      <c r="E74" s="281"/>
      <c r="F74" s="265"/>
      <c r="G74" s="265"/>
    </row>
    <row r="75" spans="1:7" x14ac:dyDescent="0.2">
      <c r="A75" s="265"/>
      <c r="B75" s="265"/>
      <c r="C75" s="265"/>
      <c r="D75" s="265"/>
      <c r="E75" s="281"/>
      <c r="F75" s="265"/>
      <c r="G75" s="265"/>
    </row>
    <row r="76" spans="1:7" x14ac:dyDescent="0.2">
      <c r="A76" s="265"/>
      <c r="B76" s="265"/>
      <c r="C76" s="265"/>
      <c r="D76" s="265"/>
      <c r="E76" s="281"/>
      <c r="F76" s="265"/>
      <c r="G76" s="265"/>
    </row>
    <row r="77" spans="1:7" x14ac:dyDescent="0.2">
      <c r="A77" s="265"/>
      <c r="B77" s="265"/>
      <c r="C77" s="265"/>
      <c r="D77" s="265"/>
      <c r="E77" s="281"/>
      <c r="F77" s="265"/>
      <c r="G77" s="265"/>
    </row>
    <row r="78" spans="1:7" x14ac:dyDescent="0.2">
      <c r="A78" s="265"/>
      <c r="B78" s="265"/>
      <c r="C78" s="265"/>
      <c r="D78" s="265"/>
      <c r="E78" s="281"/>
      <c r="F78" s="265"/>
      <c r="G78" s="265"/>
    </row>
    <row r="79" spans="1:7" x14ac:dyDescent="0.2">
      <c r="A79" s="265"/>
      <c r="B79" s="265"/>
      <c r="C79" s="265"/>
      <c r="D79" s="265"/>
      <c r="E79" s="281"/>
      <c r="F79" s="265"/>
      <c r="G79" s="265"/>
    </row>
    <row r="80" spans="1:7" x14ac:dyDescent="0.2">
      <c r="A80" s="265"/>
      <c r="B80" s="265"/>
      <c r="C80" s="265"/>
      <c r="D80" s="265"/>
      <c r="E80" s="281"/>
      <c r="F80" s="265"/>
      <c r="G80" s="265"/>
    </row>
    <row r="81" spans="1:7" x14ac:dyDescent="0.2">
      <c r="A81" s="265"/>
      <c r="B81" s="265"/>
      <c r="C81" s="265"/>
      <c r="D81" s="265"/>
      <c r="E81" s="281"/>
      <c r="F81" s="265"/>
      <c r="G81" s="265"/>
    </row>
    <row r="82" spans="1:7" x14ac:dyDescent="0.2">
      <c r="A82" s="265"/>
      <c r="B82" s="265"/>
      <c r="C82" s="265"/>
      <c r="D82" s="265"/>
      <c r="E82" s="281"/>
      <c r="F82" s="265"/>
      <c r="G82" s="265"/>
    </row>
  </sheetData>
  <mergeCells count="4">
    <mergeCell ref="A1:G1"/>
    <mergeCell ref="A3:B3"/>
    <mergeCell ref="A4:B4"/>
    <mergeCell ref="E4:G4"/>
  </mergeCells>
  <printOptions gridLinesSet="0"/>
  <pageMargins left="0.59055118110236227" right="0.39370078740157483" top="0.59055118110236227" bottom="0.98425196850393704" header="0.19685039370078741" footer="0.51181102362204722"/>
  <pageSetup paperSize="9" orientation="portrait" r:id="rId1"/>
  <headerFooter alignWithMargins="0">
    <oddFooter>&amp;L&amp;9Zpracováno programem &amp;"Arial CE,Tučné"BUILDpower,  © RTS, a.s.&amp;R&amp;"Arial,Obyčejné"Strana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1"/>
  <dimension ref="A1:BE51"/>
  <sheetViews>
    <sheetView zoomScaleNormal="100" workbookViewId="0">
      <selection activeCell="H47" sqref="H47"/>
    </sheetView>
  </sheetViews>
  <sheetFormatPr defaultRowHeight="12.75" x14ac:dyDescent="0.2"/>
  <cols>
    <col min="1" max="1" width="2" style="1" customWidth="1"/>
    <col min="2" max="2" width="15" style="1" customWidth="1"/>
    <col min="3" max="3" width="15.85546875" style="1" customWidth="1"/>
    <col min="4" max="4" width="14.5703125" style="1" customWidth="1"/>
    <col min="5" max="5" width="13.5703125" style="1" customWidth="1"/>
    <col min="6" max="6" width="16.5703125" style="1" customWidth="1"/>
    <col min="7" max="7" width="15.28515625" style="1" customWidth="1"/>
    <col min="8" max="16384" width="9.140625" style="1"/>
  </cols>
  <sheetData>
    <row r="1" spans="1:57" ht="24.75" customHeight="1" thickBot="1" x14ac:dyDescent="0.25">
      <c r="A1" s="81" t="s">
        <v>97</v>
      </c>
      <c r="B1" s="82"/>
      <c r="C1" s="82"/>
      <c r="D1" s="82"/>
      <c r="E1" s="82"/>
      <c r="F1" s="82"/>
      <c r="G1" s="82"/>
    </row>
    <row r="2" spans="1:57" ht="12.75" customHeight="1" x14ac:dyDescent="0.2">
      <c r="A2" s="83" t="s">
        <v>28</v>
      </c>
      <c r="B2" s="84"/>
      <c r="C2" s="85" t="s">
        <v>105</v>
      </c>
      <c r="D2" s="85" t="s">
        <v>106</v>
      </c>
      <c r="E2" s="86"/>
      <c r="F2" s="87" t="s">
        <v>29</v>
      </c>
      <c r="G2" s="88"/>
    </row>
    <row r="3" spans="1:57" ht="3" hidden="1" customHeight="1" x14ac:dyDescent="0.2">
      <c r="A3" s="89"/>
      <c r="B3" s="90"/>
      <c r="C3" s="91"/>
      <c r="D3" s="91"/>
      <c r="E3" s="92"/>
      <c r="F3" s="93"/>
      <c r="G3" s="94"/>
    </row>
    <row r="4" spans="1:57" ht="12" customHeight="1" x14ac:dyDescent="0.2">
      <c r="A4" s="95" t="s">
        <v>30</v>
      </c>
      <c r="B4" s="90"/>
      <c r="C4" s="91"/>
      <c r="D4" s="91"/>
      <c r="E4" s="92"/>
      <c r="F4" s="93" t="s">
        <v>31</v>
      </c>
      <c r="G4" s="96"/>
    </row>
    <row r="5" spans="1:57" ht="12.95" customHeight="1" x14ac:dyDescent="0.2">
      <c r="A5" s="97" t="s">
        <v>102</v>
      </c>
      <c r="B5" s="98"/>
      <c r="C5" s="99" t="s">
        <v>103</v>
      </c>
      <c r="D5" s="100"/>
      <c r="E5" s="98"/>
      <c r="F5" s="93" t="s">
        <v>32</v>
      </c>
      <c r="G5" s="94"/>
    </row>
    <row r="6" spans="1:57" ht="12.95" customHeight="1" x14ac:dyDescent="0.2">
      <c r="A6" s="95" t="s">
        <v>33</v>
      </c>
      <c r="B6" s="90"/>
      <c r="C6" s="91"/>
      <c r="D6" s="91"/>
      <c r="E6" s="92"/>
      <c r="F6" s="101" t="s">
        <v>34</v>
      </c>
      <c r="G6" s="102"/>
      <c r="O6" s="103"/>
    </row>
    <row r="7" spans="1:57" ht="12.95" customHeight="1" x14ac:dyDescent="0.2">
      <c r="A7" s="104" t="s">
        <v>99</v>
      </c>
      <c r="B7" s="105"/>
      <c r="C7" s="106" t="s">
        <v>100</v>
      </c>
      <c r="D7" s="107"/>
      <c r="E7" s="107"/>
      <c r="F7" s="108" t="s">
        <v>35</v>
      </c>
      <c r="G7" s="102">
        <f>IF(G6=0,,ROUND((F30+F32)/G6,1))</f>
        <v>0</v>
      </c>
    </row>
    <row r="8" spans="1:57" x14ac:dyDescent="0.2">
      <c r="A8" s="109" t="s">
        <v>36</v>
      </c>
      <c r="B8" s="93"/>
      <c r="C8" s="297" t="s">
        <v>130</v>
      </c>
      <c r="D8" s="297"/>
      <c r="E8" s="298"/>
      <c r="F8" s="110" t="s">
        <v>37</v>
      </c>
      <c r="G8" s="111"/>
      <c r="H8" s="112"/>
      <c r="I8" s="113"/>
    </row>
    <row r="9" spans="1:57" x14ac:dyDescent="0.2">
      <c r="A9" s="109" t="s">
        <v>38</v>
      </c>
      <c r="B9" s="93"/>
      <c r="C9" s="297"/>
      <c r="D9" s="297"/>
      <c r="E9" s="298"/>
      <c r="F9" s="93"/>
      <c r="G9" s="114"/>
      <c r="H9" s="115"/>
    </row>
    <row r="10" spans="1:57" x14ac:dyDescent="0.2">
      <c r="A10" s="109" t="s">
        <v>39</v>
      </c>
      <c r="B10" s="93"/>
      <c r="C10" s="297"/>
      <c r="D10" s="297"/>
      <c r="E10" s="297"/>
      <c r="F10" s="116"/>
      <c r="G10" s="117"/>
      <c r="H10" s="118"/>
    </row>
    <row r="11" spans="1:57" ht="13.5" customHeight="1" x14ac:dyDescent="0.2">
      <c r="A11" s="109" t="s">
        <v>40</v>
      </c>
      <c r="B11" s="93"/>
      <c r="C11" s="297"/>
      <c r="D11" s="297"/>
      <c r="E11" s="297"/>
      <c r="F11" s="119" t="s">
        <v>41</v>
      </c>
      <c r="G11" s="120"/>
      <c r="H11" s="115"/>
      <c r="BA11" s="121"/>
      <c r="BB11" s="121"/>
      <c r="BC11" s="121"/>
      <c r="BD11" s="121"/>
      <c r="BE11" s="121"/>
    </row>
    <row r="12" spans="1:57" ht="12.75" customHeight="1" x14ac:dyDescent="0.2">
      <c r="A12" s="122" t="s">
        <v>42</v>
      </c>
      <c r="B12" s="90"/>
      <c r="C12" s="299"/>
      <c r="D12" s="299"/>
      <c r="E12" s="299"/>
      <c r="F12" s="123" t="s">
        <v>43</v>
      </c>
      <c r="G12" s="124"/>
      <c r="H12" s="115"/>
    </row>
    <row r="13" spans="1:57" ht="28.5" customHeight="1" thickBot="1" x14ac:dyDescent="0.25">
      <c r="A13" s="125" t="s">
        <v>44</v>
      </c>
      <c r="B13" s="126"/>
      <c r="C13" s="126"/>
      <c r="D13" s="126"/>
      <c r="E13" s="127"/>
      <c r="F13" s="127"/>
      <c r="G13" s="128"/>
      <c r="H13" s="115"/>
    </row>
    <row r="14" spans="1:57" ht="17.25" customHeight="1" thickBot="1" x14ac:dyDescent="0.25">
      <c r="A14" s="129" t="s">
        <v>45</v>
      </c>
      <c r="B14" s="130"/>
      <c r="C14" s="131"/>
      <c r="D14" s="132" t="s">
        <v>46</v>
      </c>
      <c r="E14" s="133"/>
      <c r="F14" s="133"/>
      <c r="G14" s="131"/>
    </row>
    <row r="15" spans="1:57" ht="15.95" customHeight="1" x14ac:dyDescent="0.2">
      <c r="A15" s="134"/>
      <c r="B15" s="135" t="s">
        <v>47</v>
      </c>
      <c r="C15" s="136">
        <f>'00 0 Rek'!E8</f>
        <v>0</v>
      </c>
      <c r="D15" s="137">
        <f>'00 0 Rek'!A16</f>
        <v>0</v>
      </c>
      <c r="E15" s="138"/>
      <c r="F15" s="139"/>
      <c r="G15" s="136">
        <f>'00 0 Rek'!I16</f>
        <v>0</v>
      </c>
    </row>
    <row r="16" spans="1:57" ht="15.95" customHeight="1" x14ac:dyDescent="0.2">
      <c r="A16" s="134" t="s">
        <v>48</v>
      </c>
      <c r="B16" s="135" t="s">
        <v>49</v>
      </c>
      <c r="C16" s="136">
        <f>'00 0 Rek'!F8</f>
        <v>0</v>
      </c>
      <c r="D16" s="89"/>
      <c r="E16" s="140"/>
      <c r="F16" s="141"/>
      <c r="G16" s="136"/>
    </row>
    <row r="17" spans="1:7" ht="15.95" customHeight="1" x14ac:dyDescent="0.2">
      <c r="A17" s="134" t="s">
        <v>50</v>
      </c>
      <c r="B17" s="135" t="s">
        <v>51</v>
      </c>
      <c r="C17" s="136">
        <f>'00 0 Rek'!H8</f>
        <v>0</v>
      </c>
      <c r="D17" s="89"/>
      <c r="E17" s="140"/>
      <c r="F17" s="141"/>
      <c r="G17" s="136"/>
    </row>
    <row r="18" spans="1:7" ht="15.95" customHeight="1" x14ac:dyDescent="0.2">
      <c r="A18" s="142" t="s">
        <v>52</v>
      </c>
      <c r="B18" s="143" t="s">
        <v>53</v>
      </c>
      <c r="C18" s="136">
        <f>'00 0 Rek'!G8</f>
        <v>0</v>
      </c>
      <c r="D18" s="89"/>
      <c r="E18" s="140"/>
      <c r="F18" s="141"/>
      <c r="G18" s="136"/>
    </row>
    <row r="19" spans="1:7" ht="15.95" customHeight="1" x14ac:dyDescent="0.2">
      <c r="A19" s="144" t="s">
        <v>54</v>
      </c>
      <c r="B19" s="135"/>
      <c r="C19" s="136">
        <f>SUM(C15:C18)</f>
        <v>0</v>
      </c>
      <c r="D19" s="89"/>
      <c r="E19" s="140"/>
      <c r="F19" s="141"/>
      <c r="G19" s="136"/>
    </row>
    <row r="20" spans="1:7" ht="15.95" customHeight="1" x14ac:dyDescent="0.2">
      <c r="A20" s="144"/>
      <c r="B20" s="135"/>
      <c r="C20" s="136"/>
      <c r="D20" s="89"/>
      <c r="E20" s="140"/>
      <c r="F20" s="141"/>
      <c r="G20" s="136"/>
    </row>
    <row r="21" spans="1:7" ht="15.95" customHeight="1" x14ac:dyDescent="0.2">
      <c r="A21" s="144" t="s">
        <v>27</v>
      </c>
      <c r="B21" s="135"/>
      <c r="C21" s="136">
        <f>'00 0 Rek'!I8</f>
        <v>0</v>
      </c>
      <c r="D21" s="89"/>
      <c r="E21" s="140"/>
      <c r="F21" s="141"/>
      <c r="G21" s="136"/>
    </row>
    <row r="22" spans="1:7" ht="15.95" customHeight="1" x14ac:dyDescent="0.2">
      <c r="A22" s="145" t="s">
        <v>55</v>
      </c>
      <c r="B22" s="115"/>
      <c r="C22" s="136">
        <f>C19+C21</f>
        <v>0</v>
      </c>
      <c r="D22" s="89" t="s">
        <v>56</v>
      </c>
      <c r="E22" s="140"/>
      <c r="F22" s="141"/>
      <c r="G22" s="136">
        <f>G23-SUM(G15:G21)</f>
        <v>0</v>
      </c>
    </row>
    <row r="23" spans="1:7" ht="15.95" customHeight="1" thickBot="1" x14ac:dyDescent="0.25">
      <c r="A23" s="295" t="s">
        <v>57</v>
      </c>
      <c r="B23" s="296"/>
      <c r="C23" s="146">
        <f>C22+G23</f>
        <v>0</v>
      </c>
      <c r="D23" s="147" t="s">
        <v>58</v>
      </c>
      <c r="E23" s="148"/>
      <c r="F23" s="149"/>
      <c r="G23" s="136">
        <f>'00 0 Rek'!H14</f>
        <v>0</v>
      </c>
    </row>
    <row r="24" spans="1:7" x14ac:dyDescent="0.2">
      <c r="A24" s="150" t="s">
        <v>59</v>
      </c>
      <c r="B24" s="151"/>
      <c r="C24" s="152"/>
      <c r="D24" s="151" t="s">
        <v>60</v>
      </c>
      <c r="E24" s="151"/>
      <c r="F24" s="153" t="s">
        <v>61</v>
      </c>
      <c r="G24" s="154"/>
    </row>
    <row r="25" spans="1:7" x14ac:dyDescent="0.2">
      <c r="A25" s="145" t="s">
        <v>62</v>
      </c>
      <c r="B25" s="115"/>
      <c r="C25" s="155"/>
      <c r="D25" s="115" t="s">
        <v>62</v>
      </c>
      <c r="F25" s="156" t="s">
        <v>62</v>
      </c>
      <c r="G25" s="157"/>
    </row>
    <row r="26" spans="1:7" ht="37.5" customHeight="1" x14ac:dyDescent="0.2">
      <c r="A26" s="145" t="s">
        <v>63</v>
      </c>
      <c r="B26" s="158"/>
      <c r="C26" s="155"/>
      <c r="D26" s="115" t="s">
        <v>63</v>
      </c>
      <c r="F26" s="156" t="s">
        <v>63</v>
      </c>
      <c r="G26" s="157"/>
    </row>
    <row r="27" spans="1:7" x14ac:dyDescent="0.2">
      <c r="A27" s="145"/>
      <c r="B27" s="159"/>
      <c r="C27" s="155"/>
      <c r="D27" s="115"/>
      <c r="F27" s="156"/>
      <c r="G27" s="157"/>
    </row>
    <row r="28" spans="1:7" x14ac:dyDescent="0.2">
      <c r="A28" s="145" t="s">
        <v>64</v>
      </c>
      <c r="B28" s="115"/>
      <c r="C28" s="155"/>
      <c r="D28" s="156" t="s">
        <v>65</v>
      </c>
      <c r="E28" s="155"/>
      <c r="F28" s="160" t="s">
        <v>65</v>
      </c>
      <c r="G28" s="157"/>
    </row>
    <row r="29" spans="1:7" ht="69" customHeight="1" x14ac:dyDescent="0.2">
      <c r="A29" s="145"/>
      <c r="B29" s="115"/>
      <c r="C29" s="161"/>
      <c r="D29" s="162"/>
      <c r="E29" s="161"/>
      <c r="F29" s="115"/>
      <c r="G29" s="157"/>
    </row>
    <row r="30" spans="1:7" x14ac:dyDescent="0.2">
      <c r="A30" s="163" t="s">
        <v>11</v>
      </c>
      <c r="B30" s="164"/>
      <c r="C30" s="165">
        <v>21</v>
      </c>
      <c r="D30" s="164" t="s">
        <v>66</v>
      </c>
      <c r="E30" s="166"/>
      <c r="F30" s="301">
        <f>C23-F32</f>
        <v>0</v>
      </c>
      <c r="G30" s="302"/>
    </row>
    <row r="31" spans="1:7" x14ac:dyDescent="0.2">
      <c r="A31" s="163" t="s">
        <v>67</v>
      </c>
      <c r="B31" s="164"/>
      <c r="C31" s="165">
        <f>C30</f>
        <v>21</v>
      </c>
      <c r="D31" s="164" t="s">
        <v>68</v>
      </c>
      <c r="E31" s="166"/>
      <c r="F31" s="301">
        <f>ROUND(PRODUCT(F30,C31/100),0)</f>
        <v>0</v>
      </c>
      <c r="G31" s="302"/>
    </row>
    <row r="32" spans="1:7" x14ac:dyDescent="0.2">
      <c r="A32" s="163" t="s">
        <v>11</v>
      </c>
      <c r="B32" s="164"/>
      <c r="C32" s="165">
        <v>0</v>
      </c>
      <c r="D32" s="164" t="s">
        <v>68</v>
      </c>
      <c r="E32" s="166"/>
      <c r="F32" s="301">
        <v>0</v>
      </c>
      <c r="G32" s="302"/>
    </row>
    <row r="33" spans="1:8" x14ac:dyDescent="0.2">
      <c r="A33" s="163" t="s">
        <v>67</v>
      </c>
      <c r="B33" s="167"/>
      <c r="C33" s="168">
        <f>C32</f>
        <v>0</v>
      </c>
      <c r="D33" s="164" t="s">
        <v>68</v>
      </c>
      <c r="E33" s="141"/>
      <c r="F33" s="301">
        <f>ROUND(PRODUCT(F32,C33/100),0)</f>
        <v>0</v>
      </c>
      <c r="G33" s="302"/>
    </row>
    <row r="34" spans="1:8" s="172" customFormat="1" ht="19.5" customHeight="1" thickBot="1" x14ac:dyDescent="0.3">
      <c r="A34" s="169" t="s">
        <v>69</v>
      </c>
      <c r="B34" s="170"/>
      <c r="C34" s="170"/>
      <c r="D34" s="170"/>
      <c r="E34" s="171"/>
      <c r="F34" s="303">
        <f>ROUND(SUM(F30:F33),0)</f>
        <v>0</v>
      </c>
      <c r="G34" s="304"/>
    </row>
    <row r="36" spans="1:8" x14ac:dyDescent="0.2">
      <c r="A36" s="2" t="s">
        <v>70</v>
      </c>
      <c r="B36" s="2"/>
      <c r="C36" s="2"/>
      <c r="D36" s="2"/>
      <c r="E36" s="2"/>
      <c r="F36" s="2"/>
      <c r="G36" s="2"/>
      <c r="H36" s="1" t="s">
        <v>1</v>
      </c>
    </row>
    <row r="37" spans="1:8" ht="14.25" customHeight="1" x14ac:dyDescent="0.2">
      <c r="A37" s="2"/>
      <c r="B37" s="305"/>
      <c r="C37" s="305"/>
      <c r="D37" s="305"/>
      <c r="E37" s="305"/>
      <c r="F37" s="305"/>
      <c r="G37" s="305"/>
      <c r="H37" s="1" t="s">
        <v>1</v>
      </c>
    </row>
    <row r="38" spans="1:8" ht="12.75" customHeight="1" x14ac:dyDescent="0.2">
      <c r="A38" s="173"/>
      <c r="B38" s="305"/>
      <c r="C38" s="305"/>
      <c r="D38" s="305"/>
      <c r="E38" s="305"/>
      <c r="F38" s="305"/>
      <c r="G38" s="305"/>
      <c r="H38" s="1" t="s">
        <v>1</v>
      </c>
    </row>
    <row r="39" spans="1:8" x14ac:dyDescent="0.2">
      <c r="A39" s="173"/>
      <c r="B39" s="305"/>
      <c r="C39" s="305"/>
      <c r="D39" s="305"/>
      <c r="E39" s="305"/>
      <c r="F39" s="305"/>
      <c r="G39" s="305"/>
      <c r="H39" s="1" t="s">
        <v>1</v>
      </c>
    </row>
    <row r="40" spans="1:8" x14ac:dyDescent="0.2">
      <c r="A40" s="173"/>
      <c r="B40" s="305"/>
      <c r="C40" s="305"/>
      <c r="D40" s="305"/>
      <c r="E40" s="305"/>
      <c r="F40" s="305"/>
      <c r="G40" s="305"/>
      <c r="H40" s="1" t="s">
        <v>1</v>
      </c>
    </row>
    <row r="41" spans="1:8" x14ac:dyDescent="0.2">
      <c r="A41" s="173"/>
      <c r="B41" s="305"/>
      <c r="C41" s="305"/>
      <c r="D41" s="305"/>
      <c r="E41" s="305"/>
      <c r="F41" s="305"/>
      <c r="G41" s="305"/>
      <c r="H41" s="1" t="s">
        <v>1</v>
      </c>
    </row>
    <row r="42" spans="1:8" x14ac:dyDescent="0.2">
      <c r="A42" s="173"/>
      <c r="B42" s="305"/>
      <c r="C42" s="305"/>
      <c r="D42" s="305"/>
      <c r="E42" s="305"/>
      <c r="F42" s="305"/>
      <c r="G42" s="305"/>
      <c r="H42" s="1" t="s">
        <v>1</v>
      </c>
    </row>
    <row r="43" spans="1:8" x14ac:dyDescent="0.2">
      <c r="A43" s="173"/>
      <c r="B43" s="305"/>
      <c r="C43" s="305"/>
      <c r="D43" s="305"/>
      <c r="E43" s="305"/>
      <c r="F43" s="305"/>
      <c r="G43" s="305"/>
      <c r="H43" s="1" t="s">
        <v>1</v>
      </c>
    </row>
    <row r="44" spans="1:8" ht="12.75" customHeight="1" x14ac:dyDescent="0.2">
      <c r="A44" s="173"/>
      <c r="B44" s="305"/>
      <c r="C44" s="305"/>
      <c r="D44" s="305"/>
      <c r="E44" s="305"/>
      <c r="F44" s="305"/>
      <c r="G44" s="305"/>
      <c r="H44" s="1" t="s">
        <v>1</v>
      </c>
    </row>
    <row r="45" spans="1:8" ht="12.75" customHeight="1" x14ac:dyDescent="0.2">
      <c r="A45" s="173"/>
      <c r="B45" s="305"/>
      <c r="C45" s="305"/>
      <c r="D45" s="305"/>
      <c r="E45" s="305"/>
      <c r="F45" s="305"/>
      <c r="G45" s="305"/>
      <c r="H45" s="1" t="s">
        <v>1</v>
      </c>
    </row>
    <row r="46" spans="1:8" x14ac:dyDescent="0.2">
      <c r="B46" s="300"/>
      <c r="C46" s="300"/>
      <c r="D46" s="300"/>
      <c r="E46" s="300"/>
      <c r="F46" s="300"/>
      <c r="G46" s="300"/>
    </row>
    <row r="47" spans="1:8" x14ac:dyDescent="0.2">
      <c r="B47" s="300"/>
      <c r="C47" s="300"/>
      <c r="D47" s="300"/>
      <c r="E47" s="300"/>
      <c r="F47" s="300"/>
      <c r="G47" s="300"/>
    </row>
    <row r="48" spans="1:8" x14ac:dyDescent="0.2">
      <c r="B48" s="300"/>
      <c r="C48" s="300"/>
      <c r="D48" s="300"/>
      <c r="E48" s="300"/>
      <c r="F48" s="300"/>
      <c r="G48" s="300"/>
    </row>
    <row r="49" spans="2:7" x14ac:dyDescent="0.2">
      <c r="B49" s="300"/>
      <c r="C49" s="300"/>
      <c r="D49" s="300"/>
      <c r="E49" s="300"/>
      <c r="F49" s="300"/>
      <c r="G49" s="300"/>
    </row>
    <row r="50" spans="2:7" x14ac:dyDescent="0.2">
      <c r="B50" s="300"/>
      <c r="C50" s="300"/>
      <c r="D50" s="300"/>
      <c r="E50" s="300"/>
      <c r="F50" s="300"/>
      <c r="G50" s="300"/>
    </row>
    <row r="51" spans="2:7" x14ac:dyDescent="0.2">
      <c r="B51" s="300"/>
      <c r="C51" s="300"/>
      <c r="D51" s="300"/>
      <c r="E51" s="300"/>
      <c r="F51" s="300"/>
      <c r="G51" s="300"/>
    </row>
  </sheetData>
  <mergeCells count="18">
    <mergeCell ref="B51:G51"/>
    <mergeCell ref="F30:G30"/>
    <mergeCell ref="F31:G31"/>
    <mergeCell ref="F32:G32"/>
    <mergeCell ref="F33:G33"/>
    <mergeCell ref="F34:G34"/>
    <mergeCell ref="B37:G45"/>
    <mergeCell ref="B46:G46"/>
    <mergeCell ref="B47:G47"/>
    <mergeCell ref="B48:G48"/>
    <mergeCell ref="B49:G49"/>
    <mergeCell ref="B50:G50"/>
    <mergeCell ref="A23:B23"/>
    <mergeCell ref="C8:E8"/>
    <mergeCell ref="C9:E9"/>
    <mergeCell ref="C10:E10"/>
    <mergeCell ref="C11:E11"/>
    <mergeCell ref="C12:E12"/>
  </mergeCells>
  <pageMargins left="0.59055118110236227" right="0.39370078740157483" top="0.59055118110236227" bottom="0.98425196850393704" header="0.19685039370078741" footer="0.51181102362204722"/>
  <pageSetup paperSize="9" orientation="portrait" r:id="rId1"/>
  <headerFooter alignWithMargins="0">
    <oddFooter>&amp;L&amp;9Zpracováno programem &amp;"Arial CE,Tučné"BUILDpower,  © RTS, a.s.&amp;R&amp;"Arial,Obyčejné"Strana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1"/>
  <dimension ref="A1:BE65"/>
  <sheetViews>
    <sheetView workbookViewId="0">
      <selection activeCell="H47" sqref="H47"/>
    </sheetView>
  </sheetViews>
  <sheetFormatPr defaultRowHeight="12.75" x14ac:dyDescent="0.2"/>
  <cols>
    <col min="1" max="1" width="5.85546875" style="1" customWidth="1"/>
    <col min="2" max="2" width="6.140625" style="1" customWidth="1"/>
    <col min="3" max="3" width="11.42578125" style="1" customWidth="1"/>
    <col min="4" max="4" width="15.85546875" style="1" customWidth="1"/>
    <col min="5" max="5" width="11.28515625" style="1" customWidth="1"/>
    <col min="6" max="6" width="10.85546875" style="1" customWidth="1"/>
    <col min="7" max="7" width="11" style="1" customWidth="1"/>
    <col min="8" max="8" width="11.140625" style="1" customWidth="1"/>
    <col min="9" max="9" width="10.7109375" style="1" customWidth="1"/>
    <col min="10" max="16384" width="9.140625" style="1"/>
  </cols>
  <sheetData>
    <row r="1" spans="1:57" ht="13.5" thickTop="1" x14ac:dyDescent="0.2">
      <c r="A1" s="306" t="s">
        <v>2</v>
      </c>
      <c r="B1" s="307"/>
      <c r="C1" s="174" t="s">
        <v>101</v>
      </c>
      <c r="D1" s="175"/>
      <c r="E1" s="176"/>
      <c r="F1" s="175"/>
      <c r="G1" s="177" t="s">
        <v>71</v>
      </c>
      <c r="H1" s="178" t="s">
        <v>105</v>
      </c>
      <c r="I1" s="179"/>
    </row>
    <row r="2" spans="1:57" ht="13.5" thickBot="1" x14ac:dyDescent="0.25">
      <c r="A2" s="308" t="s">
        <v>72</v>
      </c>
      <c r="B2" s="309"/>
      <c r="C2" s="180" t="s">
        <v>104</v>
      </c>
      <c r="D2" s="181"/>
      <c r="E2" s="182"/>
      <c r="F2" s="181"/>
      <c r="G2" s="310" t="s">
        <v>106</v>
      </c>
      <c r="H2" s="311"/>
      <c r="I2" s="312"/>
    </row>
    <row r="3" spans="1:57" ht="13.5" thickTop="1" x14ac:dyDescent="0.2">
      <c r="F3" s="115"/>
    </row>
    <row r="4" spans="1:57" ht="19.5" customHeight="1" x14ac:dyDescent="0.25">
      <c r="A4" s="183" t="s">
        <v>73</v>
      </c>
      <c r="B4" s="184"/>
      <c r="C4" s="184"/>
      <c r="D4" s="184"/>
      <c r="E4" s="185"/>
      <c r="F4" s="184"/>
      <c r="G4" s="184"/>
      <c r="H4" s="184"/>
      <c r="I4" s="184"/>
    </row>
    <row r="5" spans="1:57" ht="13.5" thickBot="1" x14ac:dyDescent="0.25"/>
    <row r="6" spans="1:57" s="115" customFormat="1" ht="13.5" thickBot="1" x14ac:dyDescent="0.25">
      <c r="A6" s="186"/>
      <c r="B6" s="187" t="s">
        <v>74</v>
      </c>
      <c r="C6" s="187"/>
      <c r="D6" s="188"/>
      <c r="E6" s="189" t="s">
        <v>23</v>
      </c>
      <c r="F6" s="190" t="s">
        <v>24</v>
      </c>
      <c r="G6" s="190" t="s">
        <v>25</v>
      </c>
      <c r="H6" s="190" t="s">
        <v>26</v>
      </c>
      <c r="I6" s="191" t="s">
        <v>27</v>
      </c>
    </row>
    <row r="7" spans="1:57" s="115" customFormat="1" ht="13.5" thickBot="1" x14ac:dyDescent="0.25">
      <c r="A7" s="282" t="str">
        <f>'00 0 Pol'!B7</f>
        <v>005</v>
      </c>
      <c r="B7" s="62" t="str">
        <f>'00 0 Pol'!C7</f>
        <v>Vedlejší a ostatní náklady</v>
      </c>
      <c r="D7" s="192"/>
      <c r="E7" s="283">
        <f>'00 0 Pol'!BA18</f>
        <v>0</v>
      </c>
      <c r="F7" s="284">
        <f>'00 0 Pol'!BB18</f>
        <v>0</v>
      </c>
      <c r="G7" s="284">
        <f>'00 0 Pol'!BC18</f>
        <v>0</v>
      </c>
      <c r="H7" s="284">
        <f>'00 0 Pol'!BD18</f>
        <v>0</v>
      </c>
      <c r="I7" s="285">
        <f>'00 0 Pol'!BE18</f>
        <v>0</v>
      </c>
    </row>
    <row r="8" spans="1:57" s="14" customFormat="1" ht="13.5" thickBot="1" x14ac:dyDescent="0.25">
      <c r="A8" s="193"/>
      <c r="B8" s="194" t="s">
        <v>75</v>
      </c>
      <c r="C8" s="194"/>
      <c r="D8" s="195"/>
      <c r="E8" s="196">
        <f>SUM(E7:E7)</f>
        <v>0</v>
      </c>
      <c r="F8" s="197">
        <f>SUM(F7:F7)</f>
        <v>0</v>
      </c>
      <c r="G8" s="197">
        <f>SUM(G7:G7)</f>
        <v>0</v>
      </c>
      <c r="H8" s="197">
        <f>SUM(H7:H7)</f>
        <v>0</v>
      </c>
      <c r="I8" s="198">
        <f>SUM(I7:I7)</f>
        <v>0</v>
      </c>
    </row>
    <row r="9" spans="1:57" x14ac:dyDescent="0.2">
      <c r="A9" s="115"/>
      <c r="B9" s="115"/>
      <c r="C9" s="115"/>
      <c r="D9" s="115"/>
      <c r="E9" s="115"/>
      <c r="F9" s="115"/>
      <c r="G9" s="115"/>
      <c r="H9" s="115"/>
      <c r="I9" s="115"/>
    </row>
    <row r="10" spans="1:57" ht="19.5" customHeight="1" x14ac:dyDescent="0.25">
      <c r="A10" s="184" t="s">
        <v>76</v>
      </c>
      <c r="B10" s="184"/>
      <c r="C10" s="184"/>
      <c r="D10" s="184"/>
      <c r="E10" s="184"/>
      <c r="F10" s="184"/>
      <c r="G10" s="199"/>
      <c r="H10" s="184"/>
      <c r="I10" s="184"/>
      <c r="BA10" s="121"/>
      <c r="BB10" s="121"/>
      <c r="BC10" s="121"/>
      <c r="BD10" s="121"/>
      <c r="BE10" s="121"/>
    </row>
    <row r="11" spans="1:57" ht="13.5" thickBot="1" x14ac:dyDescent="0.25"/>
    <row r="12" spans="1:57" x14ac:dyDescent="0.2">
      <c r="A12" s="150" t="s">
        <v>77</v>
      </c>
      <c r="B12" s="151"/>
      <c r="C12" s="151"/>
      <c r="D12" s="200"/>
      <c r="E12" s="201" t="s">
        <v>78</v>
      </c>
      <c r="F12" s="202" t="s">
        <v>12</v>
      </c>
      <c r="G12" s="203" t="s">
        <v>79</v>
      </c>
      <c r="H12" s="204"/>
      <c r="I12" s="205" t="s">
        <v>78</v>
      </c>
    </row>
    <row r="13" spans="1:57" x14ac:dyDescent="0.2">
      <c r="A13" s="144"/>
      <c r="B13" s="135"/>
      <c r="C13" s="135"/>
      <c r="D13" s="206"/>
      <c r="E13" s="207"/>
      <c r="F13" s="208"/>
      <c r="G13" s="209">
        <f>CHOOSE(BA13+1,E8+F8,E8+F8+H8,E8+F8+G8+H8,E8,F8,H8,G8,H8+G8,0)</f>
        <v>0</v>
      </c>
      <c r="H13" s="210"/>
      <c r="I13" s="211">
        <f>E13+F13*G13/100</f>
        <v>0</v>
      </c>
      <c r="BA13" s="1">
        <v>8</v>
      </c>
    </row>
    <row r="14" spans="1:57" ht="13.5" thickBot="1" x14ac:dyDescent="0.25">
      <c r="A14" s="212"/>
      <c r="B14" s="213" t="s">
        <v>80</v>
      </c>
      <c r="C14" s="214"/>
      <c r="D14" s="215"/>
      <c r="E14" s="216"/>
      <c r="F14" s="217"/>
      <c r="G14" s="217"/>
      <c r="H14" s="313">
        <f>SUM(I13:I13)</f>
        <v>0</v>
      </c>
      <c r="I14" s="314"/>
    </row>
    <row r="16" spans="1:57" x14ac:dyDescent="0.2">
      <c r="B16" s="14"/>
      <c r="F16" s="218"/>
      <c r="G16" s="219"/>
      <c r="H16" s="219"/>
      <c r="I16" s="46"/>
    </row>
    <row r="17" spans="6:9" x14ac:dyDescent="0.2">
      <c r="F17" s="218"/>
      <c r="G17" s="219"/>
      <c r="H17" s="219"/>
      <c r="I17" s="46"/>
    </row>
    <row r="18" spans="6:9" x14ac:dyDescent="0.2">
      <c r="F18" s="218"/>
      <c r="G18" s="219"/>
      <c r="H18" s="219"/>
      <c r="I18" s="46"/>
    </row>
    <row r="19" spans="6:9" x14ac:dyDescent="0.2">
      <c r="F19" s="218"/>
      <c r="G19" s="219"/>
      <c r="H19" s="219"/>
      <c r="I19" s="46"/>
    </row>
    <row r="20" spans="6:9" x14ac:dyDescent="0.2">
      <c r="F20" s="218"/>
      <c r="G20" s="219"/>
      <c r="H20" s="219"/>
      <c r="I20" s="46"/>
    </row>
    <row r="21" spans="6:9" x14ac:dyDescent="0.2">
      <c r="F21" s="218"/>
      <c r="G21" s="219"/>
      <c r="H21" s="219"/>
      <c r="I21" s="46"/>
    </row>
    <row r="22" spans="6:9" x14ac:dyDescent="0.2">
      <c r="F22" s="218"/>
      <c r="G22" s="219"/>
      <c r="H22" s="219"/>
      <c r="I22" s="46"/>
    </row>
    <row r="23" spans="6:9" x14ac:dyDescent="0.2">
      <c r="F23" s="218"/>
      <c r="G23" s="219"/>
      <c r="H23" s="219"/>
      <c r="I23" s="46"/>
    </row>
    <row r="24" spans="6:9" x14ac:dyDescent="0.2">
      <c r="F24" s="218"/>
      <c r="G24" s="219"/>
      <c r="H24" s="219"/>
      <c r="I24" s="46"/>
    </row>
    <row r="25" spans="6:9" x14ac:dyDescent="0.2">
      <c r="F25" s="218"/>
      <c r="G25" s="219"/>
      <c r="H25" s="219"/>
      <c r="I25" s="46"/>
    </row>
    <row r="26" spans="6:9" x14ac:dyDescent="0.2">
      <c r="F26" s="218"/>
      <c r="G26" s="219"/>
      <c r="H26" s="219"/>
      <c r="I26" s="46"/>
    </row>
    <row r="27" spans="6:9" x14ac:dyDescent="0.2">
      <c r="F27" s="218"/>
      <c r="G27" s="219"/>
      <c r="H27" s="219"/>
      <c r="I27" s="46"/>
    </row>
    <row r="28" spans="6:9" x14ac:dyDescent="0.2">
      <c r="F28" s="218"/>
      <c r="G28" s="219"/>
      <c r="H28" s="219"/>
      <c r="I28" s="46"/>
    </row>
    <row r="29" spans="6:9" x14ac:dyDescent="0.2">
      <c r="F29" s="218"/>
      <c r="G29" s="219"/>
      <c r="H29" s="219"/>
      <c r="I29" s="46"/>
    </row>
    <row r="30" spans="6:9" x14ac:dyDescent="0.2">
      <c r="F30" s="218"/>
      <c r="G30" s="219"/>
      <c r="H30" s="219"/>
      <c r="I30" s="46"/>
    </row>
    <row r="31" spans="6:9" x14ac:dyDescent="0.2">
      <c r="F31" s="218"/>
      <c r="G31" s="219"/>
      <c r="H31" s="219"/>
      <c r="I31" s="46"/>
    </row>
    <row r="32" spans="6:9" x14ac:dyDescent="0.2">
      <c r="F32" s="218"/>
      <c r="G32" s="219"/>
      <c r="H32" s="219"/>
      <c r="I32" s="46"/>
    </row>
    <row r="33" spans="6:9" x14ac:dyDescent="0.2">
      <c r="F33" s="218"/>
      <c r="G33" s="219"/>
      <c r="H33" s="219"/>
      <c r="I33" s="46"/>
    </row>
    <row r="34" spans="6:9" x14ac:dyDescent="0.2">
      <c r="F34" s="218"/>
      <c r="G34" s="219"/>
      <c r="H34" s="219"/>
      <c r="I34" s="46"/>
    </row>
    <row r="35" spans="6:9" x14ac:dyDescent="0.2">
      <c r="F35" s="218"/>
      <c r="G35" s="219"/>
      <c r="H35" s="219"/>
      <c r="I35" s="46"/>
    </row>
    <row r="36" spans="6:9" x14ac:dyDescent="0.2">
      <c r="F36" s="218"/>
      <c r="G36" s="219"/>
      <c r="H36" s="219"/>
      <c r="I36" s="46"/>
    </row>
    <row r="37" spans="6:9" x14ac:dyDescent="0.2">
      <c r="F37" s="218"/>
      <c r="G37" s="219"/>
      <c r="H37" s="219"/>
      <c r="I37" s="46"/>
    </row>
    <row r="38" spans="6:9" x14ac:dyDescent="0.2">
      <c r="F38" s="218"/>
      <c r="G38" s="219"/>
      <c r="H38" s="219"/>
      <c r="I38" s="46"/>
    </row>
    <row r="39" spans="6:9" x14ac:dyDescent="0.2">
      <c r="F39" s="218"/>
      <c r="G39" s="219"/>
      <c r="H39" s="219"/>
      <c r="I39" s="46"/>
    </row>
    <row r="40" spans="6:9" x14ac:dyDescent="0.2">
      <c r="F40" s="218"/>
      <c r="G40" s="219"/>
      <c r="H40" s="219"/>
      <c r="I40" s="46"/>
    </row>
    <row r="41" spans="6:9" x14ac:dyDescent="0.2">
      <c r="F41" s="218"/>
      <c r="G41" s="219"/>
      <c r="H41" s="219"/>
      <c r="I41" s="46"/>
    </row>
    <row r="42" spans="6:9" x14ac:dyDescent="0.2">
      <c r="F42" s="218"/>
      <c r="G42" s="219"/>
      <c r="H42" s="219"/>
      <c r="I42" s="46"/>
    </row>
    <row r="43" spans="6:9" x14ac:dyDescent="0.2">
      <c r="F43" s="218"/>
      <c r="G43" s="219"/>
      <c r="H43" s="219"/>
      <c r="I43" s="46"/>
    </row>
    <row r="44" spans="6:9" x14ac:dyDescent="0.2">
      <c r="F44" s="218"/>
      <c r="G44" s="219"/>
      <c r="H44" s="219"/>
      <c r="I44" s="46"/>
    </row>
    <row r="45" spans="6:9" x14ac:dyDescent="0.2">
      <c r="F45" s="218"/>
      <c r="G45" s="219"/>
      <c r="H45" s="219"/>
      <c r="I45" s="46"/>
    </row>
    <row r="46" spans="6:9" x14ac:dyDescent="0.2">
      <c r="F46" s="218"/>
      <c r="G46" s="219"/>
      <c r="H46" s="219"/>
      <c r="I46" s="46"/>
    </row>
    <row r="47" spans="6:9" x14ac:dyDescent="0.2">
      <c r="F47" s="218"/>
      <c r="G47" s="219"/>
      <c r="H47" s="219"/>
      <c r="I47" s="46"/>
    </row>
    <row r="48" spans="6:9" x14ac:dyDescent="0.2">
      <c r="F48" s="218"/>
      <c r="G48" s="219"/>
      <c r="H48" s="219"/>
      <c r="I48" s="46"/>
    </row>
    <row r="49" spans="6:9" x14ac:dyDescent="0.2">
      <c r="F49" s="218"/>
      <c r="G49" s="219"/>
      <c r="H49" s="219"/>
      <c r="I49" s="46"/>
    </row>
    <row r="50" spans="6:9" x14ac:dyDescent="0.2">
      <c r="F50" s="218"/>
      <c r="G50" s="219"/>
      <c r="H50" s="219"/>
      <c r="I50" s="46"/>
    </row>
    <row r="51" spans="6:9" x14ac:dyDescent="0.2">
      <c r="F51" s="218"/>
      <c r="G51" s="219"/>
      <c r="H51" s="219"/>
      <c r="I51" s="46"/>
    </row>
    <row r="52" spans="6:9" x14ac:dyDescent="0.2">
      <c r="F52" s="218"/>
      <c r="G52" s="219"/>
      <c r="H52" s="219"/>
      <c r="I52" s="46"/>
    </row>
    <row r="53" spans="6:9" x14ac:dyDescent="0.2">
      <c r="F53" s="218"/>
      <c r="G53" s="219"/>
      <c r="H53" s="219"/>
      <c r="I53" s="46"/>
    </row>
    <row r="54" spans="6:9" x14ac:dyDescent="0.2">
      <c r="F54" s="218"/>
      <c r="G54" s="219"/>
      <c r="H54" s="219"/>
      <c r="I54" s="46"/>
    </row>
    <row r="55" spans="6:9" x14ac:dyDescent="0.2">
      <c r="F55" s="218"/>
      <c r="G55" s="219"/>
      <c r="H55" s="219"/>
      <c r="I55" s="46"/>
    </row>
    <row r="56" spans="6:9" x14ac:dyDescent="0.2">
      <c r="F56" s="218"/>
      <c r="G56" s="219"/>
      <c r="H56" s="219"/>
      <c r="I56" s="46"/>
    </row>
    <row r="57" spans="6:9" x14ac:dyDescent="0.2">
      <c r="F57" s="218"/>
      <c r="G57" s="219"/>
      <c r="H57" s="219"/>
      <c r="I57" s="46"/>
    </row>
    <row r="58" spans="6:9" x14ac:dyDescent="0.2">
      <c r="F58" s="218"/>
      <c r="G58" s="219"/>
      <c r="H58" s="219"/>
      <c r="I58" s="46"/>
    </row>
    <row r="59" spans="6:9" x14ac:dyDescent="0.2">
      <c r="F59" s="218"/>
      <c r="G59" s="219"/>
      <c r="H59" s="219"/>
      <c r="I59" s="46"/>
    </row>
    <row r="60" spans="6:9" x14ac:dyDescent="0.2">
      <c r="F60" s="218"/>
      <c r="G60" s="219"/>
      <c r="H60" s="219"/>
      <c r="I60" s="46"/>
    </row>
    <row r="61" spans="6:9" x14ac:dyDescent="0.2">
      <c r="F61" s="218"/>
      <c r="G61" s="219"/>
      <c r="H61" s="219"/>
      <c r="I61" s="46"/>
    </row>
    <row r="62" spans="6:9" x14ac:dyDescent="0.2">
      <c r="F62" s="218"/>
      <c r="G62" s="219"/>
      <c r="H62" s="219"/>
      <c r="I62" s="46"/>
    </row>
    <row r="63" spans="6:9" x14ac:dyDescent="0.2">
      <c r="F63" s="218"/>
      <c r="G63" s="219"/>
      <c r="H63" s="219"/>
      <c r="I63" s="46"/>
    </row>
    <row r="64" spans="6:9" x14ac:dyDescent="0.2">
      <c r="F64" s="218"/>
      <c r="G64" s="219"/>
      <c r="H64" s="219"/>
      <c r="I64" s="46"/>
    </row>
    <row r="65" spans="6:9" x14ac:dyDescent="0.2">
      <c r="F65" s="218"/>
      <c r="G65" s="219"/>
      <c r="H65" s="219"/>
      <c r="I65" s="46"/>
    </row>
  </sheetData>
  <mergeCells count="4">
    <mergeCell ref="A1:B1"/>
    <mergeCell ref="A2:B2"/>
    <mergeCell ref="G2:I2"/>
    <mergeCell ref="H14:I14"/>
  </mergeCells>
  <pageMargins left="0.59055118110236227" right="0.39370078740157483" top="0.59055118110236227" bottom="0.98425196850393704" header="0.19685039370078741" footer="0.51181102362204722"/>
  <pageSetup paperSize="9" orientation="portrait" r:id="rId1"/>
  <headerFooter alignWithMargins="0">
    <oddFooter>&amp;L&amp;9Zpracováno programem &amp;"Arial CE,Tučné"BUILDpower,  © RTS, a.s.&amp;R&amp;"Arial,Obyčejné"Strana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/>
  <dimension ref="A1:CB91"/>
  <sheetViews>
    <sheetView showGridLines="0" showZeros="0" zoomScaleNormal="100" zoomScaleSheetLayoutView="100" workbookViewId="0">
      <selection activeCell="H47" sqref="H47"/>
    </sheetView>
  </sheetViews>
  <sheetFormatPr defaultRowHeight="12.75" x14ac:dyDescent="0.2"/>
  <cols>
    <col min="1" max="1" width="4.42578125" style="220" customWidth="1"/>
    <col min="2" max="2" width="11.5703125" style="220" customWidth="1"/>
    <col min="3" max="3" width="40.42578125" style="220" customWidth="1"/>
    <col min="4" max="4" width="5.5703125" style="220" customWidth="1"/>
    <col min="5" max="5" width="8.5703125" style="230" customWidth="1"/>
    <col min="6" max="6" width="9.85546875" style="220" customWidth="1"/>
    <col min="7" max="7" width="13.85546875" style="220" customWidth="1"/>
    <col min="8" max="8" width="11.7109375" style="220" hidden="1" customWidth="1"/>
    <col min="9" max="9" width="11.5703125" style="220" hidden="1" customWidth="1"/>
    <col min="10" max="10" width="11" style="220" hidden="1" customWidth="1"/>
    <col min="11" max="11" width="10.42578125" style="220" hidden="1" customWidth="1"/>
    <col min="12" max="12" width="75.42578125" style="220" customWidth="1"/>
    <col min="13" max="13" width="45.28515625" style="220" customWidth="1"/>
    <col min="14" max="16384" width="9.140625" style="220"/>
  </cols>
  <sheetData>
    <row r="1" spans="1:80" ht="15.75" x14ac:dyDescent="0.25">
      <c r="A1" s="315" t="s">
        <v>98</v>
      </c>
      <c r="B1" s="315"/>
      <c r="C1" s="315"/>
      <c r="D1" s="315"/>
      <c r="E1" s="315"/>
      <c r="F1" s="315"/>
      <c r="G1" s="315"/>
    </row>
    <row r="2" spans="1:80" ht="14.25" customHeight="1" thickBot="1" x14ac:dyDescent="0.25">
      <c r="B2" s="221"/>
      <c r="C2" s="222"/>
      <c r="D2" s="222"/>
      <c r="E2" s="223"/>
      <c r="F2" s="222"/>
      <c r="G2" s="222"/>
    </row>
    <row r="3" spans="1:80" ht="13.5" thickTop="1" x14ac:dyDescent="0.2">
      <c r="A3" s="306" t="s">
        <v>2</v>
      </c>
      <c r="B3" s="307"/>
      <c r="C3" s="174" t="s">
        <v>101</v>
      </c>
      <c r="D3" s="224"/>
      <c r="E3" s="225" t="s">
        <v>81</v>
      </c>
      <c r="F3" s="226" t="str">
        <f>'00 0 Rek'!H1</f>
        <v>0</v>
      </c>
      <c r="G3" s="227"/>
    </row>
    <row r="4" spans="1:80" ht="13.5" thickBot="1" x14ac:dyDescent="0.25">
      <c r="A4" s="316" t="s">
        <v>72</v>
      </c>
      <c r="B4" s="309"/>
      <c r="C4" s="180" t="s">
        <v>104</v>
      </c>
      <c r="D4" s="228"/>
      <c r="E4" s="317" t="str">
        <f>'00 0 Rek'!G2</f>
        <v>Vedlejší a ostatní náklady</v>
      </c>
      <c r="F4" s="318"/>
      <c r="G4" s="319"/>
    </row>
    <row r="5" spans="1:80" ht="13.5" thickTop="1" x14ac:dyDescent="0.2">
      <c r="A5" s="229"/>
      <c r="G5" s="231"/>
    </row>
    <row r="6" spans="1:80" ht="27" customHeight="1" x14ac:dyDescent="0.2">
      <c r="A6" s="232" t="s">
        <v>82</v>
      </c>
      <c r="B6" s="233" t="s">
        <v>83</v>
      </c>
      <c r="C6" s="233" t="s">
        <v>84</v>
      </c>
      <c r="D6" s="233" t="s">
        <v>85</v>
      </c>
      <c r="E6" s="234" t="s">
        <v>86</v>
      </c>
      <c r="F6" s="233" t="s">
        <v>87</v>
      </c>
      <c r="G6" s="235" t="s">
        <v>88</v>
      </c>
      <c r="H6" s="236" t="s">
        <v>89</v>
      </c>
      <c r="I6" s="236" t="s">
        <v>90</v>
      </c>
      <c r="J6" s="236" t="s">
        <v>91</v>
      </c>
      <c r="K6" s="236" t="s">
        <v>92</v>
      </c>
    </row>
    <row r="7" spans="1:80" x14ac:dyDescent="0.2">
      <c r="A7" s="237" t="s">
        <v>93</v>
      </c>
      <c r="B7" s="238" t="s">
        <v>107</v>
      </c>
      <c r="C7" s="239" t="s">
        <v>106</v>
      </c>
      <c r="D7" s="240"/>
      <c r="E7" s="241"/>
      <c r="F7" s="241"/>
      <c r="G7" s="242"/>
      <c r="H7" s="243"/>
      <c r="I7" s="244"/>
      <c r="J7" s="245"/>
      <c r="K7" s="246"/>
      <c r="O7" s="247">
        <v>1</v>
      </c>
    </row>
    <row r="8" spans="1:80" x14ac:dyDescent="0.2">
      <c r="A8" s="248">
        <v>1</v>
      </c>
      <c r="B8" s="249" t="s">
        <v>109</v>
      </c>
      <c r="C8" s="250" t="s">
        <v>110</v>
      </c>
      <c r="D8" s="251" t="s">
        <v>111</v>
      </c>
      <c r="E8" s="252">
        <v>1</v>
      </c>
      <c r="F8" s="252">
        <v>0</v>
      </c>
      <c r="G8" s="253">
        <f t="shared" ref="G8:G17" si="0">E8*F8</f>
        <v>0</v>
      </c>
      <c r="H8" s="254">
        <v>0</v>
      </c>
      <c r="I8" s="255">
        <f t="shared" ref="I8:I17" si="1">E8*H8</f>
        <v>0</v>
      </c>
      <c r="J8" s="254"/>
      <c r="K8" s="255">
        <f t="shared" ref="K8:K17" si="2">E8*J8</f>
        <v>0</v>
      </c>
      <c r="O8" s="247">
        <v>2</v>
      </c>
      <c r="AA8" s="220">
        <v>12</v>
      </c>
      <c r="AB8" s="220">
        <v>0</v>
      </c>
      <c r="AC8" s="220">
        <v>1</v>
      </c>
      <c r="AZ8" s="220">
        <v>1</v>
      </c>
      <c r="BA8" s="220">
        <f t="shared" ref="BA8:BA17" si="3">IF(AZ8=1,G8,0)</f>
        <v>0</v>
      </c>
      <c r="BB8" s="220">
        <f t="shared" ref="BB8:BB17" si="4">IF(AZ8=2,G8,0)</f>
        <v>0</v>
      </c>
      <c r="BC8" s="220">
        <f t="shared" ref="BC8:BC17" si="5">IF(AZ8=3,G8,0)</f>
        <v>0</v>
      </c>
      <c r="BD8" s="220">
        <f t="shared" ref="BD8:BD17" si="6">IF(AZ8=4,G8,0)</f>
        <v>0</v>
      </c>
      <c r="BE8" s="220">
        <f t="shared" ref="BE8:BE17" si="7">IF(AZ8=5,G8,0)</f>
        <v>0</v>
      </c>
      <c r="CA8" s="247">
        <v>12</v>
      </c>
      <c r="CB8" s="247">
        <v>0</v>
      </c>
    </row>
    <row r="9" spans="1:80" x14ac:dyDescent="0.2">
      <c r="A9" s="248">
        <v>2</v>
      </c>
      <c r="B9" s="249" t="s">
        <v>112</v>
      </c>
      <c r="C9" s="250" t="s">
        <v>113</v>
      </c>
      <c r="D9" s="251" t="s">
        <v>111</v>
      </c>
      <c r="E9" s="252">
        <v>1</v>
      </c>
      <c r="F9" s="252">
        <v>0</v>
      </c>
      <c r="G9" s="253">
        <f t="shared" si="0"/>
        <v>0</v>
      </c>
      <c r="H9" s="254">
        <v>0</v>
      </c>
      <c r="I9" s="255">
        <f t="shared" si="1"/>
        <v>0</v>
      </c>
      <c r="J9" s="254"/>
      <c r="K9" s="255">
        <f t="shared" si="2"/>
        <v>0</v>
      </c>
      <c r="O9" s="247">
        <v>2</v>
      </c>
      <c r="AA9" s="220">
        <v>12</v>
      </c>
      <c r="AB9" s="220">
        <v>0</v>
      </c>
      <c r="AC9" s="220">
        <v>2</v>
      </c>
      <c r="AZ9" s="220">
        <v>1</v>
      </c>
      <c r="BA9" s="220">
        <f t="shared" si="3"/>
        <v>0</v>
      </c>
      <c r="BB9" s="220">
        <f t="shared" si="4"/>
        <v>0</v>
      </c>
      <c r="BC9" s="220">
        <f t="shared" si="5"/>
        <v>0</v>
      </c>
      <c r="BD9" s="220">
        <f t="shared" si="6"/>
        <v>0</v>
      </c>
      <c r="BE9" s="220">
        <f t="shared" si="7"/>
        <v>0</v>
      </c>
      <c r="CA9" s="247">
        <v>12</v>
      </c>
      <c r="CB9" s="247">
        <v>0</v>
      </c>
    </row>
    <row r="10" spans="1:80" x14ac:dyDescent="0.2">
      <c r="A10" s="248">
        <v>3</v>
      </c>
      <c r="B10" s="249" t="s">
        <v>114</v>
      </c>
      <c r="C10" s="250" t="s">
        <v>115</v>
      </c>
      <c r="D10" s="251" t="s">
        <v>111</v>
      </c>
      <c r="E10" s="252">
        <v>1</v>
      </c>
      <c r="F10" s="252">
        <v>0</v>
      </c>
      <c r="G10" s="253">
        <f t="shared" si="0"/>
        <v>0</v>
      </c>
      <c r="H10" s="254">
        <v>0</v>
      </c>
      <c r="I10" s="255">
        <f t="shared" si="1"/>
        <v>0</v>
      </c>
      <c r="J10" s="254"/>
      <c r="K10" s="255">
        <f t="shared" si="2"/>
        <v>0</v>
      </c>
      <c r="O10" s="247">
        <v>2</v>
      </c>
      <c r="AA10" s="220">
        <v>12</v>
      </c>
      <c r="AB10" s="220">
        <v>0</v>
      </c>
      <c r="AC10" s="220">
        <v>3</v>
      </c>
      <c r="AZ10" s="220">
        <v>1</v>
      </c>
      <c r="BA10" s="220">
        <f t="shared" si="3"/>
        <v>0</v>
      </c>
      <c r="BB10" s="220">
        <f t="shared" si="4"/>
        <v>0</v>
      </c>
      <c r="BC10" s="220">
        <f t="shared" si="5"/>
        <v>0</v>
      </c>
      <c r="BD10" s="220">
        <f t="shared" si="6"/>
        <v>0</v>
      </c>
      <c r="BE10" s="220">
        <f t="shared" si="7"/>
        <v>0</v>
      </c>
      <c r="CA10" s="247">
        <v>12</v>
      </c>
      <c r="CB10" s="247">
        <v>0</v>
      </c>
    </row>
    <row r="11" spans="1:80" x14ac:dyDescent="0.2">
      <c r="A11" s="248">
        <v>4</v>
      </c>
      <c r="B11" s="249" t="s">
        <v>116</v>
      </c>
      <c r="C11" s="250" t="s">
        <v>117</v>
      </c>
      <c r="D11" s="251" t="s">
        <v>111</v>
      </c>
      <c r="E11" s="252">
        <v>1</v>
      </c>
      <c r="F11" s="252">
        <v>0</v>
      </c>
      <c r="G11" s="253">
        <f t="shared" si="0"/>
        <v>0</v>
      </c>
      <c r="H11" s="254">
        <v>0</v>
      </c>
      <c r="I11" s="255">
        <f t="shared" si="1"/>
        <v>0</v>
      </c>
      <c r="J11" s="254"/>
      <c r="K11" s="255">
        <f t="shared" si="2"/>
        <v>0</v>
      </c>
      <c r="O11" s="247">
        <v>2</v>
      </c>
      <c r="AA11" s="220">
        <v>12</v>
      </c>
      <c r="AB11" s="220">
        <v>0</v>
      </c>
      <c r="AC11" s="220">
        <v>4</v>
      </c>
      <c r="AZ11" s="220">
        <v>1</v>
      </c>
      <c r="BA11" s="220">
        <f t="shared" si="3"/>
        <v>0</v>
      </c>
      <c r="BB11" s="220">
        <f t="shared" si="4"/>
        <v>0</v>
      </c>
      <c r="BC11" s="220">
        <f t="shared" si="5"/>
        <v>0</v>
      </c>
      <c r="BD11" s="220">
        <f t="shared" si="6"/>
        <v>0</v>
      </c>
      <c r="BE11" s="220">
        <f t="shared" si="7"/>
        <v>0</v>
      </c>
      <c r="CA11" s="247">
        <v>12</v>
      </c>
      <c r="CB11" s="247">
        <v>0</v>
      </c>
    </row>
    <row r="12" spans="1:80" x14ac:dyDescent="0.2">
      <c r="A12" s="248">
        <v>5</v>
      </c>
      <c r="B12" s="249" t="s">
        <v>118</v>
      </c>
      <c r="C12" s="250" t="s">
        <v>119</v>
      </c>
      <c r="D12" s="251" t="s">
        <v>111</v>
      </c>
      <c r="E12" s="252">
        <v>1</v>
      </c>
      <c r="F12" s="252">
        <v>0</v>
      </c>
      <c r="G12" s="253">
        <f t="shared" si="0"/>
        <v>0</v>
      </c>
      <c r="H12" s="254">
        <v>0</v>
      </c>
      <c r="I12" s="255">
        <f t="shared" si="1"/>
        <v>0</v>
      </c>
      <c r="J12" s="254">
        <v>0</v>
      </c>
      <c r="K12" s="255">
        <f t="shared" si="2"/>
        <v>0</v>
      </c>
      <c r="O12" s="247">
        <v>2</v>
      </c>
      <c r="AA12" s="220">
        <v>1</v>
      </c>
      <c r="AB12" s="220">
        <v>1</v>
      </c>
      <c r="AC12" s="220">
        <v>1</v>
      </c>
      <c r="AZ12" s="220">
        <v>1</v>
      </c>
      <c r="BA12" s="220">
        <f t="shared" si="3"/>
        <v>0</v>
      </c>
      <c r="BB12" s="220">
        <f t="shared" si="4"/>
        <v>0</v>
      </c>
      <c r="BC12" s="220">
        <f t="shared" si="5"/>
        <v>0</v>
      </c>
      <c r="BD12" s="220">
        <f t="shared" si="6"/>
        <v>0</v>
      </c>
      <c r="BE12" s="220">
        <f t="shared" si="7"/>
        <v>0</v>
      </c>
      <c r="CA12" s="247">
        <v>1</v>
      </c>
      <c r="CB12" s="247">
        <v>1</v>
      </c>
    </row>
    <row r="13" spans="1:80" ht="22.5" x14ac:dyDescent="0.2">
      <c r="A13" s="248">
        <v>6</v>
      </c>
      <c r="B13" s="249" t="s">
        <v>120</v>
      </c>
      <c r="C13" s="250" t="s">
        <v>121</v>
      </c>
      <c r="D13" s="251" t="s">
        <v>111</v>
      </c>
      <c r="E13" s="252">
        <v>1</v>
      </c>
      <c r="F13" s="252">
        <v>0</v>
      </c>
      <c r="G13" s="253">
        <f t="shared" si="0"/>
        <v>0</v>
      </c>
      <c r="H13" s="254">
        <v>0</v>
      </c>
      <c r="I13" s="255">
        <f t="shared" si="1"/>
        <v>0</v>
      </c>
      <c r="J13" s="254"/>
      <c r="K13" s="255">
        <f t="shared" si="2"/>
        <v>0</v>
      </c>
      <c r="O13" s="247">
        <v>2</v>
      </c>
      <c r="AA13" s="220">
        <v>12</v>
      </c>
      <c r="AB13" s="220">
        <v>0</v>
      </c>
      <c r="AC13" s="220">
        <v>8</v>
      </c>
      <c r="AZ13" s="220">
        <v>1</v>
      </c>
      <c r="BA13" s="220">
        <f t="shared" si="3"/>
        <v>0</v>
      </c>
      <c r="BB13" s="220">
        <f t="shared" si="4"/>
        <v>0</v>
      </c>
      <c r="BC13" s="220">
        <f t="shared" si="5"/>
        <v>0</v>
      </c>
      <c r="BD13" s="220">
        <f t="shared" si="6"/>
        <v>0</v>
      </c>
      <c r="BE13" s="220">
        <f t="shared" si="7"/>
        <v>0</v>
      </c>
      <c r="CA13" s="247">
        <v>12</v>
      </c>
      <c r="CB13" s="247">
        <v>0</v>
      </c>
    </row>
    <row r="14" spans="1:80" x14ac:dyDescent="0.2">
      <c r="A14" s="248">
        <v>7</v>
      </c>
      <c r="B14" s="249" t="s">
        <v>122</v>
      </c>
      <c r="C14" s="250" t="s">
        <v>123</v>
      </c>
      <c r="D14" s="251" t="s">
        <v>111</v>
      </c>
      <c r="E14" s="252">
        <v>1</v>
      </c>
      <c r="F14" s="252">
        <v>0</v>
      </c>
      <c r="G14" s="253">
        <f t="shared" si="0"/>
        <v>0</v>
      </c>
      <c r="H14" s="254">
        <v>0</v>
      </c>
      <c r="I14" s="255">
        <f t="shared" si="1"/>
        <v>0</v>
      </c>
      <c r="J14" s="254"/>
      <c r="K14" s="255">
        <f t="shared" si="2"/>
        <v>0</v>
      </c>
      <c r="O14" s="247">
        <v>2</v>
      </c>
      <c r="AA14" s="220">
        <v>12</v>
      </c>
      <c r="AB14" s="220">
        <v>0</v>
      </c>
      <c r="AC14" s="220">
        <v>9</v>
      </c>
      <c r="AZ14" s="220">
        <v>1</v>
      </c>
      <c r="BA14" s="220">
        <f t="shared" si="3"/>
        <v>0</v>
      </c>
      <c r="BB14" s="220">
        <f t="shared" si="4"/>
        <v>0</v>
      </c>
      <c r="BC14" s="220">
        <f t="shared" si="5"/>
        <v>0</v>
      </c>
      <c r="BD14" s="220">
        <f t="shared" si="6"/>
        <v>0</v>
      </c>
      <c r="BE14" s="220">
        <f t="shared" si="7"/>
        <v>0</v>
      </c>
      <c r="CA14" s="247">
        <v>12</v>
      </c>
      <c r="CB14" s="247">
        <v>0</v>
      </c>
    </row>
    <row r="15" spans="1:80" ht="22.5" x14ac:dyDescent="0.2">
      <c r="A15" s="248">
        <v>8</v>
      </c>
      <c r="B15" s="249" t="s">
        <v>124</v>
      </c>
      <c r="C15" s="250" t="s">
        <v>125</v>
      </c>
      <c r="D15" s="251" t="s">
        <v>111</v>
      </c>
      <c r="E15" s="252">
        <v>1</v>
      </c>
      <c r="F15" s="252">
        <v>0</v>
      </c>
      <c r="G15" s="253">
        <f t="shared" si="0"/>
        <v>0</v>
      </c>
      <c r="H15" s="254">
        <v>0</v>
      </c>
      <c r="I15" s="255">
        <f t="shared" si="1"/>
        <v>0</v>
      </c>
      <c r="J15" s="254"/>
      <c r="K15" s="255">
        <f t="shared" si="2"/>
        <v>0</v>
      </c>
      <c r="O15" s="247">
        <v>2</v>
      </c>
      <c r="AA15" s="220">
        <v>12</v>
      </c>
      <c r="AB15" s="220">
        <v>0</v>
      </c>
      <c r="AC15" s="220">
        <v>10</v>
      </c>
      <c r="AZ15" s="220">
        <v>1</v>
      </c>
      <c r="BA15" s="220">
        <f t="shared" si="3"/>
        <v>0</v>
      </c>
      <c r="BB15" s="220">
        <f t="shared" si="4"/>
        <v>0</v>
      </c>
      <c r="BC15" s="220">
        <f t="shared" si="5"/>
        <v>0</v>
      </c>
      <c r="BD15" s="220">
        <f t="shared" si="6"/>
        <v>0</v>
      </c>
      <c r="BE15" s="220">
        <f t="shared" si="7"/>
        <v>0</v>
      </c>
      <c r="CA15" s="247">
        <v>12</v>
      </c>
      <c r="CB15" s="247">
        <v>0</v>
      </c>
    </row>
    <row r="16" spans="1:80" ht="22.5" x14ac:dyDescent="0.2">
      <c r="A16" s="248">
        <v>9</v>
      </c>
      <c r="B16" s="249" t="s">
        <v>126</v>
      </c>
      <c r="C16" s="250" t="s">
        <v>127</v>
      </c>
      <c r="D16" s="251" t="s">
        <v>111</v>
      </c>
      <c r="E16" s="252">
        <v>1</v>
      </c>
      <c r="F16" s="252">
        <v>0</v>
      </c>
      <c r="G16" s="253">
        <f t="shared" si="0"/>
        <v>0</v>
      </c>
      <c r="H16" s="254">
        <v>0</v>
      </c>
      <c r="I16" s="255">
        <f t="shared" si="1"/>
        <v>0</v>
      </c>
      <c r="J16" s="254"/>
      <c r="K16" s="255">
        <f t="shared" si="2"/>
        <v>0</v>
      </c>
      <c r="O16" s="247">
        <v>2</v>
      </c>
      <c r="AA16" s="220">
        <v>12</v>
      </c>
      <c r="AB16" s="220">
        <v>0</v>
      </c>
      <c r="AC16" s="220">
        <v>11</v>
      </c>
      <c r="AZ16" s="220">
        <v>1</v>
      </c>
      <c r="BA16" s="220">
        <f t="shared" si="3"/>
        <v>0</v>
      </c>
      <c r="BB16" s="220">
        <f t="shared" si="4"/>
        <v>0</v>
      </c>
      <c r="BC16" s="220">
        <f t="shared" si="5"/>
        <v>0</v>
      </c>
      <c r="BD16" s="220">
        <f t="shared" si="6"/>
        <v>0</v>
      </c>
      <c r="BE16" s="220">
        <f t="shared" si="7"/>
        <v>0</v>
      </c>
      <c r="CA16" s="247">
        <v>12</v>
      </c>
      <c r="CB16" s="247">
        <v>0</v>
      </c>
    </row>
    <row r="17" spans="1:80" ht="22.5" x14ac:dyDescent="0.2">
      <c r="A17" s="248">
        <v>10</v>
      </c>
      <c r="B17" s="249" t="s">
        <v>128</v>
      </c>
      <c r="C17" s="250" t="s">
        <v>129</v>
      </c>
      <c r="D17" s="251" t="s">
        <v>111</v>
      </c>
      <c r="E17" s="252">
        <v>1</v>
      </c>
      <c r="F17" s="252">
        <v>0</v>
      </c>
      <c r="G17" s="253">
        <f t="shared" si="0"/>
        <v>0</v>
      </c>
      <c r="H17" s="254">
        <v>0</v>
      </c>
      <c r="I17" s="255">
        <f t="shared" si="1"/>
        <v>0</v>
      </c>
      <c r="J17" s="254"/>
      <c r="K17" s="255">
        <f t="shared" si="2"/>
        <v>0</v>
      </c>
      <c r="O17" s="247">
        <v>2</v>
      </c>
      <c r="AA17" s="220">
        <v>12</v>
      </c>
      <c r="AB17" s="220">
        <v>0</v>
      </c>
      <c r="AC17" s="220">
        <v>12</v>
      </c>
      <c r="AZ17" s="220">
        <v>1</v>
      </c>
      <c r="BA17" s="220">
        <f t="shared" si="3"/>
        <v>0</v>
      </c>
      <c r="BB17" s="220">
        <f t="shared" si="4"/>
        <v>0</v>
      </c>
      <c r="BC17" s="220">
        <f t="shared" si="5"/>
        <v>0</v>
      </c>
      <c r="BD17" s="220">
        <f t="shared" si="6"/>
        <v>0</v>
      </c>
      <c r="BE17" s="220">
        <f t="shared" si="7"/>
        <v>0</v>
      </c>
      <c r="CA17" s="247">
        <v>12</v>
      </c>
      <c r="CB17" s="247">
        <v>0</v>
      </c>
    </row>
    <row r="18" spans="1:80" x14ac:dyDescent="0.2">
      <c r="A18" s="266"/>
      <c r="B18" s="267" t="s">
        <v>96</v>
      </c>
      <c r="C18" s="268" t="s">
        <v>108</v>
      </c>
      <c r="D18" s="269"/>
      <c r="E18" s="270"/>
      <c r="F18" s="271"/>
      <c r="G18" s="272">
        <f>SUM(G7:G17)</f>
        <v>0</v>
      </c>
      <c r="H18" s="273"/>
      <c r="I18" s="274">
        <f>SUM(I7:I17)</f>
        <v>0</v>
      </c>
      <c r="J18" s="273"/>
      <c r="K18" s="274">
        <f>SUM(K7:K17)</f>
        <v>0</v>
      </c>
      <c r="O18" s="247">
        <v>4</v>
      </c>
      <c r="BA18" s="275">
        <f>SUM(BA7:BA17)</f>
        <v>0</v>
      </c>
      <c r="BB18" s="275">
        <f>SUM(BB7:BB17)</f>
        <v>0</v>
      </c>
      <c r="BC18" s="275">
        <f>SUM(BC7:BC17)</f>
        <v>0</v>
      </c>
      <c r="BD18" s="275">
        <f>SUM(BD7:BD17)</f>
        <v>0</v>
      </c>
      <c r="BE18" s="275">
        <f>SUM(BE7:BE17)</f>
        <v>0</v>
      </c>
    </row>
    <row r="19" spans="1:80" x14ac:dyDescent="0.2">
      <c r="E19" s="220"/>
    </row>
    <row r="20" spans="1:80" x14ac:dyDescent="0.2">
      <c r="E20" s="220"/>
    </row>
    <row r="21" spans="1:80" x14ac:dyDescent="0.2">
      <c r="E21" s="220"/>
    </row>
    <row r="22" spans="1:80" x14ac:dyDescent="0.2">
      <c r="E22" s="220"/>
    </row>
    <row r="23" spans="1:80" x14ac:dyDescent="0.2">
      <c r="E23" s="220"/>
    </row>
    <row r="24" spans="1:80" x14ac:dyDescent="0.2">
      <c r="E24" s="220"/>
    </row>
    <row r="25" spans="1:80" x14ac:dyDescent="0.2">
      <c r="E25" s="220"/>
    </row>
    <row r="26" spans="1:80" x14ac:dyDescent="0.2">
      <c r="E26" s="220"/>
    </row>
    <row r="27" spans="1:80" x14ac:dyDescent="0.2">
      <c r="E27" s="220"/>
    </row>
    <row r="28" spans="1:80" x14ac:dyDescent="0.2">
      <c r="E28" s="220"/>
    </row>
    <row r="29" spans="1:80" x14ac:dyDescent="0.2">
      <c r="E29" s="220"/>
    </row>
    <row r="30" spans="1:80" x14ac:dyDescent="0.2">
      <c r="E30" s="220"/>
    </row>
    <row r="31" spans="1:80" x14ac:dyDescent="0.2">
      <c r="E31" s="220"/>
    </row>
    <row r="32" spans="1:80" x14ac:dyDescent="0.2">
      <c r="E32" s="220"/>
    </row>
    <row r="33" spans="1:7" x14ac:dyDescent="0.2">
      <c r="E33" s="220"/>
    </row>
    <row r="34" spans="1:7" x14ac:dyDescent="0.2">
      <c r="E34" s="220"/>
    </row>
    <row r="35" spans="1:7" x14ac:dyDescent="0.2">
      <c r="E35" s="220"/>
    </row>
    <row r="36" spans="1:7" x14ac:dyDescent="0.2">
      <c r="E36" s="220"/>
    </row>
    <row r="37" spans="1:7" x14ac:dyDescent="0.2">
      <c r="E37" s="220"/>
    </row>
    <row r="38" spans="1:7" x14ac:dyDescent="0.2">
      <c r="E38" s="220"/>
    </row>
    <row r="39" spans="1:7" x14ac:dyDescent="0.2">
      <c r="E39" s="220"/>
    </row>
    <row r="40" spans="1:7" x14ac:dyDescent="0.2">
      <c r="E40" s="220"/>
    </row>
    <row r="41" spans="1:7" x14ac:dyDescent="0.2">
      <c r="E41" s="220"/>
    </row>
    <row r="42" spans="1:7" x14ac:dyDescent="0.2">
      <c r="A42" s="265"/>
      <c r="B42" s="265"/>
      <c r="C42" s="265"/>
      <c r="D42" s="265"/>
      <c r="E42" s="265"/>
      <c r="F42" s="265"/>
      <c r="G42" s="265"/>
    </row>
    <row r="43" spans="1:7" x14ac:dyDescent="0.2">
      <c r="A43" s="265"/>
      <c r="B43" s="265"/>
      <c r="C43" s="265"/>
      <c r="D43" s="265"/>
      <c r="E43" s="265"/>
      <c r="F43" s="265"/>
      <c r="G43" s="265"/>
    </row>
    <row r="44" spans="1:7" x14ac:dyDescent="0.2">
      <c r="A44" s="265"/>
      <c r="B44" s="265"/>
      <c r="C44" s="265"/>
      <c r="D44" s="265"/>
      <c r="E44" s="265"/>
      <c r="F44" s="265"/>
      <c r="G44" s="265"/>
    </row>
    <row r="45" spans="1:7" x14ac:dyDescent="0.2">
      <c r="A45" s="265"/>
      <c r="B45" s="265"/>
      <c r="C45" s="265"/>
      <c r="D45" s="265"/>
      <c r="E45" s="265"/>
      <c r="F45" s="265"/>
      <c r="G45" s="265"/>
    </row>
    <row r="46" spans="1:7" x14ac:dyDescent="0.2">
      <c r="E46" s="220"/>
    </row>
    <row r="47" spans="1:7" x14ac:dyDescent="0.2">
      <c r="E47" s="220"/>
    </row>
    <row r="48" spans="1:7" x14ac:dyDescent="0.2">
      <c r="E48" s="220"/>
    </row>
    <row r="49" spans="5:5" x14ac:dyDescent="0.2">
      <c r="E49" s="220"/>
    </row>
    <row r="50" spans="5:5" x14ac:dyDescent="0.2">
      <c r="E50" s="220"/>
    </row>
    <row r="51" spans="5:5" x14ac:dyDescent="0.2">
      <c r="E51" s="220"/>
    </row>
    <row r="52" spans="5:5" x14ac:dyDescent="0.2">
      <c r="E52" s="220"/>
    </row>
    <row r="53" spans="5:5" x14ac:dyDescent="0.2">
      <c r="E53" s="220"/>
    </row>
    <row r="54" spans="5:5" x14ac:dyDescent="0.2">
      <c r="E54" s="220"/>
    </row>
    <row r="55" spans="5:5" x14ac:dyDescent="0.2">
      <c r="E55" s="220"/>
    </row>
    <row r="56" spans="5:5" x14ac:dyDescent="0.2">
      <c r="E56" s="220"/>
    </row>
    <row r="57" spans="5:5" x14ac:dyDescent="0.2">
      <c r="E57" s="220"/>
    </row>
    <row r="58" spans="5:5" x14ac:dyDescent="0.2">
      <c r="E58" s="220"/>
    </row>
    <row r="59" spans="5:5" x14ac:dyDescent="0.2">
      <c r="E59" s="220"/>
    </row>
    <row r="60" spans="5:5" x14ac:dyDescent="0.2">
      <c r="E60" s="220"/>
    </row>
    <row r="61" spans="5:5" x14ac:dyDescent="0.2">
      <c r="E61" s="220"/>
    </row>
    <row r="62" spans="5:5" x14ac:dyDescent="0.2">
      <c r="E62" s="220"/>
    </row>
    <row r="63" spans="5:5" x14ac:dyDescent="0.2">
      <c r="E63" s="220"/>
    </row>
    <row r="64" spans="5:5" x14ac:dyDescent="0.2">
      <c r="E64" s="220"/>
    </row>
    <row r="65" spans="1:7" x14ac:dyDescent="0.2">
      <c r="E65" s="220"/>
    </row>
    <row r="66" spans="1:7" x14ac:dyDescent="0.2">
      <c r="E66" s="220"/>
    </row>
    <row r="67" spans="1:7" x14ac:dyDescent="0.2">
      <c r="E67" s="220"/>
    </row>
    <row r="68" spans="1:7" x14ac:dyDescent="0.2">
      <c r="E68" s="220"/>
    </row>
    <row r="69" spans="1:7" x14ac:dyDescent="0.2">
      <c r="E69" s="220"/>
    </row>
    <row r="70" spans="1:7" x14ac:dyDescent="0.2">
      <c r="E70" s="220"/>
    </row>
    <row r="71" spans="1:7" x14ac:dyDescent="0.2">
      <c r="E71" s="220"/>
    </row>
    <row r="72" spans="1:7" x14ac:dyDescent="0.2">
      <c r="E72" s="220"/>
    </row>
    <row r="73" spans="1:7" x14ac:dyDescent="0.2">
      <c r="E73" s="220"/>
    </row>
    <row r="74" spans="1:7" x14ac:dyDescent="0.2">
      <c r="E74" s="220"/>
    </row>
    <row r="75" spans="1:7" x14ac:dyDescent="0.2">
      <c r="E75" s="220"/>
    </row>
    <row r="76" spans="1:7" x14ac:dyDescent="0.2">
      <c r="E76" s="220"/>
    </row>
    <row r="77" spans="1:7" x14ac:dyDescent="0.2">
      <c r="A77" s="276"/>
      <c r="B77" s="276"/>
    </row>
    <row r="78" spans="1:7" x14ac:dyDescent="0.2">
      <c r="A78" s="265"/>
      <c r="B78" s="265"/>
      <c r="C78" s="277"/>
      <c r="D78" s="277"/>
      <c r="E78" s="278"/>
      <c r="F78" s="277"/>
      <c r="G78" s="279"/>
    </row>
    <row r="79" spans="1:7" x14ac:dyDescent="0.2">
      <c r="A79" s="280"/>
      <c r="B79" s="280"/>
      <c r="C79" s="265"/>
      <c r="D79" s="265"/>
      <c r="E79" s="281"/>
      <c r="F79" s="265"/>
      <c r="G79" s="265"/>
    </row>
    <row r="80" spans="1:7" x14ac:dyDescent="0.2">
      <c r="A80" s="265"/>
      <c r="B80" s="265"/>
      <c r="C80" s="265"/>
      <c r="D80" s="265"/>
      <c r="E80" s="281"/>
      <c r="F80" s="265"/>
      <c r="G80" s="265"/>
    </row>
    <row r="81" spans="1:7" x14ac:dyDescent="0.2">
      <c r="A81" s="265"/>
      <c r="B81" s="265"/>
      <c r="C81" s="265"/>
      <c r="D81" s="265"/>
      <c r="E81" s="281"/>
      <c r="F81" s="265"/>
      <c r="G81" s="265"/>
    </row>
    <row r="82" spans="1:7" x14ac:dyDescent="0.2">
      <c r="A82" s="265"/>
      <c r="B82" s="265"/>
      <c r="C82" s="265"/>
      <c r="D82" s="265"/>
      <c r="E82" s="281"/>
      <c r="F82" s="265"/>
      <c r="G82" s="265"/>
    </row>
    <row r="83" spans="1:7" x14ac:dyDescent="0.2">
      <c r="A83" s="265"/>
      <c r="B83" s="265"/>
      <c r="C83" s="265"/>
      <c r="D83" s="265"/>
      <c r="E83" s="281"/>
      <c r="F83" s="265"/>
      <c r="G83" s="265"/>
    </row>
    <row r="84" spans="1:7" x14ac:dyDescent="0.2">
      <c r="A84" s="265"/>
      <c r="B84" s="265"/>
      <c r="C84" s="265"/>
      <c r="D84" s="265"/>
      <c r="E84" s="281"/>
      <c r="F84" s="265"/>
      <c r="G84" s="265"/>
    </row>
    <row r="85" spans="1:7" x14ac:dyDescent="0.2">
      <c r="A85" s="265"/>
      <c r="B85" s="265"/>
      <c r="C85" s="265"/>
      <c r="D85" s="265"/>
      <c r="E85" s="281"/>
      <c r="F85" s="265"/>
      <c r="G85" s="265"/>
    </row>
    <row r="86" spans="1:7" x14ac:dyDescent="0.2">
      <c r="A86" s="265"/>
      <c r="B86" s="265"/>
      <c r="C86" s="265"/>
      <c r="D86" s="265"/>
      <c r="E86" s="281"/>
      <c r="F86" s="265"/>
      <c r="G86" s="265"/>
    </row>
    <row r="87" spans="1:7" x14ac:dyDescent="0.2">
      <c r="A87" s="265"/>
      <c r="B87" s="265"/>
      <c r="C87" s="265"/>
      <c r="D87" s="265"/>
      <c r="E87" s="281"/>
      <c r="F87" s="265"/>
      <c r="G87" s="265"/>
    </row>
    <row r="88" spans="1:7" x14ac:dyDescent="0.2">
      <c r="A88" s="265"/>
      <c r="B88" s="265"/>
      <c r="C88" s="265"/>
      <c r="D88" s="265"/>
      <c r="E88" s="281"/>
      <c r="F88" s="265"/>
      <c r="G88" s="265"/>
    </row>
    <row r="89" spans="1:7" x14ac:dyDescent="0.2">
      <c r="A89" s="265"/>
      <c r="B89" s="265"/>
      <c r="C89" s="265"/>
      <c r="D89" s="265"/>
      <c r="E89" s="281"/>
      <c r="F89" s="265"/>
      <c r="G89" s="265"/>
    </row>
    <row r="90" spans="1:7" x14ac:dyDescent="0.2">
      <c r="A90" s="265"/>
      <c r="B90" s="265"/>
      <c r="C90" s="265"/>
      <c r="D90" s="265"/>
      <c r="E90" s="281"/>
      <c r="F90" s="265"/>
      <c r="G90" s="265"/>
    </row>
    <row r="91" spans="1:7" x14ac:dyDescent="0.2">
      <c r="A91" s="265"/>
      <c r="B91" s="265"/>
      <c r="C91" s="265"/>
      <c r="D91" s="265"/>
      <c r="E91" s="281"/>
      <c r="F91" s="265"/>
      <c r="G91" s="265"/>
    </row>
  </sheetData>
  <mergeCells count="4">
    <mergeCell ref="A1:G1"/>
    <mergeCell ref="A3:B3"/>
    <mergeCell ref="A4:B4"/>
    <mergeCell ref="E4:G4"/>
  </mergeCells>
  <printOptions gridLinesSet="0"/>
  <pageMargins left="0.59055118110236227" right="0.39370078740157483" top="0.59055118110236227" bottom="0.98425196850393704" header="0.19685039370078741" footer="0.51181102362204722"/>
  <pageSetup paperSize="9" orientation="portrait" r:id="rId1"/>
  <headerFooter alignWithMargins="0">
    <oddFooter>&amp;L&amp;9Zpracováno programem &amp;"Arial CE,Tučné"BUILDpower,  © RTS, a.s.&amp;R&amp;"Arial,Obyčejné"Strana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2"/>
  <dimension ref="A1:BE51"/>
  <sheetViews>
    <sheetView zoomScaleNormal="100" workbookViewId="0">
      <selection activeCell="H47" sqref="H47"/>
    </sheetView>
  </sheetViews>
  <sheetFormatPr defaultRowHeight="12.75" x14ac:dyDescent="0.2"/>
  <cols>
    <col min="1" max="1" width="2" style="1" customWidth="1"/>
    <col min="2" max="2" width="15" style="1" customWidth="1"/>
    <col min="3" max="3" width="15.85546875" style="1" customWidth="1"/>
    <col min="4" max="4" width="14.5703125" style="1" customWidth="1"/>
    <col min="5" max="5" width="13.5703125" style="1" customWidth="1"/>
    <col min="6" max="6" width="16.5703125" style="1" customWidth="1"/>
    <col min="7" max="7" width="15.28515625" style="1" customWidth="1"/>
    <col min="8" max="16384" width="9.140625" style="1"/>
  </cols>
  <sheetData>
    <row r="1" spans="1:57" ht="24.75" customHeight="1" thickBot="1" x14ac:dyDescent="0.25">
      <c r="A1" s="81" t="s">
        <v>97</v>
      </c>
      <c r="B1" s="82"/>
      <c r="C1" s="82"/>
      <c r="D1" s="82"/>
      <c r="E1" s="82"/>
      <c r="F1" s="82"/>
      <c r="G1" s="82"/>
    </row>
    <row r="2" spans="1:57" ht="12.75" customHeight="1" x14ac:dyDescent="0.2">
      <c r="A2" s="83" t="s">
        <v>28</v>
      </c>
      <c r="B2" s="84"/>
      <c r="C2" s="85" t="s">
        <v>94</v>
      </c>
      <c r="D2" s="85" t="s">
        <v>135</v>
      </c>
      <c r="E2" s="86"/>
      <c r="F2" s="87" t="s">
        <v>29</v>
      </c>
      <c r="G2" s="88"/>
    </row>
    <row r="3" spans="1:57" ht="3" hidden="1" customHeight="1" x14ac:dyDescent="0.2">
      <c r="A3" s="89"/>
      <c r="B3" s="90"/>
      <c r="C3" s="91"/>
      <c r="D3" s="91"/>
      <c r="E3" s="92"/>
      <c r="F3" s="93"/>
      <c r="G3" s="94"/>
    </row>
    <row r="4" spans="1:57" ht="12" customHeight="1" x14ac:dyDescent="0.2">
      <c r="A4" s="95" t="s">
        <v>30</v>
      </c>
      <c r="B4" s="90"/>
      <c r="C4" s="91"/>
      <c r="D4" s="91"/>
      <c r="E4" s="92"/>
      <c r="F4" s="93" t="s">
        <v>31</v>
      </c>
      <c r="G4" s="96"/>
    </row>
    <row r="5" spans="1:57" ht="12.95" customHeight="1" x14ac:dyDescent="0.2">
      <c r="A5" s="97" t="s">
        <v>132</v>
      </c>
      <c r="B5" s="98"/>
      <c r="C5" s="99" t="s">
        <v>133</v>
      </c>
      <c r="D5" s="100"/>
      <c r="E5" s="98"/>
      <c r="F5" s="93" t="s">
        <v>32</v>
      </c>
      <c r="G5" s="94"/>
    </row>
    <row r="6" spans="1:57" ht="12.95" customHeight="1" x14ac:dyDescent="0.2">
      <c r="A6" s="95" t="s">
        <v>33</v>
      </c>
      <c r="B6" s="90"/>
      <c r="C6" s="91"/>
      <c r="D6" s="91"/>
      <c r="E6" s="92"/>
      <c r="F6" s="101" t="s">
        <v>34</v>
      </c>
      <c r="G6" s="102"/>
      <c r="O6" s="103"/>
    </row>
    <row r="7" spans="1:57" ht="12.95" customHeight="1" x14ac:dyDescent="0.2">
      <c r="A7" s="104" t="s">
        <v>99</v>
      </c>
      <c r="B7" s="105"/>
      <c r="C7" s="106" t="s">
        <v>100</v>
      </c>
      <c r="D7" s="107"/>
      <c r="E7" s="107"/>
      <c r="F7" s="108" t="s">
        <v>35</v>
      </c>
      <c r="G7" s="102">
        <f>IF(G6=0,,ROUND((F30+F32)/G6,1))</f>
        <v>0</v>
      </c>
    </row>
    <row r="8" spans="1:57" x14ac:dyDescent="0.2">
      <c r="A8" s="109" t="s">
        <v>36</v>
      </c>
      <c r="B8" s="93"/>
      <c r="C8" s="297" t="s">
        <v>130</v>
      </c>
      <c r="D8" s="297"/>
      <c r="E8" s="298"/>
      <c r="F8" s="110" t="s">
        <v>37</v>
      </c>
      <c r="G8" s="111"/>
      <c r="H8" s="112"/>
      <c r="I8" s="113"/>
    </row>
    <row r="9" spans="1:57" x14ac:dyDescent="0.2">
      <c r="A9" s="109" t="s">
        <v>38</v>
      </c>
      <c r="B9" s="93"/>
      <c r="C9" s="297"/>
      <c r="D9" s="297"/>
      <c r="E9" s="298"/>
      <c r="F9" s="93"/>
      <c r="G9" s="114"/>
      <c r="H9" s="115"/>
    </row>
    <row r="10" spans="1:57" x14ac:dyDescent="0.2">
      <c r="A10" s="109" t="s">
        <v>39</v>
      </c>
      <c r="B10" s="93"/>
      <c r="C10" s="297"/>
      <c r="D10" s="297"/>
      <c r="E10" s="297"/>
      <c r="F10" s="116"/>
      <c r="G10" s="117"/>
      <c r="H10" s="118"/>
    </row>
    <row r="11" spans="1:57" ht="13.5" customHeight="1" x14ac:dyDescent="0.2">
      <c r="A11" s="109" t="s">
        <v>40</v>
      </c>
      <c r="B11" s="93"/>
      <c r="C11" s="297"/>
      <c r="D11" s="297"/>
      <c r="E11" s="297"/>
      <c r="F11" s="119" t="s">
        <v>41</v>
      </c>
      <c r="G11" s="120"/>
      <c r="H11" s="115"/>
      <c r="BA11" s="121"/>
      <c r="BB11" s="121"/>
      <c r="BC11" s="121"/>
      <c r="BD11" s="121"/>
      <c r="BE11" s="121"/>
    </row>
    <row r="12" spans="1:57" ht="12.75" customHeight="1" x14ac:dyDescent="0.2">
      <c r="A12" s="122" t="s">
        <v>42</v>
      </c>
      <c r="B12" s="90"/>
      <c r="C12" s="299"/>
      <c r="D12" s="299"/>
      <c r="E12" s="299"/>
      <c r="F12" s="123" t="s">
        <v>43</v>
      </c>
      <c r="G12" s="124"/>
      <c r="H12" s="115"/>
    </row>
    <row r="13" spans="1:57" ht="28.5" customHeight="1" thickBot="1" x14ac:dyDescent="0.25">
      <c r="A13" s="125" t="s">
        <v>44</v>
      </c>
      <c r="B13" s="126"/>
      <c r="C13" s="126"/>
      <c r="D13" s="126"/>
      <c r="E13" s="127"/>
      <c r="F13" s="127"/>
      <c r="G13" s="128"/>
      <c r="H13" s="115"/>
    </row>
    <row r="14" spans="1:57" ht="17.25" customHeight="1" thickBot="1" x14ac:dyDescent="0.25">
      <c r="A14" s="129" t="s">
        <v>45</v>
      </c>
      <c r="B14" s="130"/>
      <c r="C14" s="131"/>
      <c r="D14" s="132" t="s">
        <v>46</v>
      </c>
      <c r="E14" s="133"/>
      <c r="F14" s="133"/>
      <c r="G14" s="131"/>
    </row>
    <row r="15" spans="1:57" ht="15.95" customHeight="1" x14ac:dyDescent="0.2">
      <c r="A15" s="134"/>
      <c r="B15" s="135" t="s">
        <v>47</v>
      </c>
      <c r="C15" s="136">
        <f>'D.1.1 1 Rek'!E33</f>
        <v>0</v>
      </c>
      <c r="D15" s="137" t="str">
        <f>'D.1.1 1 Rek'!A38</f>
        <v>Ztížené výrobní podmínky</v>
      </c>
      <c r="E15" s="138"/>
      <c r="F15" s="139"/>
      <c r="G15" s="136">
        <f>'D.1.1 1 Rek'!I38</f>
        <v>0</v>
      </c>
    </row>
    <row r="16" spans="1:57" ht="15.95" customHeight="1" x14ac:dyDescent="0.2">
      <c r="A16" s="134" t="s">
        <v>48</v>
      </c>
      <c r="B16" s="135" t="s">
        <v>49</v>
      </c>
      <c r="C16" s="136">
        <f>'D.1.1 1 Rek'!F33</f>
        <v>0</v>
      </c>
      <c r="D16" s="89" t="str">
        <f>'D.1.1 1 Rek'!A39</f>
        <v>Oborová přirážka</v>
      </c>
      <c r="E16" s="140"/>
      <c r="F16" s="141"/>
      <c r="G16" s="136">
        <f>'D.1.1 1 Rek'!I39</f>
        <v>0</v>
      </c>
    </row>
    <row r="17" spans="1:7" ht="15.95" customHeight="1" x14ac:dyDescent="0.2">
      <c r="A17" s="134" t="s">
        <v>50</v>
      </c>
      <c r="B17" s="135" t="s">
        <v>51</v>
      </c>
      <c r="C17" s="136">
        <f>'D.1.1 1 Rek'!H33</f>
        <v>0</v>
      </c>
      <c r="D17" s="89" t="str">
        <f>'D.1.1 1 Rek'!A40</f>
        <v>Přesun stavebních kapacit</v>
      </c>
      <c r="E17" s="140"/>
      <c r="F17" s="141"/>
      <c r="G17" s="136">
        <f>'D.1.1 1 Rek'!I40</f>
        <v>0</v>
      </c>
    </row>
    <row r="18" spans="1:7" ht="15.95" customHeight="1" x14ac:dyDescent="0.2">
      <c r="A18" s="142" t="s">
        <v>52</v>
      </c>
      <c r="B18" s="143" t="s">
        <v>53</v>
      </c>
      <c r="C18" s="136">
        <f>'D.1.1 1 Rek'!G33</f>
        <v>0</v>
      </c>
      <c r="D18" s="89" t="str">
        <f>'D.1.1 1 Rek'!A41</f>
        <v>Mimostaveništní doprava</v>
      </c>
      <c r="E18" s="140"/>
      <c r="F18" s="141"/>
      <c r="G18" s="136">
        <f>'D.1.1 1 Rek'!I41</f>
        <v>0</v>
      </c>
    </row>
    <row r="19" spans="1:7" ht="15.95" customHeight="1" x14ac:dyDescent="0.2">
      <c r="A19" s="144" t="s">
        <v>54</v>
      </c>
      <c r="B19" s="135"/>
      <c r="C19" s="136">
        <f>SUM(C15:C18)</f>
        <v>0</v>
      </c>
      <c r="D19" s="89" t="str">
        <f>'D.1.1 1 Rek'!A42</f>
        <v>Zařízení staveniště</v>
      </c>
      <c r="E19" s="140"/>
      <c r="F19" s="141"/>
      <c r="G19" s="136">
        <f>'D.1.1 1 Rek'!I42</f>
        <v>0</v>
      </c>
    </row>
    <row r="20" spans="1:7" ht="15.95" customHeight="1" x14ac:dyDescent="0.2">
      <c r="A20" s="144"/>
      <c r="B20" s="135"/>
      <c r="C20" s="136"/>
      <c r="D20" s="89" t="str">
        <f>'D.1.1 1 Rek'!A43</f>
        <v>Provoz investora</v>
      </c>
      <c r="E20" s="140"/>
      <c r="F20" s="141"/>
      <c r="G20" s="136">
        <f>'D.1.1 1 Rek'!I43</f>
        <v>0</v>
      </c>
    </row>
    <row r="21" spans="1:7" ht="15.95" customHeight="1" x14ac:dyDescent="0.2">
      <c r="A21" s="144" t="s">
        <v>27</v>
      </c>
      <c r="B21" s="135"/>
      <c r="C21" s="136">
        <f>'D.1.1 1 Rek'!I33</f>
        <v>0</v>
      </c>
      <c r="D21" s="89" t="str">
        <f>'D.1.1 1 Rek'!A44</f>
        <v>Kompletační činnost (IČD)</v>
      </c>
      <c r="E21" s="140"/>
      <c r="F21" s="141"/>
      <c r="G21" s="136">
        <f>'D.1.1 1 Rek'!I44</f>
        <v>0</v>
      </c>
    </row>
    <row r="22" spans="1:7" ht="15.95" customHeight="1" x14ac:dyDescent="0.2">
      <c r="A22" s="145" t="s">
        <v>55</v>
      </c>
      <c r="B22" s="115"/>
      <c r="C22" s="136">
        <f>C19+C21</f>
        <v>0</v>
      </c>
      <c r="D22" s="89" t="s">
        <v>56</v>
      </c>
      <c r="E22" s="140"/>
      <c r="F22" s="141"/>
      <c r="G22" s="136">
        <f>G23-SUM(G15:G21)</f>
        <v>0</v>
      </c>
    </row>
    <row r="23" spans="1:7" ht="15.95" customHeight="1" thickBot="1" x14ac:dyDescent="0.25">
      <c r="A23" s="295" t="s">
        <v>57</v>
      </c>
      <c r="B23" s="296"/>
      <c r="C23" s="146">
        <f>C22+G23</f>
        <v>0</v>
      </c>
      <c r="D23" s="147" t="s">
        <v>58</v>
      </c>
      <c r="E23" s="148"/>
      <c r="F23" s="149"/>
      <c r="G23" s="136">
        <f>'D.1.1 1 Rek'!H46</f>
        <v>0</v>
      </c>
    </row>
    <row r="24" spans="1:7" x14ac:dyDescent="0.2">
      <c r="A24" s="150" t="s">
        <v>59</v>
      </c>
      <c r="B24" s="151"/>
      <c r="C24" s="152"/>
      <c r="D24" s="151" t="s">
        <v>60</v>
      </c>
      <c r="E24" s="151"/>
      <c r="F24" s="153" t="s">
        <v>61</v>
      </c>
      <c r="G24" s="154"/>
    </row>
    <row r="25" spans="1:7" x14ac:dyDescent="0.2">
      <c r="A25" s="145" t="s">
        <v>62</v>
      </c>
      <c r="B25" s="115"/>
      <c r="C25" s="155"/>
      <c r="D25" s="115" t="s">
        <v>62</v>
      </c>
      <c r="F25" s="156" t="s">
        <v>62</v>
      </c>
      <c r="G25" s="157"/>
    </row>
    <row r="26" spans="1:7" ht="37.5" customHeight="1" x14ac:dyDescent="0.2">
      <c r="A26" s="145" t="s">
        <v>63</v>
      </c>
      <c r="B26" s="158"/>
      <c r="C26" s="155"/>
      <c r="D26" s="115" t="s">
        <v>63</v>
      </c>
      <c r="F26" s="156" t="s">
        <v>63</v>
      </c>
      <c r="G26" s="157"/>
    </row>
    <row r="27" spans="1:7" x14ac:dyDescent="0.2">
      <c r="A27" s="145"/>
      <c r="B27" s="159"/>
      <c r="C27" s="155"/>
      <c r="D27" s="115"/>
      <c r="F27" s="156"/>
      <c r="G27" s="157"/>
    </row>
    <row r="28" spans="1:7" x14ac:dyDescent="0.2">
      <c r="A28" s="145" t="s">
        <v>64</v>
      </c>
      <c r="B28" s="115"/>
      <c r="C28" s="155"/>
      <c r="D28" s="156" t="s">
        <v>65</v>
      </c>
      <c r="E28" s="155"/>
      <c r="F28" s="160" t="s">
        <v>65</v>
      </c>
      <c r="G28" s="157"/>
    </row>
    <row r="29" spans="1:7" ht="69" customHeight="1" x14ac:dyDescent="0.2">
      <c r="A29" s="145"/>
      <c r="B29" s="115"/>
      <c r="C29" s="161"/>
      <c r="D29" s="162"/>
      <c r="E29" s="161"/>
      <c r="F29" s="115"/>
      <c r="G29" s="157"/>
    </row>
    <row r="30" spans="1:7" x14ac:dyDescent="0.2">
      <c r="A30" s="163" t="s">
        <v>11</v>
      </c>
      <c r="B30" s="164"/>
      <c r="C30" s="165">
        <v>21</v>
      </c>
      <c r="D30" s="164" t="s">
        <v>66</v>
      </c>
      <c r="E30" s="166"/>
      <c r="F30" s="301">
        <f>C23-F32</f>
        <v>0</v>
      </c>
      <c r="G30" s="302"/>
    </row>
    <row r="31" spans="1:7" x14ac:dyDescent="0.2">
      <c r="A31" s="163" t="s">
        <v>67</v>
      </c>
      <c r="B31" s="164"/>
      <c r="C31" s="165">
        <f>C30</f>
        <v>21</v>
      </c>
      <c r="D31" s="164" t="s">
        <v>68</v>
      </c>
      <c r="E31" s="166"/>
      <c r="F31" s="301">
        <f>ROUND(PRODUCT(F30,C31/100),0)</f>
        <v>0</v>
      </c>
      <c r="G31" s="302"/>
    </row>
    <row r="32" spans="1:7" x14ac:dyDescent="0.2">
      <c r="A32" s="163" t="s">
        <v>11</v>
      </c>
      <c r="B32" s="164"/>
      <c r="C32" s="165">
        <v>0</v>
      </c>
      <c r="D32" s="164" t="s">
        <v>68</v>
      </c>
      <c r="E32" s="166"/>
      <c r="F32" s="301">
        <v>0</v>
      </c>
      <c r="G32" s="302"/>
    </row>
    <row r="33" spans="1:8" x14ac:dyDescent="0.2">
      <c r="A33" s="163" t="s">
        <v>67</v>
      </c>
      <c r="B33" s="167"/>
      <c r="C33" s="168">
        <f>C32</f>
        <v>0</v>
      </c>
      <c r="D33" s="164" t="s">
        <v>68</v>
      </c>
      <c r="E33" s="141"/>
      <c r="F33" s="301">
        <f>ROUND(PRODUCT(F32,C33/100),0)</f>
        <v>0</v>
      </c>
      <c r="G33" s="302"/>
    </row>
    <row r="34" spans="1:8" s="172" customFormat="1" ht="19.5" customHeight="1" thickBot="1" x14ac:dyDescent="0.3">
      <c r="A34" s="169" t="s">
        <v>69</v>
      </c>
      <c r="B34" s="170"/>
      <c r="C34" s="170"/>
      <c r="D34" s="170"/>
      <c r="E34" s="171"/>
      <c r="F34" s="303">
        <f>ROUND(SUM(F30:F33),0)</f>
        <v>0</v>
      </c>
      <c r="G34" s="304"/>
    </row>
    <row r="36" spans="1:8" x14ac:dyDescent="0.2">
      <c r="A36" s="2" t="s">
        <v>70</v>
      </c>
      <c r="B36" s="2"/>
      <c r="C36" s="2"/>
      <c r="D36" s="2"/>
      <c r="E36" s="2"/>
      <c r="F36" s="2"/>
      <c r="G36" s="2"/>
      <c r="H36" s="1" t="s">
        <v>1</v>
      </c>
    </row>
    <row r="37" spans="1:8" ht="14.25" customHeight="1" x14ac:dyDescent="0.2">
      <c r="A37" s="2"/>
      <c r="B37" s="305"/>
      <c r="C37" s="305"/>
      <c r="D37" s="305"/>
      <c r="E37" s="305"/>
      <c r="F37" s="305"/>
      <c r="G37" s="305"/>
      <c r="H37" s="1" t="s">
        <v>1</v>
      </c>
    </row>
    <row r="38" spans="1:8" ht="12.75" customHeight="1" x14ac:dyDescent="0.2">
      <c r="A38" s="173"/>
      <c r="B38" s="305"/>
      <c r="C38" s="305"/>
      <c r="D38" s="305"/>
      <c r="E38" s="305"/>
      <c r="F38" s="305"/>
      <c r="G38" s="305"/>
      <c r="H38" s="1" t="s">
        <v>1</v>
      </c>
    </row>
    <row r="39" spans="1:8" x14ac:dyDescent="0.2">
      <c r="A39" s="173"/>
      <c r="B39" s="305"/>
      <c r="C39" s="305"/>
      <c r="D39" s="305"/>
      <c r="E39" s="305"/>
      <c r="F39" s="305"/>
      <c r="G39" s="305"/>
      <c r="H39" s="1" t="s">
        <v>1</v>
      </c>
    </row>
    <row r="40" spans="1:8" x14ac:dyDescent="0.2">
      <c r="A40" s="173"/>
      <c r="B40" s="305"/>
      <c r="C40" s="305"/>
      <c r="D40" s="305"/>
      <c r="E40" s="305"/>
      <c r="F40" s="305"/>
      <c r="G40" s="305"/>
      <c r="H40" s="1" t="s">
        <v>1</v>
      </c>
    </row>
    <row r="41" spans="1:8" x14ac:dyDescent="0.2">
      <c r="A41" s="173"/>
      <c r="B41" s="305"/>
      <c r="C41" s="305"/>
      <c r="D41" s="305"/>
      <c r="E41" s="305"/>
      <c r="F41" s="305"/>
      <c r="G41" s="305"/>
      <c r="H41" s="1" t="s">
        <v>1</v>
      </c>
    </row>
    <row r="42" spans="1:8" x14ac:dyDescent="0.2">
      <c r="A42" s="173"/>
      <c r="B42" s="305"/>
      <c r="C42" s="305"/>
      <c r="D42" s="305"/>
      <c r="E42" s="305"/>
      <c r="F42" s="305"/>
      <c r="G42" s="305"/>
      <c r="H42" s="1" t="s">
        <v>1</v>
      </c>
    </row>
    <row r="43" spans="1:8" x14ac:dyDescent="0.2">
      <c r="A43" s="173"/>
      <c r="B43" s="305"/>
      <c r="C43" s="305"/>
      <c r="D43" s="305"/>
      <c r="E43" s="305"/>
      <c r="F43" s="305"/>
      <c r="G43" s="305"/>
      <c r="H43" s="1" t="s">
        <v>1</v>
      </c>
    </row>
    <row r="44" spans="1:8" ht="12.75" customHeight="1" x14ac:dyDescent="0.2">
      <c r="A44" s="173"/>
      <c r="B44" s="305"/>
      <c r="C44" s="305"/>
      <c r="D44" s="305"/>
      <c r="E44" s="305"/>
      <c r="F44" s="305"/>
      <c r="G44" s="305"/>
      <c r="H44" s="1" t="s">
        <v>1</v>
      </c>
    </row>
    <row r="45" spans="1:8" ht="12.75" customHeight="1" x14ac:dyDescent="0.2">
      <c r="A45" s="173"/>
      <c r="B45" s="305"/>
      <c r="C45" s="305"/>
      <c r="D45" s="305"/>
      <c r="E45" s="305"/>
      <c r="F45" s="305"/>
      <c r="G45" s="305"/>
      <c r="H45" s="1" t="s">
        <v>1</v>
      </c>
    </row>
    <row r="46" spans="1:8" x14ac:dyDescent="0.2">
      <c r="B46" s="300"/>
      <c r="C46" s="300"/>
      <c r="D46" s="300"/>
      <c r="E46" s="300"/>
      <c r="F46" s="300"/>
      <c r="G46" s="300"/>
    </row>
    <row r="47" spans="1:8" x14ac:dyDescent="0.2">
      <c r="B47" s="300"/>
      <c r="C47" s="300"/>
      <c r="D47" s="300"/>
      <c r="E47" s="300"/>
      <c r="F47" s="300"/>
      <c r="G47" s="300"/>
    </row>
    <row r="48" spans="1:8" x14ac:dyDescent="0.2">
      <c r="B48" s="300"/>
      <c r="C48" s="300"/>
      <c r="D48" s="300"/>
      <c r="E48" s="300"/>
      <c r="F48" s="300"/>
      <c r="G48" s="300"/>
    </row>
    <row r="49" spans="2:7" x14ac:dyDescent="0.2">
      <c r="B49" s="300"/>
      <c r="C49" s="300"/>
      <c r="D49" s="300"/>
      <c r="E49" s="300"/>
      <c r="F49" s="300"/>
      <c r="G49" s="300"/>
    </row>
    <row r="50" spans="2:7" x14ac:dyDescent="0.2">
      <c r="B50" s="300"/>
      <c r="C50" s="300"/>
      <c r="D50" s="300"/>
      <c r="E50" s="300"/>
      <c r="F50" s="300"/>
      <c r="G50" s="300"/>
    </row>
    <row r="51" spans="2:7" x14ac:dyDescent="0.2">
      <c r="B51" s="300"/>
      <c r="C51" s="300"/>
      <c r="D51" s="300"/>
      <c r="E51" s="300"/>
      <c r="F51" s="300"/>
      <c r="G51" s="300"/>
    </row>
  </sheetData>
  <mergeCells count="18">
    <mergeCell ref="B51:G51"/>
    <mergeCell ref="F30:G30"/>
    <mergeCell ref="F31:G31"/>
    <mergeCell ref="F32:G32"/>
    <mergeCell ref="F33:G33"/>
    <mergeCell ref="F34:G34"/>
    <mergeCell ref="B37:G45"/>
    <mergeCell ref="B46:G46"/>
    <mergeCell ref="B47:G47"/>
    <mergeCell ref="B48:G48"/>
    <mergeCell ref="B49:G49"/>
    <mergeCell ref="B50:G50"/>
    <mergeCell ref="A23:B23"/>
    <mergeCell ref="C8:E8"/>
    <mergeCell ref="C9:E9"/>
    <mergeCell ref="C10:E10"/>
    <mergeCell ref="C11:E11"/>
    <mergeCell ref="C12:E12"/>
  </mergeCells>
  <pageMargins left="0.59055118110236227" right="0.39370078740157483" top="0.59055118110236227" bottom="0.98425196850393704" header="0.19685039370078741" footer="0.51181102362204722"/>
  <pageSetup paperSize="9" orientation="portrait" r:id="rId1"/>
  <headerFooter alignWithMargins="0">
    <oddFooter>&amp;L&amp;9Zpracováno programem &amp;"Arial CE,Tučné"BUILDpower,  © RTS, a.s.&amp;R&amp;"Arial,Obyčejné"Strana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2"/>
  <dimension ref="A1:BE97"/>
  <sheetViews>
    <sheetView workbookViewId="0">
      <selection activeCell="H47" sqref="H47"/>
    </sheetView>
  </sheetViews>
  <sheetFormatPr defaultRowHeight="12.75" x14ac:dyDescent="0.2"/>
  <cols>
    <col min="1" max="1" width="5.85546875" style="1" customWidth="1"/>
    <col min="2" max="2" width="6.140625" style="1" customWidth="1"/>
    <col min="3" max="3" width="11.42578125" style="1" customWidth="1"/>
    <col min="4" max="4" width="15.85546875" style="1" customWidth="1"/>
    <col min="5" max="5" width="11.28515625" style="1" customWidth="1"/>
    <col min="6" max="6" width="10.85546875" style="1" customWidth="1"/>
    <col min="7" max="7" width="11" style="1" customWidth="1"/>
    <col min="8" max="8" width="11.140625" style="1" customWidth="1"/>
    <col min="9" max="9" width="10.7109375" style="1" customWidth="1"/>
    <col min="10" max="16384" width="9.140625" style="1"/>
  </cols>
  <sheetData>
    <row r="1" spans="1:9" ht="13.5" thickTop="1" x14ac:dyDescent="0.2">
      <c r="A1" s="306" t="s">
        <v>2</v>
      </c>
      <c r="B1" s="307"/>
      <c r="C1" s="174" t="s">
        <v>101</v>
      </c>
      <c r="D1" s="175"/>
      <c r="E1" s="176"/>
      <c r="F1" s="175"/>
      <c r="G1" s="177" t="s">
        <v>71</v>
      </c>
      <c r="H1" s="178" t="s">
        <v>94</v>
      </c>
      <c r="I1" s="179"/>
    </row>
    <row r="2" spans="1:9" ht="13.5" thickBot="1" x14ac:dyDescent="0.25">
      <c r="A2" s="308" t="s">
        <v>72</v>
      </c>
      <c r="B2" s="309"/>
      <c r="C2" s="180" t="s">
        <v>134</v>
      </c>
      <c r="D2" s="181"/>
      <c r="E2" s="182"/>
      <c r="F2" s="181"/>
      <c r="G2" s="310" t="s">
        <v>135</v>
      </c>
      <c r="H2" s="311"/>
      <c r="I2" s="312"/>
    </row>
    <row r="3" spans="1:9" ht="13.5" thickTop="1" x14ac:dyDescent="0.2">
      <c r="F3" s="115"/>
    </row>
    <row r="4" spans="1:9" ht="19.5" customHeight="1" x14ac:dyDescent="0.25">
      <c r="A4" s="183" t="s">
        <v>73</v>
      </c>
      <c r="B4" s="184"/>
      <c r="C4" s="184"/>
      <c r="D4" s="184"/>
      <c r="E4" s="185"/>
      <c r="F4" s="184"/>
      <c r="G4" s="184"/>
      <c r="H4" s="184"/>
      <c r="I4" s="184"/>
    </row>
    <row r="5" spans="1:9" ht="13.5" thickBot="1" x14ac:dyDescent="0.25"/>
    <row r="6" spans="1:9" s="115" customFormat="1" ht="13.5" thickBot="1" x14ac:dyDescent="0.25">
      <c r="A6" s="186"/>
      <c r="B6" s="187" t="s">
        <v>74</v>
      </c>
      <c r="C6" s="187"/>
      <c r="D6" s="188"/>
      <c r="E6" s="189" t="s">
        <v>23</v>
      </c>
      <c r="F6" s="190" t="s">
        <v>24</v>
      </c>
      <c r="G6" s="190" t="s">
        <v>25</v>
      </c>
      <c r="H6" s="190" t="s">
        <v>26</v>
      </c>
      <c r="I6" s="191" t="s">
        <v>27</v>
      </c>
    </row>
    <row r="7" spans="1:9" s="115" customFormat="1" x14ac:dyDescent="0.2">
      <c r="A7" s="282" t="str">
        <f>'D.1.1 1 Pol'!B7</f>
        <v>1</v>
      </c>
      <c r="B7" s="62" t="str">
        <f>'D.1.1 1 Pol'!C7</f>
        <v>Zemní práce</v>
      </c>
      <c r="D7" s="192"/>
      <c r="E7" s="283">
        <f>'D.1.1 1 Pol'!BA14</f>
        <v>0</v>
      </c>
      <c r="F7" s="284">
        <f>'D.1.1 1 Pol'!BB14</f>
        <v>0</v>
      </c>
      <c r="G7" s="284">
        <f>'D.1.1 1 Pol'!BC14</f>
        <v>0</v>
      </c>
      <c r="H7" s="284">
        <f>'D.1.1 1 Pol'!BD14</f>
        <v>0</v>
      </c>
      <c r="I7" s="285">
        <f>'D.1.1 1 Pol'!BE14</f>
        <v>0</v>
      </c>
    </row>
    <row r="8" spans="1:9" s="115" customFormat="1" x14ac:dyDescent="0.2">
      <c r="A8" s="282" t="str">
        <f>'D.1.1 1 Pol'!B15</f>
        <v>5</v>
      </c>
      <c r="B8" s="62" t="str">
        <f>'D.1.1 1 Pol'!C15</f>
        <v>Komunikace</v>
      </c>
      <c r="D8" s="192"/>
      <c r="E8" s="283">
        <f>'D.1.1 1 Pol'!BA18</f>
        <v>0</v>
      </c>
      <c r="F8" s="284">
        <f>'D.1.1 1 Pol'!BB18</f>
        <v>0</v>
      </c>
      <c r="G8" s="284">
        <f>'D.1.1 1 Pol'!BC18</f>
        <v>0</v>
      </c>
      <c r="H8" s="284">
        <f>'D.1.1 1 Pol'!BD18</f>
        <v>0</v>
      </c>
      <c r="I8" s="285">
        <f>'D.1.1 1 Pol'!BE18</f>
        <v>0</v>
      </c>
    </row>
    <row r="9" spans="1:9" s="115" customFormat="1" x14ac:dyDescent="0.2">
      <c r="A9" s="282" t="str">
        <f>'D.1.1 1 Pol'!B19</f>
        <v>61</v>
      </c>
      <c r="B9" s="62" t="str">
        <f>'D.1.1 1 Pol'!C19</f>
        <v>Upravy povrchů vnitřní</v>
      </c>
      <c r="D9" s="192"/>
      <c r="E9" s="283">
        <f>'D.1.1 1 Pol'!BA22</f>
        <v>0</v>
      </c>
      <c r="F9" s="284">
        <f>'D.1.1 1 Pol'!BB22</f>
        <v>0</v>
      </c>
      <c r="G9" s="284">
        <f>'D.1.1 1 Pol'!BC22</f>
        <v>0</v>
      </c>
      <c r="H9" s="284">
        <f>'D.1.1 1 Pol'!BD22</f>
        <v>0</v>
      </c>
      <c r="I9" s="285">
        <f>'D.1.1 1 Pol'!BE22</f>
        <v>0</v>
      </c>
    </row>
    <row r="10" spans="1:9" s="115" customFormat="1" x14ac:dyDescent="0.2">
      <c r="A10" s="282" t="str">
        <f>'D.1.1 1 Pol'!B23</f>
        <v>62</v>
      </c>
      <c r="B10" s="62" t="str">
        <f>'D.1.1 1 Pol'!C23</f>
        <v>Úpravy povrchů vnější</v>
      </c>
      <c r="D10" s="192"/>
      <c r="E10" s="283">
        <f>'D.1.1 1 Pol'!BA54</f>
        <v>0</v>
      </c>
      <c r="F10" s="284">
        <f>'D.1.1 1 Pol'!BB54</f>
        <v>0</v>
      </c>
      <c r="G10" s="284">
        <f>'D.1.1 1 Pol'!BC54</f>
        <v>0</v>
      </c>
      <c r="H10" s="284">
        <f>'D.1.1 1 Pol'!BD54</f>
        <v>0</v>
      </c>
      <c r="I10" s="285">
        <f>'D.1.1 1 Pol'!BE54</f>
        <v>0</v>
      </c>
    </row>
    <row r="11" spans="1:9" s="115" customFormat="1" x14ac:dyDescent="0.2">
      <c r="A11" s="282" t="str">
        <f>'D.1.1 1 Pol'!B55</f>
        <v>63</v>
      </c>
      <c r="B11" s="62" t="str">
        <f>'D.1.1 1 Pol'!C55</f>
        <v>Podlahy a podlahové konstrukce</v>
      </c>
      <c r="D11" s="192"/>
      <c r="E11" s="283">
        <f>'D.1.1 1 Pol'!BA58</f>
        <v>0</v>
      </c>
      <c r="F11" s="284">
        <f>'D.1.1 1 Pol'!BB58</f>
        <v>0</v>
      </c>
      <c r="G11" s="284">
        <f>'D.1.1 1 Pol'!BC58</f>
        <v>0</v>
      </c>
      <c r="H11" s="284">
        <f>'D.1.1 1 Pol'!BD58</f>
        <v>0</v>
      </c>
      <c r="I11" s="285">
        <f>'D.1.1 1 Pol'!BE58</f>
        <v>0</v>
      </c>
    </row>
    <row r="12" spans="1:9" s="115" customFormat="1" x14ac:dyDescent="0.2">
      <c r="A12" s="282" t="str">
        <f>'D.1.1 1 Pol'!B59</f>
        <v>64</v>
      </c>
      <c r="B12" s="62" t="str">
        <f>'D.1.1 1 Pol'!C59</f>
        <v>Výplně otvorů</v>
      </c>
      <c r="D12" s="192"/>
      <c r="E12" s="283">
        <f>'D.1.1 1 Pol'!BA61</f>
        <v>0</v>
      </c>
      <c r="F12" s="284">
        <f>'D.1.1 1 Pol'!BB61</f>
        <v>0</v>
      </c>
      <c r="G12" s="284">
        <f>'D.1.1 1 Pol'!BC61</f>
        <v>0</v>
      </c>
      <c r="H12" s="284">
        <f>'D.1.1 1 Pol'!BD61</f>
        <v>0</v>
      </c>
      <c r="I12" s="285">
        <f>'D.1.1 1 Pol'!BE61</f>
        <v>0</v>
      </c>
    </row>
    <row r="13" spans="1:9" s="115" customFormat="1" x14ac:dyDescent="0.2">
      <c r="A13" s="282" t="str">
        <f>'D.1.1 1 Pol'!B62</f>
        <v>94</v>
      </c>
      <c r="B13" s="62" t="str">
        <f>'D.1.1 1 Pol'!C62</f>
        <v>Lešení a stavební výtahy</v>
      </c>
      <c r="D13" s="192"/>
      <c r="E13" s="283">
        <f>'D.1.1 1 Pol'!BA74</f>
        <v>0</v>
      </c>
      <c r="F13" s="284">
        <f>'D.1.1 1 Pol'!BB74</f>
        <v>0</v>
      </c>
      <c r="G13" s="284">
        <f>'D.1.1 1 Pol'!BC74</f>
        <v>0</v>
      </c>
      <c r="H13" s="284">
        <f>'D.1.1 1 Pol'!BD74</f>
        <v>0</v>
      </c>
      <c r="I13" s="285">
        <f>'D.1.1 1 Pol'!BE74</f>
        <v>0</v>
      </c>
    </row>
    <row r="14" spans="1:9" s="115" customFormat="1" x14ac:dyDescent="0.2">
      <c r="A14" s="282" t="str">
        <f>'D.1.1 1 Pol'!B75</f>
        <v>95</v>
      </c>
      <c r="B14" s="62" t="str">
        <f>'D.1.1 1 Pol'!C75</f>
        <v>Dokončovací konstrukce na pozemních stavbách</v>
      </c>
      <c r="D14" s="192"/>
      <c r="E14" s="283">
        <f>'D.1.1 1 Pol'!BA79</f>
        <v>0</v>
      </c>
      <c r="F14" s="284">
        <f>'D.1.1 1 Pol'!BB79</f>
        <v>0</v>
      </c>
      <c r="G14" s="284">
        <f>'D.1.1 1 Pol'!BC79</f>
        <v>0</v>
      </c>
      <c r="H14" s="284">
        <f>'D.1.1 1 Pol'!BD79</f>
        <v>0</v>
      </c>
      <c r="I14" s="285">
        <f>'D.1.1 1 Pol'!BE79</f>
        <v>0</v>
      </c>
    </row>
    <row r="15" spans="1:9" s="115" customFormat="1" x14ac:dyDescent="0.2">
      <c r="A15" s="282" t="str">
        <f>'D.1.1 1 Pol'!B80</f>
        <v>96</v>
      </c>
      <c r="B15" s="62" t="str">
        <f>'D.1.1 1 Pol'!C80</f>
        <v>Bourání konstrukcí</v>
      </c>
      <c r="D15" s="192"/>
      <c r="E15" s="283">
        <f>'D.1.1 1 Pol'!BA98</f>
        <v>0</v>
      </c>
      <c r="F15" s="284">
        <f>'D.1.1 1 Pol'!BB98</f>
        <v>0</v>
      </c>
      <c r="G15" s="284">
        <f>'D.1.1 1 Pol'!BC98</f>
        <v>0</v>
      </c>
      <c r="H15" s="284">
        <f>'D.1.1 1 Pol'!BD98</f>
        <v>0</v>
      </c>
      <c r="I15" s="285">
        <f>'D.1.1 1 Pol'!BE98</f>
        <v>0</v>
      </c>
    </row>
    <row r="16" spans="1:9" s="115" customFormat="1" x14ac:dyDescent="0.2">
      <c r="A16" s="282" t="str">
        <f>'D.1.1 1 Pol'!B99</f>
        <v>97</v>
      </c>
      <c r="B16" s="62" t="str">
        <f>'D.1.1 1 Pol'!C99</f>
        <v>Prorážení otvorů</v>
      </c>
      <c r="D16" s="192"/>
      <c r="E16" s="283">
        <f>'D.1.1 1 Pol'!BA102</f>
        <v>0</v>
      </c>
      <c r="F16" s="284">
        <f>'D.1.1 1 Pol'!BB102</f>
        <v>0</v>
      </c>
      <c r="G16" s="284">
        <f>'D.1.1 1 Pol'!BC102</f>
        <v>0</v>
      </c>
      <c r="H16" s="284">
        <f>'D.1.1 1 Pol'!BD102</f>
        <v>0</v>
      </c>
      <c r="I16" s="285">
        <f>'D.1.1 1 Pol'!BE102</f>
        <v>0</v>
      </c>
    </row>
    <row r="17" spans="1:9" s="115" customFormat="1" x14ac:dyDescent="0.2">
      <c r="A17" s="282" t="str">
        <f>'D.1.1 1 Pol'!B103</f>
        <v>99</v>
      </c>
      <c r="B17" s="62" t="str">
        <f>'D.1.1 1 Pol'!C103</f>
        <v>Staveništní přesun hmot</v>
      </c>
      <c r="D17" s="192"/>
      <c r="E17" s="283">
        <f>'D.1.1 1 Pol'!BA105</f>
        <v>0</v>
      </c>
      <c r="F17" s="284">
        <f>'D.1.1 1 Pol'!BB105</f>
        <v>0</v>
      </c>
      <c r="G17" s="284">
        <f>'D.1.1 1 Pol'!BC105</f>
        <v>0</v>
      </c>
      <c r="H17" s="284">
        <f>'D.1.1 1 Pol'!BD105</f>
        <v>0</v>
      </c>
      <c r="I17" s="285">
        <f>'D.1.1 1 Pol'!BE105</f>
        <v>0</v>
      </c>
    </row>
    <row r="18" spans="1:9" s="115" customFormat="1" x14ac:dyDescent="0.2">
      <c r="A18" s="282" t="str">
        <f>'D.1.1 1 Pol'!B106</f>
        <v>711</v>
      </c>
      <c r="B18" s="62" t="str">
        <f>'D.1.1 1 Pol'!C106</f>
        <v>Izolace proti vodě</v>
      </c>
      <c r="D18" s="192"/>
      <c r="E18" s="283">
        <f>'D.1.1 1 Pol'!BA110</f>
        <v>0</v>
      </c>
      <c r="F18" s="284">
        <f>'D.1.1 1 Pol'!BB110</f>
        <v>0</v>
      </c>
      <c r="G18" s="284">
        <f>'D.1.1 1 Pol'!BC110</f>
        <v>0</v>
      </c>
      <c r="H18" s="284">
        <f>'D.1.1 1 Pol'!BD110</f>
        <v>0</v>
      </c>
      <c r="I18" s="285">
        <f>'D.1.1 1 Pol'!BE110</f>
        <v>0</v>
      </c>
    </row>
    <row r="19" spans="1:9" s="115" customFormat="1" x14ac:dyDescent="0.2">
      <c r="A19" s="282" t="str">
        <f>'D.1.1 1 Pol'!B111</f>
        <v>713</v>
      </c>
      <c r="B19" s="62" t="str">
        <f>'D.1.1 1 Pol'!C111</f>
        <v>Izolace tepelné</v>
      </c>
      <c r="D19" s="192"/>
      <c r="E19" s="283">
        <f>'D.1.1 1 Pol'!BA116</f>
        <v>0</v>
      </c>
      <c r="F19" s="284">
        <f>'D.1.1 1 Pol'!BB116</f>
        <v>0</v>
      </c>
      <c r="G19" s="284">
        <f>'D.1.1 1 Pol'!BC116</f>
        <v>0</v>
      </c>
      <c r="H19" s="284">
        <f>'D.1.1 1 Pol'!BD116</f>
        <v>0</v>
      </c>
      <c r="I19" s="285">
        <f>'D.1.1 1 Pol'!BE116</f>
        <v>0</v>
      </c>
    </row>
    <row r="20" spans="1:9" s="115" customFormat="1" x14ac:dyDescent="0.2">
      <c r="A20" s="282" t="str">
        <f>'D.1.1 1 Pol'!B117</f>
        <v>721</v>
      </c>
      <c r="B20" s="62" t="str">
        <f>'D.1.1 1 Pol'!C117</f>
        <v>Vnitřní kanalizace</v>
      </c>
      <c r="D20" s="192"/>
      <c r="E20" s="283">
        <f>'D.1.1 1 Pol'!BA121</f>
        <v>0</v>
      </c>
      <c r="F20" s="284">
        <f>'D.1.1 1 Pol'!BB121</f>
        <v>0</v>
      </c>
      <c r="G20" s="284">
        <f>'D.1.1 1 Pol'!BC121</f>
        <v>0</v>
      </c>
      <c r="H20" s="284">
        <f>'D.1.1 1 Pol'!BD121</f>
        <v>0</v>
      </c>
      <c r="I20" s="285">
        <f>'D.1.1 1 Pol'!BE121</f>
        <v>0</v>
      </c>
    </row>
    <row r="21" spans="1:9" s="115" customFormat="1" x14ac:dyDescent="0.2">
      <c r="A21" s="282" t="str">
        <f>'D.1.1 1 Pol'!B122</f>
        <v>762</v>
      </c>
      <c r="B21" s="62" t="str">
        <f>'D.1.1 1 Pol'!C122</f>
        <v>Konstrukce tesařské</v>
      </c>
      <c r="D21" s="192"/>
      <c r="E21" s="283">
        <f>'D.1.1 1 Pol'!BA159</f>
        <v>0</v>
      </c>
      <c r="F21" s="284">
        <f>'D.1.1 1 Pol'!BB159</f>
        <v>0</v>
      </c>
      <c r="G21" s="284">
        <f>'D.1.1 1 Pol'!BC159</f>
        <v>0</v>
      </c>
      <c r="H21" s="284">
        <f>'D.1.1 1 Pol'!BD159</f>
        <v>0</v>
      </c>
      <c r="I21" s="285">
        <f>'D.1.1 1 Pol'!BE159</f>
        <v>0</v>
      </c>
    </row>
    <row r="22" spans="1:9" s="115" customFormat="1" x14ac:dyDescent="0.2">
      <c r="A22" s="282" t="str">
        <f>'D.1.1 1 Pol'!B160</f>
        <v>763</v>
      </c>
      <c r="B22" s="62" t="str">
        <f>'D.1.1 1 Pol'!C160</f>
        <v>Dřevostavby</v>
      </c>
      <c r="D22" s="192"/>
      <c r="E22" s="283">
        <f>'D.1.1 1 Pol'!BA168</f>
        <v>0</v>
      </c>
      <c r="F22" s="284">
        <f>'D.1.1 1 Pol'!BB168</f>
        <v>0</v>
      </c>
      <c r="G22" s="284">
        <f>'D.1.1 1 Pol'!BC168</f>
        <v>0</v>
      </c>
      <c r="H22" s="284">
        <f>'D.1.1 1 Pol'!BD168</f>
        <v>0</v>
      </c>
      <c r="I22" s="285">
        <f>'D.1.1 1 Pol'!BE168</f>
        <v>0</v>
      </c>
    </row>
    <row r="23" spans="1:9" s="115" customFormat="1" x14ac:dyDescent="0.2">
      <c r="A23" s="282" t="str">
        <f>'D.1.1 1 Pol'!B169</f>
        <v>764</v>
      </c>
      <c r="B23" s="62" t="str">
        <f>'D.1.1 1 Pol'!C169</f>
        <v>Konstrukce klempířské</v>
      </c>
      <c r="D23" s="192"/>
      <c r="E23" s="283">
        <f>'D.1.1 1 Pol'!BA208</f>
        <v>0</v>
      </c>
      <c r="F23" s="284">
        <f>'D.1.1 1 Pol'!BB208</f>
        <v>0</v>
      </c>
      <c r="G23" s="284">
        <f>'D.1.1 1 Pol'!BC208</f>
        <v>0</v>
      </c>
      <c r="H23" s="284">
        <f>'D.1.1 1 Pol'!BD208</f>
        <v>0</v>
      </c>
      <c r="I23" s="285">
        <f>'D.1.1 1 Pol'!BE208</f>
        <v>0</v>
      </c>
    </row>
    <row r="24" spans="1:9" s="115" customFormat="1" x14ac:dyDescent="0.2">
      <c r="A24" s="282" t="str">
        <f>'D.1.1 1 Pol'!B209</f>
        <v>765</v>
      </c>
      <c r="B24" s="62" t="str">
        <f>'D.1.1 1 Pol'!C209</f>
        <v>Krytiny tvrdé</v>
      </c>
      <c r="D24" s="192"/>
      <c r="E24" s="283">
        <f>'D.1.1 1 Pol'!BA213</f>
        <v>0</v>
      </c>
      <c r="F24" s="284">
        <f>'D.1.1 1 Pol'!BB213</f>
        <v>0</v>
      </c>
      <c r="G24" s="284">
        <f>'D.1.1 1 Pol'!BC213</f>
        <v>0</v>
      </c>
      <c r="H24" s="284">
        <f>'D.1.1 1 Pol'!BD213</f>
        <v>0</v>
      </c>
      <c r="I24" s="285">
        <f>'D.1.1 1 Pol'!BE213</f>
        <v>0</v>
      </c>
    </row>
    <row r="25" spans="1:9" s="115" customFormat="1" x14ac:dyDescent="0.2">
      <c r="A25" s="282" t="str">
        <f>'D.1.1 1 Pol'!B214</f>
        <v>766</v>
      </c>
      <c r="B25" s="62" t="str">
        <f>'D.1.1 1 Pol'!C214</f>
        <v>Konstrukce truhlářské</v>
      </c>
      <c r="D25" s="192"/>
      <c r="E25" s="283">
        <f>'D.1.1 1 Pol'!BA225</f>
        <v>0</v>
      </c>
      <c r="F25" s="284">
        <f>'D.1.1 1 Pol'!BB225</f>
        <v>0</v>
      </c>
      <c r="G25" s="284">
        <f>'D.1.1 1 Pol'!BC225</f>
        <v>0</v>
      </c>
      <c r="H25" s="284">
        <f>'D.1.1 1 Pol'!BD225</f>
        <v>0</v>
      </c>
      <c r="I25" s="285">
        <f>'D.1.1 1 Pol'!BE225</f>
        <v>0</v>
      </c>
    </row>
    <row r="26" spans="1:9" s="115" customFormat="1" x14ac:dyDescent="0.2">
      <c r="A26" s="282" t="str">
        <f>'D.1.1 1 Pol'!B226</f>
        <v>767</v>
      </c>
      <c r="B26" s="62" t="str">
        <f>'D.1.1 1 Pol'!C226</f>
        <v>Konstrukce zámečnické</v>
      </c>
      <c r="D26" s="192"/>
      <c r="E26" s="283">
        <f>'D.1.1 1 Pol'!BA230</f>
        <v>0</v>
      </c>
      <c r="F26" s="284">
        <f>'D.1.1 1 Pol'!BB230</f>
        <v>0</v>
      </c>
      <c r="G26" s="284">
        <f>'D.1.1 1 Pol'!BC230</f>
        <v>0</v>
      </c>
      <c r="H26" s="284">
        <f>'D.1.1 1 Pol'!BD230</f>
        <v>0</v>
      </c>
      <c r="I26" s="285">
        <f>'D.1.1 1 Pol'!BE230</f>
        <v>0</v>
      </c>
    </row>
    <row r="27" spans="1:9" s="115" customFormat="1" x14ac:dyDescent="0.2">
      <c r="A27" s="282" t="str">
        <f>'D.1.1 1 Pol'!B231</f>
        <v>769</v>
      </c>
      <c r="B27" s="62" t="str">
        <f>'D.1.1 1 Pol'!C231</f>
        <v>Otvorové prvky z plastu</v>
      </c>
      <c r="D27" s="192"/>
      <c r="E27" s="283">
        <f>'D.1.1 1 Pol'!BA264</f>
        <v>0</v>
      </c>
      <c r="F27" s="284">
        <f>'D.1.1 1 Pol'!BB264</f>
        <v>0</v>
      </c>
      <c r="G27" s="284">
        <f>'D.1.1 1 Pol'!BC264</f>
        <v>0</v>
      </c>
      <c r="H27" s="284">
        <f>'D.1.1 1 Pol'!BD264</f>
        <v>0</v>
      </c>
      <c r="I27" s="285">
        <f>'D.1.1 1 Pol'!BE264</f>
        <v>0</v>
      </c>
    </row>
    <row r="28" spans="1:9" s="115" customFormat="1" x14ac:dyDescent="0.2">
      <c r="A28" s="282" t="str">
        <f>'D.1.1 1 Pol'!B265</f>
        <v>783</v>
      </c>
      <c r="B28" s="62" t="str">
        <f>'D.1.1 1 Pol'!C265</f>
        <v>Nátěry</v>
      </c>
      <c r="D28" s="192"/>
      <c r="E28" s="283">
        <f>'D.1.1 1 Pol'!BA271</f>
        <v>0</v>
      </c>
      <c r="F28" s="284">
        <f>'D.1.1 1 Pol'!BB271</f>
        <v>0</v>
      </c>
      <c r="G28" s="284">
        <f>'D.1.1 1 Pol'!BC271</f>
        <v>0</v>
      </c>
      <c r="H28" s="284">
        <f>'D.1.1 1 Pol'!BD271</f>
        <v>0</v>
      </c>
      <c r="I28" s="285">
        <f>'D.1.1 1 Pol'!BE271</f>
        <v>0</v>
      </c>
    </row>
    <row r="29" spans="1:9" s="115" customFormat="1" x14ac:dyDescent="0.2">
      <c r="A29" s="282" t="str">
        <f>'D.1.1 1 Pol'!B272</f>
        <v>784</v>
      </c>
      <c r="B29" s="62" t="str">
        <f>'D.1.1 1 Pol'!C272</f>
        <v>Malby</v>
      </c>
      <c r="D29" s="192"/>
      <c r="E29" s="283">
        <f>'D.1.1 1 Pol'!BA275</f>
        <v>0</v>
      </c>
      <c r="F29" s="284">
        <f>'D.1.1 1 Pol'!BB275</f>
        <v>0</v>
      </c>
      <c r="G29" s="284">
        <f>'D.1.1 1 Pol'!BC275</f>
        <v>0</v>
      </c>
      <c r="H29" s="284">
        <f>'D.1.1 1 Pol'!BD275</f>
        <v>0</v>
      </c>
      <c r="I29" s="285">
        <f>'D.1.1 1 Pol'!BE275</f>
        <v>0</v>
      </c>
    </row>
    <row r="30" spans="1:9" s="115" customFormat="1" x14ac:dyDescent="0.2">
      <c r="A30" s="282" t="str">
        <f>'D.1.1 1 Pol'!B276</f>
        <v>786</v>
      </c>
      <c r="B30" s="62" t="str">
        <f>'D.1.1 1 Pol'!C276</f>
        <v>Čalounické úpravy</v>
      </c>
      <c r="D30" s="192"/>
      <c r="E30" s="283">
        <f>'D.1.1 1 Pol'!BA280</f>
        <v>0</v>
      </c>
      <c r="F30" s="284">
        <f>'D.1.1 1 Pol'!BB280</f>
        <v>0</v>
      </c>
      <c r="G30" s="284">
        <f>'D.1.1 1 Pol'!BC280</f>
        <v>0</v>
      </c>
      <c r="H30" s="284">
        <f>'D.1.1 1 Pol'!BD280</f>
        <v>0</v>
      </c>
      <c r="I30" s="285">
        <f>'D.1.1 1 Pol'!BE280</f>
        <v>0</v>
      </c>
    </row>
    <row r="31" spans="1:9" s="115" customFormat="1" x14ac:dyDescent="0.2">
      <c r="A31" s="282" t="str">
        <f>'D.1.1 1 Pol'!B281</f>
        <v>M21</v>
      </c>
      <c r="B31" s="62" t="str">
        <f>'D.1.1 1 Pol'!C281</f>
        <v>Elektromontáže</v>
      </c>
      <c r="D31" s="192"/>
      <c r="E31" s="283">
        <f>'D.1.1 1 Pol'!BA284</f>
        <v>0</v>
      </c>
      <c r="F31" s="284">
        <f>'D.1.1 1 Pol'!BB284</f>
        <v>0</v>
      </c>
      <c r="G31" s="284">
        <f>'D.1.1 1 Pol'!BC284</f>
        <v>0</v>
      </c>
      <c r="H31" s="284">
        <f>'D.1.1 1 Pol'!BD284</f>
        <v>0</v>
      </c>
      <c r="I31" s="285">
        <f>'D.1.1 1 Pol'!BE284</f>
        <v>0</v>
      </c>
    </row>
    <row r="32" spans="1:9" s="115" customFormat="1" ht="13.5" thickBot="1" x14ac:dyDescent="0.25">
      <c r="A32" s="282" t="str">
        <f>'D.1.1 1 Pol'!B285</f>
        <v>D96</v>
      </c>
      <c r="B32" s="62" t="str">
        <f>'D.1.1 1 Pol'!C285</f>
        <v>Přesuny suti a vybouraných hmot</v>
      </c>
      <c r="D32" s="192"/>
      <c r="E32" s="283">
        <f>'D.1.1 1 Pol'!BA296</f>
        <v>0</v>
      </c>
      <c r="F32" s="284">
        <f>'D.1.1 1 Pol'!BB296</f>
        <v>0</v>
      </c>
      <c r="G32" s="284">
        <f>'D.1.1 1 Pol'!BC296</f>
        <v>0</v>
      </c>
      <c r="H32" s="284">
        <f>'D.1.1 1 Pol'!BD296</f>
        <v>0</v>
      </c>
      <c r="I32" s="285">
        <f>'D.1.1 1 Pol'!BE296</f>
        <v>0</v>
      </c>
    </row>
    <row r="33" spans="1:57" s="14" customFormat="1" ht="13.5" thickBot="1" x14ac:dyDescent="0.25">
      <c r="A33" s="193"/>
      <c r="B33" s="194" t="s">
        <v>75</v>
      </c>
      <c r="C33" s="194"/>
      <c r="D33" s="195"/>
      <c r="E33" s="196">
        <f>SUM(E7:E32)</f>
        <v>0</v>
      </c>
      <c r="F33" s="197">
        <f>SUM(F7:F32)</f>
        <v>0</v>
      </c>
      <c r="G33" s="197">
        <f>SUM(G7:G32)</f>
        <v>0</v>
      </c>
      <c r="H33" s="197">
        <f>SUM(H7:H32)</f>
        <v>0</v>
      </c>
      <c r="I33" s="198">
        <f>SUM(I7:I32)</f>
        <v>0</v>
      </c>
    </row>
    <row r="34" spans="1:57" x14ac:dyDescent="0.2">
      <c r="A34" s="115"/>
      <c r="B34" s="115"/>
      <c r="C34" s="115"/>
      <c r="D34" s="115"/>
      <c r="E34" s="115"/>
      <c r="F34" s="115"/>
      <c r="G34" s="115"/>
      <c r="H34" s="115"/>
      <c r="I34" s="115"/>
    </row>
    <row r="35" spans="1:57" ht="19.5" customHeight="1" x14ac:dyDescent="0.25">
      <c r="A35" s="184" t="s">
        <v>76</v>
      </c>
      <c r="B35" s="184"/>
      <c r="C35" s="184"/>
      <c r="D35" s="184"/>
      <c r="E35" s="184"/>
      <c r="F35" s="184"/>
      <c r="G35" s="199"/>
      <c r="H35" s="184"/>
      <c r="I35" s="184"/>
      <c r="BA35" s="121"/>
      <c r="BB35" s="121"/>
      <c r="BC35" s="121"/>
      <c r="BD35" s="121"/>
      <c r="BE35" s="121"/>
    </row>
    <row r="36" spans="1:57" ht="13.5" thickBot="1" x14ac:dyDescent="0.25"/>
    <row r="37" spans="1:57" x14ac:dyDescent="0.2">
      <c r="A37" s="150" t="s">
        <v>77</v>
      </c>
      <c r="B37" s="151"/>
      <c r="C37" s="151"/>
      <c r="D37" s="200"/>
      <c r="E37" s="201" t="s">
        <v>78</v>
      </c>
      <c r="F37" s="202" t="s">
        <v>12</v>
      </c>
      <c r="G37" s="203" t="s">
        <v>79</v>
      </c>
      <c r="H37" s="204"/>
      <c r="I37" s="205" t="s">
        <v>78</v>
      </c>
    </row>
    <row r="38" spans="1:57" x14ac:dyDescent="0.2">
      <c r="A38" s="144" t="s">
        <v>557</v>
      </c>
      <c r="B38" s="135"/>
      <c r="C38" s="135"/>
      <c r="D38" s="206"/>
      <c r="E38" s="207"/>
      <c r="F38" s="208"/>
      <c r="G38" s="209">
        <v>0</v>
      </c>
      <c r="H38" s="210"/>
      <c r="I38" s="211">
        <f t="shared" ref="I38:I45" si="0">E38+F38*G38/100</f>
        <v>0</v>
      </c>
      <c r="BA38" s="1">
        <v>0</v>
      </c>
    </row>
    <row r="39" spans="1:57" x14ac:dyDescent="0.2">
      <c r="A39" s="144" t="s">
        <v>558</v>
      </c>
      <c r="B39" s="135"/>
      <c r="C39" s="135"/>
      <c r="D39" s="206"/>
      <c r="E39" s="207"/>
      <c r="F39" s="208"/>
      <c r="G39" s="209">
        <v>0</v>
      </c>
      <c r="H39" s="210"/>
      <c r="I39" s="211">
        <f t="shared" si="0"/>
        <v>0</v>
      </c>
      <c r="BA39" s="1">
        <v>0</v>
      </c>
    </row>
    <row r="40" spans="1:57" x14ac:dyDescent="0.2">
      <c r="A40" s="144" t="s">
        <v>559</v>
      </c>
      <c r="B40" s="135"/>
      <c r="C40" s="135"/>
      <c r="D40" s="206"/>
      <c r="E40" s="207"/>
      <c r="F40" s="208"/>
      <c r="G40" s="209">
        <v>0</v>
      </c>
      <c r="H40" s="210"/>
      <c r="I40" s="211">
        <f t="shared" si="0"/>
        <v>0</v>
      </c>
      <c r="BA40" s="1">
        <v>0</v>
      </c>
    </row>
    <row r="41" spans="1:57" x14ac:dyDescent="0.2">
      <c r="A41" s="144" t="s">
        <v>560</v>
      </c>
      <c r="B41" s="135"/>
      <c r="C41" s="135"/>
      <c r="D41" s="206"/>
      <c r="E41" s="207"/>
      <c r="F41" s="208"/>
      <c r="G41" s="209">
        <v>0</v>
      </c>
      <c r="H41" s="210"/>
      <c r="I41" s="211">
        <f t="shared" si="0"/>
        <v>0</v>
      </c>
      <c r="BA41" s="1">
        <v>0</v>
      </c>
    </row>
    <row r="42" spans="1:57" x14ac:dyDescent="0.2">
      <c r="A42" s="144" t="s">
        <v>561</v>
      </c>
      <c r="B42" s="135"/>
      <c r="C42" s="135"/>
      <c r="D42" s="206"/>
      <c r="E42" s="207"/>
      <c r="F42" s="208"/>
      <c r="G42" s="209">
        <v>0</v>
      </c>
      <c r="H42" s="210"/>
      <c r="I42" s="211">
        <f t="shared" si="0"/>
        <v>0</v>
      </c>
      <c r="BA42" s="1">
        <v>1</v>
      </c>
    </row>
    <row r="43" spans="1:57" x14ac:dyDescent="0.2">
      <c r="A43" s="144" t="s">
        <v>562</v>
      </c>
      <c r="B43" s="135"/>
      <c r="C43" s="135"/>
      <c r="D43" s="206"/>
      <c r="E43" s="207"/>
      <c r="F43" s="208"/>
      <c r="G43" s="209">
        <v>0</v>
      </c>
      <c r="H43" s="210"/>
      <c r="I43" s="211">
        <f t="shared" si="0"/>
        <v>0</v>
      </c>
      <c r="BA43" s="1">
        <v>1</v>
      </c>
    </row>
    <row r="44" spans="1:57" x14ac:dyDescent="0.2">
      <c r="A44" s="144" t="s">
        <v>563</v>
      </c>
      <c r="B44" s="135"/>
      <c r="C44" s="135"/>
      <c r="D44" s="206"/>
      <c r="E44" s="207"/>
      <c r="F44" s="208"/>
      <c r="G44" s="209">
        <v>0</v>
      </c>
      <c r="H44" s="210"/>
      <c r="I44" s="211">
        <f t="shared" si="0"/>
        <v>0</v>
      </c>
      <c r="BA44" s="1">
        <v>2</v>
      </c>
    </row>
    <row r="45" spans="1:57" x14ac:dyDescent="0.2">
      <c r="A45" s="144" t="s">
        <v>564</v>
      </c>
      <c r="B45" s="135"/>
      <c r="C45" s="135"/>
      <c r="D45" s="206"/>
      <c r="E45" s="207"/>
      <c r="F45" s="208"/>
      <c r="G45" s="209">
        <v>0</v>
      </c>
      <c r="H45" s="210"/>
      <c r="I45" s="211">
        <f t="shared" si="0"/>
        <v>0</v>
      </c>
      <c r="BA45" s="1">
        <v>2</v>
      </c>
    </row>
    <row r="46" spans="1:57" ht="13.5" thickBot="1" x14ac:dyDescent="0.25">
      <c r="A46" s="212"/>
      <c r="B46" s="213" t="s">
        <v>80</v>
      </c>
      <c r="C46" s="214"/>
      <c r="D46" s="215"/>
      <c r="E46" s="216"/>
      <c r="F46" s="217"/>
      <c r="G46" s="217"/>
      <c r="H46" s="313">
        <f>SUM(I38:I45)</f>
        <v>0</v>
      </c>
      <c r="I46" s="314"/>
    </row>
    <row r="48" spans="1:57" x14ac:dyDescent="0.2">
      <c r="B48" s="14"/>
      <c r="F48" s="218"/>
      <c r="G48" s="219"/>
      <c r="H48" s="219"/>
      <c r="I48" s="46"/>
    </row>
    <row r="49" spans="6:9" x14ac:dyDescent="0.2">
      <c r="F49" s="218"/>
      <c r="G49" s="219"/>
      <c r="H49" s="219"/>
      <c r="I49" s="46"/>
    </row>
    <row r="50" spans="6:9" x14ac:dyDescent="0.2">
      <c r="F50" s="218"/>
      <c r="G50" s="219"/>
      <c r="H50" s="219"/>
      <c r="I50" s="46"/>
    </row>
    <row r="51" spans="6:9" x14ac:dyDescent="0.2">
      <c r="F51" s="218"/>
      <c r="G51" s="219"/>
      <c r="H51" s="219"/>
      <c r="I51" s="46"/>
    </row>
    <row r="52" spans="6:9" x14ac:dyDescent="0.2">
      <c r="F52" s="218"/>
      <c r="G52" s="219"/>
      <c r="H52" s="219"/>
      <c r="I52" s="46"/>
    </row>
    <row r="53" spans="6:9" x14ac:dyDescent="0.2">
      <c r="F53" s="218"/>
      <c r="G53" s="219"/>
      <c r="H53" s="219"/>
      <c r="I53" s="46"/>
    </row>
    <row r="54" spans="6:9" x14ac:dyDescent="0.2">
      <c r="F54" s="218"/>
      <c r="G54" s="219"/>
      <c r="H54" s="219"/>
      <c r="I54" s="46"/>
    </row>
    <row r="55" spans="6:9" x14ac:dyDescent="0.2">
      <c r="F55" s="218"/>
      <c r="G55" s="219"/>
      <c r="H55" s="219"/>
      <c r="I55" s="46"/>
    </row>
    <row r="56" spans="6:9" x14ac:dyDescent="0.2">
      <c r="F56" s="218"/>
      <c r="G56" s="219"/>
      <c r="H56" s="219"/>
      <c r="I56" s="46"/>
    </row>
    <row r="57" spans="6:9" x14ac:dyDescent="0.2">
      <c r="F57" s="218"/>
      <c r="G57" s="219"/>
      <c r="H57" s="219"/>
      <c r="I57" s="46"/>
    </row>
    <row r="58" spans="6:9" x14ac:dyDescent="0.2">
      <c r="F58" s="218"/>
      <c r="G58" s="219"/>
      <c r="H58" s="219"/>
      <c r="I58" s="46"/>
    </row>
    <row r="59" spans="6:9" x14ac:dyDescent="0.2">
      <c r="F59" s="218"/>
      <c r="G59" s="219"/>
      <c r="H59" s="219"/>
      <c r="I59" s="46"/>
    </row>
    <row r="60" spans="6:9" x14ac:dyDescent="0.2">
      <c r="F60" s="218"/>
      <c r="G60" s="219"/>
      <c r="H60" s="219"/>
      <c r="I60" s="46"/>
    </row>
    <row r="61" spans="6:9" x14ac:dyDescent="0.2">
      <c r="F61" s="218"/>
      <c r="G61" s="219"/>
      <c r="H61" s="219"/>
      <c r="I61" s="46"/>
    </row>
    <row r="62" spans="6:9" x14ac:dyDescent="0.2">
      <c r="F62" s="218"/>
      <c r="G62" s="219"/>
      <c r="H62" s="219"/>
      <c r="I62" s="46"/>
    </row>
    <row r="63" spans="6:9" x14ac:dyDescent="0.2">
      <c r="F63" s="218"/>
      <c r="G63" s="219"/>
      <c r="H63" s="219"/>
      <c r="I63" s="46"/>
    </row>
    <row r="64" spans="6:9" x14ac:dyDescent="0.2">
      <c r="F64" s="218"/>
      <c r="G64" s="219"/>
      <c r="H64" s="219"/>
      <c r="I64" s="46"/>
    </row>
    <row r="65" spans="6:9" x14ac:dyDescent="0.2">
      <c r="F65" s="218"/>
      <c r="G65" s="219"/>
      <c r="H65" s="219"/>
      <c r="I65" s="46"/>
    </row>
    <row r="66" spans="6:9" x14ac:dyDescent="0.2">
      <c r="F66" s="218"/>
      <c r="G66" s="219"/>
      <c r="H66" s="219"/>
      <c r="I66" s="46"/>
    </row>
    <row r="67" spans="6:9" x14ac:dyDescent="0.2">
      <c r="F67" s="218"/>
      <c r="G67" s="219"/>
      <c r="H67" s="219"/>
      <c r="I67" s="46"/>
    </row>
    <row r="68" spans="6:9" x14ac:dyDescent="0.2">
      <c r="F68" s="218"/>
      <c r="G68" s="219"/>
      <c r="H68" s="219"/>
      <c r="I68" s="46"/>
    </row>
    <row r="69" spans="6:9" x14ac:dyDescent="0.2">
      <c r="F69" s="218"/>
      <c r="G69" s="219"/>
      <c r="H69" s="219"/>
      <c r="I69" s="46"/>
    </row>
    <row r="70" spans="6:9" x14ac:dyDescent="0.2">
      <c r="F70" s="218"/>
      <c r="G70" s="219"/>
      <c r="H70" s="219"/>
      <c r="I70" s="46"/>
    </row>
    <row r="71" spans="6:9" x14ac:dyDescent="0.2">
      <c r="F71" s="218"/>
      <c r="G71" s="219"/>
      <c r="H71" s="219"/>
      <c r="I71" s="46"/>
    </row>
    <row r="72" spans="6:9" x14ac:dyDescent="0.2">
      <c r="F72" s="218"/>
      <c r="G72" s="219"/>
      <c r="H72" s="219"/>
      <c r="I72" s="46"/>
    </row>
    <row r="73" spans="6:9" x14ac:dyDescent="0.2">
      <c r="F73" s="218"/>
      <c r="G73" s="219"/>
      <c r="H73" s="219"/>
      <c r="I73" s="46"/>
    </row>
    <row r="74" spans="6:9" x14ac:dyDescent="0.2">
      <c r="F74" s="218"/>
      <c r="G74" s="219"/>
      <c r="H74" s="219"/>
      <c r="I74" s="46"/>
    </row>
    <row r="75" spans="6:9" x14ac:dyDescent="0.2">
      <c r="F75" s="218"/>
      <c r="G75" s="219"/>
      <c r="H75" s="219"/>
      <c r="I75" s="46"/>
    </row>
    <row r="76" spans="6:9" x14ac:dyDescent="0.2">
      <c r="F76" s="218"/>
      <c r="G76" s="219"/>
      <c r="H76" s="219"/>
      <c r="I76" s="46"/>
    </row>
    <row r="77" spans="6:9" x14ac:dyDescent="0.2">
      <c r="F77" s="218"/>
      <c r="G77" s="219"/>
      <c r="H77" s="219"/>
      <c r="I77" s="46"/>
    </row>
    <row r="78" spans="6:9" x14ac:dyDescent="0.2">
      <c r="F78" s="218"/>
      <c r="G78" s="219"/>
      <c r="H78" s="219"/>
      <c r="I78" s="46"/>
    </row>
    <row r="79" spans="6:9" x14ac:dyDescent="0.2">
      <c r="F79" s="218"/>
      <c r="G79" s="219"/>
      <c r="H79" s="219"/>
      <c r="I79" s="46"/>
    </row>
    <row r="80" spans="6:9" x14ac:dyDescent="0.2">
      <c r="F80" s="218"/>
      <c r="G80" s="219"/>
      <c r="H80" s="219"/>
      <c r="I80" s="46"/>
    </row>
    <row r="81" spans="6:9" x14ac:dyDescent="0.2">
      <c r="F81" s="218"/>
      <c r="G81" s="219"/>
      <c r="H81" s="219"/>
      <c r="I81" s="46"/>
    </row>
    <row r="82" spans="6:9" x14ac:dyDescent="0.2">
      <c r="F82" s="218"/>
      <c r="G82" s="219"/>
      <c r="H82" s="219"/>
      <c r="I82" s="46"/>
    </row>
    <row r="83" spans="6:9" x14ac:dyDescent="0.2">
      <c r="F83" s="218"/>
      <c r="G83" s="219"/>
      <c r="H83" s="219"/>
      <c r="I83" s="46"/>
    </row>
    <row r="84" spans="6:9" x14ac:dyDescent="0.2">
      <c r="F84" s="218"/>
      <c r="G84" s="219"/>
      <c r="H84" s="219"/>
      <c r="I84" s="46"/>
    </row>
    <row r="85" spans="6:9" x14ac:dyDescent="0.2">
      <c r="F85" s="218"/>
      <c r="G85" s="219"/>
      <c r="H85" s="219"/>
      <c r="I85" s="46"/>
    </row>
    <row r="86" spans="6:9" x14ac:dyDescent="0.2">
      <c r="F86" s="218"/>
      <c r="G86" s="219"/>
      <c r="H86" s="219"/>
      <c r="I86" s="46"/>
    </row>
    <row r="87" spans="6:9" x14ac:dyDescent="0.2">
      <c r="F87" s="218"/>
      <c r="G87" s="219"/>
      <c r="H87" s="219"/>
      <c r="I87" s="46"/>
    </row>
    <row r="88" spans="6:9" x14ac:dyDescent="0.2">
      <c r="F88" s="218"/>
      <c r="G88" s="219"/>
      <c r="H88" s="219"/>
      <c r="I88" s="46"/>
    </row>
    <row r="89" spans="6:9" x14ac:dyDescent="0.2">
      <c r="F89" s="218"/>
      <c r="G89" s="219"/>
      <c r="H89" s="219"/>
      <c r="I89" s="46"/>
    </row>
    <row r="90" spans="6:9" x14ac:dyDescent="0.2">
      <c r="F90" s="218"/>
      <c r="G90" s="219"/>
      <c r="H90" s="219"/>
      <c r="I90" s="46"/>
    </row>
    <row r="91" spans="6:9" x14ac:dyDescent="0.2">
      <c r="F91" s="218"/>
      <c r="G91" s="219"/>
      <c r="H91" s="219"/>
      <c r="I91" s="46"/>
    </row>
    <row r="92" spans="6:9" x14ac:dyDescent="0.2">
      <c r="F92" s="218"/>
      <c r="G92" s="219"/>
      <c r="H92" s="219"/>
      <c r="I92" s="46"/>
    </row>
    <row r="93" spans="6:9" x14ac:dyDescent="0.2">
      <c r="F93" s="218"/>
      <c r="G93" s="219"/>
      <c r="H93" s="219"/>
      <c r="I93" s="46"/>
    </row>
    <row r="94" spans="6:9" x14ac:dyDescent="0.2">
      <c r="F94" s="218"/>
      <c r="G94" s="219"/>
      <c r="H94" s="219"/>
      <c r="I94" s="46"/>
    </row>
    <row r="95" spans="6:9" x14ac:dyDescent="0.2">
      <c r="F95" s="218"/>
      <c r="G95" s="219"/>
      <c r="H95" s="219"/>
      <c r="I95" s="46"/>
    </row>
    <row r="96" spans="6:9" x14ac:dyDescent="0.2">
      <c r="F96" s="218"/>
      <c r="G96" s="219"/>
      <c r="H96" s="219"/>
      <c r="I96" s="46"/>
    </row>
    <row r="97" spans="6:9" x14ac:dyDescent="0.2">
      <c r="F97" s="218"/>
      <c r="G97" s="219"/>
      <c r="H97" s="219"/>
      <c r="I97" s="46"/>
    </row>
  </sheetData>
  <mergeCells count="4">
    <mergeCell ref="A1:B1"/>
    <mergeCell ref="A2:B2"/>
    <mergeCell ref="G2:I2"/>
    <mergeCell ref="H46:I46"/>
  </mergeCells>
  <pageMargins left="0.59055118110236227" right="0.39370078740157483" top="0.59055118110236227" bottom="0.98425196850393704" header="0.19685039370078741" footer="0.51181102362204722"/>
  <pageSetup paperSize="9" orientation="portrait" r:id="rId1"/>
  <headerFooter alignWithMargins="0">
    <oddFooter>&amp;L&amp;9Zpracováno programem &amp;"Arial CE,Tučné"BUILDpower,  © RTS, a.s.&amp;R&amp;"Arial,Obyčejné"Strana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"/>
  <dimension ref="A1:CB369"/>
  <sheetViews>
    <sheetView showGridLines="0" showZeros="0" topLeftCell="A229" zoomScaleNormal="100" zoomScaleSheetLayoutView="100" workbookViewId="0">
      <selection activeCell="H47" sqref="H47"/>
    </sheetView>
  </sheetViews>
  <sheetFormatPr defaultRowHeight="12.75" x14ac:dyDescent="0.2"/>
  <cols>
    <col min="1" max="1" width="4.42578125" style="220" customWidth="1"/>
    <col min="2" max="2" width="11.5703125" style="220" customWidth="1"/>
    <col min="3" max="3" width="40.42578125" style="220" customWidth="1"/>
    <col min="4" max="4" width="5.5703125" style="220" customWidth="1"/>
    <col min="5" max="5" width="8.5703125" style="230" customWidth="1"/>
    <col min="6" max="6" width="9.85546875" style="220" customWidth="1"/>
    <col min="7" max="7" width="13.85546875" style="220" customWidth="1"/>
    <col min="8" max="8" width="11.7109375" style="220" hidden="1" customWidth="1"/>
    <col min="9" max="9" width="11.5703125" style="220" hidden="1" customWidth="1"/>
    <col min="10" max="10" width="11" style="220" hidden="1" customWidth="1"/>
    <col min="11" max="11" width="10.42578125" style="220" hidden="1" customWidth="1"/>
    <col min="12" max="12" width="75.42578125" style="220" customWidth="1"/>
    <col min="13" max="13" width="45.28515625" style="220" customWidth="1"/>
    <col min="14" max="16384" width="9.140625" style="220"/>
  </cols>
  <sheetData>
    <row r="1" spans="1:80" ht="15.75" x14ac:dyDescent="0.25">
      <c r="A1" s="315" t="s">
        <v>98</v>
      </c>
      <c r="B1" s="315"/>
      <c r="C1" s="315"/>
      <c r="D1" s="315"/>
      <c r="E1" s="315"/>
      <c r="F1" s="315"/>
      <c r="G1" s="315"/>
    </row>
    <row r="2" spans="1:80" ht="14.25" customHeight="1" thickBot="1" x14ac:dyDescent="0.25">
      <c r="B2" s="221"/>
      <c r="C2" s="222"/>
      <c r="D2" s="222"/>
      <c r="E2" s="223"/>
      <c r="F2" s="222"/>
      <c r="G2" s="222"/>
    </row>
    <row r="3" spans="1:80" ht="13.5" thickTop="1" x14ac:dyDescent="0.2">
      <c r="A3" s="306" t="s">
        <v>2</v>
      </c>
      <c r="B3" s="307"/>
      <c r="C3" s="174" t="s">
        <v>101</v>
      </c>
      <c r="D3" s="224"/>
      <c r="E3" s="225" t="s">
        <v>81</v>
      </c>
      <c r="F3" s="226" t="str">
        <f>'D.1.1 1 Rek'!H1</f>
        <v>1</v>
      </c>
      <c r="G3" s="227"/>
    </row>
    <row r="4" spans="1:80" ht="13.5" thickBot="1" x14ac:dyDescent="0.25">
      <c r="A4" s="316" t="s">
        <v>72</v>
      </c>
      <c r="B4" s="309"/>
      <c r="C4" s="180" t="s">
        <v>134</v>
      </c>
      <c r="D4" s="228"/>
      <c r="E4" s="317" t="str">
        <f>'D.1.1 1 Rek'!G2</f>
        <v>Zateplení objektu,výměna výplní otvorů a stř.kryt.</v>
      </c>
      <c r="F4" s="318"/>
      <c r="G4" s="319"/>
    </row>
    <row r="5" spans="1:80" ht="13.5" thickTop="1" x14ac:dyDescent="0.2">
      <c r="A5" s="229"/>
      <c r="G5" s="231"/>
    </row>
    <row r="6" spans="1:80" ht="27" customHeight="1" x14ac:dyDescent="0.2">
      <c r="A6" s="232" t="s">
        <v>82</v>
      </c>
      <c r="B6" s="233" t="s">
        <v>83</v>
      </c>
      <c r="C6" s="233" t="s">
        <v>84</v>
      </c>
      <c r="D6" s="233" t="s">
        <v>85</v>
      </c>
      <c r="E6" s="234" t="s">
        <v>86</v>
      </c>
      <c r="F6" s="233" t="s">
        <v>87</v>
      </c>
      <c r="G6" s="235" t="s">
        <v>88</v>
      </c>
      <c r="H6" s="236" t="s">
        <v>89</v>
      </c>
      <c r="I6" s="236" t="s">
        <v>90</v>
      </c>
      <c r="J6" s="236" t="s">
        <v>91</v>
      </c>
      <c r="K6" s="236" t="s">
        <v>92</v>
      </c>
    </row>
    <row r="7" spans="1:80" x14ac:dyDescent="0.2">
      <c r="A7" s="237" t="s">
        <v>93</v>
      </c>
      <c r="B7" s="238" t="s">
        <v>94</v>
      </c>
      <c r="C7" s="239" t="s">
        <v>95</v>
      </c>
      <c r="D7" s="240"/>
      <c r="E7" s="241"/>
      <c r="F7" s="241"/>
      <c r="G7" s="242"/>
      <c r="H7" s="243"/>
      <c r="I7" s="244"/>
      <c r="J7" s="245"/>
      <c r="K7" s="246"/>
      <c r="O7" s="247">
        <v>1</v>
      </c>
    </row>
    <row r="8" spans="1:80" x14ac:dyDescent="0.2">
      <c r="A8" s="248">
        <v>1</v>
      </c>
      <c r="B8" s="249" t="s">
        <v>137</v>
      </c>
      <c r="C8" s="250" t="s">
        <v>138</v>
      </c>
      <c r="D8" s="251" t="s">
        <v>139</v>
      </c>
      <c r="E8" s="252">
        <v>21.44</v>
      </c>
      <c r="F8" s="252">
        <v>0</v>
      </c>
      <c r="G8" s="253">
        <f>E8*F8</f>
        <v>0</v>
      </c>
      <c r="H8" s="254">
        <v>0</v>
      </c>
      <c r="I8" s="255">
        <f>E8*H8</f>
        <v>0</v>
      </c>
      <c r="J8" s="254">
        <v>-0.13800000000000001</v>
      </c>
      <c r="K8" s="255">
        <f>E8*J8</f>
        <v>-2.9587200000000005</v>
      </c>
      <c r="O8" s="247">
        <v>2</v>
      </c>
      <c r="AA8" s="220">
        <v>1</v>
      </c>
      <c r="AB8" s="220">
        <v>1</v>
      </c>
      <c r="AC8" s="220">
        <v>1</v>
      </c>
      <c r="AZ8" s="220">
        <v>1</v>
      </c>
      <c r="BA8" s="220">
        <f>IF(AZ8=1,G8,0)</f>
        <v>0</v>
      </c>
      <c r="BB8" s="220">
        <f>IF(AZ8=2,G8,0)</f>
        <v>0</v>
      </c>
      <c r="BC8" s="220">
        <f>IF(AZ8=3,G8,0)</f>
        <v>0</v>
      </c>
      <c r="BD8" s="220">
        <f>IF(AZ8=4,G8,0)</f>
        <v>0</v>
      </c>
      <c r="BE8" s="220">
        <f>IF(AZ8=5,G8,0)</f>
        <v>0</v>
      </c>
      <c r="CA8" s="247">
        <v>1</v>
      </c>
      <c r="CB8" s="247">
        <v>1</v>
      </c>
    </row>
    <row r="9" spans="1:80" x14ac:dyDescent="0.2">
      <c r="A9" s="256"/>
      <c r="B9" s="260"/>
      <c r="C9" s="320" t="s">
        <v>140</v>
      </c>
      <c r="D9" s="321"/>
      <c r="E9" s="261">
        <v>21.44</v>
      </c>
      <c r="F9" s="262"/>
      <c r="G9" s="263"/>
      <c r="H9" s="264"/>
      <c r="I9" s="258"/>
      <c r="J9" s="265"/>
      <c r="K9" s="258"/>
      <c r="M9" s="259" t="s">
        <v>140</v>
      </c>
      <c r="O9" s="247"/>
    </row>
    <row r="10" spans="1:80" x14ac:dyDescent="0.2">
      <c r="A10" s="248">
        <v>2</v>
      </c>
      <c r="B10" s="249" t="s">
        <v>141</v>
      </c>
      <c r="C10" s="250" t="s">
        <v>142</v>
      </c>
      <c r="D10" s="251" t="s">
        <v>139</v>
      </c>
      <c r="E10" s="252">
        <v>21.44</v>
      </c>
      <c r="F10" s="252">
        <v>0</v>
      </c>
      <c r="G10" s="253">
        <f>E10*F10</f>
        <v>0</v>
      </c>
      <c r="H10" s="254">
        <v>0</v>
      </c>
      <c r="I10" s="255">
        <f>E10*H10</f>
        <v>0</v>
      </c>
      <c r="J10" s="254">
        <v>-0.22</v>
      </c>
      <c r="K10" s="255">
        <f>E10*J10</f>
        <v>-4.7168000000000001</v>
      </c>
      <c r="O10" s="247">
        <v>2</v>
      </c>
      <c r="AA10" s="220">
        <v>1</v>
      </c>
      <c r="AB10" s="220">
        <v>1</v>
      </c>
      <c r="AC10" s="220">
        <v>1</v>
      </c>
      <c r="AZ10" s="220">
        <v>1</v>
      </c>
      <c r="BA10" s="220">
        <f>IF(AZ10=1,G10,0)</f>
        <v>0</v>
      </c>
      <c r="BB10" s="220">
        <f>IF(AZ10=2,G10,0)</f>
        <v>0</v>
      </c>
      <c r="BC10" s="220">
        <f>IF(AZ10=3,G10,0)</f>
        <v>0</v>
      </c>
      <c r="BD10" s="220">
        <f>IF(AZ10=4,G10,0)</f>
        <v>0</v>
      </c>
      <c r="BE10" s="220">
        <f>IF(AZ10=5,G10,0)</f>
        <v>0</v>
      </c>
      <c r="CA10" s="247">
        <v>1</v>
      </c>
      <c r="CB10" s="247">
        <v>1</v>
      </c>
    </row>
    <row r="11" spans="1:80" x14ac:dyDescent="0.2">
      <c r="A11" s="248">
        <v>3</v>
      </c>
      <c r="B11" s="249" t="s">
        <v>143</v>
      </c>
      <c r="C11" s="250" t="s">
        <v>144</v>
      </c>
      <c r="D11" s="251" t="s">
        <v>145</v>
      </c>
      <c r="E11" s="252">
        <v>13.936</v>
      </c>
      <c r="F11" s="252">
        <v>0</v>
      </c>
      <c r="G11" s="253">
        <f>E11*F11</f>
        <v>0</v>
      </c>
      <c r="H11" s="254">
        <v>0</v>
      </c>
      <c r="I11" s="255">
        <f>E11*H11</f>
        <v>0</v>
      </c>
      <c r="J11" s="254">
        <v>0</v>
      </c>
      <c r="K11" s="255">
        <f>E11*J11</f>
        <v>0</v>
      </c>
      <c r="O11" s="247">
        <v>2</v>
      </c>
      <c r="AA11" s="220">
        <v>1</v>
      </c>
      <c r="AB11" s="220">
        <v>1</v>
      </c>
      <c r="AC11" s="220">
        <v>1</v>
      </c>
      <c r="AZ11" s="220">
        <v>1</v>
      </c>
      <c r="BA11" s="220">
        <f>IF(AZ11=1,G11,0)</f>
        <v>0</v>
      </c>
      <c r="BB11" s="220">
        <f>IF(AZ11=2,G11,0)</f>
        <v>0</v>
      </c>
      <c r="BC11" s="220">
        <f>IF(AZ11=3,G11,0)</f>
        <v>0</v>
      </c>
      <c r="BD11" s="220">
        <f>IF(AZ11=4,G11,0)</f>
        <v>0</v>
      </c>
      <c r="BE11" s="220">
        <f>IF(AZ11=5,G11,0)</f>
        <v>0</v>
      </c>
      <c r="CA11" s="247">
        <v>1</v>
      </c>
      <c r="CB11" s="247">
        <v>1</v>
      </c>
    </row>
    <row r="12" spans="1:80" x14ac:dyDescent="0.2">
      <c r="A12" s="256"/>
      <c r="B12" s="260"/>
      <c r="C12" s="320" t="s">
        <v>146</v>
      </c>
      <c r="D12" s="321"/>
      <c r="E12" s="261">
        <v>13.936</v>
      </c>
      <c r="F12" s="262"/>
      <c r="G12" s="263"/>
      <c r="H12" s="264"/>
      <c r="I12" s="258"/>
      <c r="J12" s="265"/>
      <c r="K12" s="258"/>
      <c r="M12" s="259" t="s">
        <v>146</v>
      </c>
      <c r="O12" s="247"/>
    </row>
    <row r="13" spans="1:80" x14ac:dyDescent="0.2">
      <c r="A13" s="248">
        <v>4</v>
      </c>
      <c r="B13" s="249" t="s">
        <v>147</v>
      </c>
      <c r="C13" s="250" t="s">
        <v>148</v>
      </c>
      <c r="D13" s="251" t="s">
        <v>145</v>
      </c>
      <c r="E13" s="252">
        <v>13.936</v>
      </c>
      <c r="F13" s="252">
        <v>0</v>
      </c>
      <c r="G13" s="253">
        <f>E13*F13</f>
        <v>0</v>
      </c>
      <c r="H13" s="254">
        <v>0</v>
      </c>
      <c r="I13" s="255">
        <f>E13*H13</f>
        <v>0</v>
      </c>
      <c r="J13" s="254">
        <v>0</v>
      </c>
      <c r="K13" s="255">
        <f>E13*J13</f>
        <v>0</v>
      </c>
      <c r="O13" s="247">
        <v>2</v>
      </c>
      <c r="AA13" s="220">
        <v>1</v>
      </c>
      <c r="AB13" s="220">
        <v>1</v>
      </c>
      <c r="AC13" s="220">
        <v>1</v>
      </c>
      <c r="AZ13" s="220">
        <v>1</v>
      </c>
      <c r="BA13" s="220">
        <f>IF(AZ13=1,G13,0)</f>
        <v>0</v>
      </c>
      <c r="BB13" s="220">
        <f>IF(AZ13=2,G13,0)</f>
        <v>0</v>
      </c>
      <c r="BC13" s="220">
        <f>IF(AZ13=3,G13,0)</f>
        <v>0</v>
      </c>
      <c r="BD13" s="220">
        <f>IF(AZ13=4,G13,0)</f>
        <v>0</v>
      </c>
      <c r="BE13" s="220">
        <f>IF(AZ13=5,G13,0)</f>
        <v>0</v>
      </c>
      <c r="CA13" s="247">
        <v>1</v>
      </c>
      <c r="CB13" s="247">
        <v>1</v>
      </c>
    </row>
    <row r="14" spans="1:80" x14ac:dyDescent="0.2">
      <c r="A14" s="266"/>
      <c r="B14" s="267" t="s">
        <v>96</v>
      </c>
      <c r="C14" s="268" t="s">
        <v>136</v>
      </c>
      <c r="D14" s="269"/>
      <c r="E14" s="270"/>
      <c r="F14" s="271"/>
      <c r="G14" s="272">
        <f>SUM(G7:G13)</f>
        <v>0</v>
      </c>
      <c r="H14" s="273"/>
      <c r="I14" s="274">
        <f>SUM(I7:I13)</f>
        <v>0</v>
      </c>
      <c r="J14" s="273"/>
      <c r="K14" s="274">
        <f>SUM(K7:K13)</f>
        <v>-7.6755200000000006</v>
      </c>
      <c r="O14" s="247">
        <v>4</v>
      </c>
      <c r="BA14" s="275">
        <f>SUM(BA7:BA13)</f>
        <v>0</v>
      </c>
      <c r="BB14" s="275">
        <f>SUM(BB7:BB13)</f>
        <v>0</v>
      </c>
      <c r="BC14" s="275">
        <f>SUM(BC7:BC13)</f>
        <v>0</v>
      </c>
      <c r="BD14" s="275">
        <f>SUM(BD7:BD13)</f>
        <v>0</v>
      </c>
      <c r="BE14" s="275">
        <f>SUM(BE7:BE13)</f>
        <v>0</v>
      </c>
    </row>
    <row r="15" spans="1:80" x14ac:dyDescent="0.2">
      <c r="A15" s="237" t="s">
        <v>93</v>
      </c>
      <c r="B15" s="238" t="s">
        <v>149</v>
      </c>
      <c r="C15" s="239" t="s">
        <v>150</v>
      </c>
      <c r="D15" s="240"/>
      <c r="E15" s="241"/>
      <c r="F15" s="241"/>
      <c r="G15" s="242"/>
      <c r="H15" s="243"/>
      <c r="I15" s="244"/>
      <c r="J15" s="245"/>
      <c r="K15" s="246"/>
      <c r="O15" s="247">
        <v>1</v>
      </c>
    </row>
    <row r="16" spans="1:80" x14ac:dyDescent="0.2">
      <c r="A16" s="248">
        <v>5</v>
      </c>
      <c r="B16" s="249" t="s">
        <v>152</v>
      </c>
      <c r="C16" s="250" t="s">
        <v>153</v>
      </c>
      <c r="D16" s="251" t="s">
        <v>139</v>
      </c>
      <c r="E16" s="252">
        <v>21.14</v>
      </c>
      <c r="F16" s="252">
        <v>0</v>
      </c>
      <c r="G16" s="253">
        <f>E16*F16</f>
        <v>0</v>
      </c>
      <c r="H16" s="254">
        <v>0.2024</v>
      </c>
      <c r="I16" s="255">
        <f>E16*H16</f>
        <v>4.2787360000000003</v>
      </c>
      <c r="J16" s="254">
        <v>0</v>
      </c>
      <c r="K16" s="255">
        <f>E16*J16</f>
        <v>0</v>
      </c>
      <c r="O16" s="247">
        <v>2</v>
      </c>
      <c r="AA16" s="220">
        <v>1</v>
      </c>
      <c r="AB16" s="220">
        <v>1</v>
      </c>
      <c r="AC16" s="220">
        <v>1</v>
      </c>
      <c r="AZ16" s="220">
        <v>1</v>
      </c>
      <c r="BA16" s="220">
        <f>IF(AZ16=1,G16,0)</f>
        <v>0</v>
      </c>
      <c r="BB16" s="220">
        <f>IF(AZ16=2,G16,0)</f>
        <v>0</v>
      </c>
      <c r="BC16" s="220">
        <f>IF(AZ16=3,G16,0)</f>
        <v>0</v>
      </c>
      <c r="BD16" s="220">
        <f>IF(AZ16=4,G16,0)</f>
        <v>0</v>
      </c>
      <c r="BE16" s="220">
        <f>IF(AZ16=5,G16,0)</f>
        <v>0</v>
      </c>
      <c r="CA16" s="247">
        <v>1</v>
      </c>
      <c r="CB16" s="247">
        <v>1</v>
      </c>
    </row>
    <row r="17" spans="1:80" ht="22.5" x14ac:dyDescent="0.2">
      <c r="A17" s="248">
        <v>6</v>
      </c>
      <c r="B17" s="249" t="s">
        <v>154</v>
      </c>
      <c r="C17" s="250" t="s">
        <v>155</v>
      </c>
      <c r="D17" s="251" t="s">
        <v>139</v>
      </c>
      <c r="E17" s="252">
        <v>21.14</v>
      </c>
      <c r="F17" s="252">
        <v>0</v>
      </c>
      <c r="G17" s="253">
        <f>E17*F17</f>
        <v>0</v>
      </c>
      <c r="H17" s="254">
        <v>0.18107999999999999</v>
      </c>
      <c r="I17" s="255">
        <f>E17*H17</f>
        <v>3.8280311999999999</v>
      </c>
      <c r="J17" s="254">
        <v>0</v>
      </c>
      <c r="K17" s="255">
        <f>E17*J17</f>
        <v>0</v>
      </c>
      <c r="O17" s="247">
        <v>2</v>
      </c>
      <c r="AA17" s="220">
        <v>1</v>
      </c>
      <c r="AB17" s="220">
        <v>1</v>
      </c>
      <c r="AC17" s="220">
        <v>1</v>
      </c>
      <c r="AZ17" s="220">
        <v>1</v>
      </c>
      <c r="BA17" s="220">
        <f>IF(AZ17=1,G17,0)</f>
        <v>0</v>
      </c>
      <c r="BB17" s="220">
        <f>IF(AZ17=2,G17,0)</f>
        <v>0</v>
      </c>
      <c r="BC17" s="220">
        <f>IF(AZ17=3,G17,0)</f>
        <v>0</v>
      </c>
      <c r="BD17" s="220">
        <f>IF(AZ17=4,G17,0)</f>
        <v>0</v>
      </c>
      <c r="BE17" s="220">
        <f>IF(AZ17=5,G17,0)</f>
        <v>0</v>
      </c>
      <c r="CA17" s="247">
        <v>1</v>
      </c>
      <c r="CB17" s="247">
        <v>1</v>
      </c>
    </row>
    <row r="18" spans="1:80" x14ac:dyDescent="0.2">
      <c r="A18" s="266"/>
      <c r="B18" s="267" t="s">
        <v>96</v>
      </c>
      <c r="C18" s="268" t="s">
        <v>151</v>
      </c>
      <c r="D18" s="269"/>
      <c r="E18" s="270"/>
      <c r="F18" s="271"/>
      <c r="G18" s="272">
        <f>SUM(G15:G17)</f>
        <v>0</v>
      </c>
      <c r="H18" s="273"/>
      <c r="I18" s="274">
        <f>SUM(I15:I17)</f>
        <v>8.1067672000000002</v>
      </c>
      <c r="J18" s="273"/>
      <c r="K18" s="274">
        <f>SUM(K15:K17)</f>
        <v>0</v>
      </c>
      <c r="O18" s="247">
        <v>4</v>
      </c>
      <c r="BA18" s="275">
        <f>SUM(BA15:BA17)</f>
        <v>0</v>
      </c>
      <c r="BB18" s="275">
        <f>SUM(BB15:BB17)</f>
        <v>0</v>
      </c>
      <c r="BC18" s="275">
        <f>SUM(BC15:BC17)</f>
        <v>0</v>
      </c>
      <c r="BD18" s="275">
        <f>SUM(BD15:BD17)</f>
        <v>0</v>
      </c>
      <c r="BE18" s="275">
        <f>SUM(BE15:BE17)</f>
        <v>0</v>
      </c>
    </row>
    <row r="19" spans="1:80" x14ac:dyDescent="0.2">
      <c r="A19" s="237" t="s">
        <v>93</v>
      </c>
      <c r="B19" s="238" t="s">
        <v>156</v>
      </c>
      <c r="C19" s="239" t="s">
        <v>157</v>
      </c>
      <c r="D19" s="240"/>
      <c r="E19" s="241"/>
      <c r="F19" s="241"/>
      <c r="G19" s="242"/>
      <c r="H19" s="243"/>
      <c r="I19" s="244"/>
      <c r="J19" s="245"/>
      <c r="K19" s="246"/>
      <c r="O19" s="247">
        <v>1</v>
      </c>
    </row>
    <row r="20" spans="1:80" ht="22.5" x14ac:dyDescent="0.2">
      <c r="A20" s="248">
        <v>7</v>
      </c>
      <c r="B20" s="249" t="s">
        <v>159</v>
      </c>
      <c r="C20" s="250" t="s">
        <v>160</v>
      </c>
      <c r="D20" s="251" t="s">
        <v>139</v>
      </c>
      <c r="E20" s="252">
        <v>19.135999999999999</v>
      </c>
      <c r="F20" s="252">
        <v>0</v>
      </c>
      <c r="G20" s="253">
        <f>E20*F20</f>
        <v>0</v>
      </c>
      <c r="H20" s="254">
        <v>3.4909999999999997E-2</v>
      </c>
      <c r="I20" s="255">
        <f>E20*H20</f>
        <v>0.66803775999999992</v>
      </c>
      <c r="J20" s="254">
        <v>0</v>
      </c>
      <c r="K20" s="255">
        <f>E20*J20</f>
        <v>0</v>
      </c>
      <c r="O20" s="247">
        <v>2</v>
      </c>
      <c r="AA20" s="220">
        <v>1</v>
      </c>
      <c r="AB20" s="220">
        <v>1</v>
      </c>
      <c r="AC20" s="220">
        <v>1</v>
      </c>
      <c r="AZ20" s="220">
        <v>1</v>
      </c>
      <c r="BA20" s="220">
        <f>IF(AZ20=1,G20,0)</f>
        <v>0</v>
      </c>
      <c r="BB20" s="220">
        <f>IF(AZ20=2,G20,0)</f>
        <v>0</v>
      </c>
      <c r="BC20" s="220">
        <f>IF(AZ20=3,G20,0)</f>
        <v>0</v>
      </c>
      <c r="BD20" s="220">
        <f>IF(AZ20=4,G20,0)</f>
        <v>0</v>
      </c>
      <c r="BE20" s="220">
        <f>IF(AZ20=5,G20,0)</f>
        <v>0</v>
      </c>
      <c r="CA20" s="247">
        <v>1</v>
      </c>
      <c r="CB20" s="247">
        <v>1</v>
      </c>
    </row>
    <row r="21" spans="1:80" ht="22.5" x14ac:dyDescent="0.2">
      <c r="A21" s="256"/>
      <c r="B21" s="260"/>
      <c r="C21" s="320" t="s">
        <v>161</v>
      </c>
      <c r="D21" s="321"/>
      <c r="E21" s="261">
        <v>19.135999999999999</v>
      </c>
      <c r="F21" s="262"/>
      <c r="G21" s="263"/>
      <c r="H21" s="264"/>
      <c r="I21" s="258"/>
      <c r="J21" s="265"/>
      <c r="K21" s="258"/>
      <c r="M21" s="259" t="s">
        <v>161</v>
      </c>
      <c r="O21" s="247"/>
    </row>
    <row r="22" spans="1:80" x14ac:dyDescent="0.2">
      <c r="A22" s="266"/>
      <c r="B22" s="267" t="s">
        <v>96</v>
      </c>
      <c r="C22" s="268" t="s">
        <v>158</v>
      </c>
      <c r="D22" s="269"/>
      <c r="E22" s="270"/>
      <c r="F22" s="271"/>
      <c r="G22" s="272">
        <f>SUM(G19:G21)</f>
        <v>0</v>
      </c>
      <c r="H22" s="273"/>
      <c r="I22" s="274">
        <f>SUM(I19:I21)</f>
        <v>0.66803775999999992</v>
      </c>
      <c r="J22" s="273"/>
      <c r="K22" s="274">
        <f>SUM(K19:K21)</f>
        <v>0</v>
      </c>
      <c r="O22" s="247">
        <v>4</v>
      </c>
      <c r="BA22" s="275">
        <f>SUM(BA19:BA21)</f>
        <v>0</v>
      </c>
      <c r="BB22" s="275">
        <f>SUM(BB19:BB21)</f>
        <v>0</v>
      </c>
      <c r="BC22" s="275">
        <f>SUM(BC19:BC21)</f>
        <v>0</v>
      </c>
      <c r="BD22" s="275">
        <f>SUM(BD19:BD21)</f>
        <v>0</v>
      </c>
      <c r="BE22" s="275">
        <f>SUM(BE19:BE21)</f>
        <v>0</v>
      </c>
    </row>
    <row r="23" spans="1:80" x14ac:dyDescent="0.2">
      <c r="A23" s="237" t="s">
        <v>93</v>
      </c>
      <c r="B23" s="238" t="s">
        <v>162</v>
      </c>
      <c r="C23" s="239" t="s">
        <v>163</v>
      </c>
      <c r="D23" s="240"/>
      <c r="E23" s="241"/>
      <c r="F23" s="241"/>
      <c r="G23" s="242"/>
      <c r="H23" s="243"/>
      <c r="I23" s="244"/>
      <c r="J23" s="245"/>
      <c r="K23" s="246"/>
      <c r="O23" s="247">
        <v>1</v>
      </c>
    </row>
    <row r="24" spans="1:80" x14ac:dyDescent="0.2">
      <c r="A24" s="248">
        <v>8</v>
      </c>
      <c r="B24" s="249" t="s">
        <v>165</v>
      </c>
      <c r="C24" s="250" t="s">
        <v>166</v>
      </c>
      <c r="D24" s="251" t="s">
        <v>139</v>
      </c>
      <c r="E24" s="252">
        <v>13.7568</v>
      </c>
      <c r="F24" s="252">
        <v>0</v>
      </c>
      <c r="G24" s="253">
        <f>E24*F24</f>
        <v>0</v>
      </c>
      <c r="H24" s="254">
        <v>1E-4</v>
      </c>
      <c r="I24" s="255">
        <f>E24*H24</f>
        <v>1.37568E-3</v>
      </c>
      <c r="J24" s="254">
        <v>0</v>
      </c>
      <c r="K24" s="255">
        <f>E24*J24</f>
        <v>0</v>
      </c>
      <c r="O24" s="247">
        <v>2</v>
      </c>
      <c r="AA24" s="220">
        <v>1</v>
      </c>
      <c r="AB24" s="220">
        <v>1</v>
      </c>
      <c r="AC24" s="220">
        <v>1</v>
      </c>
      <c r="AZ24" s="220">
        <v>1</v>
      </c>
      <c r="BA24" s="220">
        <f>IF(AZ24=1,G24,0)</f>
        <v>0</v>
      </c>
      <c r="BB24" s="220">
        <f>IF(AZ24=2,G24,0)</f>
        <v>0</v>
      </c>
      <c r="BC24" s="220">
        <f>IF(AZ24=3,G24,0)</f>
        <v>0</v>
      </c>
      <c r="BD24" s="220">
        <f>IF(AZ24=4,G24,0)</f>
        <v>0</v>
      </c>
      <c r="BE24" s="220">
        <f>IF(AZ24=5,G24,0)</f>
        <v>0</v>
      </c>
      <c r="CA24" s="247">
        <v>1</v>
      </c>
      <c r="CB24" s="247">
        <v>1</v>
      </c>
    </row>
    <row r="25" spans="1:80" ht="22.5" x14ac:dyDescent="0.2">
      <c r="A25" s="256"/>
      <c r="B25" s="260"/>
      <c r="C25" s="320" t="s">
        <v>167</v>
      </c>
      <c r="D25" s="321"/>
      <c r="E25" s="261">
        <v>13.7568</v>
      </c>
      <c r="F25" s="262"/>
      <c r="G25" s="263"/>
      <c r="H25" s="264"/>
      <c r="I25" s="258"/>
      <c r="J25" s="265"/>
      <c r="K25" s="258"/>
      <c r="M25" s="259" t="s">
        <v>167</v>
      </c>
      <c r="O25" s="247"/>
    </row>
    <row r="26" spans="1:80" x14ac:dyDescent="0.2">
      <c r="A26" s="248">
        <v>9</v>
      </c>
      <c r="B26" s="249" t="s">
        <v>168</v>
      </c>
      <c r="C26" s="250" t="s">
        <v>169</v>
      </c>
      <c r="D26" s="251" t="s">
        <v>139</v>
      </c>
      <c r="E26" s="252">
        <v>86.542900000000003</v>
      </c>
      <c r="F26" s="252">
        <v>0</v>
      </c>
      <c r="G26" s="253">
        <f>E26*F26</f>
        <v>0</v>
      </c>
      <c r="H26" s="254">
        <v>3.5000000000000001E-3</v>
      </c>
      <c r="I26" s="255">
        <f>E26*H26</f>
        <v>0.30290015000000003</v>
      </c>
      <c r="J26" s="254">
        <v>0</v>
      </c>
      <c r="K26" s="255">
        <f>E26*J26</f>
        <v>0</v>
      </c>
      <c r="O26" s="247">
        <v>2</v>
      </c>
      <c r="AA26" s="220">
        <v>1</v>
      </c>
      <c r="AB26" s="220">
        <v>1</v>
      </c>
      <c r="AC26" s="220">
        <v>1</v>
      </c>
      <c r="AZ26" s="220">
        <v>1</v>
      </c>
      <c r="BA26" s="220">
        <f>IF(AZ26=1,G26,0)</f>
        <v>0</v>
      </c>
      <c r="BB26" s="220">
        <f>IF(AZ26=2,G26,0)</f>
        <v>0</v>
      </c>
      <c r="BC26" s="220">
        <f>IF(AZ26=3,G26,0)</f>
        <v>0</v>
      </c>
      <c r="BD26" s="220">
        <f>IF(AZ26=4,G26,0)</f>
        <v>0</v>
      </c>
      <c r="BE26" s="220">
        <f>IF(AZ26=5,G26,0)</f>
        <v>0</v>
      </c>
      <c r="CA26" s="247">
        <v>1</v>
      </c>
      <c r="CB26" s="247">
        <v>1</v>
      </c>
    </row>
    <row r="27" spans="1:80" x14ac:dyDescent="0.2">
      <c r="A27" s="256"/>
      <c r="B27" s="260"/>
      <c r="C27" s="320" t="s">
        <v>170</v>
      </c>
      <c r="D27" s="321"/>
      <c r="E27" s="261">
        <v>86.542900000000003</v>
      </c>
      <c r="F27" s="262"/>
      <c r="G27" s="263"/>
      <c r="H27" s="264"/>
      <c r="I27" s="258"/>
      <c r="J27" s="265"/>
      <c r="K27" s="258"/>
      <c r="M27" s="259" t="s">
        <v>170</v>
      </c>
      <c r="O27" s="247"/>
    </row>
    <row r="28" spans="1:80" x14ac:dyDescent="0.2">
      <c r="A28" s="248">
        <v>10</v>
      </c>
      <c r="B28" s="249" t="s">
        <v>171</v>
      </c>
      <c r="C28" s="250" t="s">
        <v>172</v>
      </c>
      <c r="D28" s="251" t="s">
        <v>139</v>
      </c>
      <c r="E28" s="252">
        <v>193.44579999999999</v>
      </c>
      <c r="F28" s="252">
        <v>0</v>
      </c>
      <c r="G28" s="253">
        <f>E28*F28</f>
        <v>0</v>
      </c>
      <c r="H28" s="254">
        <v>3.5E-4</v>
      </c>
      <c r="I28" s="255">
        <f>E28*H28</f>
        <v>6.770603E-2</v>
      </c>
      <c r="J28" s="254">
        <v>0</v>
      </c>
      <c r="K28" s="255">
        <f>E28*J28</f>
        <v>0</v>
      </c>
      <c r="O28" s="247">
        <v>2</v>
      </c>
      <c r="AA28" s="220">
        <v>1</v>
      </c>
      <c r="AB28" s="220">
        <v>1</v>
      </c>
      <c r="AC28" s="220">
        <v>1</v>
      </c>
      <c r="AZ28" s="220">
        <v>1</v>
      </c>
      <c r="BA28" s="220">
        <f>IF(AZ28=1,G28,0)</f>
        <v>0</v>
      </c>
      <c r="BB28" s="220">
        <f>IF(AZ28=2,G28,0)</f>
        <v>0</v>
      </c>
      <c r="BC28" s="220">
        <f>IF(AZ28=3,G28,0)</f>
        <v>0</v>
      </c>
      <c r="BD28" s="220">
        <f>IF(AZ28=4,G28,0)</f>
        <v>0</v>
      </c>
      <c r="BE28" s="220">
        <f>IF(AZ28=5,G28,0)</f>
        <v>0</v>
      </c>
      <c r="CA28" s="247">
        <v>1</v>
      </c>
      <c r="CB28" s="247">
        <v>1</v>
      </c>
    </row>
    <row r="29" spans="1:80" x14ac:dyDescent="0.2">
      <c r="A29" s="248">
        <v>11</v>
      </c>
      <c r="B29" s="249" t="s">
        <v>173</v>
      </c>
      <c r="C29" s="250" t="s">
        <v>174</v>
      </c>
      <c r="D29" s="251" t="s">
        <v>175</v>
      </c>
      <c r="E29" s="252">
        <v>40.880000000000003</v>
      </c>
      <c r="F29" s="252">
        <v>0</v>
      </c>
      <c r="G29" s="253">
        <f>E29*F29</f>
        <v>0</v>
      </c>
      <c r="H29" s="254">
        <v>3.4000000000000002E-4</v>
      </c>
      <c r="I29" s="255">
        <f>E29*H29</f>
        <v>1.3899200000000002E-2</v>
      </c>
      <c r="J29" s="254">
        <v>0</v>
      </c>
      <c r="K29" s="255">
        <f>E29*J29</f>
        <v>0</v>
      </c>
      <c r="O29" s="247">
        <v>2</v>
      </c>
      <c r="AA29" s="220">
        <v>1</v>
      </c>
      <c r="AB29" s="220">
        <v>1</v>
      </c>
      <c r="AC29" s="220">
        <v>1</v>
      </c>
      <c r="AZ29" s="220">
        <v>1</v>
      </c>
      <c r="BA29" s="220">
        <f>IF(AZ29=1,G29,0)</f>
        <v>0</v>
      </c>
      <c r="BB29" s="220">
        <f>IF(AZ29=2,G29,0)</f>
        <v>0</v>
      </c>
      <c r="BC29" s="220">
        <f>IF(AZ29=3,G29,0)</f>
        <v>0</v>
      </c>
      <c r="BD29" s="220">
        <f>IF(AZ29=4,G29,0)</f>
        <v>0</v>
      </c>
      <c r="BE29" s="220">
        <f>IF(AZ29=5,G29,0)</f>
        <v>0</v>
      </c>
      <c r="CA29" s="247">
        <v>1</v>
      </c>
      <c r="CB29" s="247">
        <v>1</v>
      </c>
    </row>
    <row r="30" spans="1:80" x14ac:dyDescent="0.2">
      <c r="A30" s="256"/>
      <c r="B30" s="260"/>
      <c r="C30" s="320" t="s">
        <v>176</v>
      </c>
      <c r="D30" s="321"/>
      <c r="E30" s="261">
        <v>40.880000000000003</v>
      </c>
      <c r="F30" s="262"/>
      <c r="G30" s="263"/>
      <c r="H30" s="264"/>
      <c r="I30" s="258"/>
      <c r="J30" s="265"/>
      <c r="K30" s="258"/>
      <c r="M30" s="259" t="s">
        <v>176</v>
      </c>
      <c r="O30" s="247"/>
    </row>
    <row r="31" spans="1:80" ht="22.5" x14ac:dyDescent="0.2">
      <c r="A31" s="248">
        <v>12</v>
      </c>
      <c r="B31" s="249" t="s">
        <v>177</v>
      </c>
      <c r="C31" s="250" t="s">
        <v>178</v>
      </c>
      <c r="D31" s="251" t="s">
        <v>139</v>
      </c>
      <c r="E31" s="252">
        <v>143.4306</v>
      </c>
      <c r="F31" s="252">
        <v>0</v>
      </c>
      <c r="G31" s="253">
        <f>E31*F31</f>
        <v>0</v>
      </c>
      <c r="H31" s="254">
        <v>1.3299999999999999E-2</v>
      </c>
      <c r="I31" s="255">
        <f>E31*H31</f>
        <v>1.9076269799999999</v>
      </c>
      <c r="J31" s="254">
        <v>0</v>
      </c>
      <c r="K31" s="255">
        <f>E31*J31</f>
        <v>0</v>
      </c>
      <c r="O31" s="247">
        <v>2</v>
      </c>
      <c r="AA31" s="220">
        <v>1</v>
      </c>
      <c r="AB31" s="220">
        <v>1</v>
      </c>
      <c r="AC31" s="220">
        <v>1</v>
      </c>
      <c r="AZ31" s="220">
        <v>1</v>
      </c>
      <c r="BA31" s="220">
        <f>IF(AZ31=1,G31,0)</f>
        <v>0</v>
      </c>
      <c r="BB31" s="220">
        <f>IF(AZ31=2,G31,0)</f>
        <v>0</v>
      </c>
      <c r="BC31" s="220">
        <f>IF(AZ31=3,G31,0)</f>
        <v>0</v>
      </c>
      <c r="BD31" s="220">
        <f>IF(AZ31=4,G31,0)</f>
        <v>0</v>
      </c>
      <c r="BE31" s="220">
        <f>IF(AZ31=5,G31,0)</f>
        <v>0</v>
      </c>
      <c r="CA31" s="247">
        <v>1</v>
      </c>
      <c r="CB31" s="247">
        <v>1</v>
      </c>
    </row>
    <row r="32" spans="1:80" x14ac:dyDescent="0.2">
      <c r="A32" s="256"/>
      <c r="B32" s="260"/>
      <c r="C32" s="320" t="s">
        <v>179</v>
      </c>
      <c r="D32" s="321"/>
      <c r="E32" s="261">
        <v>141.63800000000001</v>
      </c>
      <c r="F32" s="262"/>
      <c r="G32" s="263"/>
      <c r="H32" s="264"/>
      <c r="I32" s="258"/>
      <c r="J32" s="265"/>
      <c r="K32" s="258"/>
      <c r="M32" s="259" t="s">
        <v>179</v>
      </c>
      <c r="O32" s="247"/>
    </row>
    <row r="33" spans="1:80" x14ac:dyDescent="0.2">
      <c r="A33" s="256"/>
      <c r="B33" s="260"/>
      <c r="C33" s="320" t="s">
        <v>180</v>
      </c>
      <c r="D33" s="321"/>
      <c r="E33" s="261">
        <v>14.0494</v>
      </c>
      <c r="F33" s="262"/>
      <c r="G33" s="263"/>
      <c r="H33" s="264"/>
      <c r="I33" s="258"/>
      <c r="J33" s="265"/>
      <c r="K33" s="258"/>
      <c r="M33" s="259" t="s">
        <v>180</v>
      </c>
      <c r="O33" s="247"/>
    </row>
    <row r="34" spans="1:80" x14ac:dyDescent="0.2">
      <c r="A34" s="256"/>
      <c r="B34" s="260"/>
      <c r="C34" s="320" t="s">
        <v>181</v>
      </c>
      <c r="D34" s="321"/>
      <c r="E34" s="261">
        <v>-7.1280000000000001</v>
      </c>
      <c r="F34" s="262"/>
      <c r="G34" s="263"/>
      <c r="H34" s="264"/>
      <c r="I34" s="258"/>
      <c r="J34" s="265"/>
      <c r="K34" s="258"/>
      <c r="M34" s="259" t="s">
        <v>181</v>
      </c>
      <c r="O34" s="247"/>
    </row>
    <row r="35" spans="1:80" x14ac:dyDescent="0.2">
      <c r="A35" s="256"/>
      <c r="B35" s="260"/>
      <c r="C35" s="320" t="s">
        <v>182</v>
      </c>
      <c r="D35" s="321"/>
      <c r="E35" s="261">
        <v>-1.32</v>
      </c>
      <c r="F35" s="262"/>
      <c r="G35" s="263"/>
      <c r="H35" s="264"/>
      <c r="I35" s="258"/>
      <c r="J35" s="265"/>
      <c r="K35" s="258"/>
      <c r="M35" s="259" t="s">
        <v>182</v>
      </c>
      <c r="O35" s="247"/>
    </row>
    <row r="36" spans="1:80" x14ac:dyDescent="0.2">
      <c r="A36" s="256"/>
      <c r="B36" s="260"/>
      <c r="C36" s="320" t="s">
        <v>183</v>
      </c>
      <c r="D36" s="321"/>
      <c r="E36" s="261">
        <v>-0.77</v>
      </c>
      <c r="F36" s="262"/>
      <c r="G36" s="263"/>
      <c r="H36" s="264"/>
      <c r="I36" s="258"/>
      <c r="J36" s="265"/>
      <c r="K36" s="258"/>
      <c r="M36" s="259" t="s">
        <v>183</v>
      </c>
      <c r="O36" s="247"/>
    </row>
    <row r="37" spans="1:80" x14ac:dyDescent="0.2">
      <c r="A37" s="256"/>
      <c r="B37" s="260"/>
      <c r="C37" s="320" t="s">
        <v>184</v>
      </c>
      <c r="D37" s="321"/>
      <c r="E37" s="261">
        <v>-0.63480000000000003</v>
      </c>
      <c r="F37" s="262"/>
      <c r="G37" s="263"/>
      <c r="H37" s="264"/>
      <c r="I37" s="258"/>
      <c r="J37" s="265"/>
      <c r="K37" s="258"/>
      <c r="M37" s="259" t="s">
        <v>184</v>
      </c>
      <c r="O37" s="247"/>
    </row>
    <row r="38" spans="1:80" x14ac:dyDescent="0.2">
      <c r="A38" s="256"/>
      <c r="B38" s="260"/>
      <c r="C38" s="320" t="s">
        <v>185</v>
      </c>
      <c r="D38" s="321"/>
      <c r="E38" s="261">
        <v>-0.82799999999999996</v>
      </c>
      <c r="F38" s="262"/>
      <c r="G38" s="263"/>
      <c r="H38" s="264"/>
      <c r="I38" s="258"/>
      <c r="J38" s="265"/>
      <c r="K38" s="258"/>
      <c r="M38" s="259" t="s">
        <v>185</v>
      </c>
      <c r="O38" s="247"/>
    </row>
    <row r="39" spans="1:80" x14ac:dyDescent="0.2">
      <c r="A39" s="256"/>
      <c r="B39" s="260"/>
      <c r="C39" s="320" t="s">
        <v>186</v>
      </c>
      <c r="D39" s="321"/>
      <c r="E39" s="261">
        <v>-1.5760000000000001</v>
      </c>
      <c r="F39" s="262"/>
      <c r="G39" s="263"/>
      <c r="H39" s="264"/>
      <c r="I39" s="258"/>
      <c r="J39" s="265"/>
      <c r="K39" s="258"/>
      <c r="M39" s="259" t="s">
        <v>186</v>
      </c>
      <c r="O39" s="247"/>
    </row>
    <row r="40" spans="1:80" ht="22.5" x14ac:dyDescent="0.2">
      <c r="A40" s="248">
        <v>13</v>
      </c>
      <c r="B40" s="249" t="s">
        <v>187</v>
      </c>
      <c r="C40" s="250" t="s">
        <v>188</v>
      </c>
      <c r="D40" s="251" t="s">
        <v>139</v>
      </c>
      <c r="E40" s="252">
        <v>9.73</v>
      </c>
      <c r="F40" s="252">
        <v>0</v>
      </c>
      <c r="G40" s="253">
        <f>E40*F40</f>
        <v>0</v>
      </c>
      <c r="H40" s="254">
        <v>1.247E-2</v>
      </c>
      <c r="I40" s="255">
        <f>E40*H40</f>
        <v>0.12133310000000001</v>
      </c>
      <c r="J40" s="254">
        <v>0</v>
      </c>
      <c r="K40" s="255">
        <f>E40*J40</f>
        <v>0</v>
      </c>
      <c r="O40" s="247">
        <v>2</v>
      </c>
      <c r="AA40" s="220">
        <v>1</v>
      </c>
      <c r="AB40" s="220">
        <v>1</v>
      </c>
      <c r="AC40" s="220">
        <v>1</v>
      </c>
      <c r="AZ40" s="220">
        <v>1</v>
      </c>
      <c r="BA40" s="220">
        <f>IF(AZ40=1,G40,0)</f>
        <v>0</v>
      </c>
      <c r="BB40" s="220">
        <f>IF(AZ40=2,G40,0)</f>
        <v>0</v>
      </c>
      <c r="BC40" s="220">
        <f>IF(AZ40=3,G40,0)</f>
        <v>0</v>
      </c>
      <c r="BD40" s="220">
        <f>IF(AZ40=4,G40,0)</f>
        <v>0</v>
      </c>
      <c r="BE40" s="220">
        <f>IF(AZ40=5,G40,0)</f>
        <v>0</v>
      </c>
      <c r="CA40" s="247">
        <v>1</v>
      </c>
      <c r="CB40" s="247">
        <v>1</v>
      </c>
    </row>
    <row r="41" spans="1:80" ht="22.5" x14ac:dyDescent="0.2">
      <c r="A41" s="256"/>
      <c r="B41" s="260"/>
      <c r="C41" s="320" t="s">
        <v>189</v>
      </c>
      <c r="D41" s="321"/>
      <c r="E41" s="261">
        <v>9.0299999999999994</v>
      </c>
      <c r="F41" s="262"/>
      <c r="G41" s="263"/>
      <c r="H41" s="264"/>
      <c r="I41" s="258"/>
      <c r="J41" s="265"/>
      <c r="K41" s="258"/>
      <c r="M41" s="259" t="s">
        <v>189</v>
      </c>
      <c r="O41" s="247"/>
    </row>
    <row r="42" spans="1:80" x14ac:dyDescent="0.2">
      <c r="A42" s="256"/>
      <c r="B42" s="260"/>
      <c r="C42" s="320" t="s">
        <v>190</v>
      </c>
      <c r="D42" s="321"/>
      <c r="E42" s="261">
        <v>0.7</v>
      </c>
      <c r="F42" s="262"/>
      <c r="G42" s="263"/>
      <c r="H42" s="264"/>
      <c r="I42" s="258"/>
      <c r="J42" s="265"/>
      <c r="K42" s="258"/>
      <c r="M42" s="259" t="s">
        <v>190</v>
      </c>
      <c r="O42" s="247"/>
    </row>
    <row r="43" spans="1:80" x14ac:dyDescent="0.2">
      <c r="A43" s="248">
        <v>14</v>
      </c>
      <c r="B43" s="249" t="s">
        <v>191</v>
      </c>
      <c r="C43" s="250" t="s">
        <v>192</v>
      </c>
      <c r="D43" s="251" t="s">
        <v>139</v>
      </c>
      <c r="E43" s="252">
        <v>32.576000000000001</v>
      </c>
      <c r="F43" s="252">
        <v>0</v>
      </c>
      <c r="G43" s="253">
        <f>E43*F43</f>
        <v>0</v>
      </c>
      <c r="H43" s="254">
        <v>8.7799999999999996E-3</v>
      </c>
      <c r="I43" s="255">
        <f>E43*H43</f>
        <v>0.28601727999999998</v>
      </c>
      <c r="J43" s="254">
        <v>0</v>
      </c>
      <c r="K43" s="255">
        <f>E43*J43</f>
        <v>0</v>
      </c>
      <c r="O43" s="247">
        <v>2</v>
      </c>
      <c r="AA43" s="220">
        <v>1</v>
      </c>
      <c r="AB43" s="220">
        <v>1</v>
      </c>
      <c r="AC43" s="220">
        <v>1</v>
      </c>
      <c r="AZ43" s="220">
        <v>1</v>
      </c>
      <c r="BA43" s="220">
        <f>IF(AZ43=1,G43,0)</f>
        <v>0</v>
      </c>
      <c r="BB43" s="220">
        <f>IF(AZ43=2,G43,0)</f>
        <v>0</v>
      </c>
      <c r="BC43" s="220">
        <f>IF(AZ43=3,G43,0)</f>
        <v>0</v>
      </c>
      <c r="BD43" s="220">
        <f>IF(AZ43=4,G43,0)</f>
        <v>0</v>
      </c>
      <c r="BE43" s="220">
        <f>IF(AZ43=5,G43,0)</f>
        <v>0</v>
      </c>
      <c r="CA43" s="247">
        <v>1</v>
      </c>
      <c r="CB43" s="247">
        <v>1</v>
      </c>
    </row>
    <row r="44" spans="1:80" x14ac:dyDescent="0.2">
      <c r="A44" s="256"/>
      <c r="B44" s="260"/>
      <c r="C44" s="320" t="s">
        <v>193</v>
      </c>
      <c r="D44" s="321"/>
      <c r="E44" s="261">
        <v>32.576000000000001</v>
      </c>
      <c r="F44" s="262"/>
      <c r="G44" s="263"/>
      <c r="H44" s="264"/>
      <c r="I44" s="258"/>
      <c r="J44" s="265"/>
      <c r="K44" s="258"/>
      <c r="M44" s="259" t="s">
        <v>193</v>
      </c>
      <c r="O44" s="247"/>
    </row>
    <row r="45" spans="1:80" ht="22.5" x14ac:dyDescent="0.2">
      <c r="A45" s="248">
        <v>15</v>
      </c>
      <c r="B45" s="249" t="s">
        <v>194</v>
      </c>
      <c r="C45" s="250" t="s">
        <v>195</v>
      </c>
      <c r="D45" s="251" t="s">
        <v>139</v>
      </c>
      <c r="E45" s="252">
        <v>4.4791999999999996</v>
      </c>
      <c r="F45" s="252">
        <v>0</v>
      </c>
      <c r="G45" s="253">
        <f>E45*F45</f>
        <v>0</v>
      </c>
      <c r="H45" s="254">
        <v>1.7000000000000001E-2</v>
      </c>
      <c r="I45" s="255">
        <f>E45*H45</f>
        <v>7.6146400000000003E-2</v>
      </c>
      <c r="J45" s="254">
        <v>0</v>
      </c>
      <c r="K45" s="255">
        <f>E45*J45</f>
        <v>0</v>
      </c>
      <c r="O45" s="247">
        <v>2</v>
      </c>
      <c r="AA45" s="220">
        <v>1</v>
      </c>
      <c r="AB45" s="220">
        <v>1</v>
      </c>
      <c r="AC45" s="220">
        <v>1</v>
      </c>
      <c r="AZ45" s="220">
        <v>1</v>
      </c>
      <c r="BA45" s="220">
        <f>IF(AZ45=1,G45,0)</f>
        <v>0</v>
      </c>
      <c r="BB45" s="220">
        <f>IF(AZ45=2,G45,0)</f>
        <v>0</v>
      </c>
      <c r="BC45" s="220">
        <f>IF(AZ45=3,G45,0)</f>
        <v>0</v>
      </c>
      <c r="BD45" s="220">
        <f>IF(AZ45=4,G45,0)</f>
        <v>0</v>
      </c>
      <c r="BE45" s="220">
        <f>IF(AZ45=5,G45,0)</f>
        <v>0</v>
      </c>
      <c r="CA45" s="247">
        <v>1</v>
      </c>
      <c r="CB45" s="247">
        <v>1</v>
      </c>
    </row>
    <row r="46" spans="1:80" x14ac:dyDescent="0.2">
      <c r="A46" s="256"/>
      <c r="B46" s="260"/>
      <c r="C46" s="320" t="s">
        <v>196</v>
      </c>
      <c r="D46" s="321"/>
      <c r="E46" s="261">
        <v>4.4791999999999996</v>
      </c>
      <c r="F46" s="262"/>
      <c r="G46" s="263"/>
      <c r="H46" s="264"/>
      <c r="I46" s="258"/>
      <c r="J46" s="265"/>
      <c r="K46" s="258"/>
      <c r="M46" s="259" t="s">
        <v>196</v>
      </c>
      <c r="O46" s="247"/>
    </row>
    <row r="47" spans="1:80" x14ac:dyDescent="0.2">
      <c r="A47" s="248">
        <v>16</v>
      </c>
      <c r="B47" s="249" t="s">
        <v>197</v>
      </c>
      <c r="C47" s="250" t="s">
        <v>198</v>
      </c>
      <c r="D47" s="251" t="s">
        <v>139</v>
      </c>
      <c r="E47" s="252">
        <v>3.23</v>
      </c>
      <c r="F47" s="252">
        <v>0</v>
      </c>
      <c r="G47" s="253">
        <f>E47*F47</f>
        <v>0</v>
      </c>
      <c r="H47" s="254">
        <v>8.5400000000000007E-3</v>
      </c>
      <c r="I47" s="255">
        <f>E47*H47</f>
        <v>2.7584200000000003E-2</v>
      </c>
      <c r="J47" s="254">
        <v>0</v>
      </c>
      <c r="K47" s="255">
        <f>E47*J47</f>
        <v>0</v>
      </c>
      <c r="O47" s="247">
        <v>2</v>
      </c>
      <c r="AA47" s="220">
        <v>1</v>
      </c>
      <c r="AB47" s="220">
        <v>1</v>
      </c>
      <c r="AC47" s="220">
        <v>1</v>
      </c>
      <c r="AZ47" s="220">
        <v>1</v>
      </c>
      <c r="BA47" s="220">
        <f>IF(AZ47=1,G47,0)</f>
        <v>0</v>
      </c>
      <c r="BB47" s="220">
        <f>IF(AZ47=2,G47,0)</f>
        <v>0</v>
      </c>
      <c r="BC47" s="220">
        <f>IF(AZ47=3,G47,0)</f>
        <v>0</v>
      </c>
      <c r="BD47" s="220">
        <f>IF(AZ47=4,G47,0)</f>
        <v>0</v>
      </c>
      <c r="BE47" s="220">
        <f>IF(AZ47=5,G47,0)</f>
        <v>0</v>
      </c>
      <c r="CA47" s="247">
        <v>1</v>
      </c>
      <c r="CB47" s="247">
        <v>1</v>
      </c>
    </row>
    <row r="48" spans="1:80" x14ac:dyDescent="0.2">
      <c r="A48" s="256"/>
      <c r="B48" s="260"/>
      <c r="C48" s="320" t="s">
        <v>199</v>
      </c>
      <c r="D48" s="321"/>
      <c r="E48" s="261">
        <v>3.23</v>
      </c>
      <c r="F48" s="262"/>
      <c r="G48" s="263"/>
      <c r="H48" s="264"/>
      <c r="I48" s="258"/>
      <c r="J48" s="265"/>
      <c r="K48" s="258"/>
      <c r="M48" s="259" t="s">
        <v>199</v>
      </c>
      <c r="O48" s="247"/>
    </row>
    <row r="49" spans="1:80" x14ac:dyDescent="0.2">
      <c r="A49" s="248">
        <v>17</v>
      </c>
      <c r="B49" s="249" t="s">
        <v>200</v>
      </c>
      <c r="C49" s="250" t="s">
        <v>201</v>
      </c>
      <c r="D49" s="251" t="s">
        <v>139</v>
      </c>
      <c r="E49" s="252">
        <v>193.44579999999999</v>
      </c>
      <c r="F49" s="252">
        <v>0</v>
      </c>
      <c r="G49" s="253">
        <f>E49*F49</f>
        <v>0</v>
      </c>
      <c r="H49" s="254">
        <v>2.001E-2</v>
      </c>
      <c r="I49" s="255">
        <f>E49*H49</f>
        <v>3.870850458</v>
      </c>
      <c r="J49" s="254">
        <v>0</v>
      </c>
      <c r="K49" s="255">
        <f>E49*J49</f>
        <v>0</v>
      </c>
      <c r="O49" s="247">
        <v>2</v>
      </c>
      <c r="AA49" s="220">
        <v>1</v>
      </c>
      <c r="AB49" s="220">
        <v>1</v>
      </c>
      <c r="AC49" s="220">
        <v>1</v>
      </c>
      <c r="AZ49" s="220">
        <v>1</v>
      </c>
      <c r="BA49" s="220">
        <f>IF(AZ49=1,G49,0)</f>
        <v>0</v>
      </c>
      <c r="BB49" s="220">
        <f>IF(AZ49=2,G49,0)</f>
        <v>0</v>
      </c>
      <c r="BC49" s="220">
        <f>IF(AZ49=3,G49,0)</f>
        <v>0</v>
      </c>
      <c r="BD49" s="220">
        <f>IF(AZ49=4,G49,0)</f>
        <v>0</v>
      </c>
      <c r="BE49" s="220">
        <f>IF(AZ49=5,G49,0)</f>
        <v>0</v>
      </c>
      <c r="CA49" s="247">
        <v>1</v>
      </c>
      <c r="CB49" s="247">
        <v>1</v>
      </c>
    </row>
    <row r="50" spans="1:80" x14ac:dyDescent="0.2">
      <c r="A50" s="248">
        <v>18</v>
      </c>
      <c r="B50" s="249" t="s">
        <v>202</v>
      </c>
      <c r="C50" s="250" t="s">
        <v>203</v>
      </c>
      <c r="D50" s="251" t="s">
        <v>139</v>
      </c>
      <c r="E50" s="252">
        <v>193.44579999999999</v>
      </c>
      <c r="F50" s="252">
        <v>0</v>
      </c>
      <c r="G50" s="253">
        <f>E50*F50</f>
        <v>0</v>
      </c>
      <c r="H50" s="254">
        <v>2.0000000000000002E-5</v>
      </c>
      <c r="I50" s="255">
        <f>E50*H50</f>
        <v>3.868916E-3</v>
      </c>
      <c r="J50" s="254">
        <v>0</v>
      </c>
      <c r="K50" s="255">
        <f>E50*J50</f>
        <v>0</v>
      </c>
      <c r="O50" s="247">
        <v>2</v>
      </c>
      <c r="AA50" s="220">
        <v>1</v>
      </c>
      <c r="AB50" s="220">
        <v>1</v>
      </c>
      <c r="AC50" s="220">
        <v>1</v>
      </c>
      <c r="AZ50" s="220">
        <v>1</v>
      </c>
      <c r="BA50" s="220">
        <f>IF(AZ50=1,G50,0)</f>
        <v>0</v>
      </c>
      <c r="BB50" s="220">
        <f>IF(AZ50=2,G50,0)</f>
        <v>0</v>
      </c>
      <c r="BC50" s="220">
        <f>IF(AZ50=3,G50,0)</f>
        <v>0</v>
      </c>
      <c r="BD50" s="220">
        <f>IF(AZ50=4,G50,0)</f>
        <v>0</v>
      </c>
      <c r="BE50" s="220">
        <f>IF(AZ50=5,G50,0)</f>
        <v>0</v>
      </c>
      <c r="CA50" s="247">
        <v>1</v>
      </c>
      <c r="CB50" s="247">
        <v>1</v>
      </c>
    </row>
    <row r="51" spans="1:80" x14ac:dyDescent="0.2">
      <c r="A51" s="256"/>
      <c r="B51" s="260"/>
      <c r="C51" s="320" t="s">
        <v>204</v>
      </c>
      <c r="D51" s="321"/>
      <c r="E51" s="261">
        <v>193.44579999999999</v>
      </c>
      <c r="F51" s="262"/>
      <c r="G51" s="263"/>
      <c r="H51" s="264"/>
      <c r="I51" s="258"/>
      <c r="J51" s="265"/>
      <c r="K51" s="258"/>
      <c r="M51" s="259" t="s">
        <v>204</v>
      </c>
      <c r="O51" s="247"/>
    </row>
    <row r="52" spans="1:80" x14ac:dyDescent="0.2">
      <c r="A52" s="248">
        <v>19</v>
      </c>
      <c r="B52" s="249" t="s">
        <v>205</v>
      </c>
      <c r="C52" s="250" t="s">
        <v>206</v>
      </c>
      <c r="D52" s="251" t="s">
        <v>139</v>
      </c>
      <c r="E52" s="252">
        <v>90.87</v>
      </c>
      <c r="F52" s="252">
        <v>0</v>
      </c>
      <c r="G52" s="253">
        <f>E52*F52</f>
        <v>0</v>
      </c>
      <c r="H52" s="254">
        <v>2.9999999999999997E-4</v>
      </c>
      <c r="I52" s="255">
        <f>E52*H52</f>
        <v>2.7261000000000001E-2</v>
      </c>
      <c r="J52" s="254"/>
      <c r="K52" s="255">
        <f>E52*J52</f>
        <v>0</v>
      </c>
      <c r="O52" s="247">
        <v>2</v>
      </c>
      <c r="AA52" s="220">
        <v>3</v>
      </c>
      <c r="AB52" s="220">
        <v>1</v>
      </c>
      <c r="AC52" s="220">
        <v>283762401</v>
      </c>
      <c r="AZ52" s="220">
        <v>1</v>
      </c>
      <c r="BA52" s="220">
        <f>IF(AZ52=1,G52,0)</f>
        <v>0</v>
      </c>
      <c r="BB52" s="220">
        <f>IF(AZ52=2,G52,0)</f>
        <v>0</v>
      </c>
      <c r="BC52" s="220">
        <f>IF(AZ52=3,G52,0)</f>
        <v>0</v>
      </c>
      <c r="BD52" s="220">
        <f>IF(AZ52=4,G52,0)</f>
        <v>0</v>
      </c>
      <c r="BE52" s="220">
        <f>IF(AZ52=5,G52,0)</f>
        <v>0</v>
      </c>
      <c r="CA52" s="247">
        <v>3</v>
      </c>
      <c r="CB52" s="247">
        <v>1</v>
      </c>
    </row>
    <row r="53" spans="1:80" x14ac:dyDescent="0.2">
      <c r="A53" s="256"/>
      <c r="B53" s="260"/>
      <c r="C53" s="320" t="s">
        <v>207</v>
      </c>
      <c r="D53" s="321"/>
      <c r="E53" s="261">
        <v>90.87</v>
      </c>
      <c r="F53" s="262"/>
      <c r="G53" s="263"/>
      <c r="H53" s="264"/>
      <c r="I53" s="258"/>
      <c r="J53" s="265"/>
      <c r="K53" s="258"/>
      <c r="M53" s="259" t="s">
        <v>207</v>
      </c>
      <c r="O53" s="247"/>
    </row>
    <row r="54" spans="1:80" x14ac:dyDescent="0.2">
      <c r="A54" s="266"/>
      <c r="B54" s="267" t="s">
        <v>96</v>
      </c>
      <c r="C54" s="268" t="s">
        <v>164</v>
      </c>
      <c r="D54" s="269"/>
      <c r="E54" s="270"/>
      <c r="F54" s="271"/>
      <c r="G54" s="272">
        <f>SUM(G23:G53)</f>
        <v>0</v>
      </c>
      <c r="H54" s="273"/>
      <c r="I54" s="274">
        <f>SUM(I23:I53)</f>
        <v>6.7065693939999997</v>
      </c>
      <c r="J54" s="273"/>
      <c r="K54" s="274">
        <f>SUM(K23:K53)</f>
        <v>0</v>
      </c>
      <c r="O54" s="247">
        <v>4</v>
      </c>
      <c r="BA54" s="275">
        <f>SUM(BA23:BA53)</f>
        <v>0</v>
      </c>
      <c r="BB54" s="275">
        <f>SUM(BB23:BB53)</f>
        <v>0</v>
      </c>
      <c r="BC54" s="275">
        <f>SUM(BC23:BC53)</f>
        <v>0</v>
      </c>
      <c r="BD54" s="275">
        <f>SUM(BD23:BD53)</f>
        <v>0</v>
      </c>
      <c r="BE54" s="275">
        <f>SUM(BE23:BE53)</f>
        <v>0</v>
      </c>
    </row>
    <row r="55" spans="1:80" x14ac:dyDescent="0.2">
      <c r="A55" s="237" t="s">
        <v>93</v>
      </c>
      <c r="B55" s="238" t="s">
        <v>208</v>
      </c>
      <c r="C55" s="239" t="s">
        <v>209</v>
      </c>
      <c r="D55" s="240"/>
      <c r="E55" s="241"/>
      <c r="F55" s="241"/>
      <c r="G55" s="242"/>
      <c r="H55" s="243"/>
      <c r="I55" s="244"/>
      <c r="J55" s="245"/>
      <c r="K55" s="246"/>
      <c r="O55" s="247">
        <v>1</v>
      </c>
    </row>
    <row r="56" spans="1:80" x14ac:dyDescent="0.2">
      <c r="A56" s="248">
        <v>20</v>
      </c>
      <c r="B56" s="249" t="s">
        <v>211</v>
      </c>
      <c r="C56" s="250" t="s">
        <v>212</v>
      </c>
      <c r="D56" s="251" t="s">
        <v>139</v>
      </c>
      <c r="E56" s="252">
        <v>4.6879999999999997</v>
      </c>
      <c r="F56" s="252">
        <v>0</v>
      </c>
      <c r="G56" s="253">
        <f>E56*F56</f>
        <v>0</v>
      </c>
      <c r="H56" s="254">
        <v>4.9840000000000002E-2</v>
      </c>
      <c r="I56" s="255">
        <f>E56*H56</f>
        <v>0.23364992000000001</v>
      </c>
      <c r="J56" s="254">
        <v>0</v>
      </c>
      <c r="K56" s="255">
        <f>E56*J56</f>
        <v>0</v>
      </c>
      <c r="O56" s="247">
        <v>2</v>
      </c>
      <c r="AA56" s="220">
        <v>1</v>
      </c>
      <c r="AB56" s="220">
        <v>1</v>
      </c>
      <c r="AC56" s="220">
        <v>1</v>
      </c>
      <c r="AZ56" s="220">
        <v>1</v>
      </c>
      <c r="BA56" s="220">
        <f>IF(AZ56=1,G56,0)</f>
        <v>0</v>
      </c>
      <c r="BB56" s="220">
        <f>IF(AZ56=2,G56,0)</f>
        <v>0</v>
      </c>
      <c r="BC56" s="220">
        <f>IF(AZ56=3,G56,0)</f>
        <v>0</v>
      </c>
      <c r="BD56" s="220">
        <f>IF(AZ56=4,G56,0)</f>
        <v>0</v>
      </c>
      <c r="BE56" s="220">
        <f>IF(AZ56=5,G56,0)</f>
        <v>0</v>
      </c>
      <c r="CA56" s="247">
        <v>1</v>
      </c>
      <c r="CB56" s="247">
        <v>1</v>
      </c>
    </row>
    <row r="57" spans="1:80" x14ac:dyDescent="0.2">
      <c r="A57" s="256"/>
      <c r="B57" s="260"/>
      <c r="C57" s="320" t="s">
        <v>213</v>
      </c>
      <c r="D57" s="321"/>
      <c r="E57" s="261">
        <v>4.6879999999999997</v>
      </c>
      <c r="F57" s="262"/>
      <c r="G57" s="263"/>
      <c r="H57" s="264"/>
      <c r="I57" s="258"/>
      <c r="J57" s="265"/>
      <c r="K57" s="258"/>
      <c r="M57" s="259" t="s">
        <v>213</v>
      </c>
      <c r="O57" s="247"/>
    </row>
    <row r="58" spans="1:80" x14ac:dyDescent="0.2">
      <c r="A58" s="266"/>
      <c r="B58" s="267" t="s">
        <v>96</v>
      </c>
      <c r="C58" s="268" t="s">
        <v>210</v>
      </c>
      <c r="D58" s="269"/>
      <c r="E58" s="270"/>
      <c r="F58" s="271"/>
      <c r="G58" s="272">
        <f>SUM(G55:G57)</f>
        <v>0</v>
      </c>
      <c r="H58" s="273"/>
      <c r="I58" s="274">
        <f>SUM(I55:I57)</f>
        <v>0.23364992000000001</v>
      </c>
      <c r="J58" s="273"/>
      <c r="K58" s="274">
        <f>SUM(K55:K57)</f>
        <v>0</v>
      </c>
      <c r="O58" s="247">
        <v>4</v>
      </c>
      <c r="BA58" s="275">
        <f>SUM(BA55:BA57)</f>
        <v>0</v>
      </c>
      <c r="BB58" s="275">
        <f>SUM(BB55:BB57)</f>
        <v>0</v>
      </c>
      <c r="BC58" s="275">
        <f>SUM(BC55:BC57)</f>
        <v>0</v>
      </c>
      <c r="BD58" s="275">
        <f>SUM(BD55:BD57)</f>
        <v>0</v>
      </c>
      <c r="BE58" s="275">
        <f>SUM(BE55:BE57)</f>
        <v>0</v>
      </c>
    </row>
    <row r="59" spans="1:80" x14ac:dyDescent="0.2">
      <c r="A59" s="237" t="s">
        <v>93</v>
      </c>
      <c r="B59" s="238" t="s">
        <v>214</v>
      </c>
      <c r="C59" s="239" t="s">
        <v>215</v>
      </c>
      <c r="D59" s="240"/>
      <c r="E59" s="241"/>
      <c r="F59" s="241"/>
      <c r="G59" s="242"/>
      <c r="H59" s="243"/>
      <c r="I59" s="244"/>
      <c r="J59" s="245"/>
      <c r="K59" s="246"/>
      <c r="O59" s="247">
        <v>1</v>
      </c>
    </row>
    <row r="60" spans="1:80" ht="22.5" x14ac:dyDescent="0.2">
      <c r="A60" s="248">
        <v>21</v>
      </c>
      <c r="B60" s="249" t="s">
        <v>217</v>
      </c>
      <c r="C60" s="250" t="s">
        <v>218</v>
      </c>
      <c r="D60" s="251" t="s">
        <v>175</v>
      </c>
      <c r="E60" s="252">
        <v>11.72</v>
      </c>
      <c r="F60" s="252">
        <v>0</v>
      </c>
      <c r="G60" s="253">
        <f>E60*F60</f>
        <v>0</v>
      </c>
      <c r="H60" s="254">
        <v>5.5100000000000001E-3</v>
      </c>
      <c r="I60" s="255">
        <f>E60*H60</f>
        <v>6.4577200000000001E-2</v>
      </c>
      <c r="J60" s="254">
        <v>0</v>
      </c>
      <c r="K60" s="255">
        <f>E60*J60</f>
        <v>0</v>
      </c>
      <c r="O60" s="247">
        <v>2</v>
      </c>
      <c r="AA60" s="220">
        <v>1</v>
      </c>
      <c r="AB60" s="220">
        <v>1</v>
      </c>
      <c r="AC60" s="220">
        <v>1</v>
      </c>
      <c r="AZ60" s="220">
        <v>1</v>
      </c>
      <c r="BA60" s="220">
        <f>IF(AZ60=1,G60,0)</f>
        <v>0</v>
      </c>
      <c r="BB60" s="220">
        <f>IF(AZ60=2,G60,0)</f>
        <v>0</v>
      </c>
      <c r="BC60" s="220">
        <f>IF(AZ60=3,G60,0)</f>
        <v>0</v>
      </c>
      <c r="BD60" s="220">
        <f>IF(AZ60=4,G60,0)</f>
        <v>0</v>
      </c>
      <c r="BE60" s="220">
        <f>IF(AZ60=5,G60,0)</f>
        <v>0</v>
      </c>
      <c r="CA60" s="247">
        <v>1</v>
      </c>
      <c r="CB60" s="247">
        <v>1</v>
      </c>
    </row>
    <row r="61" spans="1:80" x14ac:dyDescent="0.2">
      <c r="A61" s="266"/>
      <c r="B61" s="267" t="s">
        <v>96</v>
      </c>
      <c r="C61" s="268" t="s">
        <v>216</v>
      </c>
      <c r="D61" s="269"/>
      <c r="E61" s="270"/>
      <c r="F61" s="271"/>
      <c r="G61" s="272">
        <f>SUM(G59:G60)</f>
        <v>0</v>
      </c>
      <c r="H61" s="273"/>
      <c r="I61" s="274">
        <f>SUM(I59:I60)</f>
        <v>6.4577200000000001E-2</v>
      </c>
      <c r="J61" s="273"/>
      <c r="K61" s="274">
        <f>SUM(K59:K60)</f>
        <v>0</v>
      </c>
      <c r="O61" s="247">
        <v>4</v>
      </c>
      <c r="BA61" s="275">
        <f>SUM(BA59:BA60)</f>
        <v>0</v>
      </c>
      <c r="BB61" s="275">
        <f>SUM(BB59:BB60)</f>
        <v>0</v>
      </c>
      <c r="BC61" s="275">
        <f>SUM(BC59:BC60)</f>
        <v>0</v>
      </c>
      <c r="BD61" s="275">
        <f>SUM(BD59:BD60)</f>
        <v>0</v>
      </c>
      <c r="BE61" s="275">
        <f>SUM(BE59:BE60)</f>
        <v>0</v>
      </c>
    </row>
    <row r="62" spans="1:80" x14ac:dyDescent="0.2">
      <c r="A62" s="237" t="s">
        <v>93</v>
      </c>
      <c r="B62" s="238" t="s">
        <v>219</v>
      </c>
      <c r="C62" s="239" t="s">
        <v>220</v>
      </c>
      <c r="D62" s="240"/>
      <c r="E62" s="241"/>
      <c r="F62" s="241"/>
      <c r="G62" s="242"/>
      <c r="H62" s="243"/>
      <c r="I62" s="244"/>
      <c r="J62" s="245"/>
      <c r="K62" s="246"/>
      <c r="O62" s="247">
        <v>1</v>
      </c>
    </row>
    <row r="63" spans="1:80" x14ac:dyDescent="0.2">
      <c r="A63" s="248">
        <v>22</v>
      </c>
      <c r="B63" s="249" t="s">
        <v>222</v>
      </c>
      <c r="C63" s="250" t="s">
        <v>223</v>
      </c>
      <c r="D63" s="251" t="s">
        <v>139</v>
      </c>
      <c r="E63" s="252">
        <v>208.62</v>
      </c>
      <c r="F63" s="252">
        <v>0</v>
      </c>
      <c r="G63" s="253">
        <f>E63*F63</f>
        <v>0</v>
      </c>
      <c r="H63" s="254">
        <v>1.8380000000000001E-2</v>
      </c>
      <c r="I63" s="255">
        <f>E63*H63</f>
        <v>3.8344356000000004</v>
      </c>
      <c r="J63" s="254">
        <v>0</v>
      </c>
      <c r="K63" s="255">
        <f>E63*J63</f>
        <v>0</v>
      </c>
      <c r="O63" s="247">
        <v>2</v>
      </c>
      <c r="AA63" s="220">
        <v>1</v>
      </c>
      <c r="AB63" s="220">
        <v>1</v>
      </c>
      <c r="AC63" s="220">
        <v>1</v>
      </c>
      <c r="AZ63" s="220">
        <v>1</v>
      </c>
      <c r="BA63" s="220">
        <f>IF(AZ63=1,G63,0)</f>
        <v>0</v>
      </c>
      <c r="BB63" s="220">
        <f>IF(AZ63=2,G63,0)</f>
        <v>0</v>
      </c>
      <c r="BC63" s="220">
        <f>IF(AZ63=3,G63,0)</f>
        <v>0</v>
      </c>
      <c r="BD63" s="220">
        <f>IF(AZ63=4,G63,0)</f>
        <v>0</v>
      </c>
      <c r="BE63" s="220">
        <f>IF(AZ63=5,G63,0)</f>
        <v>0</v>
      </c>
      <c r="CA63" s="247">
        <v>1</v>
      </c>
      <c r="CB63" s="247">
        <v>1</v>
      </c>
    </row>
    <row r="64" spans="1:80" x14ac:dyDescent="0.2">
      <c r="A64" s="256"/>
      <c r="B64" s="257"/>
      <c r="C64" s="322" t="s">
        <v>224</v>
      </c>
      <c r="D64" s="323"/>
      <c r="E64" s="323"/>
      <c r="F64" s="323"/>
      <c r="G64" s="324"/>
      <c r="I64" s="258"/>
      <c r="K64" s="258"/>
      <c r="L64" s="259" t="s">
        <v>224</v>
      </c>
      <c r="O64" s="247">
        <v>3</v>
      </c>
    </row>
    <row r="65" spans="1:80" x14ac:dyDescent="0.2">
      <c r="A65" s="256"/>
      <c r="B65" s="260"/>
      <c r="C65" s="320" t="s">
        <v>225</v>
      </c>
      <c r="D65" s="321"/>
      <c r="E65" s="261">
        <v>189.98</v>
      </c>
      <c r="F65" s="262"/>
      <c r="G65" s="263"/>
      <c r="H65" s="264"/>
      <c r="I65" s="258"/>
      <c r="J65" s="265"/>
      <c r="K65" s="258"/>
      <c r="M65" s="259" t="s">
        <v>225</v>
      </c>
      <c r="O65" s="247"/>
    </row>
    <row r="66" spans="1:80" x14ac:dyDescent="0.2">
      <c r="A66" s="256"/>
      <c r="B66" s="260"/>
      <c r="C66" s="320" t="s">
        <v>226</v>
      </c>
      <c r="D66" s="321"/>
      <c r="E66" s="261">
        <v>18.64</v>
      </c>
      <c r="F66" s="262"/>
      <c r="G66" s="263"/>
      <c r="H66" s="264"/>
      <c r="I66" s="258"/>
      <c r="J66" s="265"/>
      <c r="K66" s="258"/>
      <c r="M66" s="259" t="s">
        <v>226</v>
      </c>
      <c r="O66" s="247"/>
    </row>
    <row r="67" spans="1:80" x14ac:dyDescent="0.2">
      <c r="A67" s="248">
        <v>23</v>
      </c>
      <c r="B67" s="249" t="s">
        <v>227</v>
      </c>
      <c r="C67" s="250" t="s">
        <v>228</v>
      </c>
      <c r="D67" s="251" t="s">
        <v>139</v>
      </c>
      <c r="E67" s="252">
        <v>417.24</v>
      </c>
      <c r="F67" s="252">
        <v>0</v>
      </c>
      <c r="G67" s="253">
        <f>E67*F67</f>
        <v>0</v>
      </c>
      <c r="H67" s="254">
        <v>9.7000000000000005E-4</v>
      </c>
      <c r="I67" s="255">
        <f>E67*H67</f>
        <v>0.40472280000000005</v>
      </c>
      <c r="J67" s="254">
        <v>0</v>
      </c>
      <c r="K67" s="255">
        <f>E67*J67</f>
        <v>0</v>
      </c>
      <c r="O67" s="247">
        <v>2</v>
      </c>
      <c r="AA67" s="220">
        <v>1</v>
      </c>
      <c r="AB67" s="220">
        <v>1</v>
      </c>
      <c r="AC67" s="220">
        <v>1</v>
      </c>
      <c r="AZ67" s="220">
        <v>1</v>
      </c>
      <c r="BA67" s="220">
        <f>IF(AZ67=1,G67,0)</f>
        <v>0</v>
      </c>
      <c r="BB67" s="220">
        <f>IF(AZ67=2,G67,0)</f>
        <v>0</v>
      </c>
      <c r="BC67" s="220">
        <f>IF(AZ67=3,G67,0)</f>
        <v>0</v>
      </c>
      <c r="BD67" s="220">
        <f>IF(AZ67=4,G67,0)</f>
        <v>0</v>
      </c>
      <c r="BE67" s="220">
        <f>IF(AZ67=5,G67,0)</f>
        <v>0</v>
      </c>
      <c r="CA67" s="247">
        <v>1</v>
      </c>
      <c r="CB67" s="247">
        <v>1</v>
      </c>
    </row>
    <row r="68" spans="1:80" x14ac:dyDescent="0.2">
      <c r="A68" s="256"/>
      <c r="B68" s="260"/>
      <c r="C68" s="320" t="s">
        <v>229</v>
      </c>
      <c r="D68" s="321"/>
      <c r="E68" s="261">
        <v>417.24</v>
      </c>
      <c r="F68" s="262"/>
      <c r="G68" s="263"/>
      <c r="H68" s="264"/>
      <c r="I68" s="258"/>
      <c r="J68" s="265"/>
      <c r="K68" s="258"/>
      <c r="M68" s="259" t="s">
        <v>229</v>
      </c>
      <c r="O68" s="247"/>
    </row>
    <row r="69" spans="1:80" x14ac:dyDescent="0.2">
      <c r="A69" s="248">
        <v>24</v>
      </c>
      <c r="B69" s="249" t="s">
        <v>230</v>
      </c>
      <c r="C69" s="250" t="s">
        <v>231</v>
      </c>
      <c r="D69" s="251" t="s">
        <v>139</v>
      </c>
      <c r="E69" s="252">
        <v>208.62</v>
      </c>
      <c r="F69" s="252">
        <v>0</v>
      </c>
      <c r="G69" s="253">
        <f>E69*F69</f>
        <v>0</v>
      </c>
      <c r="H69" s="254">
        <v>0</v>
      </c>
      <c r="I69" s="255">
        <f>E69*H69</f>
        <v>0</v>
      </c>
      <c r="J69" s="254">
        <v>0</v>
      </c>
      <c r="K69" s="255">
        <f>E69*J69</f>
        <v>0</v>
      </c>
      <c r="O69" s="247">
        <v>2</v>
      </c>
      <c r="AA69" s="220">
        <v>1</v>
      </c>
      <c r="AB69" s="220">
        <v>1</v>
      </c>
      <c r="AC69" s="220">
        <v>1</v>
      </c>
      <c r="AZ69" s="220">
        <v>1</v>
      </c>
      <c r="BA69" s="220">
        <f>IF(AZ69=1,G69,0)</f>
        <v>0</v>
      </c>
      <c r="BB69" s="220">
        <f>IF(AZ69=2,G69,0)</f>
        <v>0</v>
      </c>
      <c r="BC69" s="220">
        <f>IF(AZ69=3,G69,0)</f>
        <v>0</v>
      </c>
      <c r="BD69" s="220">
        <f>IF(AZ69=4,G69,0)</f>
        <v>0</v>
      </c>
      <c r="BE69" s="220">
        <f>IF(AZ69=5,G69,0)</f>
        <v>0</v>
      </c>
      <c r="CA69" s="247">
        <v>1</v>
      </c>
      <c r="CB69" s="247">
        <v>1</v>
      </c>
    </row>
    <row r="70" spans="1:80" x14ac:dyDescent="0.2">
      <c r="A70" s="248">
        <v>25</v>
      </c>
      <c r="B70" s="249" t="s">
        <v>232</v>
      </c>
      <c r="C70" s="250" t="s">
        <v>233</v>
      </c>
      <c r="D70" s="251" t="s">
        <v>139</v>
      </c>
      <c r="E70" s="252">
        <v>208.62</v>
      </c>
      <c r="F70" s="252">
        <v>0</v>
      </c>
      <c r="G70" s="253">
        <f>E70*F70</f>
        <v>0</v>
      </c>
      <c r="H70" s="254">
        <v>0</v>
      </c>
      <c r="I70" s="255">
        <f>E70*H70</f>
        <v>0</v>
      </c>
      <c r="J70" s="254">
        <v>0</v>
      </c>
      <c r="K70" s="255">
        <f>E70*J70</f>
        <v>0</v>
      </c>
      <c r="O70" s="247">
        <v>2</v>
      </c>
      <c r="AA70" s="220">
        <v>1</v>
      </c>
      <c r="AB70" s="220">
        <v>1</v>
      </c>
      <c r="AC70" s="220">
        <v>1</v>
      </c>
      <c r="AZ70" s="220">
        <v>1</v>
      </c>
      <c r="BA70" s="220">
        <f>IF(AZ70=1,G70,0)</f>
        <v>0</v>
      </c>
      <c r="BB70" s="220">
        <f>IF(AZ70=2,G70,0)</f>
        <v>0</v>
      </c>
      <c r="BC70" s="220">
        <f>IF(AZ70=3,G70,0)</f>
        <v>0</v>
      </c>
      <c r="BD70" s="220">
        <f>IF(AZ70=4,G70,0)</f>
        <v>0</v>
      </c>
      <c r="BE70" s="220">
        <f>IF(AZ70=5,G70,0)</f>
        <v>0</v>
      </c>
      <c r="CA70" s="247">
        <v>1</v>
      </c>
      <c r="CB70" s="247">
        <v>1</v>
      </c>
    </row>
    <row r="71" spans="1:80" x14ac:dyDescent="0.2">
      <c r="A71" s="248">
        <v>26</v>
      </c>
      <c r="B71" s="249" t="s">
        <v>234</v>
      </c>
      <c r="C71" s="250" t="s">
        <v>235</v>
      </c>
      <c r="D71" s="251" t="s">
        <v>139</v>
      </c>
      <c r="E71" s="252">
        <v>297.22000000000003</v>
      </c>
      <c r="F71" s="252">
        <v>0</v>
      </c>
      <c r="G71" s="253">
        <f>E71*F71</f>
        <v>0</v>
      </c>
      <c r="H71" s="254">
        <v>0</v>
      </c>
      <c r="I71" s="255">
        <f>E71*H71</f>
        <v>0</v>
      </c>
      <c r="J71" s="254">
        <v>0</v>
      </c>
      <c r="K71" s="255">
        <f>E71*J71</f>
        <v>0</v>
      </c>
      <c r="O71" s="247">
        <v>2</v>
      </c>
      <c r="AA71" s="220">
        <v>1</v>
      </c>
      <c r="AB71" s="220">
        <v>1</v>
      </c>
      <c r="AC71" s="220">
        <v>1</v>
      </c>
      <c r="AZ71" s="220">
        <v>1</v>
      </c>
      <c r="BA71" s="220">
        <f>IF(AZ71=1,G71,0)</f>
        <v>0</v>
      </c>
      <c r="BB71" s="220">
        <f>IF(AZ71=2,G71,0)</f>
        <v>0</v>
      </c>
      <c r="BC71" s="220">
        <f>IF(AZ71=3,G71,0)</f>
        <v>0</v>
      </c>
      <c r="BD71" s="220">
        <f>IF(AZ71=4,G71,0)</f>
        <v>0</v>
      </c>
      <c r="BE71" s="220">
        <f>IF(AZ71=5,G71,0)</f>
        <v>0</v>
      </c>
      <c r="CA71" s="247">
        <v>1</v>
      </c>
      <c r="CB71" s="247">
        <v>1</v>
      </c>
    </row>
    <row r="72" spans="1:80" x14ac:dyDescent="0.2">
      <c r="A72" s="256"/>
      <c r="B72" s="260"/>
      <c r="C72" s="320" t="s">
        <v>236</v>
      </c>
      <c r="D72" s="321"/>
      <c r="E72" s="261">
        <v>297.22000000000003</v>
      </c>
      <c r="F72" s="262"/>
      <c r="G72" s="263"/>
      <c r="H72" s="264"/>
      <c r="I72" s="258"/>
      <c r="J72" s="265"/>
      <c r="K72" s="258"/>
      <c r="M72" s="259" t="s">
        <v>236</v>
      </c>
      <c r="O72" s="247"/>
    </row>
    <row r="73" spans="1:80" x14ac:dyDescent="0.2">
      <c r="A73" s="248">
        <v>27</v>
      </c>
      <c r="B73" s="249" t="s">
        <v>237</v>
      </c>
      <c r="C73" s="250" t="s">
        <v>238</v>
      </c>
      <c r="D73" s="251" t="s">
        <v>139</v>
      </c>
      <c r="E73" s="252">
        <v>208.62</v>
      </c>
      <c r="F73" s="252">
        <v>0</v>
      </c>
      <c r="G73" s="253">
        <f>E73*F73</f>
        <v>0</v>
      </c>
      <c r="H73" s="254">
        <v>0</v>
      </c>
      <c r="I73" s="255">
        <f>E73*H73</f>
        <v>0</v>
      </c>
      <c r="J73" s="254">
        <v>0</v>
      </c>
      <c r="K73" s="255">
        <f>E73*J73</f>
        <v>0</v>
      </c>
      <c r="O73" s="247">
        <v>2</v>
      </c>
      <c r="AA73" s="220">
        <v>1</v>
      </c>
      <c r="AB73" s="220">
        <v>1</v>
      </c>
      <c r="AC73" s="220">
        <v>1</v>
      </c>
      <c r="AZ73" s="220">
        <v>1</v>
      </c>
      <c r="BA73" s="220">
        <f>IF(AZ73=1,G73,0)</f>
        <v>0</v>
      </c>
      <c r="BB73" s="220">
        <f>IF(AZ73=2,G73,0)</f>
        <v>0</v>
      </c>
      <c r="BC73" s="220">
        <f>IF(AZ73=3,G73,0)</f>
        <v>0</v>
      </c>
      <c r="BD73" s="220">
        <f>IF(AZ73=4,G73,0)</f>
        <v>0</v>
      </c>
      <c r="BE73" s="220">
        <f>IF(AZ73=5,G73,0)</f>
        <v>0</v>
      </c>
      <c r="CA73" s="247">
        <v>1</v>
      </c>
      <c r="CB73" s="247">
        <v>1</v>
      </c>
    </row>
    <row r="74" spans="1:80" x14ac:dyDescent="0.2">
      <c r="A74" s="266"/>
      <c r="B74" s="267" t="s">
        <v>96</v>
      </c>
      <c r="C74" s="268" t="s">
        <v>221</v>
      </c>
      <c r="D74" s="269"/>
      <c r="E74" s="270"/>
      <c r="F74" s="271"/>
      <c r="G74" s="272">
        <f>SUM(G62:G73)</f>
        <v>0</v>
      </c>
      <c r="H74" s="273"/>
      <c r="I74" s="274">
        <f>SUM(I62:I73)</f>
        <v>4.2391584000000009</v>
      </c>
      <c r="J74" s="273"/>
      <c r="K74" s="274">
        <f>SUM(K62:K73)</f>
        <v>0</v>
      </c>
      <c r="O74" s="247">
        <v>4</v>
      </c>
      <c r="BA74" s="275">
        <f>SUM(BA62:BA73)</f>
        <v>0</v>
      </c>
      <c r="BB74" s="275">
        <f>SUM(BB62:BB73)</f>
        <v>0</v>
      </c>
      <c r="BC74" s="275">
        <f>SUM(BC62:BC73)</f>
        <v>0</v>
      </c>
      <c r="BD74" s="275">
        <f>SUM(BD62:BD73)</f>
        <v>0</v>
      </c>
      <c r="BE74" s="275">
        <f>SUM(BE62:BE73)</f>
        <v>0</v>
      </c>
    </row>
    <row r="75" spans="1:80" x14ac:dyDescent="0.2">
      <c r="A75" s="237" t="s">
        <v>93</v>
      </c>
      <c r="B75" s="238" t="s">
        <v>239</v>
      </c>
      <c r="C75" s="239" t="s">
        <v>240</v>
      </c>
      <c r="D75" s="240"/>
      <c r="E75" s="241"/>
      <c r="F75" s="241"/>
      <c r="G75" s="242"/>
      <c r="H75" s="243"/>
      <c r="I75" s="244"/>
      <c r="J75" s="245"/>
      <c r="K75" s="246"/>
      <c r="O75" s="247">
        <v>1</v>
      </c>
    </row>
    <row r="76" spans="1:80" x14ac:dyDescent="0.2">
      <c r="A76" s="248">
        <v>28</v>
      </c>
      <c r="B76" s="249" t="s">
        <v>242</v>
      </c>
      <c r="C76" s="250" t="s">
        <v>243</v>
      </c>
      <c r="D76" s="251" t="s">
        <v>139</v>
      </c>
      <c r="E76" s="252">
        <v>143.63</v>
      </c>
      <c r="F76" s="252">
        <v>0</v>
      </c>
      <c r="G76" s="253">
        <f>E76*F76</f>
        <v>0</v>
      </c>
      <c r="H76" s="254">
        <v>4.0000000000000003E-5</v>
      </c>
      <c r="I76" s="255">
        <f>E76*H76</f>
        <v>5.7452000000000007E-3</v>
      </c>
      <c r="J76" s="254">
        <v>0</v>
      </c>
      <c r="K76" s="255">
        <f>E76*J76</f>
        <v>0</v>
      </c>
      <c r="O76" s="247">
        <v>2</v>
      </c>
      <c r="AA76" s="220">
        <v>1</v>
      </c>
      <c r="AB76" s="220">
        <v>1</v>
      </c>
      <c r="AC76" s="220">
        <v>1</v>
      </c>
      <c r="AZ76" s="220">
        <v>1</v>
      </c>
      <c r="BA76" s="220">
        <f>IF(AZ76=1,G76,0)</f>
        <v>0</v>
      </c>
      <c r="BB76" s="220">
        <f>IF(AZ76=2,G76,0)</f>
        <v>0</v>
      </c>
      <c r="BC76" s="220">
        <f>IF(AZ76=3,G76,0)</f>
        <v>0</v>
      </c>
      <c r="BD76" s="220">
        <f>IF(AZ76=4,G76,0)</f>
        <v>0</v>
      </c>
      <c r="BE76" s="220">
        <f>IF(AZ76=5,G76,0)</f>
        <v>0</v>
      </c>
      <c r="CA76" s="247">
        <v>1</v>
      </c>
      <c r="CB76" s="247">
        <v>1</v>
      </c>
    </row>
    <row r="77" spans="1:80" x14ac:dyDescent="0.2">
      <c r="A77" s="256"/>
      <c r="B77" s="260"/>
      <c r="C77" s="320" t="s">
        <v>244</v>
      </c>
      <c r="D77" s="321"/>
      <c r="E77" s="261">
        <v>143.63</v>
      </c>
      <c r="F77" s="262"/>
      <c r="G77" s="263"/>
      <c r="H77" s="264"/>
      <c r="I77" s="258"/>
      <c r="J77" s="265"/>
      <c r="K77" s="258"/>
      <c r="M77" s="259" t="s">
        <v>244</v>
      </c>
      <c r="O77" s="247"/>
    </row>
    <row r="78" spans="1:80" ht="22.5" x14ac:dyDescent="0.2">
      <c r="A78" s="248">
        <v>29</v>
      </c>
      <c r="B78" s="249" t="s">
        <v>245</v>
      </c>
      <c r="C78" s="250" t="s">
        <v>246</v>
      </c>
      <c r="D78" s="251" t="s">
        <v>247</v>
      </c>
      <c r="E78" s="252">
        <v>8</v>
      </c>
      <c r="F78" s="252">
        <v>0</v>
      </c>
      <c r="G78" s="253">
        <f>E78*F78</f>
        <v>0</v>
      </c>
      <c r="H78" s="254">
        <v>0</v>
      </c>
      <c r="I78" s="255">
        <f>E78*H78</f>
        <v>0</v>
      </c>
      <c r="J78" s="254"/>
      <c r="K78" s="255">
        <f>E78*J78</f>
        <v>0</v>
      </c>
      <c r="O78" s="247">
        <v>2</v>
      </c>
      <c r="AA78" s="220">
        <v>12</v>
      </c>
      <c r="AB78" s="220">
        <v>0</v>
      </c>
      <c r="AC78" s="220">
        <v>145</v>
      </c>
      <c r="AZ78" s="220">
        <v>1</v>
      </c>
      <c r="BA78" s="220">
        <f>IF(AZ78=1,G78,0)</f>
        <v>0</v>
      </c>
      <c r="BB78" s="220">
        <f>IF(AZ78=2,G78,0)</f>
        <v>0</v>
      </c>
      <c r="BC78" s="220">
        <f>IF(AZ78=3,G78,0)</f>
        <v>0</v>
      </c>
      <c r="BD78" s="220">
        <f>IF(AZ78=4,G78,0)</f>
        <v>0</v>
      </c>
      <c r="BE78" s="220">
        <f>IF(AZ78=5,G78,0)</f>
        <v>0</v>
      </c>
      <c r="CA78" s="247">
        <v>12</v>
      </c>
      <c r="CB78" s="247">
        <v>0</v>
      </c>
    </row>
    <row r="79" spans="1:80" x14ac:dyDescent="0.2">
      <c r="A79" s="266"/>
      <c r="B79" s="267" t="s">
        <v>96</v>
      </c>
      <c r="C79" s="268" t="s">
        <v>241</v>
      </c>
      <c r="D79" s="269"/>
      <c r="E79" s="270"/>
      <c r="F79" s="271"/>
      <c r="G79" s="272">
        <f>SUM(G75:G78)</f>
        <v>0</v>
      </c>
      <c r="H79" s="273"/>
      <c r="I79" s="274">
        <f>SUM(I75:I78)</f>
        <v>5.7452000000000007E-3</v>
      </c>
      <c r="J79" s="273"/>
      <c r="K79" s="274">
        <f>SUM(K75:K78)</f>
        <v>0</v>
      </c>
      <c r="O79" s="247">
        <v>4</v>
      </c>
      <c r="BA79" s="275">
        <f>SUM(BA75:BA78)</f>
        <v>0</v>
      </c>
      <c r="BB79" s="275">
        <f>SUM(BB75:BB78)</f>
        <v>0</v>
      </c>
      <c r="BC79" s="275">
        <f>SUM(BC75:BC78)</f>
        <v>0</v>
      </c>
      <c r="BD79" s="275">
        <f>SUM(BD75:BD78)</f>
        <v>0</v>
      </c>
      <c r="BE79" s="275">
        <f>SUM(BE75:BE78)</f>
        <v>0</v>
      </c>
    </row>
    <row r="80" spans="1:80" x14ac:dyDescent="0.2">
      <c r="A80" s="237" t="s">
        <v>93</v>
      </c>
      <c r="B80" s="238" t="s">
        <v>248</v>
      </c>
      <c r="C80" s="239" t="s">
        <v>249</v>
      </c>
      <c r="D80" s="240"/>
      <c r="E80" s="241"/>
      <c r="F80" s="241"/>
      <c r="G80" s="242"/>
      <c r="H80" s="243"/>
      <c r="I80" s="244"/>
      <c r="J80" s="245"/>
      <c r="K80" s="246"/>
      <c r="O80" s="247">
        <v>1</v>
      </c>
    </row>
    <row r="81" spans="1:80" x14ac:dyDescent="0.2">
      <c r="A81" s="248">
        <v>30</v>
      </c>
      <c r="B81" s="249" t="s">
        <v>251</v>
      </c>
      <c r="C81" s="250" t="s">
        <v>252</v>
      </c>
      <c r="D81" s="251" t="s">
        <v>139</v>
      </c>
      <c r="E81" s="252">
        <v>23.92</v>
      </c>
      <c r="F81" s="252">
        <v>0</v>
      </c>
      <c r="G81" s="253">
        <f>E81*F81</f>
        <v>0</v>
      </c>
      <c r="H81" s="254">
        <v>0</v>
      </c>
      <c r="I81" s="255">
        <f>E81*H81</f>
        <v>0</v>
      </c>
      <c r="J81" s="254">
        <v>-5.5E-2</v>
      </c>
      <c r="K81" s="255">
        <f>E81*J81</f>
        <v>-1.3156000000000001</v>
      </c>
      <c r="O81" s="247">
        <v>2</v>
      </c>
      <c r="AA81" s="220">
        <v>1</v>
      </c>
      <c r="AB81" s="220">
        <v>1</v>
      </c>
      <c r="AC81" s="220">
        <v>1</v>
      </c>
      <c r="AZ81" s="220">
        <v>1</v>
      </c>
      <c r="BA81" s="220">
        <f>IF(AZ81=1,G81,0)</f>
        <v>0</v>
      </c>
      <c r="BB81" s="220">
        <f>IF(AZ81=2,G81,0)</f>
        <v>0</v>
      </c>
      <c r="BC81" s="220">
        <f>IF(AZ81=3,G81,0)</f>
        <v>0</v>
      </c>
      <c r="BD81" s="220">
        <f>IF(AZ81=4,G81,0)</f>
        <v>0</v>
      </c>
      <c r="BE81" s="220">
        <f>IF(AZ81=5,G81,0)</f>
        <v>0</v>
      </c>
      <c r="CA81" s="247">
        <v>1</v>
      </c>
      <c r="CB81" s="247">
        <v>1</v>
      </c>
    </row>
    <row r="82" spans="1:80" ht="22.5" x14ac:dyDescent="0.2">
      <c r="A82" s="256"/>
      <c r="B82" s="260"/>
      <c r="C82" s="320" t="s">
        <v>253</v>
      </c>
      <c r="D82" s="321"/>
      <c r="E82" s="261">
        <v>23.92</v>
      </c>
      <c r="F82" s="262"/>
      <c r="G82" s="263"/>
      <c r="H82" s="264"/>
      <c r="I82" s="258"/>
      <c r="J82" s="265"/>
      <c r="K82" s="258"/>
      <c r="M82" s="259" t="s">
        <v>253</v>
      </c>
      <c r="O82" s="247"/>
    </row>
    <row r="83" spans="1:80" x14ac:dyDescent="0.2">
      <c r="A83" s="248">
        <v>31</v>
      </c>
      <c r="B83" s="249" t="s">
        <v>254</v>
      </c>
      <c r="C83" s="250" t="s">
        <v>255</v>
      </c>
      <c r="D83" s="251" t="s">
        <v>256</v>
      </c>
      <c r="E83" s="252">
        <v>17</v>
      </c>
      <c r="F83" s="252">
        <v>0</v>
      </c>
      <c r="G83" s="253">
        <f>E83*F83</f>
        <v>0</v>
      </c>
      <c r="H83" s="254">
        <v>0</v>
      </c>
      <c r="I83" s="255">
        <f>E83*H83</f>
        <v>0</v>
      </c>
      <c r="J83" s="254">
        <v>0</v>
      </c>
      <c r="K83" s="255">
        <f>E83*J83</f>
        <v>0</v>
      </c>
      <c r="O83" s="247">
        <v>2</v>
      </c>
      <c r="AA83" s="220">
        <v>1</v>
      </c>
      <c r="AB83" s="220">
        <v>1</v>
      </c>
      <c r="AC83" s="220">
        <v>1</v>
      </c>
      <c r="AZ83" s="220">
        <v>1</v>
      </c>
      <c r="BA83" s="220">
        <f>IF(AZ83=1,G83,0)</f>
        <v>0</v>
      </c>
      <c r="BB83" s="220">
        <f>IF(AZ83=2,G83,0)</f>
        <v>0</v>
      </c>
      <c r="BC83" s="220">
        <f>IF(AZ83=3,G83,0)</f>
        <v>0</v>
      </c>
      <c r="BD83" s="220">
        <f>IF(AZ83=4,G83,0)</f>
        <v>0</v>
      </c>
      <c r="BE83" s="220">
        <f>IF(AZ83=5,G83,0)</f>
        <v>0</v>
      </c>
      <c r="CA83" s="247">
        <v>1</v>
      </c>
      <c r="CB83" s="247">
        <v>1</v>
      </c>
    </row>
    <row r="84" spans="1:80" x14ac:dyDescent="0.2">
      <c r="A84" s="248">
        <v>32</v>
      </c>
      <c r="B84" s="249" t="s">
        <v>257</v>
      </c>
      <c r="C84" s="250" t="s">
        <v>258</v>
      </c>
      <c r="D84" s="251" t="s">
        <v>256</v>
      </c>
      <c r="E84" s="252">
        <v>1</v>
      </c>
      <c r="F84" s="252">
        <v>0</v>
      </c>
      <c r="G84" s="253">
        <f>E84*F84</f>
        <v>0</v>
      </c>
      <c r="H84" s="254">
        <v>0</v>
      </c>
      <c r="I84" s="255">
        <f>E84*H84</f>
        <v>0</v>
      </c>
      <c r="J84" s="254">
        <v>0</v>
      </c>
      <c r="K84" s="255">
        <f>E84*J84</f>
        <v>0</v>
      </c>
      <c r="O84" s="247">
        <v>2</v>
      </c>
      <c r="AA84" s="220">
        <v>1</v>
      </c>
      <c r="AB84" s="220">
        <v>1</v>
      </c>
      <c r="AC84" s="220">
        <v>1</v>
      </c>
      <c r="AZ84" s="220">
        <v>1</v>
      </c>
      <c r="BA84" s="220">
        <f>IF(AZ84=1,G84,0)</f>
        <v>0</v>
      </c>
      <c r="BB84" s="220">
        <f>IF(AZ84=2,G84,0)</f>
        <v>0</v>
      </c>
      <c r="BC84" s="220">
        <f>IF(AZ84=3,G84,0)</f>
        <v>0</v>
      </c>
      <c r="BD84" s="220">
        <f>IF(AZ84=4,G84,0)</f>
        <v>0</v>
      </c>
      <c r="BE84" s="220">
        <f>IF(AZ84=5,G84,0)</f>
        <v>0</v>
      </c>
      <c r="CA84" s="247">
        <v>1</v>
      </c>
      <c r="CB84" s="247">
        <v>1</v>
      </c>
    </row>
    <row r="85" spans="1:80" x14ac:dyDescent="0.2">
      <c r="A85" s="248">
        <v>33</v>
      </c>
      <c r="B85" s="249" t="s">
        <v>259</v>
      </c>
      <c r="C85" s="250" t="s">
        <v>260</v>
      </c>
      <c r="D85" s="251" t="s">
        <v>139</v>
      </c>
      <c r="E85" s="252">
        <v>3.7328000000000001</v>
      </c>
      <c r="F85" s="252">
        <v>0</v>
      </c>
      <c r="G85" s="253">
        <f>E85*F85</f>
        <v>0</v>
      </c>
      <c r="H85" s="254">
        <v>2.1900000000000001E-3</v>
      </c>
      <c r="I85" s="255">
        <f>E85*H85</f>
        <v>8.1748319999999999E-3</v>
      </c>
      <c r="J85" s="254">
        <v>-7.4999999999999997E-2</v>
      </c>
      <c r="K85" s="255">
        <f>E85*J85</f>
        <v>-0.27995999999999999</v>
      </c>
      <c r="O85" s="247">
        <v>2</v>
      </c>
      <c r="AA85" s="220">
        <v>1</v>
      </c>
      <c r="AB85" s="220">
        <v>1</v>
      </c>
      <c r="AC85" s="220">
        <v>1</v>
      </c>
      <c r="AZ85" s="220">
        <v>1</v>
      </c>
      <c r="BA85" s="220">
        <f>IF(AZ85=1,G85,0)</f>
        <v>0</v>
      </c>
      <c r="BB85" s="220">
        <f>IF(AZ85=2,G85,0)</f>
        <v>0</v>
      </c>
      <c r="BC85" s="220">
        <f>IF(AZ85=3,G85,0)</f>
        <v>0</v>
      </c>
      <c r="BD85" s="220">
        <f>IF(AZ85=4,G85,0)</f>
        <v>0</v>
      </c>
      <c r="BE85" s="220">
        <f>IF(AZ85=5,G85,0)</f>
        <v>0</v>
      </c>
      <c r="CA85" s="247">
        <v>1</v>
      </c>
      <c r="CB85" s="247">
        <v>1</v>
      </c>
    </row>
    <row r="86" spans="1:80" x14ac:dyDescent="0.2">
      <c r="A86" s="256"/>
      <c r="B86" s="260"/>
      <c r="C86" s="320" t="s">
        <v>261</v>
      </c>
      <c r="D86" s="321"/>
      <c r="E86" s="261">
        <v>0.77</v>
      </c>
      <c r="F86" s="262"/>
      <c r="G86" s="263"/>
      <c r="H86" s="264"/>
      <c r="I86" s="258"/>
      <c r="J86" s="265"/>
      <c r="K86" s="258"/>
      <c r="M86" s="259" t="s">
        <v>261</v>
      </c>
      <c r="O86" s="247"/>
    </row>
    <row r="87" spans="1:80" x14ac:dyDescent="0.2">
      <c r="A87" s="256"/>
      <c r="B87" s="260"/>
      <c r="C87" s="320" t="s">
        <v>262</v>
      </c>
      <c r="D87" s="321"/>
      <c r="E87" s="261">
        <v>0.63480000000000003</v>
      </c>
      <c r="F87" s="262"/>
      <c r="G87" s="263"/>
      <c r="H87" s="264"/>
      <c r="I87" s="258"/>
      <c r="J87" s="265"/>
      <c r="K87" s="258"/>
      <c r="M87" s="259" t="s">
        <v>262</v>
      </c>
      <c r="O87" s="247"/>
    </row>
    <row r="88" spans="1:80" x14ac:dyDescent="0.2">
      <c r="A88" s="256"/>
      <c r="B88" s="260"/>
      <c r="C88" s="320" t="s">
        <v>263</v>
      </c>
      <c r="D88" s="321"/>
      <c r="E88" s="261">
        <v>0.82799999999999996</v>
      </c>
      <c r="F88" s="262"/>
      <c r="G88" s="263"/>
      <c r="H88" s="264"/>
      <c r="I88" s="258"/>
      <c r="J88" s="265"/>
      <c r="K88" s="258"/>
      <c r="M88" s="259" t="s">
        <v>263</v>
      </c>
      <c r="O88" s="247"/>
    </row>
    <row r="89" spans="1:80" x14ac:dyDescent="0.2">
      <c r="A89" s="256"/>
      <c r="B89" s="260"/>
      <c r="C89" s="320" t="s">
        <v>264</v>
      </c>
      <c r="D89" s="321"/>
      <c r="E89" s="261">
        <v>1.5</v>
      </c>
      <c r="F89" s="262"/>
      <c r="G89" s="263"/>
      <c r="H89" s="264"/>
      <c r="I89" s="258"/>
      <c r="J89" s="265"/>
      <c r="K89" s="258"/>
      <c r="M89" s="259" t="s">
        <v>264</v>
      </c>
      <c r="O89" s="247"/>
    </row>
    <row r="90" spans="1:80" x14ac:dyDescent="0.2">
      <c r="A90" s="248">
        <v>34</v>
      </c>
      <c r="B90" s="249" t="s">
        <v>265</v>
      </c>
      <c r="C90" s="250" t="s">
        <v>266</v>
      </c>
      <c r="D90" s="251" t="s">
        <v>139</v>
      </c>
      <c r="E90" s="252">
        <v>7.1280000000000001</v>
      </c>
      <c r="F90" s="252">
        <v>0</v>
      </c>
      <c r="G90" s="253">
        <f>E90*F90</f>
        <v>0</v>
      </c>
      <c r="H90" s="254">
        <v>1E-3</v>
      </c>
      <c r="I90" s="255">
        <f>E90*H90</f>
        <v>7.1280000000000007E-3</v>
      </c>
      <c r="J90" s="254">
        <v>-6.2E-2</v>
      </c>
      <c r="K90" s="255">
        <f>E90*J90</f>
        <v>-0.441936</v>
      </c>
      <c r="O90" s="247">
        <v>2</v>
      </c>
      <c r="AA90" s="220">
        <v>1</v>
      </c>
      <c r="AB90" s="220">
        <v>1</v>
      </c>
      <c r="AC90" s="220">
        <v>1</v>
      </c>
      <c r="AZ90" s="220">
        <v>1</v>
      </c>
      <c r="BA90" s="220">
        <f>IF(AZ90=1,G90,0)</f>
        <v>0</v>
      </c>
      <c r="BB90" s="220">
        <f>IF(AZ90=2,G90,0)</f>
        <v>0</v>
      </c>
      <c r="BC90" s="220">
        <f>IF(AZ90=3,G90,0)</f>
        <v>0</v>
      </c>
      <c r="BD90" s="220">
        <f>IF(AZ90=4,G90,0)</f>
        <v>0</v>
      </c>
      <c r="BE90" s="220">
        <f>IF(AZ90=5,G90,0)</f>
        <v>0</v>
      </c>
      <c r="CA90" s="247">
        <v>1</v>
      </c>
      <c r="CB90" s="247">
        <v>1</v>
      </c>
    </row>
    <row r="91" spans="1:80" x14ac:dyDescent="0.2">
      <c r="A91" s="256"/>
      <c r="B91" s="260"/>
      <c r="C91" s="320" t="s">
        <v>267</v>
      </c>
      <c r="D91" s="321"/>
      <c r="E91" s="261">
        <v>7.1280000000000001</v>
      </c>
      <c r="F91" s="262"/>
      <c r="G91" s="263"/>
      <c r="H91" s="264"/>
      <c r="I91" s="258"/>
      <c r="J91" s="265"/>
      <c r="K91" s="258"/>
      <c r="M91" s="259" t="s">
        <v>267</v>
      </c>
      <c r="O91" s="247"/>
    </row>
    <row r="92" spans="1:80" x14ac:dyDescent="0.2">
      <c r="A92" s="248">
        <v>35</v>
      </c>
      <c r="B92" s="249" t="s">
        <v>268</v>
      </c>
      <c r="C92" s="250" t="s">
        <v>269</v>
      </c>
      <c r="D92" s="251" t="s">
        <v>139</v>
      </c>
      <c r="E92" s="252">
        <v>7.1280000000000001</v>
      </c>
      <c r="F92" s="252">
        <v>0</v>
      </c>
      <c r="G92" s="253">
        <f>E92*F92</f>
        <v>0</v>
      </c>
      <c r="H92" s="254">
        <v>9.2000000000000003E-4</v>
      </c>
      <c r="I92" s="255">
        <f>E92*H92</f>
        <v>6.5577600000000002E-3</v>
      </c>
      <c r="J92" s="254">
        <v>-5.3999999999999999E-2</v>
      </c>
      <c r="K92" s="255">
        <f>E92*J92</f>
        <v>-0.38491199999999998</v>
      </c>
      <c r="O92" s="247">
        <v>2</v>
      </c>
      <c r="AA92" s="220">
        <v>1</v>
      </c>
      <c r="AB92" s="220">
        <v>1</v>
      </c>
      <c r="AC92" s="220">
        <v>1</v>
      </c>
      <c r="AZ92" s="220">
        <v>1</v>
      </c>
      <c r="BA92" s="220">
        <f>IF(AZ92=1,G92,0)</f>
        <v>0</v>
      </c>
      <c r="BB92" s="220">
        <f>IF(AZ92=2,G92,0)</f>
        <v>0</v>
      </c>
      <c r="BC92" s="220">
        <f>IF(AZ92=3,G92,0)</f>
        <v>0</v>
      </c>
      <c r="BD92" s="220">
        <f>IF(AZ92=4,G92,0)</f>
        <v>0</v>
      </c>
      <c r="BE92" s="220">
        <f>IF(AZ92=5,G92,0)</f>
        <v>0</v>
      </c>
      <c r="CA92" s="247">
        <v>1</v>
      </c>
      <c r="CB92" s="247">
        <v>1</v>
      </c>
    </row>
    <row r="93" spans="1:80" x14ac:dyDescent="0.2">
      <c r="A93" s="256"/>
      <c r="B93" s="260"/>
      <c r="C93" s="320" t="s">
        <v>267</v>
      </c>
      <c r="D93" s="321"/>
      <c r="E93" s="261">
        <v>7.1280000000000001</v>
      </c>
      <c r="F93" s="262"/>
      <c r="G93" s="263"/>
      <c r="H93" s="264"/>
      <c r="I93" s="258"/>
      <c r="J93" s="265"/>
      <c r="K93" s="258"/>
      <c r="M93" s="259" t="s">
        <v>267</v>
      </c>
      <c r="O93" s="247"/>
    </row>
    <row r="94" spans="1:80" x14ac:dyDescent="0.2">
      <c r="A94" s="248">
        <v>36</v>
      </c>
      <c r="B94" s="249" t="s">
        <v>270</v>
      </c>
      <c r="C94" s="250" t="s">
        <v>271</v>
      </c>
      <c r="D94" s="251" t="s">
        <v>256</v>
      </c>
      <c r="E94" s="252">
        <v>2.0855999999999999</v>
      </c>
      <c r="F94" s="252">
        <v>0</v>
      </c>
      <c r="G94" s="253">
        <f>E94*F94</f>
        <v>0</v>
      </c>
      <c r="H94" s="254">
        <v>0</v>
      </c>
      <c r="I94" s="255">
        <f>E94*H94</f>
        <v>0</v>
      </c>
      <c r="J94" s="254">
        <v>0</v>
      </c>
      <c r="K94" s="255">
        <f>E94*J94</f>
        <v>0</v>
      </c>
      <c r="O94" s="247">
        <v>2</v>
      </c>
      <c r="AA94" s="220">
        <v>1</v>
      </c>
      <c r="AB94" s="220">
        <v>1</v>
      </c>
      <c r="AC94" s="220">
        <v>1</v>
      </c>
      <c r="AZ94" s="220">
        <v>1</v>
      </c>
      <c r="BA94" s="220">
        <f>IF(AZ94=1,G94,0)</f>
        <v>0</v>
      </c>
      <c r="BB94" s="220">
        <f>IF(AZ94=2,G94,0)</f>
        <v>0</v>
      </c>
      <c r="BC94" s="220">
        <f>IF(AZ94=3,G94,0)</f>
        <v>0</v>
      </c>
      <c r="BD94" s="220">
        <f>IF(AZ94=4,G94,0)</f>
        <v>0</v>
      </c>
      <c r="BE94" s="220">
        <f>IF(AZ94=5,G94,0)</f>
        <v>0</v>
      </c>
      <c r="CA94" s="247">
        <v>1</v>
      </c>
      <c r="CB94" s="247">
        <v>1</v>
      </c>
    </row>
    <row r="95" spans="1:80" x14ac:dyDescent="0.2">
      <c r="A95" s="256"/>
      <c r="B95" s="260"/>
      <c r="C95" s="320" t="s">
        <v>272</v>
      </c>
      <c r="D95" s="321"/>
      <c r="E95" s="261">
        <v>2.0855999999999999</v>
      </c>
      <c r="F95" s="262"/>
      <c r="G95" s="263"/>
      <c r="H95" s="264"/>
      <c r="I95" s="258"/>
      <c r="J95" s="265"/>
      <c r="K95" s="258"/>
      <c r="M95" s="259" t="s">
        <v>272</v>
      </c>
      <c r="O95" s="247"/>
    </row>
    <row r="96" spans="1:80" x14ac:dyDescent="0.2">
      <c r="A96" s="248">
        <v>37</v>
      </c>
      <c r="B96" s="249" t="s">
        <v>273</v>
      </c>
      <c r="C96" s="250" t="s">
        <v>274</v>
      </c>
      <c r="D96" s="251" t="s">
        <v>175</v>
      </c>
      <c r="E96" s="252">
        <v>11.72</v>
      </c>
      <c r="F96" s="252">
        <v>0</v>
      </c>
      <c r="G96" s="253">
        <f>E96*F96</f>
        <v>0</v>
      </c>
      <c r="H96" s="254">
        <v>0</v>
      </c>
      <c r="I96" s="255">
        <f>E96*H96</f>
        <v>0</v>
      </c>
      <c r="J96" s="254">
        <v>-1.1129999999999999E-2</v>
      </c>
      <c r="K96" s="255">
        <f>E96*J96</f>
        <v>-0.13044359999999999</v>
      </c>
      <c r="O96" s="247">
        <v>2</v>
      </c>
      <c r="AA96" s="220">
        <v>1</v>
      </c>
      <c r="AB96" s="220">
        <v>1</v>
      </c>
      <c r="AC96" s="220">
        <v>1</v>
      </c>
      <c r="AZ96" s="220">
        <v>1</v>
      </c>
      <c r="BA96" s="220">
        <f>IF(AZ96=1,G96,0)</f>
        <v>0</v>
      </c>
      <c r="BB96" s="220">
        <f>IF(AZ96=2,G96,0)</f>
        <v>0</v>
      </c>
      <c r="BC96" s="220">
        <f>IF(AZ96=3,G96,0)</f>
        <v>0</v>
      </c>
      <c r="BD96" s="220">
        <f>IF(AZ96=4,G96,0)</f>
        <v>0</v>
      </c>
      <c r="BE96" s="220">
        <f>IF(AZ96=5,G96,0)</f>
        <v>0</v>
      </c>
      <c r="CA96" s="247">
        <v>1</v>
      </c>
      <c r="CB96" s="247">
        <v>1</v>
      </c>
    </row>
    <row r="97" spans="1:80" ht="22.5" x14ac:dyDescent="0.2">
      <c r="A97" s="248">
        <v>38</v>
      </c>
      <c r="B97" s="249" t="s">
        <v>275</v>
      </c>
      <c r="C97" s="250" t="s">
        <v>276</v>
      </c>
      <c r="D97" s="251" t="s">
        <v>256</v>
      </c>
      <c r="E97" s="252">
        <v>1</v>
      </c>
      <c r="F97" s="252">
        <v>0</v>
      </c>
      <c r="G97" s="253">
        <f>E97*F97</f>
        <v>0</v>
      </c>
      <c r="H97" s="254">
        <v>0</v>
      </c>
      <c r="I97" s="255">
        <f>E97*H97</f>
        <v>0</v>
      </c>
      <c r="J97" s="254"/>
      <c r="K97" s="255">
        <f>E97*J97</f>
        <v>0</v>
      </c>
      <c r="O97" s="247">
        <v>2</v>
      </c>
      <c r="AA97" s="220">
        <v>12</v>
      </c>
      <c r="AB97" s="220">
        <v>0</v>
      </c>
      <c r="AC97" s="220">
        <v>138</v>
      </c>
      <c r="AZ97" s="220">
        <v>1</v>
      </c>
      <c r="BA97" s="220">
        <f>IF(AZ97=1,G97,0)</f>
        <v>0</v>
      </c>
      <c r="BB97" s="220">
        <f>IF(AZ97=2,G97,0)</f>
        <v>0</v>
      </c>
      <c r="BC97" s="220">
        <f>IF(AZ97=3,G97,0)</f>
        <v>0</v>
      </c>
      <c r="BD97" s="220">
        <f>IF(AZ97=4,G97,0)</f>
        <v>0</v>
      </c>
      <c r="BE97" s="220">
        <f>IF(AZ97=5,G97,0)</f>
        <v>0</v>
      </c>
      <c r="CA97" s="247">
        <v>12</v>
      </c>
      <c r="CB97" s="247">
        <v>0</v>
      </c>
    </row>
    <row r="98" spans="1:80" x14ac:dyDescent="0.2">
      <c r="A98" s="266"/>
      <c r="B98" s="267" t="s">
        <v>96</v>
      </c>
      <c r="C98" s="268" t="s">
        <v>250</v>
      </c>
      <c r="D98" s="269"/>
      <c r="E98" s="270"/>
      <c r="F98" s="271"/>
      <c r="G98" s="272">
        <f>SUM(G80:G97)</f>
        <v>0</v>
      </c>
      <c r="H98" s="273"/>
      <c r="I98" s="274">
        <f>SUM(I80:I97)</f>
        <v>2.1860592000000002E-2</v>
      </c>
      <c r="J98" s="273"/>
      <c r="K98" s="274">
        <f>SUM(K80:K97)</f>
        <v>-2.5528515999999999</v>
      </c>
      <c r="O98" s="247">
        <v>4</v>
      </c>
      <c r="BA98" s="275">
        <f>SUM(BA80:BA97)</f>
        <v>0</v>
      </c>
      <c r="BB98" s="275">
        <f>SUM(BB80:BB97)</f>
        <v>0</v>
      </c>
      <c r="BC98" s="275">
        <f>SUM(BC80:BC97)</f>
        <v>0</v>
      </c>
      <c r="BD98" s="275">
        <f>SUM(BD80:BD97)</f>
        <v>0</v>
      </c>
      <c r="BE98" s="275">
        <f>SUM(BE80:BE97)</f>
        <v>0</v>
      </c>
    </row>
    <row r="99" spans="1:80" x14ac:dyDescent="0.2">
      <c r="A99" s="237" t="s">
        <v>93</v>
      </c>
      <c r="B99" s="238" t="s">
        <v>277</v>
      </c>
      <c r="C99" s="239" t="s">
        <v>278</v>
      </c>
      <c r="D99" s="240"/>
      <c r="E99" s="241"/>
      <c r="F99" s="241"/>
      <c r="G99" s="242"/>
      <c r="H99" s="243"/>
      <c r="I99" s="244"/>
      <c r="J99" s="245"/>
      <c r="K99" s="246"/>
      <c r="O99" s="247">
        <v>1</v>
      </c>
    </row>
    <row r="100" spans="1:80" x14ac:dyDescent="0.2">
      <c r="A100" s="248">
        <v>39</v>
      </c>
      <c r="B100" s="249" t="s">
        <v>280</v>
      </c>
      <c r="C100" s="250" t="s">
        <v>281</v>
      </c>
      <c r="D100" s="251" t="s">
        <v>256</v>
      </c>
      <c r="E100" s="252">
        <v>1</v>
      </c>
      <c r="F100" s="252">
        <v>0</v>
      </c>
      <c r="G100" s="253">
        <f>E100*F100</f>
        <v>0</v>
      </c>
      <c r="H100" s="254">
        <v>0</v>
      </c>
      <c r="I100" s="255">
        <f>E100*H100</f>
        <v>0</v>
      </c>
      <c r="J100" s="254">
        <v>-1.9E-2</v>
      </c>
      <c r="K100" s="255">
        <f>E100*J100</f>
        <v>-1.9E-2</v>
      </c>
      <c r="O100" s="247">
        <v>2</v>
      </c>
      <c r="AA100" s="220">
        <v>1</v>
      </c>
      <c r="AB100" s="220">
        <v>1</v>
      </c>
      <c r="AC100" s="220">
        <v>1</v>
      </c>
      <c r="AZ100" s="220">
        <v>1</v>
      </c>
      <c r="BA100" s="220">
        <f>IF(AZ100=1,G100,0)</f>
        <v>0</v>
      </c>
      <c r="BB100" s="220">
        <f>IF(AZ100=2,G100,0)</f>
        <v>0</v>
      </c>
      <c r="BC100" s="220">
        <f>IF(AZ100=3,G100,0)</f>
        <v>0</v>
      </c>
      <c r="BD100" s="220">
        <f>IF(AZ100=4,G100,0)</f>
        <v>0</v>
      </c>
      <c r="BE100" s="220">
        <f>IF(AZ100=5,G100,0)</f>
        <v>0</v>
      </c>
      <c r="CA100" s="247">
        <v>1</v>
      </c>
      <c r="CB100" s="247">
        <v>1</v>
      </c>
    </row>
    <row r="101" spans="1:80" x14ac:dyDescent="0.2">
      <c r="A101" s="248">
        <v>40</v>
      </c>
      <c r="B101" s="249" t="s">
        <v>282</v>
      </c>
      <c r="C101" s="250" t="s">
        <v>283</v>
      </c>
      <c r="D101" s="251" t="s">
        <v>139</v>
      </c>
      <c r="E101" s="252">
        <v>193.44579999999999</v>
      </c>
      <c r="F101" s="252">
        <v>0</v>
      </c>
      <c r="G101" s="253">
        <f>E101*F101</f>
        <v>0</v>
      </c>
      <c r="H101" s="254">
        <v>0</v>
      </c>
      <c r="I101" s="255">
        <f>E101*H101</f>
        <v>0</v>
      </c>
      <c r="J101" s="254">
        <v>-4.0000000000000001E-3</v>
      </c>
      <c r="K101" s="255">
        <f>E101*J101</f>
        <v>-0.7737832</v>
      </c>
      <c r="O101" s="247">
        <v>2</v>
      </c>
      <c r="AA101" s="220">
        <v>1</v>
      </c>
      <c r="AB101" s="220">
        <v>1</v>
      </c>
      <c r="AC101" s="220">
        <v>1</v>
      </c>
      <c r="AZ101" s="220">
        <v>1</v>
      </c>
      <c r="BA101" s="220">
        <f>IF(AZ101=1,G101,0)</f>
        <v>0</v>
      </c>
      <c r="BB101" s="220">
        <f>IF(AZ101=2,G101,0)</f>
        <v>0</v>
      </c>
      <c r="BC101" s="220">
        <f>IF(AZ101=3,G101,0)</f>
        <v>0</v>
      </c>
      <c r="BD101" s="220">
        <f>IF(AZ101=4,G101,0)</f>
        <v>0</v>
      </c>
      <c r="BE101" s="220">
        <f>IF(AZ101=5,G101,0)</f>
        <v>0</v>
      </c>
      <c r="CA101" s="247">
        <v>1</v>
      </c>
      <c r="CB101" s="247">
        <v>1</v>
      </c>
    </row>
    <row r="102" spans="1:80" x14ac:dyDescent="0.2">
      <c r="A102" s="266"/>
      <c r="B102" s="267" t="s">
        <v>96</v>
      </c>
      <c r="C102" s="268" t="s">
        <v>279</v>
      </c>
      <c r="D102" s="269"/>
      <c r="E102" s="270"/>
      <c r="F102" s="271"/>
      <c r="G102" s="272">
        <f>SUM(G99:G101)</f>
        <v>0</v>
      </c>
      <c r="H102" s="273"/>
      <c r="I102" s="274">
        <f>SUM(I99:I101)</f>
        <v>0</v>
      </c>
      <c r="J102" s="273"/>
      <c r="K102" s="274">
        <f>SUM(K99:K101)</f>
        <v>-0.79278320000000002</v>
      </c>
      <c r="O102" s="247">
        <v>4</v>
      </c>
      <c r="BA102" s="275">
        <f>SUM(BA99:BA101)</f>
        <v>0</v>
      </c>
      <c r="BB102" s="275">
        <f>SUM(BB99:BB101)</f>
        <v>0</v>
      </c>
      <c r="BC102" s="275">
        <f>SUM(BC99:BC101)</f>
        <v>0</v>
      </c>
      <c r="BD102" s="275">
        <f>SUM(BD99:BD101)</f>
        <v>0</v>
      </c>
      <c r="BE102" s="275">
        <f>SUM(BE99:BE101)</f>
        <v>0</v>
      </c>
    </row>
    <row r="103" spans="1:80" x14ac:dyDescent="0.2">
      <c r="A103" s="237" t="s">
        <v>93</v>
      </c>
      <c r="B103" s="238" t="s">
        <v>284</v>
      </c>
      <c r="C103" s="239" t="s">
        <v>285</v>
      </c>
      <c r="D103" s="240"/>
      <c r="E103" s="241"/>
      <c r="F103" s="241"/>
      <c r="G103" s="242"/>
      <c r="H103" s="243"/>
      <c r="I103" s="244"/>
      <c r="J103" s="245"/>
      <c r="K103" s="246"/>
      <c r="O103" s="247">
        <v>1</v>
      </c>
    </row>
    <row r="104" spans="1:80" x14ac:dyDescent="0.2">
      <c r="A104" s="248">
        <v>41</v>
      </c>
      <c r="B104" s="249" t="s">
        <v>287</v>
      </c>
      <c r="C104" s="250" t="s">
        <v>288</v>
      </c>
      <c r="D104" s="251" t="s">
        <v>289</v>
      </c>
      <c r="E104" s="252">
        <v>20.046365666</v>
      </c>
      <c r="F104" s="252">
        <v>0</v>
      </c>
      <c r="G104" s="253">
        <f>E104*F104</f>
        <v>0</v>
      </c>
      <c r="H104" s="254">
        <v>0</v>
      </c>
      <c r="I104" s="255">
        <f>E104*H104</f>
        <v>0</v>
      </c>
      <c r="J104" s="254"/>
      <c r="K104" s="255">
        <f>E104*J104</f>
        <v>0</v>
      </c>
      <c r="O104" s="247">
        <v>2</v>
      </c>
      <c r="AA104" s="220">
        <v>7</v>
      </c>
      <c r="AB104" s="220">
        <v>1</v>
      </c>
      <c r="AC104" s="220">
        <v>2</v>
      </c>
      <c r="AZ104" s="220">
        <v>1</v>
      </c>
      <c r="BA104" s="220">
        <f>IF(AZ104=1,G104,0)</f>
        <v>0</v>
      </c>
      <c r="BB104" s="220">
        <f>IF(AZ104=2,G104,0)</f>
        <v>0</v>
      </c>
      <c r="BC104" s="220">
        <f>IF(AZ104=3,G104,0)</f>
        <v>0</v>
      </c>
      <c r="BD104" s="220">
        <f>IF(AZ104=4,G104,0)</f>
        <v>0</v>
      </c>
      <c r="BE104" s="220">
        <f>IF(AZ104=5,G104,0)</f>
        <v>0</v>
      </c>
      <c r="CA104" s="247">
        <v>7</v>
      </c>
      <c r="CB104" s="247">
        <v>1</v>
      </c>
    </row>
    <row r="105" spans="1:80" x14ac:dyDescent="0.2">
      <c r="A105" s="266"/>
      <c r="B105" s="267" t="s">
        <v>96</v>
      </c>
      <c r="C105" s="268" t="s">
        <v>286</v>
      </c>
      <c r="D105" s="269"/>
      <c r="E105" s="270"/>
      <c r="F105" s="271"/>
      <c r="G105" s="272">
        <f>SUM(G103:G104)</f>
        <v>0</v>
      </c>
      <c r="H105" s="273"/>
      <c r="I105" s="274">
        <f>SUM(I103:I104)</f>
        <v>0</v>
      </c>
      <c r="J105" s="273"/>
      <c r="K105" s="274">
        <f>SUM(K103:K104)</f>
        <v>0</v>
      </c>
      <c r="O105" s="247">
        <v>4</v>
      </c>
      <c r="BA105" s="275">
        <f>SUM(BA103:BA104)</f>
        <v>0</v>
      </c>
      <c r="BB105" s="275">
        <f>SUM(BB103:BB104)</f>
        <v>0</v>
      </c>
      <c r="BC105" s="275">
        <f>SUM(BC103:BC104)</f>
        <v>0</v>
      </c>
      <c r="BD105" s="275">
        <f>SUM(BD103:BD104)</f>
        <v>0</v>
      </c>
      <c r="BE105" s="275">
        <f>SUM(BE103:BE104)</f>
        <v>0</v>
      </c>
    </row>
    <row r="106" spans="1:80" x14ac:dyDescent="0.2">
      <c r="A106" s="237" t="s">
        <v>93</v>
      </c>
      <c r="B106" s="238" t="s">
        <v>290</v>
      </c>
      <c r="C106" s="239" t="s">
        <v>291</v>
      </c>
      <c r="D106" s="240"/>
      <c r="E106" s="241"/>
      <c r="F106" s="241"/>
      <c r="G106" s="242"/>
      <c r="H106" s="243"/>
      <c r="I106" s="244"/>
      <c r="J106" s="245"/>
      <c r="K106" s="246"/>
      <c r="O106" s="247">
        <v>1</v>
      </c>
    </row>
    <row r="107" spans="1:80" ht="22.5" x14ac:dyDescent="0.2">
      <c r="A107" s="248">
        <v>42</v>
      </c>
      <c r="B107" s="249" t="s">
        <v>293</v>
      </c>
      <c r="C107" s="250" t="s">
        <v>294</v>
      </c>
      <c r="D107" s="251" t="s">
        <v>139</v>
      </c>
      <c r="E107" s="252">
        <v>32.576000000000001</v>
      </c>
      <c r="F107" s="252">
        <v>0</v>
      </c>
      <c r="G107" s="253">
        <f>E107*F107</f>
        <v>0</v>
      </c>
      <c r="H107" s="254">
        <v>6.8000000000000005E-4</v>
      </c>
      <c r="I107" s="255">
        <f>E107*H107</f>
        <v>2.2151680000000003E-2</v>
      </c>
      <c r="J107" s="254">
        <v>0</v>
      </c>
      <c r="K107" s="255">
        <f>E107*J107</f>
        <v>0</v>
      </c>
      <c r="O107" s="247">
        <v>2</v>
      </c>
      <c r="AA107" s="220">
        <v>1</v>
      </c>
      <c r="AB107" s="220">
        <v>7</v>
      </c>
      <c r="AC107" s="220">
        <v>7</v>
      </c>
      <c r="AZ107" s="220">
        <v>2</v>
      </c>
      <c r="BA107" s="220">
        <f>IF(AZ107=1,G107,0)</f>
        <v>0</v>
      </c>
      <c r="BB107" s="220">
        <f>IF(AZ107=2,G107,0)</f>
        <v>0</v>
      </c>
      <c r="BC107" s="220">
        <f>IF(AZ107=3,G107,0)</f>
        <v>0</v>
      </c>
      <c r="BD107" s="220">
        <f>IF(AZ107=4,G107,0)</f>
        <v>0</v>
      </c>
      <c r="BE107" s="220">
        <f>IF(AZ107=5,G107,0)</f>
        <v>0</v>
      </c>
      <c r="CA107" s="247">
        <v>1</v>
      </c>
      <c r="CB107" s="247">
        <v>7</v>
      </c>
    </row>
    <row r="108" spans="1:80" x14ac:dyDescent="0.2">
      <c r="A108" s="256"/>
      <c r="B108" s="260"/>
      <c r="C108" s="320" t="s">
        <v>295</v>
      </c>
      <c r="D108" s="321"/>
      <c r="E108" s="261">
        <v>32.576000000000001</v>
      </c>
      <c r="F108" s="262"/>
      <c r="G108" s="263"/>
      <c r="H108" s="264"/>
      <c r="I108" s="258"/>
      <c r="J108" s="265"/>
      <c r="K108" s="258"/>
      <c r="M108" s="259" t="s">
        <v>295</v>
      </c>
      <c r="O108" s="247"/>
    </row>
    <row r="109" spans="1:80" x14ac:dyDescent="0.2">
      <c r="A109" s="248">
        <v>43</v>
      </c>
      <c r="B109" s="249" t="s">
        <v>296</v>
      </c>
      <c r="C109" s="250" t="s">
        <v>297</v>
      </c>
      <c r="D109" s="251" t="s">
        <v>12</v>
      </c>
      <c r="E109" s="252"/>
      <c r="F109" s="252">
        <v>0</v>
      </c>
      <c r="G109" s="253">
        <f>E109*F109</f>
        <v>0</v>
      </c>
      <c r="H109" s="254">
        <v>0</v>
      </c>
      <c r="I109" s="255">
        <f>E109*H109</f>
        <v>0</v>
      </c>
      <c r="J109" s="254"/>
      <c r="K109" s="255">
        <f>E109*J109</f>
        <v>0</v>
      </c>
      <c r="O109" s="247">
        <v>2</v>
      </c>
      <c r="AA109" s="220">
        <v>7</v>
      </c>
      <c r="AB109" s="220">
        <v>1002</v>
      </c>
      <c r="AC109" s="220">
        <v>5</v>
      </c>
      <c r="AZ109" s="220">
        <v>2</v>
      </c>
      <c r="BA109" s="220">
        <f>IF(AZ109=1,G109,0)</f>
        <v>0</v>
      </c>
      <c r="BB109" s="220">
        <f>IF(AZ109=2,G109,0)</f>
        <v>0</v>
      </c>
      <c r="BC109" s="220">
        <f>IF(AZ109=3,G109,0)</f>
        <v>0</v>
      </c>
      <c r="BD109" s="220">
        <f>IF(AZ109=4,G109,0)</f>
        <v>0</v>
      </c>
      <c r="BE109" s="220">
        <f>IF(AZ109=5,G109,0)</f>
        <v>0</v>
      </c>
      <c r="CA109" s="247">
        <v>7</v>
      </c>
      <c r="CB109" s="247">
        <v>1002</v>
      </c>
    </row>
    <row r="110" spans="1:80" x14ac:dyDescent="0.2">
      <c r="A110" s="266"/>
      <c r="B110" s="267" t="s">
        <v>96</v>
      </c>
      <c r="C110" s="268" t="s">
        <v>292</v>
      </c>
      <c r="D110" s="269"/>
      <c r="E110" s="270"/>
      <c r="F110" s="271"/>
      <c r="G110" s="272">
        <f>SUM(G106:G109)</f>
        <v>0</v>
      </c>
      <c r="H110" s="273"/>
      <c r="I110" s="274">
        <f>SUM(I106:I109)</f>
        <v>2.2151680000000003E-2</v>
      </c>
      <c r="J110" s="273"/>
      <c r="K110" s="274">
        <f>SUM(K106:K109)</f>
        <v>0</v>
      </c>
      <c r="O110" s="247">
        <v>4</v>
      </c>
      <c r="BA110" s="275">
        <f>SUM(BA106:BA109)</f>
        <v>0</v>
      </c>
      <c r="BB110" s="275">
        <f>SUM(BB106:BB109)</f>
        <v>0</v>
      </c>
      <c r="BC110" s="275">
        <f>SUM(BC106:BC109)</f>
        <v>0</v>
      </c>
      <c r="BD110" s="275">
        <f>SUM(BD106:BD109)</f>
        <v>0</v>
      </c>
      <c r="BE110" s="275">
        <f>SUM(BE106:BE109)</f>
        <v>0</v>
      </c>
    </row>
    <row r="111" spans="1:80" x14ac:dyDescent="0.2">
      <c r="A111" s="237" t="s">
        <v>93</v>
      </c>
      <c r="B111" s="238" t="s">
        <v>298</v>
      </c>
      <c r="C111" s="239" t="s">
        <v>299</v>
      </c>
      <c r="D111" s="240"/>
      <c r="E111" s="241"/>
      <c r="F111" s="241"/>
      <c r="G111" s="242"/>
      <c r="H111" s="243"/>
      <c r="I111" s="244"/>
      <c r="J111" s="245"/>
      <c r="K111" s="246"/>
      <c r="O111" s="247">
        <v>1</v>
      </c>
    </row>
    <row r="112" spans="1:80" x14ac:dyDescent="0.2">
      <c r="A112" s="248">
        <v>44</v>
      </c>
      <c r="B112" s="249" t="s">
        <v>301</v>
      </c>
      <c r="C112" s="250" t="s">
        <v>302</v>
      </c>
      <c r="D112" s="251" t="s">
        <v>139</v>
      </c>
      <c r="E112" s="252">
        <v>81.55</v>
      </c>
      <c r="F112" s="252">
        <v>0</v>
      </c>
      <c r="G112" s="253">
        <f>E112*F112</f>
        <v>0</v>
      </c>
      <c r="H112" s="254">
        <v>0</v>
      </c>
      <c r="I112" s="255">
        <f>E112*H112</f>
        <v>0</v>
      </c>
      <c r="J112" s="254">
        <v>0</v>
      </c>
      <c r="K112" s="255">
        <f>E112*J112</f>
        <v>0</v>
      </c>
      <c r="O112" s="247">
        <v>2</v>
      </c>
      <c r="AA112" s="220">
        <v>1</v>
      </c>
      <c r="AB112" s="220">
        <v>7</v>
      </c>
      <c r="AC112" s="220">
        <v>7</v>
      </c>
      <c r="AZ112" s="220">
        <v>2</v>
      </c>
      <c r="BA112" s="220">
        <f>IF(AZ112=1,G112,0)</f>
        <v>0</v>
      </c>
      <c r="BB112" s="220">
        <f>IF(AZ112=2,G112,0)</f>
        <v>0</v>
      </c>
      <c r="BC112" s="220">
        <f>IF(AZ112=3,G112,0)</f>
        <v>0</v>
      </c>
      <c r="BD112" s="220">
        <f>IF(AZ112=4,G112,0)</f>
        <v>0</v>
      </c>
      <c r="BE112" s="220">
        <f>IF(AZ112=5,G112,0)</f>
        <v>0</v>
      </c>
      <c r="CA112" s="247">
        <v>1</v>
      </c>
      <c r="CB112" s="247">
        <v>7</v>
      </c>
    </row>
    <row r="113" spans="1:80" x14ac:dyDescent="0.2">
      <c r="A113" s="248">
        <v>45</v>
      </c>
      <c r="B113" s="249" t="s">
        <v>303</v>
      </c>
      <c r="C113" s="250" t="s">
        <v>304</v>
      </c>
      <c r="D113" s="251" t="s">
        <v>145</v>
      </c>
      <c r="E113" s="252">
        <v>19.9634</v>
      </c>
      <c r="F113" s="252">
        <v>0</v>
      </c>
      <c r="G113" s="253">
        <f>E113*F113</f>
        <v>0</v>
      </c>
      <c r="H113" s="254">
        <v>0.02</v>
      </c>
      <c r="I113" s="255">
        <f>E113*H113</f>
        <v>0.39926800000000001</v>
      </c>
      <c r="J113" s="254"/>
      <c r="K113" s="255">
        <f>E113*J113</f>
        <v>0</v>
      </c>
      <c r="O113" s="247">
        <v>2</v>
      </c>
      <c r="AA113" s="220">
        <v>3</v>
      </c>
      <c r="AB113" s="220">
        <v>7</v>
      </c>
      <c r="AC113" s="220">
        <v>28375704</v>
      </c>
      <c r="AZ113" s="220">
        <v>2</v>
      </c>
      <c r="BA113" s="220">
        <f>IF(AZ113=1,G113,0)</f>
        <v>0</v>
      </c>
      <c r="BB113" s="220">
        <f>IF(AZ113=2,G113,0)</f>
        <v>0</v>
      </c>
      <c r="BC113" s="220">
        <f>IF(AZ113=3,G113,0)</f>
        <v>0</v>
      </c>
      <c r="BD113" s="220">
        <f>IF(AZ113=4,G113,0)</f>
        <v>0</v>
      </c>
      <c r="BE113" s="220">
        <f>IF(AZ113=5,G113,0)</f>
        <v>0</v>
      </c>
      <c r="CA113" s="247">
        <v>3</v>
      </c>
      <c r="CB113" s="247">
        <v>7</v>
      </c>
    </row>
    <row r="114" spans="1:80" x14ac:dyDescent="0.2">
      <c r="A114" s="256"/>
      <c r="B114" s="260"/>
      <c r="C114" s="320" t="s">
        <v>305</v>
      </c>
      <c r="D114" s="321"/>
      <c r="E114" s="261">
        <v>19.9634</v>
      </c>
      <c r="F114" s="262"/>
      <c r="G114" s="263"/>
      <c r="H114" s="264"/>
      <c r="I114" s="258"/>
      <c r="J114" s="265"/>
      <c r="K114" s="258"/>
      <c r="M114" s="259" t="s">
        <v>305</v>
      </c>
      <c r="O114" s="247"/>
    </row>
    <row r="115" spans="1:80" x14ac:dyDescent="0.2">
      <c r="A115" s="248">
        <v>46</v>
      </c>
      <c r="B115" s="249" t="s">
        <v>306</v>
      </c>
      <c r="C115" s="250" t="s">
        <v>307</v>
      </c>
      <c r="D115" s="251" t="s">
        <v>12</v>
      </c>
      <c r="E115" s="252"/>
      <c r="F115" s="252">
        <v>0</v>
      </c>
      <c r="G115" s="253">
        <f>E115*F115</f>
        <v>0</v>
      </c>
      <c r="H115" s="254">
        <v>0</v>
      </c>
      <c r="I115" s="255">
        <f>E115*H115</f>
        <v>0</v>
      </c>
      <c r="J115" s="254"/>
      <c r="K115" s="255">
        <f>E115*J115</f>
        <v>0</v>
      </c>
      <c r="O115" s="247">
        <v>2</v>
      </c>
      <c r="AA115" s="220">
        <v>7</v>
      </c>
      <c r="AB115" s="220">
        <v>1002</v>
      </c>
      <c r="AC115" s="220">
        <v>5</v>
      </c>
      <c r="AZ115" s="220">
        <v>2</v>
      </c>
      <c r="BA115" s="220">
        <f>IF(AZ115=1,G115,0)</f>
        <v>0</v>
      </c>
      <c r="BB115" s="220">
        <f>IF(AZ115=2,G115,0)</f>
        <v>0</v>
      </c>
      <c r="BC115" s="220">
        <f>IF(AZ115=3,G115,0)</f>
        <v>0</v>
      </c>
      <c r="BD115" s="220">
        <f>IF(AZ115=4,G115,0)</f>
        <v>0</v>
      </c>
      <c r="BE115" s="220">
        <f>IF(AZ115=5,G115,0)</f>
        <v>0</v>
      </c>
      <c r="CA115" s="247">
        <v>7</v>
      </c>
      <c r="CB115" s="247">
        <v>1002</v>
      </c>
    </row>
    <row r="116" spans="1:80" x14ac:dyDescent="0.2">
      <c r="A116" s="266"/>
      <c r="B116" s="267" t="s">
        <v>96</v>
      </c>
      <c r="C116" s="268" t="s">
        <v>300</v>
      </c>
      <c r="D116" s="269"/>
      <c r="E116" s="270"/>
      <c r="F116" s="271"/>
      <c r="G116" s="272">
        <f>SUM(G111:G115)</f>
        <v>0</v>
      </c>
      <c r="H116" s="273"/>
      <c r="I116" s="274">
        <f>SUM(I111:I115)</f>
        <v>0.39926800000000001</v>
      </c>
      <c r="J116" s="273"/>
      <c r="K116" s="274">
        <f>SUM(K111:K115)</f>
        <v>0</v>
      </c>
      <c r="O116" s="247">
        <v>4</v>
      </c>
      <c r="BA116" s="275">
        <f>SUM(BA111:BA115)</f>
        <v>0</v>
      </c>
      <c r="BB116" s="275">
        <f>SUM(BB111:BB115)</f>
        <v>0</v>
      </c>
      <c r="BC116" s="275">
        <f>SUM(BC111:BC115)</f>
        <v>0</v>
      </c>
      <c r="BD116" s="275">
        <f>SUM(BD111:BD115)</f>
        <v>0</v>
      </c>
      <c r="BE116" s="275">
        <f>SUM(BE111:BE115)</f>
        <v>0</v>
      </c>
    </row>
    <row r="117" spans="1:80" x14ac:dyDescent="0.2">
      <c r="A117" s="237" t="s">
        <v>93</v>
      </c>
      <c r="B117" s="238" t="s">
        <v>308</v>
      </c>
      <c r="C117" s="239" t="s">
        <v>309</v>
      </c>
      <c r="D117" s="240"/>
      <c r="E117" s="241"/>
      <c r="F117" s="241"/>
      <c r="G117" s="242"/>
      <c r="H117" s="243"/>
      <c r="I117" s="244"/>
      <c r="J117" s="245"/>
      <c r="K117" s="246"/>
      <c r="O117" s="247">
        <v>1</v>
      </c>
    </row>
    <row r="118" spans="1:80" x14ac:dyDescent="0.2">
      <c r="A118" s="248">
        <v>47</v>
      </c>
      <c r="B118" s="249" t="s">
        <v>311</v>
      </c>
      <c r="C118" s="250" t="s">
        <v>312</v>
      </c>
      <c r="D118" s="251" t="s">
        <v>256</v>
      </c>
      <c r="E118" s="252">
        <v>3</v>
      </c>
      <c r="F118" s="252">
        <v>0</v>
      </c>
      <c r="G118" s="253">
        <f>E118*F118</f>
        <v>0</v>
      </c>
      <c r="H118" s="254">
        <v>7.5800000000000006E-2</v>
      </c>
      <c r="I118" s="255">
        <f>E118*H118</f>
        <v>0.22740000000000002</v>
      </c>
      <c r="J118" s="254">
        <v>0</v>
      </c>
      <c r="K118" s="255">
        <f>E118*J118</f>
        <v>0</v>
      </c>
      <c r="O118" s="247">
        <v>2</v>
      </c>
      <c r="AA118" s="220">
        <v>1</v>
      </c>
      <c r="AB118" s="220">
        <v>7</v>
      </c>
      <c r="AC118" s="220">
        <v>7</v>
      </c>
      <c r="AZ118" s="220">
        <v>2</v>
      </c>
      <c r="BA118" s="220">
        <f>IF(AZ118=1,G118,0)</f>
        <v>0</v>
      </c>
      <c r="BB118" s="220">
        <f>IF(AZ118=2,G118,0)</f>
        <v>0</v>
      </c>
      <c r="BC118" s="220">
        <f>IF(AZ118=3,G118,0)</f>
        <v>0</v>
      </c>
      <c r="BD118" s="220">
        <f>IF(AZ118=4,G118,0)</f>
        <v>0</v>
      </c>
      <c r="BE118" s="220">
        <f>IF(AZ118=5,G118,0)</f>
        <v>0</v>
      </c>
      <c r="CA118" s="247">
        <v>1</v>
      </c>
      <c r="CB118" s="247">
        <v>7</v>
      </c>
    </row>
    <row r="119" spans="1:80" x14ac:dyDescent="0.2">
      <c r="A119" s="248">
        <v>48</v>
      </c>
      <c r="B119" s="249" t="s">
        <v>313</v>
      </c>
      <c r="C119" s="250" t="s">
        <v>314</v>
      </c>
      <c r="D119" s="251" t="s">
        <v>256</v>
      </c>
      <c r="E119" s="252">
        <v>3</v>
      </c>
      <c r="F119" s="252">
        <v>0</v>
      </c>
      <c r="G119" s="253">
        <f>E119*F119</f>
        <v>0</v>
      </c>
      <c r="H119" s="254">
        <v>0</v>
      </c>
      <c r="I119" s="255">
        <f>E119*H119</f>
        <v>0</v>
      </c>
      <c r="J119" s="254"/>
      <c r="K119" s="255">
        <f>E119*J119</f>
        <v>0</v>
      </c>
      <c r="O119" s="247">
        <v>2</v>
      </c>
      <c r="AA119" s="220">
        <v>12</v>
      </c>
      <c r="AB119" s="220">
        <v>0</v>
      </c>
      <c r="AC119" s="220">
        <v>148</v>
      </c>
      <c r="AZ119" s="220">
        <v>2</v>
      </c>
      <c r="BA119" s="220">
        <f>IF(AZ119=1,G119,0)</f>
        <v>0</v>
      </c>
      <c r="BB119" s="220">
        <f>IF(AZ119=2,G119,0)</f>
        <v>0</v>
      </c>
      <c r="BC119" s="220">
        <f>IF(AZ119=3,G119,0)</f>
        <v>0</v>
      </c>
      <c r="BD119" s="220">
        <f>IF(AZ119=4,G119,0)</f>
        <v>0</v>
      </c>
      <c r="BE119" s="220">
        <f>IF(AZ119=5,G119,0)</f>
        <v>0</v>
      </c>
      <c r="CA119" s="247">
        <v>12</v>
      </c>
      <c r="CB119" s="247">
        <v>0</v>
      </c>
    </row>
    <row r="120" spans="1:80" x14ac:dyDescent="0.2">
      <c r="A120" s="248">
        <v>49</v>
      </c>
      <c r="B120" s="249" t="s">
        <v>315</v>
      </c>
      <c r="C120" s="250" t="s">
        <v>316</v>
      </c>
      <c r="D120" s="251" t="s">
        <v>12</v>
      </c>
      <c r="E120" s="252"/>
      <c r="F120" s="252">
        <v>0</v>
      </c>
      <c r="G120" s="253">
        <f>E120*F120</f>
        <v>0</v>
      </c>
      <c r="H120" s="254">
        <v>0</v>
      </c>
      <c r="I120" s="255">
        <f>E120*H120</f>
        <v>0</v>
      </c>
      <c r="J120" s="254"/>
      <c r="K120" s="255">
        <f>E120*J120</f>
        <v>0</v>
      </c>
      <c r="O120" s="247">
        <v>2</v>
      </c>
      <c r="AA120" s="220">
        <v>7</v>
      </c>
      <c r="AB120" s="220">
        <v>1002</v>
      </c>
      <c r="AC120" s="220">
        <v>5</v>
      </c>
      <c r="AZ120" s="220">
        <v>2</v>
      </c>
      <c r="BA120" s="220">
        <f>IF(AZ120=1,G120,0)</f>
        <v>0</v>
      </c>
      <c r="BB120" s="220">
        <f>IF(AZ120=2,G120,0)</f>
        <v>0</v>
      </c>
      <c r="BC120" s="220">
        <f>IF(AZ120=3,G120,0)</f>
        <v>0</v>
      </c>
      <c r="BD120" s="220">
        <f>IF(AZ120=4,G120,0)</f>
        <v>0</v>
      </c>
      <c r="BE120" s="220">
        <f>IF(AZ120=5,G120,0)</f>
        <v>0</v>
      </c>
      <c r="CA120" s="247">
        <v>7</v>
      </c>
      <c r="CB120" s="247">
        <v>1002</v>
      </c>
    </row>
    <row r="121" spans="1:80" x14ac:dyDescent="0.2">
      <c r="A121" s="266"/>
      <c r="B121" s="267" t="s">
        <v>96</v>
      </c>
      <c r="C121" s="268" t="s">
        <v>310</v>
      </c>
      <c r="D121" s="269"/>
      <c r="E121" s="270"/>
      <c r="F121" s="271"/>
      <c r="G121" s="272">
        <f>SUM(G117:G120)</f>
        <v>0</v>
      </c>
      <c r="H121" s="273"/>
      <c r="I121" s="274">
        <f>SUM(I117:I120)</f>
        <v>0.22740000000000002</v>
      </c>
      <c r="J121" s="273"/>
      <c r="K121" s="274">
        <f>SUM(K117:K120)</f>
        <v>0</v>
      </c>
      <c r="O121" s="247">
        <v>4</v>
      </c>
      <c r="BA121" s="275">
        <f>SUM(BA117:BA120)</f>
        <v>0</v>
      </c>
      <c r="BB121" s="275">
        <f>SUM(BB117:BB120)</f>
        <v>0</v>
      </c>
      <c r="BC121" s="275">
        <f>SUM(BC117:BC120)</f>
        <v>0</v>
      </c>
      <c r="BD121" s="275">
        <f>SUM(BD117:BD120)</f>
        <v>0</v>
      </c>
      <c r="BE121" s="275">
        <f>SUM(BE117:BE120)</f>
        <v>0</v>
      </c>
    </row>
    <row r="122" spans="1:80" x14ac:dyDescent="0.2">
      <c r="A122" s="237" t="s">
        <v>93</v>
      </c>
      <c r="B122" s="238" t="s">
        <v>317</v>
      </c>
      <c r="C122" s="239" t="s">
        <v>318</v>
      </c>
      <c r="D122" s="240"/>
      <c r="E122" s="241"/>
      <c r="F122" s="241"/>
      <c r="G122" s="242"/>
      <c r="H122" s="243"/>
      <c r="I122" s="244"/>
      <c r="J122" s="245"/>
      <c r="K122" s="246"/>
      <c r="O122" s="247">
        <v>1</v>
      </c>
    </row>
    <row r="123" spans="1:80" x14ac:dyDescent="0.2">
      <c r="A123" s="248">
        <v>50</v>
      </c>
      <c r="B123" s="249" t="s">
        <v>320</v>
      </c>
      <c r="C123" s="250" t="s">
        <v>321</v>
      </c>
      <c r="D123" s="251" t="s">
        <v>175</v>
      </c>
      <c r="E123" s="252">
        <v>12.62</v>
      </c>
      <c r="F123" s="252">
        <v>0</v>
      </c>
      <c r="G123" s="253">
        <f>E123*F123</f>
        <v>0</v>
      </c>
      <c r="H123" s="254">
        <v>0</v>
      </c>
      <c r="I123" s="255">
        <f>E123*H123</f>
        <v>0</v>
      </c>
      <c r="J123" s="254">
        <v>0</v>
      </c>
      <c r="K123" s="255">
        <f>E123*J123</f>
        <v>0</v>
      </c>
      <c r="O123" s="247">
        <v>2</v>
      </c>
      <c r="AA123" s="220">
        <v>1</v>
      </c>
      <c r="AB123" s="220">
        <v>7</v>
      </c>
      <c r="AC123" s="220">
        <v>7</v>
      </c>
      <c r="AZ123" s="220">
        <v>2</v>
      </c>
      <c r="BA123" s="220">
        <f>IF(AZ123=1,G123,0)</f>
        <v>0</v>
      </c>
      <c r="BB123" s="220">
        <f>IF(AZ123=2,G123,0)</f>
        <v>0</v>
      </c>
      <c r="BC123" s="220">
        <f>IF(AZ123=3,G123,0)</f>
        <v>0</v>
      </c>
      <c r="BD123" s="220">
        <f>IF(AZ123=4,G123,0)</f>
        <v>0</v>
      </c>
      <c r="BE123" s="220">
        <f>IF(AZ123=5,G123,0)</f>
        <v>0</v>
      </c>
      <c r="CA123" s="247">
        <v>1</v>
      </c>
      <c r="CB123" s="247">
        <v>7</v>
      </c>
    </row>
    <row r="124" spans="1:80" x14ac:dyDescent="0.2">
      <c r="A124" s="248">
        <v>51</v>
      </c>
      <c r="B124" s="249" t="s">
        <v>322</v>
      </c>
      <c r="C124" s="250" t="s">
        <v>323</v>
      </c>
      <c r="D124" s="251" t="s">
        <v>256</v>
      </c>
      <c r="E124" s="252">
        <v>1</v>
      </c>
      <c r="F124" s="252">
        <v>0</v>
      </c>
      <c r="G124" s="253">
        <f>E124*F124</f>
        <v>0</v>
      </c>
      <c r="H124" s="254">
        <v>8.4709999999999994E-2</v>
      </c>
      <c r="I124" s="255">
        <f>E124*H124</f>
        <v>8.4709999999999994E-2</v>
      </c>
      <c r="J124" s="254">
        <v>0</v>
      </c>
      <c r="K124" s="255">
        <f>E124*J124</f>
        <v>0</v>
      </c>
      <c r="O124" s="247">
        <v>2</v>
      </c>
      <c r="AA124" s="220">
        <v>1</v>
      </c>
      <c r="AB124" s="220">
        <v>7</v>
      </c>
      <c r="AC124" s="220">
        <v>7</v>
      </c>
      <c r="AZ124" s="220">
        <v>2</v>
      </c>
      <c r="BA124" s="220">
        <f>IF(AZ124=1,G124,0)</f>
        <v>0</v>
      </c>
      <c r="BB124" s="220">
        <f>IF(AZ124=2,G124,0)</f>
        <v>0</v>
      </c>
      <c r="BC124" s="220">
        <f>IF(AZ124=3,G124,0)</f>
        <v>0</v>
      </c>
      <c r="BD124" s="220">
        <f>IF(AZ124=4,G124,0)</f>
        <v>0</v>
      </c>
      <c r="BE124" s="220">
        <f>IF(AZ124=5,G124,0)</f>
        <v>0</v>
      </c>
      <c r="CA124" s="247">
        <v>1</v>
      </c>
      <c r="CB124" s="247">
        <v>7</v>
      </c>
    </row>
    <row r="125" spans="1:80" x14ac:dyDescent="0.2">
      <c r="A125" s="256"/>
      <c r="B125" s="257"/>
      <c r="C125" s="322" t="s">
        <v>324</v>
      </c>
      <c r="D125" s="323"/>
      <c r="E125" s="323"/>
      <c r="F125" s="323"/>
      <c r="G125" s="324"/>
      <c r="I125" s="258"/>
      <c r="K125" s="258"/>
      <c r="L125" s="259" t="s">
        <v>324</v>
      </c>
      <c r="O125" s="247">
        <v>3</v>
      </c>
    </row>
    <row r="126" spans="1:80" x14ac:dyDescent="0.2">
      <c r="A126" s="248">
        <v>52</v>
      </c>
      <c r="B126" s="249" t="s">
        <v>325</v>
      </c>
      <c r="C126" s="250" t="s">
        <v>326</v>
      </c>
      <c r="D126" s="251" t="s">
        <v>175</v>
      </c>
      <c r="E126" s="252">
        <v>5.8</v>
      </c>
      <c r="F126" s="252">
        <v>0</v>
      </c>
      <c r="G126" s="253">
        <f>E126*F126</f>
        <v>0</v>
      </c>
      <c r="H126" s="254">
        <v>2.0000000000000001E-4</v>
      </c>
      <c r="I126" s="255">
        <f>E126*H126</f>
        <v>1.16E-3</v>
      </c>
      <c r="J126" s="254">
        <v>0</v>
      </c>
      <c r="K126" s="255">
        <f>E126*J126</f>
        <v>0</v>
      </c>
      <c r="O126" s="247">
        <v>2</v>
      </c>
      <c r="AA126" s="220">
        <v>1</v>
      </c>
      <c r="AB126" s="220">
        <v>7</v>
      </c>
      <c r="AC126" s="220">
        <v>7</v>
      </c>
      <c r="AZ126" s="220">
        <v>2</v>
      </c>
      <c r="BA126" s="220">
        <f>IF(AZ126=1,G126,0)</f>
        <v>0</v>
      </c>
      <c r="BB126" s="220">
        <f>IF(AZ126=2,G126,0)</f>
        <v>0</v>
      </c>
      <c r="BC126" s="220">
        <f>IF(AZ126=3,G126,0)</f>
        <v>0</v>
      </c>
      <c r="BD126" s="220">
        <f>IF(AZ126=4,G126,0)</f>
        <v>0</v>
      </c>
      <c r="BE126" s="220">
        <f>IF(AZ126=5,G126,0)</f>
        <v>0</v>
      </c>
      <c r="CA126" s="247">
        <v>1</v>
      </c>
      <c r="CB126" s="247">
        <v>7</v>
      </c>
    </row>
    <row r="127" spans="1:80" x14ac:dyDescent="0.2">
      <c r="A127" s="256"/>
      <c r="B127" s="260"/>
      <c r="C127" s="320" t="s">
        <v>327</v>
      </c>
      <c r="D127" s="321"/>
      <c r="E127" s="261">
        <v>5.8</v>
      </c>
      <c r="F127" s="262"/>
      <c r="G127" s="263"/>
      <c r="H127" s="264"/>
      <c r="I127" s="258"/>
      <c r="J127" s="265"/>
      <c r="K127" s="258"/>
      <c r="M127" s="259" t="s">
        <v>327</v>
      </c>
      <c r="O127" s="247"/>
    </row>
    <row r="128" spans="1:80" x14ac:dyDescent="0.2">
      <c r="A128" s="248">
        <v>53</v>
      </c>
      <c r="B128" s="249" t="s">
        <v>328</v>
      </c>
      <c r="C128" s="250" t="s">
        <v>329</v>
      </c>
      <c r="D128" s="251" t="s">
        <v>145</v>
      </c>
      <c r="E128" s="252">
        <v>4.1799999999999997E-2</v>
      </c>
      <c r="F128" s="252">
        <v>0</v>
      </c>
      <c r="G128" s="253">
        <f>E128*F128</f>
        <v>0</v>
      </c>
      <c r="H128" s="254">
        <v>1.549E-2</v>
      </c>
      <c r="I128" s="255">
        <f>E128*H128</f>
        <v>6.4748200000000001E-4</v>
      </c>
      <c r="J128" s="254">
        <v>0</v>
      </c>
      <c r="K128" s="255">
        <f>E128*J128</f>
        <v>0</v>
      </c>
      <c r="O128" s="247">
        <v>2</v>
      </c>
      <c r="AA128" s="220">
        <v>1</v>
      </c>
      <c r="AB128" s="220">
        <v>7</v>
      </c>
      <c r="AC128" s="220">
        <v>7</v>
      </c>
      <c r="AZ128" s="220">
        <v>2</v>
      </c>
      <c r="BA128" s="220">
        <f>IF(AZ128=1,G128,0)</f>
        <v>0</v>
      </c>
      <c r="BB128" s="220">
        <f>IF(AZ128=2,G128,0)</f>
        <v>0</v>
      </c>
      <c r="BC128" s="220">
        <f>IF(AZ128=3,G128,0)</f>
        <v>0</v>
      </c>
      <c r="BD128" s="220">
        <f>IF(AZ128=4,G128,0)</f>
        <v>0</v>
      </c>
      <c r="BE128" s="220">
        <f>IF(AZ128=5,G128,0)</f>
        <v>0</v>
      </c>
      <c r="CA128" s="247">
        <v>1</v>
      </c>
      <c r="CB128" s="247">
        <v>7</v>
      </c>
    </row>
    <row r="129" spans="1:80" x14ac:dyDescent="0.2">
      <c r="A129" s="256"/>
      <c r="B129" s="260"/>
      <c r="C129" s="320" t="s">
        <v>330</v>
      </c>
      <c r="D129" s="321"/>
      <c r="E129" s="261">
        <v>4.1799999999999997E-2</v>
      </c>
      <c r="F129" s="262"/>
      <c r="G129" s="263"/>
      <c r="H129" s="264"/>
      <c r="I129" s="258"/>
      <c r="J129" s="265"/>
      <c r="K129" s="258"/>
      <c r="M129" s="259" t="s">
        <v>330</v>
      </c>
      <c r="O129" s="247"/>
    </row>
    <row r="130" spans="1:80" x14ac:dyDescent="0.2">
      <c r="A130" s="248">
        <v>54</v>
      </c>
      <c r="B130" s="249" t="s">
        <v>331</v>
      </c>
      <c r="C130" s="250" t="s">
        <v>332</v>
      </c>
      <c r="D130" s="251" t="s">
        <v>175</v>
      </c>
      <c r="E130" s="252">
        <v>19.899999999999999</v>
      </c>
      <c r="F130" s="252">
        <v>0</v>
      </c>
      <c r="G130" s="253">
        <f>E130*F130</f>
        <v>0</v>
      </c>
      <c r="H130" s="254">
        <v>9.8999999999999999E-4</v>
      </c>
      <c r="I130" s="255">
        <f>E130*H130</f>
        <v>1.9701E-2</v>
      </c>
      <c r="J130" s="254">
        <v>0</v>
      </c>
      <c r="K130" s="255">
        <f>E130*J130</f>
        <v>0</v>
      </c>
      <c r="O130" s="247">
        <v>2</v>
      </c>
      <c r="AA130" s="220">
        <v>1</v>
      </c>
      <c r="AB130" s="220">
        <v>7</v>
      </c>
      <c r="AC130" s="220">
        <v>7</v>
      </c>
      <c r="AZ130" s="220">
        <v>2</v>
      </c>
      <c r="BA130" s="220">
        <f>IF(AZ130=1,G130,0)</f>
        <v>0</v>
      </c>
      <c r="BB130" s="220">
        <f>IF(AZ130=2,G130,0)</f>
        <v>0</v>
      </c>
      <c r="BC130" s="220">
        <f>IF(AZ130=3,G130,0)</f>
        <v>0</v>
      </c>
      <c r="BD130" s="220">
        <f>IF(AZ130=4,G130,0)</f>
        <v>0</v>
      </c>
      <c r="BE130" s="220">
        <f>IF(AZ130=5,G130,0)</f>
        <v>0</v>
      </c>
      <c r="CA130" s="247">
        <v>1</v>
      </c>
      <c r="CB130" s="247">
        <v>7</v>
      </c>
    </row>
    <row r="131" spans="1:80" x14ac:dyDescent="0.2">
      <c r="A131" s="256"/>
      <c r="B131" s="260"/>
      <c r="C131" s="320" t="s">
        <v>333</v>
      </c>
      <c r="D131" s="321"/>
      <c r="E131" s="261">
        <v>11.4</v>
      </c>
      <c r="F131" s="262"/>
      <c r="G131" s="263"/>
      <c r="H131" s="264"/>
      <c r="I131" s="258"/>
      <c r="J131" s="265"/>
      <c r="K131" s="258"/>
      <c r="M131" s="259" t="s">
        <v>333</v>
      </c>
      <c r="O131" s="247"/>
    </row>
    <row r="132" spans="1:80" x14ac:dyDescent="0.2">
      <c r="A132" s="256"/>
      <c r="B132" s="260"/>
      <c r="C132" s="320" t="s">
        <v>334</v>
      </c>
      <c r="D132" s="321"/>
      <c r="E132" s="261">
        <v>4.9000000000000004</v>
      </c>
      <c r="F132" s="262"/>
      <c r="G132" s="263"/>
      <c r="H132" s="264"/>
      <c r="I132" s="258"/>
      <c r="J132" s="265"/>
      <c r="K132" s="258"/>
      <c r="M132" s="259" t="s">
        <v>334</v>
      </c>
      <c r="O132" s="247"/>
    </row>
    <row r="133" spans="1:80" x14ac:dyDescent="0.2">
      <c r="A133" s="256"/>
      <c r="B133" s="260"/>
      <c r="C133" s="320" t="s">
        <v>335</v>
      </c>
      <c r="D133" s="321"/>
      <c r="E133" s="261">
        <v>3.6</v>
      </c>
      <c r="F133" s="262"/>
      <c r="G133" s="263"/>
      <c r="H133" s="264"/>
      <c r="I133" s="258"/>
      <c r="J133" s="265"/>
      <c r="K133" s="258"/>
      <c r="M133" s="259" t="s">
        <v>335</v>
      </c>
      <c r="O133" s="247"/>
    </row>
    <row r="134" spans="1:80" x14ac:dyDescent="0.2">
      <c r="A134" s="248">
        <v>55</v>
      </c>
      <c r="B134" s="249" t="s">
        <v>336</v>
      </c>
      <c r="C134" s="250" t="s">
        <v>337</v>
      </c>
      <c r="D134" s="251" t="s">
        <v>139</v>
      </c>
      <c r="E134" s="252">
        <v>126.35</v>
      </c>
      <c r="F134" s="252">
        <v>0</v>
      </c>
      <c r="G134" s="253">
        <f>E134*F134</f>
        <v>0</v>
      </c>
      <c r="H134" s="254">
        <v>0</v>
      </c>
      <c r="I134" s="255">
        <f>E134*H134</f>
        <v>0</v>
      </c>
      <c r="J134" s="254">
        <v>-1.4999999999999999E-2</v>
      </c>
      <c r="K134" s="255">
        <f>E134*J134</f>
        <v>-1.8952499999999999</v>
      </c>
      <c r="O134" s="247">
        <v>2</v>
      </c>
      <c r="AA134" s="220">
        <v>1</v>
      </c>
      <c r="AB134" s="220">
        <v>7</v>
      </c>
      <c r="AC134" s="220">
        <v>7</v>
      </c>
      <c r="AZ134" s="220">
        <v>2</v>
      </c>
      <c r="BA134" s="220">
        <f>IF(AZ134=1,G134,0)</f>
        <v>0</v>
      </c>
      <c r="BB134" s="220">
        <f>IF(AZ134=2,G134,0)</f>
        <v>0</v>
      </c>
      <c r="BC134" s="220">
        <f>IF(AZ134=3,G134,0)</f>
        <v>0</v>
      </c>
      <c r="BD134" s="220">
        <f>IF(AZ134=4,G134,0)</f>
        <v>0</v>
      </c>
      <c r="BE134" s="220">
        <f>IF(AZ134=5,G134,0)</f>
        <v>0</v>
      </c>
      <c r="CA134" s="247">
        <v>1</v>
      </c>
      <c r="CB134" s="247">
        <v>7</v>
      </c>
    </row>
    <row r="135" spans="1:80" ht="22.5" x14ac:dyDescent="0.2">
      <c r="A135" s="248">
        <v>56</v>
      </c>
      <c r="B135" s="249" t="s">
        <v>338</v>
      </c>
      <c r="C135" s="250" t="s">
        <v>339</v>
      </c>
      <c r="D135" s="251" t="s">
        <v>139</v>
      </c>
      <c r="E135" s="252">
        <v>252.7</v>
      </c>
      <c r="F135" s="252">
        <v>0</v>
      </c>
      <c r="G135" s="253">
        <f>E135*F135</f>
        <v>0</v>
      </c>
      <c r="H135" s="254">
        <v>6.6E-3</v>
      </c>
      <c r="I135" s="255">
        <f>E135*H135</f>
        <v>1.6678199999999999</v>
      </c>
      <c r="J135" s="254">
        <v>0</v>
      </c>
      <c r="K135" s="255">
        <f>E135*J135</f>
        <v>0</v>
      </c>
      <c r="O135" s="247">
        <v>2</v>
      </c>
      <c r="AA135" s="220">
        <v>1</v>
      </c>
      <c r="AB135" s="220">
        <v>7</v>
      </c>
      <c r="AC135" s="220">
        <v>7</v>
      </c>
      <c r="AZ135" s="220">
        <v>2</v>
      </c>
      <c r="BA135" s="220">
        <f>IF(AZ135=1,G135,0)</f>
        <v>0</v>
      </c>
      <c r="BB135" s="220">
        <f>IF(AZ135=2,G135,0)</f>
        <v>0</v>
      </c>
      <c r="BC135" s="220">
        <f>IF(AZ135=3,G135,0)</f>
        <v>0</v>
      </c>
      <c r="BD135" s="220">
        <f>IF(AZ135=4,G135,0)</f>
        <v>0</v>
      </c>
      <c r="BE135" s="220">
        <f>IF(AZ135=5,G135,0)</f>
        <v>0</v>
      </c>
      <c r="CA135" s="247">
        <v>1</v>
      </c>
      <c r="CB135" s="247">
        <v>7</v>
      </c>
    </row>
    <row r="136" spans="1:80" x14ac:dyDescent="0.2">
      <c r="A136" s="256"/>
      <c r="B136" s="260"/>
      <c r="C136" s="320" t="s">
        <v>340</v>
      </c>
      <c r="D136" s="321"/>
      <c r="E136" s="261">
        <v>252.7</v>
      </c>
      <c r="F136" s="262"/>
      <c r="G136" s="263"/>
      <c r="H136" s="264"/>
      <c r="I136" s="258"/>
      <c r="J136" s="265"/>
      <c r="K136" s="258"/>
      <c r="M136" s="259" t="s">
        <v>340</v>
      </c>
      <c r="O136" s="247"/>
    </row>
    <row r="137" spans="1:80" x14ac:dyDescent="0.2">
      <c r="A137" s="248">
        <v>57</v>
      </c>
      <c r="B137" s="249" t="s">
        <v>341</v>
      </c>
      <c r="C137" s="250" t="s">
        <v>342</v>
      </c>
      <c r="D137" s="251" t="s">
        <v>145</v>
      </c>
      <c r="E137" s="252">
        <v>3.3262</v>
      </c>
      <c r="F137" s="252">
        <v>0</v>
      </c>
      <c r="G137" s="253">
        <f>E137*F137</f>
        <v>0</v>
      </c>
      <c r="H137" s="254">
        <v>2.3570000000000001E-2</v>
      </c>
      <c r="I137" s="255">
        <f>E137*H137</f>
        <v>7.8398534000000006E-2</v>
      </c>
      <c r="J137" s="254">
        <v>0</v>
      </c>
      <c r="K137" s="255">
        <f>E137*J137</f>
        <v>0</v>
      </c>
      <c r="O137" s="247">
        <v>2</v>
      </c>
      <c r="AA137" s="220">
        <v>1</v>
      </c>
      <c r="AB137" s="220">
        <v>7</v>
      </c>
      <c r="AC137" s="220">
        <v>7</v>
      </c>
      <c r="AZ137" s="220">
        <v>2</v>
      </c>
      <c r="BA137" s="220">
        <f>IF(AZ137=1,G137,0)</f>
        <v>0</v>
      </c>
      <c r="BB137" s="220">
        <f>IF(AZ137=2,G137,0)</f>
        <v>0</v>
      </c>
      <c r="BC137" s="220">
        <f>IF(AZ137=3,G137,0)</f>
        <v>0</v>
      </c>
      <c r="BD137" s="220">
        <f>IF(AZ137=4,G137,0)</f>
        <v>0</v>
      </c>
      <c r="BE137" s="220">
        <f>IF(AZ137=5,G137,0)</f>
        <v>0</v>
      </c>
      <c r="CA137" s="247">
        <v>1</v>
      </c>
      <c r="CB137" s="247">
        <v>7</v>
      </c>
    </row>
    <row r="138" spans="1:80" x14ac:dyDescent="0.2">
      <c r="A138" s="256"/>
      <c r="B138" s="260"/>
      <c r="C138" s="320" t="s">
        <v>343</v>
      </c>
      <c r="D138" s="321"/>
      <c r="E138" s="261">
        <v>3.0324</v>
      </c>
      <c r="F138" s="262"/>
      <c r="G138" s="263"/>
      <c r="H138" s="264"/>
      <c r="I138" s="258"/>
      <c r="J138" s="265"/>
      <c r="K138" s="258"/>
      <c r="M138" s="259" t="s">
        <v>343</v>
      </c>
      <c r="O138" s="247"/>
    </row>
    <row r="139" spans="1:80" x14ac:dyDescent="0.2">
      <c r="A139" s="256"/>
      <c r="B139" s="260"/>
      <c r="C139" s="325" t="s">
        <v>344</v>
      </c>
      <c r="D139" s="321"/>
      <c r="E139" s="286">
        <v>3.0324</v>
      </c>
      <c r="F139" s="262"/>
      <c r="G139" s="263"/>
      <c r="H139" s="264"/>
      <c r="I139" s="258"/>
      <c r="J139" s="265"/>
      <c r="K139" s="258"/>
      <c r="M139" s="259" t="s">
        <v>344</v>
      </c>
      <c r="O139" s="247"/>
    </row>
    <row r="140" spans="1:80" x14ac:dyDescent="0.2">
      <c r="A140" s="256"/>
      <c r="B140" s="260"/>
      <c r="C140" s="320" t="s">
        <v>345</v>
      </c>
      <c r="D140" s="321"/>
      <c r="E140" s="261">
        <v>0.1459</v>
      </c>
      <c r="F140" s="262"/>
      <c r="G140" s="263"/>
      <c r="H140" s="264"/>
      <c r="I140" s="258"/>
      <c r="J140" s="265"/>
      <c r="K140" s="258"/>
      <c r="M140" s="259" t="s">
        <v>345</v>
      </c>
      <c r="O140" s="247"/>
    </row>
    <row r="141" spans="1:80" x14ac:dyDescent="0.2">
      <c r="A141" s="256"/>
      <c r="B141" s="260"/>
      <c r="C141" s="320" t="s">
        <v>346</v>
      </c>
      <c r="D141" s="321"/>
      <c r="E141" s="261">
        <v>5.1799999999999999E-2</v>
      </c>
      <c r="F141" s="262"/>
      <c r="G141" s="263"/>
      <c r="H141" s="264"/>
      <c r="I141" s="258"/>
      <c r="J141" s="265"/>
      <c r="K141" s="258"/>
      <c r="M141" s="259" t="s">
        <v>346</v>
      </c>
      <c r="O141" s="247"/>
    </row>
    <row r="142" spans="1:80" x14ac:dyDescent="0.2">
      <c r="A142" s="256"/>
      <c r="B142" s="260"/>
      <c r="C142" s="320" t="s">
        <v>347</v>
      </c>
      <c r="D142" s="321"/>
      <c r="E142" s="261">
        <v>9.6000000000000002E-2</v>
      </c>
      <c r="F142" s="262"/>
      <c r="G142" s="263"/>
      <c r="H142" s="264"/>
      <c r="I142" s="258"/>
      <c r="J142" s="265"/>
      <c r="K142" s="258"/>
      <c r="M142" s="259" t="s">
        <v>347</v>
      </c>
      <c r="O142" s="247"/>
    </row>
    <row r="143" spans="1:80" x14ac:dyDescent="0.2">
      <c r="A143" s="256"/>
      <c r="B143" s="260"/>
      <c r="C143" s="325" t="s">
        <v>344</v>
      </c>
      <c r="D143" s="321"/>
      <c r="E143" s="286">
        <v>0.29369999999999996</v>
      </c>
      <c r="F143" s="262"/>
      <c r="G143" s="263"/>
      <c r="H143" s="264"/>
      <c r="I143" s="258"/>
      <c r="J143" s="265"/>
      <c r="K143" s="258"/>
      <c r="M143" s="259" t="s">
        <v>344</v>
      </c>
      <c r="O143" s="247"/>
    </row>
    <row r="144" spans="1:80" x14ac:dyDescent="0.2">
      <c r="A144" s="248">
        <v>58</v>
      </c>
      <c r="B144" s="249" t="s">
        <v>348</v>
      </c>
      <c r="C144" s="250" t="s">
        <v>349</v>
      </c>
      <c r="D144" s="251" t="s">
        <v>175</v>
      </c>
      <c r="E144" s="252">
        <v>12.62</v>
      </c>
      <c r="F144" s="252">
        <v>0</v>
      </c>
      <c r="G144" s="253">
        <f>E144*F144</f>
        <v>0</v>
      </c>
      <c r="H144" s="254">
        <v>2.5500000000000002E-3</v>
      </c>
      <c r="I144" s="255">
        <f>E144*H144</f>
        <v>3.2181000000000001E-2</v>
      </c>
      <c r="J144" s="254">
        <v>0</v>
      </c>
      <c r="K144" s="255">
        <f>E144*J144</f>
        <v>0</v>
      </c>
      <c r="O144" s="247">
        <v>2</v>
      </c>
      <c r="AA144" s="220">
        <v>1</v>
      </c>
      <c r="AB144" s="220">
        <v>7</v>
      </c>
      <c r="AC144" s="220">
        <v>7</v>
      </c>
      <c r="AZ144" s="220">
        <v>2</v>
      </c>
      <c r="BA144" s="220">
        <f>IF(AZ144=1,G144,0)</f>
        <v>0</v>
      </c>
      <c r="BB144" s="220">
        <f>IF(AZ144=2,G144,0)</f>
        <v>0</v>
      </c>
      <c r="BC144" s="220">
        <f>IF(AZ144=3,G144,0)</f>
        <v>0</v>
      </c>
      <c r="BD144" s="220">
        <f>IF(AZ144=4,G144,0)</f>
        <v>0</v>
      </c>
      <c r="BE144" s="220">
        <f>IF(AZ144=5,G144,0)</f>
        <v>0</v>
      </c>
      <c r="CA144" s="247">
        <v>1</v>
      </c>
      <c r="CB144" s="247">
        <v>7</v>
      </c>
    </row>
    <row r="145" spans="1:80" x14ac:dyDescent="0.2">
      <c r="A145" s="256"/>
      <c r="B145" s="260"/>
      <c r="C145" s="320" t="s">
        <v>350</v>
      </c>
      <c r="D145" s="321"/>
      <c r="E145" s="261">
        <v>12.62</v>
      </c>
      <c r="F145" s="262"/>
      <c r="G145" s="263"/>
      <c r="H145" s="264"/>
      <c r="I145" s="258"/>
      <c r="J145" s="265"/>
      <c r="K145" s="258"/>
      <c r="M145" s="259" t="s">
        <v>350</v>
      </c>
      <c r="O145" s="247"/>
    </row>
    <row r="146" spans="1:80" x14ac:dyDescent="0.2">
      <c r="A146" s="248">
        <v>59</v>
      </c>
      <c r="B146" s="249" t="s">
        <v>351</v>
      </c>
      <c r="C146" s="250" t="s">
        <v>352</v>
      </c>
      <c r="D146" s="251" t="s">
        <v>145</v>
      </c>
      <c r="E146" s="252">
        <v>4.5400000000000003E-2</v>
      </c>
      <c r="F146" s="252">
        <v>0</v>
      </c>
      <c r="G146" s="253">
        <f>E146*F146</f>
        <v>0</v>
      </c>
      <c r="H146" s="254">
        <v>2.9100000000000001E-2</v>
      </c>
      <c r="I146" s="255">
        <f>E146*H146</f>
        <v>1.3211400000000002E-3</v>
      </c>
      <c r="J146" s="254">
        <v>0</v>
      </c>
      <c r="K146" s="255">
        <f>E146*J146</f>
        <v>0</v>
      </c>
      <c r="O146" s="247">
        <v>2</v>
      </c>
      <c r="AA146" s="220">
        <v>1</v>
      </c>
      <c r="AB146" s="220">
        <v>7</v>
      </c>
      <c r="AC146" s="220">
        <v>7</v>
      </c>
      <c r="AZ146" s="220">
        <v>2</v>
      </c>
      <c r="BA146" s="220">
        <f>IF(AZ146=1,G146,0)</f>
        <v>0</v>
      </c>
      <c r="BB146" s="220">
        <f>IF(AZ146=2,G146,0)</f>
        <v>0</v>
      </c>
      <c r="BC146" s="220">
        <f>IF(AZ146=3,G146,0)</f>
        <v>0</v>
      </c>
      <c r="BD146" s="220">
        <f>IF(AZ146=4,G146,0)</f>
        <v>0</v>
      </c>
      <c r="BE146" s="220">
        <f>IF(AZ146=5,G146,0)</f>
        <v>0</v>
      </c>
      <c r="CA146" s="247">
        <v>1</v>
      </c>
      <c r="CB146" s="247">
        <v>7</v>
      </c>
    </row>
    <row r="147" spans="1:80" x14ac:dyDescent="0.2">
      <c r="A147" s="256"/>
      <c r="B147" s="260"/>
      <c r="C147" s="320" t="s">
        <v>353</v>
      </c>
      <c r="D147" s="321"/>
      <c r="E147" s="261">
        <v>4.5400000000000003E-2</v>
      </c>
      <c r="F147" s="262"/>
      <c r="G147" s="263"/>
      <c r="H147" s="264"/>
      <c r="I147" s="258"/>
      <c r="J147" s="265"/>
      <c r="K147" s="258"/>
      <c r="M147" s="259" t="s">
        <v>353</v>
      </c>
      <c r="O147" s="247"/>
    </row>
    <row r="148" spans="1:80" ht="22.5" x14ac:dyDescent="0.2">
      <c r="A148" s="248">
        <v>60</v>
      </c>
      <c r="B148" s="249" t="s">
        <v>354</v>
      </c>
      <c r="C148" s="250" t="s">
        <v>355</v>
      </c>
      <c r="D148" s="251" t="s">
        <v>145</v>
      </c>
      <c r="E148" s="252">
        <v>8.5305999999999997</v>
      </c>
      <c r="F148" s="252">
        <v>0</v>
      </c>
      <c r="G148" s="253">
        <f>E148*F148</f>
        <v>0</v>
      </c>
      <c r="H148" s="254">
        <v>1.6500000000000001E-2</v>
      </c>
      <c r="I148" s="255">
        <f>E148*H148</f>
        <v>0.14075490000000002</v>
      </c>
      <c r="J148" s="254">
        <v>0</v>
      </c>
      <c r="K148" s="255">
        <f>E148*J148</f>
        <v>0</v>
      </c>
      <c r="O148" s="247">
        <v>2</v>
      </c>
      <c r="AA148" s="220">
        <v>1</v>
      </c>
      <c r="AB148" s="220">
        <v>7</v>
      </c>
      <c r="AC148" s="220">
        <v>7</v>
      </c>
      <c r="AZ148" s="220">
        <v>2</v>
      </c>
      <c r="BA148" s="220">
        <f>IF(AZ148=1,G148,0)</f>
        <v>0</v>
      </c>
      <c r="BB148" s="220">
        <f>IF(AZ148=2,G148,0)</f>
        <v>0</v>
      </c>
      <c r="BC148" s="220">
        <f>IF(AZ148=3,G148,0)</f>
        <v>0</v>
      </c>
      <c r="BD148" s="220">
        <f>IF(AZ148=4,G148,0)</f>
        <v>0</v>
      </c>
      <c r="BE148" s="220">
        <f>IF(AZ148=5,G148,0)</f>
        <v>0</v>
      </c>
      <c r="CA148" s="247">
        <v>1</v>
      </c>
      <c r="CB148" s="247">
        <v>7</v>
      </c>
    </row>
    <row r="149" spans="1:80" x14ac:dyDescent="0.2">
      <c r="A149" s="256"/>
      <c r="B149" s="260"/>
      <c r="C149" s="320" t="s">
        <v>356</v>
      </c>
      <c r="D149" s="321"/>
      <c r="E149" s="261">
        <v>3.0324</v>
      </c>
      <c r="F149" s="262"/>
      <c r="G149" s="263"/>
      <c r="H149" s="264"/>
      <c r="I149" s="258"/>
      <c r="J149" s="265"/>
      <c r="K149" s="258"/>
      <c r="M149" s="259" t="s">
        <v>356</v>
      </c>
      <c r="O149" s="247"/>
    </row>
    <row r="150" spans="1:80" x14ac:dyDescent="0.2">
      <c r="A150" s="256"/>
      <c r="B150" s="260"/>
      <c r="C150" s="320" t="s">
        <v>357</v>
      </c>
      <c r="D150" s="321"/>
      <c r="E150" s="261">
        <v>5.1172000000000004</v>
      </c>
      <c r="F150" s="262"/>
      <c r="G150" s="263"/>
      <c r="H150" s="264"/>
      <c r="I150" s="258"/>
      <c r="J150" s="265"/>
      <c r="K150" s="258"/>
      <c r="M150" s="259" t="s">
        <v>357</v>
      </c>
      <c r="O150" s="247"/>
    </row>
    <row r="151" spans="1:80" x14ac:dyDescent="0.2">
      <c r="A151" s="256"/>
      <c r="B151" s="260"/>
      <c r="C151" s="320" t="s">
        <v>358</v>
      </c>
      <c r="D151" s="321"/>
      <c r="E151" s="261">
        <v>4.5400000000000003E-2</v>
      </c>
      <c r="F151" s="262"/>
      <c r="G151" s="263"/>
      <c r="H151" s="264"/>
      <c r="I151" s="258"/>
      <c r="J151" s="265"/>
      <c r="K151" s="258"/>
      <c r="M151" s="259" t="s">
        <v>358</v>
      </c>
      <c r="O151" s="247"/>
    </row>
    <row r="152" spans="1:80" x14ac:dyDescent="0.2">
      <c r="A152" s="256"/>
      <c r="B152" s="260"/>
      <c r="C152" s="320" t="s">
        <v>359</v>
      </c>
      <c r="D152" s="321"/>
      <c r="E152" s="261">
        <v>0.33560000000000001</v>
      </c>
      <c r="F152" s="262"/>
      <c r="G152" s="263"/>
      <c r="H152" s="264"/>
      <c r="I152" s="258"/>
      <c r="J152" s="265"/>
      <c r="K152" s="258"/>
      <c r="M152" s="259" t="s">
        <v>359</v>
      </c>
      <c r="O152" s="247"/>
    </row>
    <row r="153" spans="1:80" x14ac:dyDescent="0.2">
      <c r="A153" s="248">
        <v>61</v>
      </c>
      <c r="B153" s="249" t="s">
        <v>360</v>
      </c>
      <c r="C153" s="250" t="s">
        <v>361</v>
      </c>
      <c r="D153" s="251" t="s">
        <v>145</v>
      </c>
      <c r="E153" s="252">
        <v>4.9085999999999999</v>
      </c>
      <c r="F153" s="252">
        <v>0</v>
      </c>
      <c r="G153" s="253">
        <f>E153*F153</f>
        <v>0</v>
      </c>
      <c r="H153" s="254">
        <v>0</v>
      </c>
      <c r="I153" s="255">
        <f>E153*H153</f>
        <v>0</v>
      </c>
      <c r="J153" s="254"/>
      <c r="K153" s="255">
        <f>E153*J153</f>
        <v>0</v>
      </c>
      <c r="O153" s="247">
        <v>2</v>
      </c>
      <c r="AA153" s="220">
        <v>12</v>
      </c>
      <c r="AB153" s="220">
        <v>0</v>
      </c>
      <c r="AC153" s="220">
        <v>68</v>
      </c>
      <c r="AZ153" s="220">
        <v>2</v>
      </c>
      <c r="BA153" s="220">
        <f>IF(AZ153=1,G153,0)</f>
        <v>0</v>
      </c>
      <c r="BB153" s="220">
        <f>IF(AZ153=2,G153,0)</f>
        <v>0</v>
      </c>
      <c r="BC153" s="220">
        <f>IF(AZ153=3,G153,0)</f>
        <v>0</v>
      </c>
      <c r="BD153" s="220">
        <f>IF(AZ153=4,G153,0)</f>
        <v>0</v>
      </c>
      <c r="BE153" s="220">
        <f>IF(AZ153=5,G153,0)</f>
        <v>0</v>
      </c>
      <c r="CA153" s="247">
        <v>12</v>
      </c>
      <c r="CB153" s="247">
        <v>0</v>
      </c>
    </row>
    <row r="154" spans="1:80" x14ac:dyDescent="0.2">
      <c r="A154" s="256"/>
      <c r="B154" s="260"/>
      <c r="C154" s="320" t="s">
        <v>362</v>
      </c>
      <c r="D154" s="321"/>
      <c r="E154" s="261">
        <v>4.9085999999999999</v>
      </c>
      <c r="F154" s="262"/>
      <c r="G154" s="263"/>
      <c r="H154" s="264"/>
      <c r="I154" s="258"/>
      <c r="J154" s="265"/>
      <c r="K154" s="258"/>
      <c r="M154" s="259" t="s">
        <v>362</v>
      </c>
      <c r="O154" s="247"/>
    </row>
    <row r="155" spans="1:80" x14ac:dyDescent="0.2">
      <c r="A155" s="248">
        <v>62</v>
      </c>
      <c r="B155" s="249" t="s">
        <v>363</v>
      </c>
      <c r="C155" s="250" t="s">
        <v>364</v>
      </c>
      <c r="D155" s="251" t="s">
        <v>145</v>
      </c>
      <c r="E155" s="252">
        <v>0.38</v>
      </c>
      <c r="F155" s="252">
        <v>0</v>
      </c>
      <c r="G155" s="253">
        <f>E155*F155</f>
        <v>0</v>
      </c>
      <c r="H155" s="254">
        <v>0.55000000000000004</v>
      </c>
      <c r="I155" s="255">
        <f>E155*H155</f>
        <v>0.20900000000000002</v>
      </c>
      <c r="J155" s="254"/>
      <c r="K155" s="255">
        <f>E155*J155</f>
        <v>0</v>
      </c>
      <c r="O155" s="247">
        <v>2</v>
      </c>
      <c r="AA155" s="220">
        <v>3</v>
      </c>
      <c r="AB155" s="220">
        <v>7</v>
      </c>
      <c r="AC155" s="220">
        <v>60596002</v>
      </c>
      <c r="AZ155" s="220">
        <v>2</v>
      </c>
      <c r="BA155" s="220">
        <f>IF(AZ155=1,G155,0)</f>
        <v>0</v>
      </c>
      <c r="BB155" s="220">
        <f>IF(AZ155=2,G155,0)</f>
        <v>0</v>
      </c>
      <c r="BC155" s="220">
        <f>IF(AZ155=3,G155,0)</f>
        <v>0</v>
      </c>
      <c r="BD155" s="220">
        <f>IF(AZ155=4,G155,0)</f>
        <v>0</v>
      </c>
      <c r="BE155" s="220">
        <f>IF(AZ155=5,G155,0)</f>
        <v>0</v>
      </c>
      <c r="CA155" s="247">
        <v>3</v>
      </c>
      <c r="CB155" s="247">
        <v>7</v>
      </c>
    </row>
    <row r="156" spans="1:80" x14ac:dyDescent="0.2">
      <c r="A156" s="256"/>
      <c r="B156" s="260"/>
      <c r="C156" s="320" t="s">
        <v>365</v>
      </c>
      <c r="D156" s="321"/>
      <c r="E156" s="261">
        <v>0.05</v>
      </c>
      <c r="F156" s="262"/>
      <c r="G156" s="263"/>
      <c r="H156" s="264"/>
      <c r="I156" s="258"/>
      <c r="J156" s="265"/>
      <c r="K156" s="258"/>
      <c r="M156" s="259" t="s">
        <v>365</v>
      </c>
      <c r="O156" s="247"/>
    </row>
    <row r="157" spans="1:80" x14ac:dyDescent="0.2">
      <c r="A157" s="256"/>
      <c r="B157" s="260"/>
      <c r="C157" s="320" t="s">
        <v>366</v>
      </c>
      <c r="D157" s="321"/>
      <c r="E157" s="261">
        <v>0.33</v>
      </c>
      <c r="F157" s="262"/>
      <c r="G157" s="263"/>
      <c r="H157" s="264"/>
      <c r="I157" s="258"/>
      <c r="J157" s="265"/>
      <c r="K157" s="258"/>
      <c r="M157" s="259" t="s">
        <v>366</v>
      </c>
      <c r="O157" s="247"/>
    </row>
    <row r="158" spans="1:80" x14ac:dyDescent="0.2">
      <c r="A158" s="248">
        <v>63</v>
      </c>
      <c r="B158" s="249" t="s">
        <v>367</v>
      </c>
      <c r="C158" s="250" t="s">
        <v>368</v>
      </c>
      <c r="D158" s="251" t="s">
        <v>12</v>
      </c>
      <c r="E158" s="252"/>
      <c r="F158" s="252">
        <v>0</v>
      </c>
      <c r="G158" s="253">
        <f>E158*F158</f>
        <v>0</v>
      </c>
      <c r="H158" s="254">
        <v>0</v>
      </c>
      <c r="I158" s="255">
        <f>E158*H158</f>
        <v>0</v>
      </c>
      <c r="J158" s="254"/>
      <c r="K158" s="255">
        <f>E158*J158</f>
        <v>0</v>
      </c>
      <c r="O158" s="247">
        <v>2</v>
      </c>
      <c r="AA158" s="220">
        <v>7</v>
      </c>
      <c r="AB158" s="220">
        <v>1002</v>
      </c>
      <c r="AC158" s="220">
        <v>5</v>
      </c>
      <c r="AZ158" s="220">
        <v>2</v>
      </c>
      <c r="BA158" s="220">
        <f>IF(AZ158=1,G158,0)</f>
        <v>0</v>
      </c>
      <c r="BB158" s="220">
        <f>IF(AZ158=2,G158,0)</f>
        <v>0</v>
      </c>
      <c r="BC158" s="220">
        <f>IF(AZ158=3,G158,0)</f>
        <v>0</v>
      </c>
      <c r="BD158" s="220">
        <f>IF(AZ158=4,G158,0)</f>
        <v>0</v>
      </c>
      <c r="BE158" s="220">
        <f>IF(AZ158=5,G158,0)</f>
        <v>0</v>
      </c>
      <c r="CA158" s="247">
        <v>7</v>
      </c>
      <c r="CB158" s="247">
        <v>1002</v>
      </c>
    </row>
    <row r="159" spans="1:80" x14ac:dyDescent="0.2">
      <c r="A159" s="266"/>
      <c r="B159" s="267" t="s">
        <v>96</v>
      </c>
      <c r="C159" s="268" t="s">
        <v>319</v>
      </c>
      <c r="D159" s="269"/>
      <c r="E159" s="270"/>
      <c r="F159" s="271"/>
      <c r="G159" s="272">
        <f>SUM(G122:G158)</f>
        <v>0</v>
      </c>
      <c r="H159" s="273"/>
      <c r="I159" s="274">
        <f>SUM(I122:I158)</f>
        <v>2.2356940559999998</v>
      </c>
      <c r="J159" s="273"/>
      <c r="K159" s="274">
        <f>SUM(K122:K158)</f>
        <v>-1.8952499999999999</v>
      </c>
      <c r="O159" s="247">
        <v>4</v>
      </c>
      <c r="BA159" s="275">
        <f>SUM(BA122:BA158)</f>
        <v>0</v>
      </c>
      <c r="BB159" s="275">
        <f>SUM(BB122:BB158)</f>
        <v>0</v>
      </c>
      <c r="BC159" s="275">
        <f>SUM(BC122:BC158)</f>
        <v>0</v>
      </c>
      <c r="BD159" s="275">
        <f>SUM(BD122:BD158)</f>
        <v>0</v>
      </c>
      <c r="BE159" s="275">
        <f>SUM(BE122:BE158)</f>
        <v>0</v>
      </c>
    </row>
    <row r="160" spans="1:80" x14ac:dyDescent="0.2">
      <c r="A160" s="237" t="s">
        <v>93</v>
      </c>
      <c r="B160" s="238" t="s">
        <v>369</v>
      </c>
      <c r="C160" s="239" t="s">
        <v>370</v>
      </c>
      <c r="D160" s="240"/>
      <c r="E160" s="241"/>
      <c r="F160" s="241"/>
      <c r="G160" s="242"/>
      <c r="H160" s="243"/>
      <c r="I160" s="244"/>
      <c r="J160" s="245"/>
      <c r="K160" s="246"/>
      <c r="O160" s="247">
        <v>1</v>
      </c>
    </row>
    <row r="161" spans="1:80" x14ac:dyDescent="0.2">
      <c r="A161" s="248">
        <v>64</v>
      </c>
      <c r="B161" s="249" t="s">
        <v>372</v>
      </c>
      <c r="C161" s="250" t="s">
        <v>373</v>
      </c>
      <c r="D161" s="251" t="s">
        <v>139</v>
      </c>
      <c r="E161" s="252">
        <v>163.1</v>
      </c>
      <c r="F161" s="252">
        <v>0</v>
      </c>
      <c r="G161" s="253">
        <f>E161*F161</f>
        <v>0</v>
      </c>
      <c r="H161" s="254">
        <v>6.9999999999999994E-5</v>
      </c>
      <c r="I161" s="255">
        <f>E161*H161</f>
        <v>1.1416999999999998E-2</v>
      </c>
      <c r="J161" s="254">
        <v>0</v>
      </c>
      <c r="K161" s="255">
        <f>E161*J161</f>
        <v>0</v>
      </c>
      <c r="O161" s="247">
        <v>2</v>
      </c>
      <c r="AA161" s="220">
        <v>1</v>
      </c>
      <c r="AB161" s="220">
        <v>7</v>
      </c>
      <c r="AC161" s="220">
        <v>7</v>
      </c>
      <c r="AZ161" s="220">
        <v>2</v>
      </c>
      <c r="BA161" s="220">
        <f>IF(AZ161=1,G161,0)</f>
        <v>0</v>
      </c>
      <c r="BB161" s="220">
        <f>IF(AZ161=2,G161,0)</f>
        <v>0</v>
      </c>
      <c r="BC161" s="220">
        <f>IF(AZ161=3,G161,0)</f>
        <v>0</v>
      </c>
      <c r="BD161" s="220">
        <f>IF(AZ161=4,G161,0)</f>
        <v>0</v>
      </c>
      <c r="BE161" s="220">
        <f>IF(AZ161=5,G161,0)</f>
        <v>0</v>
      </c>
      <c r="CA161" s="247">
        <v>1</v>
      </c>
      <c r="CB161" s="247">
        <v>7</v>
      </c>
    </row>
    <row r="162" spans="1:80" x14ac:dyDescent="0.2">
      <c r="A162" s="256"/>
      <c r="B162" s="260"/>
      <c r="C162" s="320" t="s">
        <v>374</v>
      </c>
      <c r="D162" s="321"/>
      <c r="E162" s="261">
        <v>163.1</v>
      </c>
      <c r="F162" s="262"/>
      <c r="G162" s="263"/>
      <c r="H162" s="264"/>
      <c r="I162" s="258"/>
      <c r="J162" s="265"/>
      <c r="K162" s="258"/>
      <c r="M162" s="259" t="s">
        <v>374</v>
      </c>
      <c r="O162" s="247"/>
    </row>
    <row r="163" spans="1:80" x14ac:dyDescent="0.2">
      <c r="A163" s="248">
        <v>65</v>
      </c>
      <c r="B163" s="249" t="s">
        <v>375</v>
      </c>
      <c r="C163" s="250" t="s">
        <v>376</v>
      </c>
      <c r="D163" s="251" t="s">
        <v>256</v>
      </c>
      <c r="E163" s="252">
        <v>1</v>
      </c>
      <c r="F163" s="252">
        <v>0</v>
      </c>
      <c r="G163" s="253">
        <f>E163*F163</f>
        <v>0</v>
      </c>
      <c r="H163" s="254">
        <v>0</v>
      </c>
      <c r="I163" s="255">
        <f>E163*H163</f>
        <v>0</v>
      </c>
      <c r="J163" s="254"/>
      <c r="K163" s="255">
        <f>E163*J163</f>
        <v>0</v>
      </c>
      <c r="O163" s="247">
        <v>2</v>
      </c>
      <c r="AA163" s="220">
        <v>12</v>
      </c>
      <c r="AB163" s="220">
        <v>0</v>
      </c>
      <c r="AC163" s="220">
        <v>146</v>
      </c>
      <c r="AZ163" s="220">
        <v>2</v>
      </c>
      <c r="BA163" s="220">
        <f>IF(AZ163=1,G163,0)</f>
        <v>0</v>
      </c>
      <c r="BB163" s="220">
        <f>IF(AZ163=2,G163,0)</f>
        <v>0</v>
      </c>
      <c r="BC163" s="220">
        <f>IF(AZ163=3,G163,0)</f>
        <v>0</v>
      </c>
      <c r="BD163" s="220">
        <f>IF(AZ163=4,G163,0)</f>
        <v>0</v>
      </c>
      <c r="BE163" s="220">
        <f>IF(AZ163=5,G163,0)</f>
        <v>0</v>
      </c>
      <c r="CA163" s="247">
        <v>12</v>
      </c>
      <c r="CB163" s="247">
        <v>0</v>
      </c>
    </row>
    <row r="164" spans="1:80" ht="45" x14ac:dyDescent="0.2">
      <c r="A164" s="256"/>
      <c r="B164" s="257"/>
      <c r="C164" s="322" t="s">
        <v>377</v>
      </c>
      <c r="D164" s="323"/>
      <c r="E164" s="323"/>
      <c r="F164" s="323"/>
      <c r="G164" s="324"/>
      <c r="I164" s="258"/>
      <c r="K164" s="258"/>
      <c r="L164" s="259" t="s">
        <v>377</v>
      </c>
      <c r="O164" s="247">
        <v>3</v>
      </c>
    </row>
    <row r="165" spans="1:80" x14ac:dyDescent="0.2">
      <c r="A165" s="248">
        <v>66</v>
      </c>
      <c r="B165" s="249" t="s">
        <v>378</v>
      </c>
      <c r="C165" s="250" t="s">
        <v>379</v>
      </c>
      <c r="D165" s="251" t="s">
        <v>139</v>
      </c>
      <c r="E165" s="252">
        <v>171.255</v>
      </c>
      <c r="F165" s="252">
        <v>0</v>
      </c>
      <c r="G165" s="253">
        <f>E165*F165</f>
        <v>0</v>
      </c>
      <c r="H165" s="254">
        <v>1.09E-2</v>
      </c>
      <c r="I165" s="255">
        <f>E165*H165</f>
        <v>1.8666795</v>
      </c>
      <c r="J165" s="254"/>
      <c r="K165" s="255">
        <f>E165*J165</f>
        <v>0</v>
      </c>
      <c r="O165" s="247">
        <v>2</v>
      </c>
      <c r="AA165" s="220">
        <v>3</v>
      </c>
      <c r="AB165" s="220">
        <v>7</v>
      </c>
      <c r="AC165" s="220">
        <v>60725014</v>
      </c>
      <c r="AZ165" s="220">
        <v>2</v>
      </c>
      <c r="BA165" s="220">
        <f>IF(AZ165=1,G165,0)</f>
        <v>0</v>
      </c>
      <c r="BB165" s="220">
        <f>IF(AZ165=2,G165,0)</f>
        <v>0</v>
      </c>
      <c r="BC165" s="220">
        <f>IF(AZ165=3,G165,0)</f>
        <v>0</v>
      </c>
      <c r="BD165" s="220">
        <f>IF(AZ165=4,G165,0)</f>
        <v>0</v>
      </c>
      <c r="BE165" s="220">
        <f>IF(AZ165=5,G165,0)</f>
        <v>0</v>
      </c>
      <c r="CA165" s="247">
        <v>3</v>
      </c>
      <c r="CB165" s="247">
        <v>7</v>
      </c>
    </row>
    <row r="166" spans="1:80" x14ac:dyDescent="0.2">
      <c r="A166" s="256"/>
      <c r="B166" s="260"/>
      <c r="C166" s="320" t="s">
        <v>380</v>
      </c>
      <c r="D166" s="321"/>
      <c r="E166" s="261">
        <v>171.255</v>
      </c>
      <c r="F166" s="262"/>
      <c r="G166" s="263"/>
      <c r="H166" s="264"/>
      <c r="I166" s="258"/>
      <c r="J166" s="265"/>
      <c r="K166" s="258"/>
      <c r="M166" s="259" t="s">
        <v>380</v>
      </c>
      <c r="O166" s="247"/>
    </row>
    <row r="167" spans="1:80" x14ac:dyDescent="0.2">
      <c r="A167" s="248">
        <v>67</v>
      </c>
      <c r="B167" s="249" t="s">
        <v>381</v>
      </c>
      <c r="C167" s="250" t="s">
        <v>382</v>
      </c>
      <c r="D167" s="251" t="s">
        <v>12</v>
      </c>
      <c r="E167" s="252"/>
      <c r="F167" s="252">
        <v>0</v>
      </c>
      <c r="G167" s="253">
        <f>E167*F167</f>
        <v>0</v>
      </c>
      <c r="H167" s="254">
        <v>0</v>
      </c>
      <c r="I167" s="255">
        <f>E167*H167</f>
        <v>0</v>
      </c>
      <c r="J167" s="254"/>
      <c r="K167" s="255">
        <f>E167*J167</f>
        <v>0</v>
      </c>
      <c r="O167" s="247">
        <v>2</v>
      </c>
      <c r="AA167" s="220">
        <v>7</v>
      </c>
      <c r="AB167" s="220">
        <v>1002</v>
      </c>
      <c r="AC167" s="220">
        <v>5</v>
      </c>
      <c r="AZ167" s="220">
        <v>2</v>
      </c>
      <c r="BA167" s="220">
        <f>IF(AZ167=1,G167,0)</f>
        <v>0</v>
      </c>
      <c r="BB167" s="220">
        <f>IF(AZ167=2,G167,0)</f>
        <v>0</v>
      </c>
      <c r="BC167" s="220">
        <f>IF(AZ167=3,G167,0)</f>
        <v>0</v>
      </c>
      <c r="BD167" s="220">
        <f>IF(AZ167=4,G167,0)</f>
        <v>0</v>
      </c>
      <c r="BE167" s="220">
        <f>IF(AZ167=5,G167,0)</f>
        <v>0</v>
      </c>
      <c r="CA167" s="247">
        <v>7</v>
      </c>
      <c r="CB167" s="247">
        <v>1002</v>
      </c>
    </row>
    <row r="168" spans="1:80" x14ac:dyDescent="0.2">
      <c r="A168" s="266"/>
      <c r="B168" s="267" t="s">
        <v>96</v>
      </c>
      <c r="C168" s="268" t="s">
        <v>371</v>
      </c>
      <c r="D168" s="269"/>
      <c r="E168" s="270"/>
      <c r="F168" s="271"/>
      <c r="G168" s="272">
        <f>SUM(G160:G167)</f>
        <v>0</v>
      </c>
      <c r="H168" s="273"/>
      <c r="I168" s="274">
        <f>SUM(I160:I167)</f>
        <v>1.8780965000000001</v>
      </c>
      <c r="J168" s="273"/>
      <c r="K168" s="274">
        <f>SUM(K160:K167)</f>
        <v>0</v>
      </c>
      <c r="O168" s="247">
        <v>4</v>
      </c>
      <c r="BA168" s="275">
        <f>SUM(BA160:BA167)</f>
        <v>0</v>
      </c>
      <c r="BB168" s="275">
        <f>SUM(BB160:BB167)</f>
        <v>0</v>
      </c>
      <c r="BC168" s="275">
        <f>SUM(BC160:BC167)</f>
        <v>0</v>
      </c>
      <c r="BD168" s="275">
        <f>SUM(BD160:BD167)</f>
        <v>0</v>
      </c>
      <c r="BE168" s="275">
        <f>SUM(BE160:BE167)</f>
        <v>0</v>
      </c>
    </row>
    <row r="169" spans="1:80" x14ac:dyDescent="0.2">
      <c r="A169" s="237" t="s">
        <v>93</v>
      </c>
      <c r="B169" s="238" t="s">
        <v>383</v>
      </c>
      <c r="C169" s="239" t="s">
        <v>384</v>
      </c>
      <c r="D169" s="240"/>
      <c r="E169" s="241"/>
      <c r="F169" s="241"/>
      <c r="G169" s="242"/>
      <c r="H169" s="243"/>
      <c r="I169" s="244"/>
      <c r="J169" s="245"/>
      <c r="K169" s="246"/>
      <c r="O169" s="247">
        <v>1</v>
      </c>
    </row>
    <row r="170" spans="1:80" x14ac:dyDescent="0.2">
      <c r="A170" s="248">
        <v>68</v>
      </c>
      <c r="B170" s="249" t="s">
        <v>386</v>
      </c>
      <c r="C170" s="250" t="s">
        <v>387</v>
      </c>
      <c r="D170" s="251" t="s">
        <v>175</v>
      </c>
      <c r="E170" s="252">
        <v>18</v>
      </c>
      <c r="F170" s="252">
        <v>0</v>
      </c>
      <c r="G170" s="253">
        <f t="shared" ref="G170:G178" si="0">E170*F170</f>
        <v>0</v>
      </c>
      <c r="H170" s="254">
        <v>0</v>
      </c>
      <c r="I170" s="255">
        <f t="shared" ref="I170:I178" si="1">E170*H170</f>
        <v>0</v>
      </c>
      <c r="J170" s="254">
        <v>-2.0500000000000002E-3</v>
      </c>
      <c r="K170" s="255">
        <f t="shared" ref="K170:K178" si="2">E170*J170</f>
        <v>-3.6900000000000002E-2</v>
      </c>
      <c r="O170" s="247">
        <v>2</v>
      </c>
      <c r="AA170" s="220">
        <v>1</v>
      </c>
      <c r="AB170" s="220">
        <v>7</v>
      </c>
      <c r="AC170" s="220">
        <v>7</v>
      </c>
      <c r="AZ170" s="220">
        <v>2</v>
      </c>
      <c r="BA170" s="220">
        <f t="shared" ref="BA170:BA178" si="3">IF(AZ170=1,G170,0)</f>
        <v>0</v>
      </c>
      <c r="BB170" s="220">
        <f t="shared" ref="BB170:BB178" si="4">IF(AZ170=2,G170,0)</f>
        <v>0</v>
      </c>
      <c r="BC170" s="220">
        <f t="shared" ref="BC170:BC178" si="5">IF(AZ170=3,G170,0)</f>
        <v>0</v>
      </c>
      <c r="BD170" s="220">
        <f t="shared" ref="BD170:BD178" si="6">IF(AZ170=4,G170,0)</f>
        <v>0</v>
      </c>
      <c r="BE170" s="220">
        <f t="shared" ref="BE170:BE178" si="7">IF(AZ170=5,G170,0)</f>
        <v>0</v>
      </c>
      <c r="CA170" s="247">
        <v>1</v>
      </c>
      <c r="CB170" s="247">
        <v>7</v>
      </c>
    </row>
    <row r="171" spans="1:80" x14ac:dyDescent="0.2">
      <c r="A171" s="248">
        <v>69</v>
      </c>
      <c r="B171" s="249" t="s">
        <v>388</v>
      </c>
      <c r="C171" s="250" t="s">
        <v>389</v>
      </c>
      <c r="D171" s="251" t="s">
        <v>139</v>
      </c>
      <c r="E171" s="252">
        <v>1</v>
      </c>
      <c r="F171" s="252">
        <v>0</v>
      </c>
      <c r="G171" s="253">
        <f t="shared" si="0"/>
        <v>0</v>
      </c>
      <c r="H171" s="254">
        <v>0</v>
      </c>
      <c r="I171" s="255">
        <f t="shared" si="1"/>
        <v>0</v>
      </c>
      <c r="J171" s="254">
        <v>-7.2100000000000003E-3</v>
      </c>
      <c r="K171" s="255">
        <f t="shared" si="2"/>
        <v>-7.2100000000000003E-3</v>
      </c>
      <c r="O171" s="247">
        <v>2</v>
      </c>
      <c r="AA171" s="220">
        <v>1</v>
      </c>
      <c r="AB171" s="220">
        <v>7</v>
      </c>
      <c r="AC171" s="220">
        <v>7</v>
      </c>
      <c r="AZ171" s="220">
        <v>2</v>
      </c>
      <c r="BA171" s="220">
        <f t="shared" si="3"/>
        <v>0</v>
      </c>
      <c r="BB171" s="220">
        <f t="shared" si="4"/>
        <v>0</v>
      </c>
      <c r="BC171" s="220">
        <f t="shared" si="5"/>
        <v>0</v>
      </c>
      <c r="BD171" s="220">
        <f t="shared" si="6"/>
        <v>0</v>
      </c>
      <c r="BE171" s="220">
        <f t="shared" si="7"/>
        <v>0</v>
      </c>
      <c r="CA171" s="247">
        <v>1</v>
      </c>
      <c r="CB171" s="247">
        <v>7</v>
      </c>
    </row>
    <row r="172" spans="1:80" x14ac:dyDescent="0.2">
      <c r="A172" s="248">
        <v>70</v>
      </c>
      <c r="B172" s="249" t="s">
        <v>390</v>
      </c>
      <c r="C172" s="250" t="s">
        <v>391</v>
      </c>
      <c r="D172" s="251" t="s">
        <v>256</v>
      </c>
      <c r="E172" s="252">
        <v>30</v>
      </c>
      <c r="F172" s="252">
        <v>0</v>
      </c>
      <c r="G172" s="253">
        <f t="shared" si="0"/>
        <v>0</v>
      </c>
      <c r="H172" s="254">
        <v>0</v>
      </c>
      <c r="I172" s="255">
        <f t="shared" si="1"/>
        <v>0</v>
      </c>
      <c r="J172" s="254">
        <v>-6.8999999999999997E-4</v>
      </c>
      <c r="K172" s="255">
        <f t="shared" si="2"/>
        <v>-2.07E-2</v>
      </c>
      <c r="O172" s="247">
        <v>2</v>
      </c>
      <c r="AA172" s="220">
        <v>1</v>
      </c>
      <c r="AB172" s="220">
        <v>7</v>
      </c>
      <c r="AC172" s="220">
        <v>7</v>
      </c>
      <c r="AZ172" s="220">
        <v>2</v>
      </c>
      <c r="BA172" s="220">
        <f t="shared" si="3"/>
        <v>0</v>
      </c>
      <c r="BB172" s="220">
        <f t="shared" si="4"/>
        <v>0</v>
      </c>
      <c r="BC172" s="220">
        <f t="shared" si="5"/>
        <v>0</v>
      </c>
      <c r="BD172" s="220">
        <f t="shared" si="6"/>
        <v>0</v>
      </c>
      <c r="BE172" s="220">
        <f t="shared" si="7"/>
        <v>0</v>
      </c>
      <c r="CA172" s="247">
        <v>1</v>
      </c>
      <c r="CB172" s="247">
        <v>7</v>
      </c>
    </row>
    <row r="173" spans="1:80" x14ac:dyDescent="0.2">
      <c r="A173" s="248">
        <v>71</v>
      </c>
      <c r="B173" s="249" t="s">
        <v>392</v>
      </c>
      <c r="C173" s="250" t="s">
        <v>393</v>
      </c>
      <c r="D173" s="251" t="s">
        <v>175</v>
      </c>
      <c r="E173" s="252">
        <v>30.3</v>
      </c>
      <c r="F173" s="252">
        <v>0</v>
      </c>
      <c r="G173" s="253">
        <f t="shared" si="0"/>
        <v>0</v>
      </c>
      <c r="H173" s="254">
        <v>0</v>
      </c>
      <c r="I173" s="255">
        <f t="shared" si="1"/>
        <v>0</v>
      </c>
      <c r="J173" s="254">
        <v>-3.3600000000000001E-3</v>
      </c>
      <c r="K173" s="255">
        <f t="shared" si="2"/>
        <v>-0.10180800000000001</v>
      </c>
      <c r="O173" s="247">
        <v>2</v>
      </c>
      <c r="AA173" s="220">
        <v>1</v>
      </c>
      <c r="AB173" s="220">
        <v>7</v>
      </c>
      <c r="AC173" s="220">
        <v>7</v>
      </c>
      <c r="AZ173" s="220">
        <v>2</v>
      </c>
      <c r="BA173" s="220">
        <f t="shared" si="3"/>
        <v>0</v>
      </c>
      <c r="BB173" s="220">
        <f t="shared" si="4"/>
        <v>0</v>
      </c>
      <c r="BC173" s="220">
        <f t="shared" si="5"/>
        <v>0</v>
      </c>
      <c r="BD173" s="220">
        <f t="shared" si="6"/>
        <v>0</v>
      </c>
      <c r="BE173" s="220">
        <f t="shared" si="7"/>
        <v>0</v>
      </c>
      <c r="CA173" s="247">
        <v>1</v>
      </c>
      <c r="CB173" s="247">
        <v>7</v>
      </c>
    </row>
    <row r="174" spans="1:80" x14ac:dyDescent="0.2">
      <c r="A174" s="248">
        <v>72</v>
      </c>
      <c r="B174" s="249" t="s">
        <v>394</v>
      </c>
      <c r="C174" s="250" t="s">
        <v>395</v>
      </c>
      <c r="D174" s="251" t="s">
        <v>256</v>
      </c>
      <c r="E174" s="252">
        <v>3</v>
      </c>
      <c r="F174" s="252">
        <v>0</v>
      </c>
      <c r="G174" s="253">
        <f t="shared" si="0"/>
        <v>0</v>
      </c>
      <c r="H174" s="254">
        <v>0</v>
      </c>
      <c r="I174" s="255">
        <f t="shared" si="1"/>
        <v>0</v>
      </c>
      <c r="J174" s="254">
        <v>-1.15E-3</v>
      </c>
      <c r="K174" s="255">
        <f t="shared" si="2"/>
        <v>-3.4499999999999999E-3</v>
      </c>
      <c r="O174" s="247">
        <v>2</v>
      </c>
      <c r="AA174" s="220">
        <v>1</v>
      </c>
      <c r="AB174" s="220">
        <v>7</v>
      </c>
      <c r="AC174" s="220">
        <v>7</v>
      </c>
      <c r="AZ174" s="220">
        <v>2</v>
      </c>
      <c r="BA174" s="220">
        <f t="shared" si="3"/>
        <v>0</v>
      </c>
      <c r="BB174" s="220">
        <f t="shared" si="4"/>
        <v>0</v>
      </c>
      <c r="BC174" s="220">
        <f t="shared" si="5"/>
        <v>0</v>
      </c>
      <c r="BD174" s="220">
        <f t="shared" si="6"/>
        <v>0</v>
      </c>
      <c r="BE174" s="220">
        <f t="shared" si="7"/>
        <v>0</v>
      </c>
      <c r="CA174" s="247">
        <v>1</v>
      </c>
      <c r="CB174" s="247">
        <v>7</v>
      </c>
    </row>
    <row r="175" spans="1:80" x14ac:dyDescent="0.2">
      <c r="A175" s="248">
        <v>73</v>
      </c>
      <c r="B175" s="249" t="s">
        <v>396</v>
      </c>
      <c r="C175" s="250" t="s">
        <v>397</v>
      </c>
      <c r="D175" s="251" t="s">
        <v>175</v>
      </c>
      <c r="E175" s="252">
        <v>12.92</v>
      </c>
      <c r="F175" s="252">
        <v>0</v>
      </c>
      <c r="G175" s="253">
        <f t="shared" si="0"/>
        <v>0</v>
      </c>
      <c r="H175" s="254">
        <v>0</v>
      </c>
      <c r="I175" s="255">
        <f t="shared" si="1"/>
        <v>0</v>
      </c>
      <c r="J175" s="254">
        <v>-1.3500000000000001E-3</v>
      </c>
      <c r="K175" s="255">
        <f t="shared" si="2"/>
        <v>-1.7441999999999999E-2</v>
      </c>
      <c r="O175" s="247">
        <v>2</v>
      </c>
      <c r="AA175" s="220">
        <v>1</v>
      </c>
      <c r="AB175" s="220">
        <v>7</v>
      </c>
      <c r="AC175" s="220">
        <v>7</v>
      </c>
      <c r="AZ175" s="220">
        <v>2</v>
      </c>
      <c r="BA175" s="220">
        <f t="shared" si="3"/>
        <v>0</v>
      </c>
      <c r="BB175" s="220">
        <f t="shared" si="4"/>
        <v>0</v>
      </c>
      <c r="BC175" s="220">
        <f t="shared" si="5"/>
        <v>0</v>
      </c>
      <c r="BD175" s="220">
        <f t="shared" si="6"/>
        <v>0</v>
      </c>
      <c r="BE175" s="220">
        <f t="shared" si="7"/>
        <v>0</v>
      </c>
      <c r="CA175" s="247">
        <v>1</v>
      </c>
      <c r="CB175" s="247">
        <v>7</v>
      </c>
    </row>
    <row r="176" spans="1:80" x14ac:dyDescent="0.2">
      <c r="A176" s="248">
        <v>74</v>
      </c>
      <c r="B176" s="249" t="s">
        <v>398</v>
      </c>
      <c r="C176" s="250" t="s">
        <v>399</v>
      </c>
      <c r="D176" s="251" t="s">
        <v>175</v>
      </c>
      <c r="E176" s="252">
        <v>12.34</v>
      </c>
      <c r="F176" s="252">
        <v>0</v>
      </c>
      <c r="G176" s="253">
        <f t="shared" si="0"/>
        <v>0</v>
      </c>
      <c r="H176" s="254">
        <v>0</v>
      </c>
      <c r="I176" s="255">
        <f t="shared" si="1"/>
        <v>0</v>
      </c>
      <c r="J176" s="254">
        <v>-1.42E-3</v>
      </c>
      <c r="K176" s="255">
        <f t="shared" si="2"/>
        <v>-1.7522800000000002E-2</v>
      </c>
      <c r="O176" s="247">
        <v>2</v>
      </c>
      <c r="AA176" s="220">
        <v>1</v>
      </c>
      <c r="AB176" s="220">
        <v>7</v>
      </c>
      <c r="AC176" s="220">
        <v>7</v>
      </c>
      <c r="AZ176" s="220">
        <v>2</v>
      </c>
      <c r="BA176" s="220">
        <f t="shared" si="3"/>
        <v>0</v>
      </c>
      <c r="BB176" s="220">
        <f t="shared" si="4"/>
        <v>0</v>
      </c>
      <c r="BC176" s="220">
        <f t="shared" si="5"/>
        <v>0</v>
      </c>
      <c r="BD176" s="220">
        <f t="shared" si="6"/>
        <v>0</v>
      </c>
      <c r="BE176" s="220">
        <f t="shared" si="7"/>
        <v>0</v>
      </c>
      <c r="CA176" s="247">
        <v>1</v>
      </c>
      <c r="CB176" s="247">
        <v>7</v>
      </c>
    </row>
    <row r="177" spans="1:80" x14ac:dyDescent="0.2">
      <c r="A177" s="248">
        <v>75</v>
      </c>
      <c r="B177" s="249" t="s">
        <v>400</v>
      </c>
      <c r="C177" s="250" t="s">
        <v>401</v>
      </c>
      <c r="D177" s="251" t="s">
        <v>175</v>
      </c>
      <c r="E177" s="252">
        <v>12</v>
      </c>
      <c r="F177" s="252">
        <v>0</v>
      </c>
      <c r="G177" s="253">
        <f t="shared" si="0"/>
        <v>0</v>
      </c>
      <c r="H177" s="254">
        <v>0</v>
      </c>
      <c r="I177" s="255">
        <f t="shared" si="1"/>
        <v>0</v>
      </c>
      <c r="J177" s="254">
        <v>-2.8500000000000001E-3</v>
      </c>
      <c r="K177" s="255">
        <f t="shared" si="2"/>
        <v>-3.4200000000000001E-2</v>
      </c>
      <c r="O177" s="247">
        <v>2</v>
      </c>
      <c r="AA177" s="220">
        <v>1</v>
      </c>
      <c r="AB177" s="220">
        <v>7</v>
      </c>
      <c r="AC177" s="220">
        <v>7</v>
      </c>
      <c r="AZ177" s="220">
        <v>2</v>
      </c>
      <c r="BA177" s="220">
        <f t="shared" si="3"/>
        <v>0</v>
      </c>
      <c r="BB177" s="220">
        <f t="shared" si="4"/>
        <v>0</v>
      </c>
      <c r="BC177" s="220">
        <f t="shared" si="5"/>
        <v>0</v>
      </c>
      <c r="BD177" s="220">
        <f t="shared" si="6"/>
        <v>0</v>
      </c>
      <c r="BE177" s="220">
        <f t="shared" si="7"/>
        <v>0</v>
      </c>
      <c r="CA177" s="247">
        <v>1</v>
      </c>
      <c r="CB177" s="247">
        <v>7</v>
      </c>
    </row>
    <row r="178" spans="1:80" x14ac:dyDescent="0.2">
      <c r="A178" s="248">
        <v>76</v>
      </c>
      <c r="B178" s="249" t="s">
        <v>402</v>
      </c>
      <c r="C178" s="250" t="s">
        <v>403</v>
      </c>
      <c r="D178" s="251" t="s">
        <v>139</v>
      </c>
      <c r="E178" s="252">
        <v>1</v>
      </c>
      <c r="F178" s="252">
        <v>0</v>
      </c>
      <c r="G178" s="253">
        <f t="shared" si="0"/>
        <v>0</v>
      </c>
      <c r="H178" s="254">
        <v>2.2399999999999998E-3</v>
      </c>
      <c r="I178" s="255">
        <f t="shared" si="1"/>
        <v>2.2399999999999998E-3</v>
      </c>
      <c r="J178" s="254">
        <v>0</v>
      </c>
      <c r="K178" s="255">
        <f t="shared" si="2"/>
        <v>0</v>
      </c>
      <c r="O178" s="247">
        <v>2</v>
      </c>
      <c r="AA178" s="220">
        <v>1</v>
      </c>
      <c r="AB178" s="220">
        <v>7</v>
      </c>
      <c r="AC178" s="220">
        <v>7</v>
      </c>
      <c r="AZ178" s="220">
        <v>2</v>
      </c>
      <c r="BA178" s="220">
        <f t="shared" si="3"/>
        <v>0</v>
      </c>
      <c r="BB178" s="220">
        <f t="shared" si="4"/>
        <v>0</v>
      </c>
      <c r="BC178" s="220">
        <f t="shared" si="5"/>
        <v>0</v>
      </c>
      <c r="BD178" s="220">
        <f t="shared" si="6"/>
        <v>0</v>
      </c>
      <c r="BE178" s="220">
        <f t="shared" si="7"/>
        <v>0</v>
      </c>
      <c r="CA178" s="247">
        <v>1</v>
      </c>
      <c r="CB178" s="247">
        <v>7</v>
      </c>
    </row>
    <row r="179" spans="1:80" x14ac:dyDescent="0.2">
      <c r="A179" s="256"/>
      <c r="B179" s="257"/>
      <c r="C179" s="322" t="s">
        <v>404</v>
      </c>
      <c r="D179" s="323"/>
      <c r="E179" s="323"/>
      <c r="F179" s="323"/>
      <c r="G179" s="324"/>
      <c r="I179" s="258"/>
      <c r="K179" s="258"/>
      <c r="L179" s="259" t="s">
        <v>404</v>
      </c>
      <c r="O179" s="247">
        <v>3</v>
      </c>
    </row>
    <row r="180" spans="1:80" ht="22.5" x14ac:dyDescent="0.2">
      <c r="A180" s="248">
        <v>77</v>
      </c>
      <c r="B180" s="249" t="s">
        <v>405</v>
      </c>
      <c r="C180" s="250" t="s">
        <v>406</v>
      </c>
      <c r="D180" s="251" t="s">
        <v>175</v>
      </c>
      <c r="E180" s="252">
        <v>30.3</v>
      </c>
      <c r="F180" s="252">
        <v>0</v>
      </c>
      <c r="G180" s="253">
        <f>E180*F180</f>
        <v>0</v>
      </c>
      <c r="H180" s="254">
        <v>1.0200000000000001E-3</v>
      </c>
      <c r="I180" s="255">
        <f>E180*H180</f>
        <v>3.0906000000000003E-2</v>
      </c>
      <c r="J180" s="254">
        <v>0</v>
      </c>
      <c r="K180" s="255">
        <f>E180*J180</f>
        <v>0</v>
      </c>
      <c r="O180" s="247">
        <v>2</v>
      </c>
      <c r="AA180" s="220">
        <v>1</v>
      </c>
      <c r="AB180" s="220">
        <v>7</v>
      </c>
      <c r="AC180" s="220">
        <v>7</v>
      </c>
      <c r="AZ180" s="220">
        <v>2</v>
      </c>
      <c r="BA180" s="220">
        <f>IF(AZ180=1,G180,0)</f>
        <v>0</v>
      </c>
      <c r="BB180" s="220">
        <f>IF(AZ180=2,G180,0)</f>
        <v>0</v>
      </c>
      <c r="BC180" s="220">
        <f>IF(AZ180=3,G180,0)</f>
        <v>0</v>
      </c>
      <c r="BD180" s="220">
        <f>IF(AZ180=4,G180,0)</f>
        <v>0</v>
      </c>
      <c r="BE180" s="220">
        <f>IF(AZ180=5,G180,0)</f>
        <v>0</v>
      </c>
      <c r="CA180" s="247">
        <v>1</v>
      </c>
      <c r="CB180" s="247">
        <v>7</v>
      </c>
    </row>
    <row r="181" spans="1:80" x14ac:dyDescent="0.2">
      <c r="A181" s="256"/>
      <c r="B181" s="257"/>
      <c r="C181" s="322" t="s">
        <v>407</v>
      </c>
      <c r="D181" s="323"/>
      <c r="E181" s="323"/>
      <c r="F181" s="323"/>
      <c r="G181" s="324"/>
      <c r="I181" s="258"/>
      <c r="K181" s="258"/>
      <c r="L181" s="259" t="s">
        <v>407</v>
      </c>
      <c r="O181" s="247">
        <v>3</v>
      </c>
    </row>
    <row r="182" spans="1:80" x14ac:dyDescent="0.2">
      <c r="A182" s="256"/>
      <c r="B182" s="260"/>
      <c r="C182" s="320" t="s">
        <v>408</v>
      </c>
      <c r="D182" s="321"/>
      <c r="E182" s="261">
        <v>30.3</v>
      </c>
      <c r="F182" s="262"/>
      <c r="G182" s="263"/>
      <c r="H182" s="264"/>
      <c r="I182" s="258"/>
      <c r="J182" s="265"/>
      <c r="K182" s="258"/>
      <c r="M182" s="259" t="s">
        <v>408</v>
      </c>
      <c r="O182" s="247"/>
    </row>
    <row r="183" spans="1:80" x14ac:dyDescent="0.2">
      <c r="A183" s="248">
        <v>78</v>
      </c>
      <c r="B183" s="249" t="s">
        <v>409</v>
      </c>
      <c r="C183" s="250" t="s">
        <v>410</v>
      </c>
      <c r="D183" s="251" t="s">
        <v>139</v>
      </c>
      <c r="E183" s="252">
        <v>126.35</v>
      </c>
      <c r="F183" s="252">
        <v>0</v>
      </c>
      <c r="G183" s="253">
        <f>E183*F183</f>
        <v>0</v>
      </c>
      <c r="H183" s="254">
        <v>6.7299999999999999E-3</v>
      </c>
      <c r="I183" s="255">
        <f>E183*H183</f>
        <v>0.85033549999999991</v>
      </c>
      <c r="J183" s="254">
        <v>0</v>
      </c>
      <c r="K183" s="255">
        <f>E183*J183</f>
        <v>0</v>
      </c>
      <c r="O183" s="247">
        <v>2</v>
      </c>
      <c r="AA183" s="220">
        <v>1</v>
      </c>
      <c r="AB183" s="220">
        <v>7</v>
      </c>
      <c r="AC183" s="220">
        <v>7</v>
      </c>
      <c r="AZ183" s="220">
        <v>2</v>
      </c>
      <c r="BA183" s="220">
        <f>IF(AZ183=1,G183,0)</f>
        <v>0</v>
      </c>
      <c r="BB183" s="220">
        <f>IF(AZ183=2,G183,0)</f>
        <v>0</v>
      </c>
      <c r="BC183" s="220">
        <f>IF(AZ183=3,G183,0)</f>
        <v>0</v>
      </c>
      <c r="BD183" s="220">
        <f>IF(AZ183=4,G183,0)</f>
        <v>0</v>
      </c>
      <c r="BE183" s="220">
        <f>IF(AZ183=5,G183,0)</f>
        <v>0</v>
      </c>
      <c r="CA183" s="247">
        <v>1</v>
      </c>
      <c r="CB183" s="247">
        <v>7</v>
      </c>
    </row>
    <row r="184" spans="1:80" x14ac:dyDescent="0.2">
      <c r="A184" s="256"/>
      <c r="B184" s="257"/>
      <c r="C184" s="322" t="s">
        <v>411</v>
      </c>
      <c r="D184" s="323"/>
      <c r="E184" s="323"/>
      <c r="F184" s="323"/>
      <c r="G184" s="324"/>
      <c r="I184" s="258"/>
      <c r="K184" s="258"/>
      <c r="L184" s="259" t="s">
        <v>411</v>
      </c>
      <c r="O184" s="247">
        <v>3</v>
      </c>
    </row>
    <row r="185" spans="1:80" x14ac:dyDescent="0.2">
      <c r="A185" s="256"/>
      <c r="B185" s="260"/>
      <c r="C185" s="320" t="s">
        <v>412</v>
      </c>
      <c r="D185" s="321"/>
      <c r="E185" s="261">
        <v>126.35</v>
      </c>
      <c r="F185" s="262"/>
      <c r="G185" s="263"/>
      <c r="H185" s="264"/>
      <c r="I185" s="258"/>
      <c r="J185" s="265"/>
      <c r="K185" s="258"/>
      <c r="M185" s="259" t="s">
        <v>412</v>
      </c>
      <c r="O185" s="247"/>
    </row>
    <row r="186" spans="1:80" x14ac:dyDescent="0.2">
      <c r="A186" s="248">
        <v>79</v>
      </c>
      <c r="B186" s="249" t="s">
        <v>413</v>
      </c>
      <c r="C186" s="250" t="s">
        <v>414</v>
      </c>
      <c r="D186" s="251" t="s">
        <v>175</v>
      </c>
      <c r="E186" s="252">
        <v>15.15</v>
      </c>
      <c r="F186" s="252">
        <v>0</v>
      </c>
      <c r="G186" s="253">
        <f>E186*F186</f>
        <v>0</v>
      </c>
      <c r="H186" s="254">
        <v>6.2100000000000002E-3</v>
      </c>
      <c r="I186" s="255">
        <f>E186*H186</f>
        <v>9.4081500000000012E-2</v>
      </c>
      <c r="J186" s="254">
        <v>0</v>
      </c>
      <c r="K186" s="255">
        <f>E186*J186</f>
        <v>0</v>
      </c>
      <c r="O186" s="247">
        <v>2</v>
      </c>
      <c r="AA186" s="220">
        <v>1</v>
      </c>
      <c r="AB186" s="220">
        <v>7</v>
      </c>
      <c r="AC186" s="220">
        <v>7</v>
      </c>
      <c r="AZ186" s="220">
        <v>2</v>
      </c>
      <c r="BA186" s="220">
        <f>IF(AZ186=1,G186,0)</f>
        <v>0</v>
      </c>
      <c r="BB186" s="220">
        <f>IF(AZ186=2,G186,0)</f>
        <v>0</v>
      </c>
      <c r="BC186" s="220">
        <f>IF(AZ186=3,G186,0)</f>
        <v>0</v>
      </c>
      <c r="BD186" s="220">
        <f>IF(AZ186=4,G186,0)</f>
        <v>0</v>
      </c>
      <c r="BE186" s="220">
        <f>IF(AZ186=5,G186,0)</f>
        <v>0</v>
      </c>
      <c r="CA186" s="247">
        <v>1</v>
      </c>
      <c r="CB186" s="247">
        <v>7</v>
      </c>
    </row>
    <row r="187" spans="1:80" x14ac:dyDescent="0.2">
      <c r="A187" s="256"/>
      <c r="B187" s="257"/>
      <c r="C187" s="322" t="s">
        <v>415</v>
      </c>
      <c r="D187" s="323"/>
      <c r="E187" s="323"/>
      <c r="F187" s="323"/>
      <c r="G187" s="324"/>
      <c r="I187" s="258"/>
      <c r="K187" s="258"/>
      <c r="L187" s="259" t="s">
        <v>415</v>
      </c>
      <c r="O187" s="247">
        <v>3</v>
      </c>
    </row>
    <row r="188" spans="1:80" x14ac:dyDescent="0.2">
      <c r="A188" s="248">
        <v>80</v>
      </c>
      <c r="B188" s="249" t="s">
        <v>416</v>
      </c>
      <c r="C188" s="250" t="s">
        <v>417</v>
      </c>
      <c r="D188" s="251" t="s">
        <v>175</v>
      </c>
      <c r="E188" s="252">
        <v>18</v>
      </c>
      <c r="F188" s="252">
        <v>0</v>
      </c>
      <c r="G188" s="253">
        <f>E188*F188</f>
        <v>0</v>
      </c>
      <c r="H188" s="254">
        <v>2.5799999999999998E-3</v>
      </c>
      <c r="I188" s="255">
        <f>E188*H188</f>
        <v>4.6439999999999995E-2</v>
      </c>
      <c r="J188" s="254">
        <v>0</v>
      </c>
      <c r="K188" s="255">
        <f>E188*J188</f>
        <v>0</v>
      </c>
      <c r="O188" s="247">
        <v>2</v>
      </c>
      <c r="AA188" s="220">
        <v>1</v>
      </c>
      <c r="AB188" s="220">
        <v>7</v>
      </c>
      <c r="AC188" s="220">
        <v>7</v>
      </c>
      <c r="AZ188" s="220">
        <v>2</v>
      </c>
      <c r="BA188" s="220">
        <f>IF(AZ188=1,G188,0)</f>
        <v>0</v>
      </c>
      <c r="BB188" s="220">
        <f>IF(AZ188=2,G188,0)</f>
        <v>0</v>
      </c>
      <c r="BC188" s="220">
        <f>IF(AZ188=3,G188,0)</f>
        <v>0</v>
      </c>
      <c r="BD188" s="220">
        <f>IF(AZ188=4,G188,0)</f>
        <v>0</v>
      </c>
      <c r="BE188" s="220">
        <f>IF(AZ188=5,G188,0)</f>
        <v>0</v>
      </c>
      <c r="CA188" s="247">
        <v>1</v>
      </c>
      <c r="CB188" s="247">
        <v>7</v>
      </c>
    </row>
    <row r="189" spans="1:80" x14ac:dyDescent="0.2">
      <c r="A189" s="256"/>
      <c r="B189" s="257"/>
      <c r="C189" s="322" t="s">
        <v>407</v>
      </c>
      <c r="D189" s="323"/>
      <c r="E189" s="323"/>
      <c r="F189" s="323"/>
      <c r="G189" s="324"/>
      <c r="I189" s="258"/>
      <c r="K189" s="258"/>
      <c r="L189" s="259" t="s">
        <v>407</v>
      </c>
      <c r="O189" s="247">
        <v>3</v>
      </c>
    </row>
    <row r="190" spans="1:80" x14ac:dyDescent="0.2">
      <c r="A190" s="256"/>
      <c r="B190" s="260"/>
      <c r="C190" s="320" t="s">
        <v>418</v>
      </c>
      <c r="D190" s="321"/>
      <c r="E190" s="261">
        <v>18</v>
      </c>
      <c r="F190" s="262"/>
      <c r="G190" s="263"/>
      <c r="H190" s="264"/>
      <c r="I190" s="258"/>
      <c r="J190" s="265"/>
      <c r="K190" s="258"/>
      <c r="M190" s="259" t="s">
        <v>418</v>
      </c>
      <c r="O190" s="247"/>
    </row>
    <row r="191" spans="1:80" x14ac:dyDescent="0.2">
      <c r="A191" s="248">
        <v>81</v>
      </c>
      <c r="B191" s="249" t="s">
        <v>419</v>
      </c>
      <c r="C191" s="250" t="s">
        <v>420</v>
      </c>
      <c r="D191" s="251" t="s">
        <v>139</v>
      </c>
      <c r="E191" s="252">
        <v>126.35</v>
      </c>
      <c r="F191" s="252">
        <v>0</v>
      </c>
      <c r="G191" s="253">
        <f>E191*F191</f>
        <v>0</v>
      </c>
      <c r="H191" s="254">
        <v>0</v>
      </c>
      <c r="I191" s="255">
        <f>E191*H191</f>
        <v>0</v>
      </c>
      <c r="J191" s="254">
        <v>0</v>
      </c>
      <c r="K191" s="255">
        <f>E191*J191</f>
        <v>0</v>
      </c>
      <c r="O191" s="247">
        <v>2</v>
      </c>
      <c r="AA191" s="220">
        <v>1</v>
      </c>
      <c r="AB191" s="220">
        <v>7</v>
      </c>
      <c r="AC191" s="220">
        <v>7</v>
      </c>
      <c r="AZ191" s="220">
        <v>2</v>
      </c>
      <c r="BA191" s="220">
        <f>IF(AZ191=1,G191,0)</f>
        <v>0</v>
      </c>
      <c r="BB191" s="220">
        <f>IF(AZ191=2,G191,0)</f>
        <v>0</v>
      </c>
      <c r="BC191" s="220">
        <f>IF(AZ191=3,G191,0)</f>
        <v>0</v>
      </c>
      <c r="BD191" s="220">
        <f>IF(AZ191=4,G191,0)</f>
        <v>0</v>
      </c>
      <c r="BE191" s="220">
        <f>IF(AZ191=5,G191,0)</f>
        <v>0</v>
      </c>
      <c r="CA191" s="247">
        <v>1</v>
      </c>
      <c r="CB191" s="247">
        <v>7</v>
      </c>
    </row>
    <row r="192" spans="1:80" ht="22.5" x14ac:dyDescent="0.2">
      <c r="A192" s="248">
        <v>82</v>
      </c>
      <c r="B192" s="249" t="s">
        <v>421</v>
      </c>
      <c r="C192" s="250" t="s">
        <v>422</v>
      </c>
      <c r="D192" s="251" t="s">
        <v>256</v>
      </c>
      <c r="E192" s="252">
        <v>3</v>
      </c>
      <c r="F192" s="252">
        <v>0</v>
      </c>
      <c r="G192" s="253">
        <f>E192*F192</f>
        <v>0</v>
      </c>
      <c r="H192" s="254">
        <v>4.8999999999999998E-4</v>
      </c>
      <c r="I192" s="255">
        <f>E192*H192</f>
        <v>1.47E-3</v>
      </c>
      <c r="J192" s="254">
        <v>0</v>
      </c>
      <c r="K192" s="255">
        <f>E192*J192</f>
        <v>0</v>
      </c>
      <c r="O192" s="247">
        <v>2</v>
      </c>
      <c r="AA192" s="220">
        <v>1</v>
      </c>
      <c r="AB192" s="220">
        <v>7</v>
      </c>
      <c r="AC192" s="220">
        <v>7</v>
      </c>
      <c r="AZ192" s="220">
        <v>2</v>
      </c>
      <c r="BA192" s="220">
        <f>IF(AZ192=1,G192,0)</f>
        <v>0</v>
      </c>
      <c r="BB192" s="220">
        <f>IF(AZ192=2,G192,0)</f>
        <v>0</v>
      </c>
      <c r="BC192" s="220">
        <f>IF(AZ192=3,G192,0)</f>
        <v>0</v>
      </c>
      <c r="BD192" s="220">
        <f>IF(AZ192=4,G192,0)</f>
        <v>0</v>
      </c>
      <c r="BE192" s="220">
        <f>IF(AZ192=5,G192,0)</f>
        <v>0</v>
      </c>
      <c r="CA192" s="247">
        <v>1</v>
      </c>
      <c r="CB192" s="247">
        <v>7</v>
      </c>
    </row>
    <row r="193" spans="1:80" ht="22.5" x14ac:dyDescent="0.2">
      <c r="A193" s="248">
        <v>83</v>
      </c>
      <c r="B193" s="249" t="s">
        <v>423</v>
      </c>
      <c r="C193" s="250" t="s">
        <v>424</v>
      </c>
      <c r="D193" s="251" t="s">
        <v>175</v>
      </c>
      <c r="E193" s="252">
        <v>30.3</v>
      </c>
      <c r="F193" s="252">
        <v>0</v>
      </c>
      <c r="G193" s="253">
        <f>E193*F193</f>
        <v>0</v>
      </c>
      <c r="H193" s="254">
        <v>2.7499999999999998E-3</v>
      </c>
      <c r="I193" s="255">
        <f>E193*H193</f>
        <v>8.3324999999999996E-2</v>
      </c>
      <c r="J193" s="254">
        <v>0</v>
      </c>
      <c r="K193" s="255">
        <f>E193*J193</f>
        <v>0</v>
      </c>
      <c r="O193" s="247">
        <v>2</v>
      </c>
      <c r="AA193" s="220">
        <v>1</v>
      </c>
      <c r="AB193" s="220">
        <v>7</v>
      </c>
      <c r="AC193" s="220">
        <v>7</v>
      </c>
      <c r="AZ193" s="220">
        <v>2</v>
      </c>
      <c r="BA193" s="220">
        <f>IF(AZ193=1,G193,0)</f>
        <v>0</v>
      </c>
      <c r="BB193" s="220">
        <f>IF(AZ193=2,G193,0)</f>
        <v>0</v>
      </c>
      <c r="BC193" s="220">
        <f>IF(AZ193=3,G193,0)</f>
        <v>0</v>
      </c>
      <c r="BD193" s="220">
        <f>IF(AZ193=4,G193,0)</f>
        <v>0</v>
      </c>
      <c r="BE193" s="220">
        <f>IF(AZ193=5,G193,0)</f>
        <v>0</v>
      </c>
      <c r="CA193" s="247">
        <v>1</v>
      </c>
      <c r="CB193" s="247">
        <v>7</v>
      </c>
    </row>
    <row r="194" spans="1:80" x14ac:dyDescent="0.2">
      <c r="A194" s="256"/>
      <c r="B194" s="257"/>
      <c r="C194" s="322" t="s">
        <v>425</v>
      </c>
      <c r="D194" s="323"/>
      <c r="E194" s="323"/>
      <c r="F194" s="323"/>
      <c r="G194" s="324"/>
      <c r="I194" s="258"/>
      <c r="K194" s="258"/>
      <c r="L194" s="259" t="s">
        <v>425</v>
      </c>
      <c r="O194" s="247">
        <v>3</v>
      </c>
    </row>
    <row r="195" spans="1:80" x14ac:dyDescent="0.2">
      <c r="A195" s="256"/>
      <c r="B195" s="260"/>
      <c r="C195" s="320" t="s">
        <v>408</v>
      </c>
      <c r="D195" s="321"/>
      <c r="E195" s="261">
        <v>30.3</v>
      </c>
      <c r="F195" s="262"/>
      <c r="G195" s="263"/>
      <c r="H195" s="264"/>
      <c r="I195" s="258"/>
      <c r="J195" s="265"/>
      <c r="K195" s="258"/>
      <c r="M195" s="259" t="s">
        <v>408</v>
      </c>
      <c r="O195" s="247"/>
    </row>
    <row r="196" spans="1:80" ht="22.5" x14ac:dyDescent="0.2">
      <c r="A196" s="248">
        <v>84</v>
      </c>
      <c r="B196" s="249" t="s">
        <v>426</v>
      </c>
      <c r="C196" s="250" t="s">
        <v>427</v>
      </c>
      <c r="D196" s="251" t="s">
        <v>175</v>
      </c>
      <c r="E196" s="252">
        <v>12</v>
      </c>
      <c r="F196" s="252">
        <v>0</v>
      </c>
      <c r="G196" s="253">
        <f>E196*F196</f>
        <v>0</v>
      </c>
      <c r="H196" s="254">
        <v>3.4499999999999999E-3</v>
      </c>
      <c r="I196" s="255">
        <f>E196*H196</f>
        <v>4.1399999999999999E-2</v>
      </c>
      <c r="J196" s="254">
        <v>0</v>
      </c>
      <c r="K196" s="255">
        <f>E196*J196</f>
        <v>0</v>
      </c>
      <c r="O196" s="247">
        <v>2</v>
      </c>
      <c r="AA196" s="220">
        <v>1</v>
      </c>
      <c r="AB196" s="220">
        <v>7</v>
      </c>
      <c r="AC196" s="220">
        <v>7</v>
      </c>
      <c r="AZ196" s="220">
        <v>2</v>
      </c>
      <c r="BA196" s="220">
        <f>IF(AZ196=1,G196,0)</f>
        <v>0</v>
      </c>
      <c r="BB196" s="220">
        <f>IF(AZ196=2,G196,0)</f>
        <v>0</v>
      </c>
      <c r="BC196" s="220">
        <f>IF(AZ196=3,G196,0)</f>
        <v>0</v>
      </c>
      <c r="BD196" s="220">
        <f>IF(AZ196=4,G196,0)</f>
        <v>0</v>
      </c>
      <c r="BE196" s="220">
        <f>IF(AZ196=5,G196,0)</f>
        <v>0</v>
      </c>
      <c r="CA196" s="247">
        <v>1</v>
      </c>
      <c r="CB196" s="247">
        <v>7</v>
      </c>
    </row>
    <row r="197" spans="1:80" x14ac:dyDescent="0.2">
      <c r="A197" s="256"/>
      <c r="B197" s="257"/>
      <c r="C197" s="322" t="s">
        <v>428</v>
      </c>
      <c r="D197" s="323"/>
      <c r="E197" s="323"/>
      <c r="F197" s="323"/>
      <c r="G197" s="324"/>
      <c r="I197" s="258"/>
      <c r="K197" s="258"/>
      <c r="L197" s="259" t="s">
        <v>428</v>
      </c>
      <c r="O197" s="247">
        <v>3</v>
      </c>
    </row>
    <row r="198" spans="1:80" x14ac:dyDescent="0.2">
      <c r="A198" s="256"/>
      <c r="B198" s="260"/>
      <c r="C198" s="320" t="s">
        <v>429</v>
      </c>
      <c r="D198" s="321"/>
      <c r="E198" s="261">
        <v>12</v>
      </c>
      <c r="F198" s="262"/>
      <c r="G198" s="263"/>
      <c r="H198" s="264"/>
      <c r="I198" s="258"/>
      <c r="J198" s="265"/>
      <c r="K198" s="258"/>
      <c r="M198" s="259" t="s">
        <v>429</v>
      </c>
      <c r="O198" s="247"/>
    </row>
    <row r="199" spans="1:80" x14ac:dyDescent="0.2">
      <c r="A199" s="248">
        <v>85</v>
      </c>
      <c r="B199" s="249" t="s">
        <v>430</v>
      </c>
      <c r="C199" s="250" t="s">
        <v>431</v>
      </c>
      <c r="D199" s="251" t="s">
        <v>175</v>
      </c>
      <c r="E199" s="252">
        <v>12.92</v>
      </c>
      <c r="F199" s="252">
        <v>0</v>
      </c>
      <c r="G199" s="253">
        <f>E199*F199</f>
        <v>0</v>
      </c>
      <c r="H199" s="254">
        <v>3.3500000000000001E-3</v>
      </c>
      <c r="I199" s="255">
        <f>E199*H199</f>
        <v>4.3282000000000001E-2</v>
      </c>
      <c r="J199" s="254">
        <v>0</v>
      </c>
      <c r="K199" s="255">
        <f>E199*J199</f>
        <v>0</v>
      </c>
      <c r="O199" s="247">
        <v>2</v>
      </c>
      <c r="AA199" s="220">
        <v>1</v>
      </c>
      <c r="AB199" s="220">
        <v>0</v>
      </c>
      <c r="AC199" s="220">
        <v>0</v>
      </c>
      <c r="AZ199" s="220">
        <v>2</v>
      </c>
      <c r="BA199" s="220">
        <f>IF(AZ199=1,G199,0)</f>
        <v>0</v>
      </c>
      <c r="BB199" s="220">
        <f>IF(AZ199=2,G199,0)</f>
        <v>0</v>
      </c>
      <c r="BC199" s="220">
        <f>IF(AZ199=3,G199,0)</f>
        <v>0</v>
      </c>
      <c r="BD199" s="220">
        <f>IF(AZ199=4,G199,0)</f>
        <v>0</v>
      </c>
      <c r="BE199" s="220">
        <f>IF(AZ199=5,G199,0)</f>
        <v>0</v>
      </c>
      <c r="CA199" s="247">
        <v>1</v>
      </c>
      <c r="CB199" s="247">
        <v>0</v>
      </c>
    </row>
    <row r="200" spans="1:80" x14ac:dyDescent="0.2">
      <c r="A200" s="256"/>
      <c r="B200" s="257"/>
      <c r="C200" s="322" t="s">
        <v>432</v>
      </c>
      <c r="D200" s="323"/>
      <c r="E200" s="323"/>
      <c r="F200" s="323"/>
      <c r="G200" s="324"/>
      <c r="I200" s="258"/>
      <c r="K200" s="258"/>
      <c r="L200" s="259" t="s">
        <v>432</v>
      </c>
      <c r="O200" s="247">
        <v>3</v>
      </c>
    </row>
    <row r="201" spans="1:80" ht="22.5" x14ac:dyDescent="0.2">
      <c r="A201" s="256"/>
      <c r="B201" s="257"/>
      <c r="C201" s="322" t="s">
        <v>433</v>
      </c>
      <c r="D201" s="323"/>
      <c r="E201" s="323"/>
      <c r="F201" s="323"/>
      <c r="G201" s="324"/>
      <c r="I201" s="258"/>
      <c r="K201" s="258"/>
      <c r="L201" s="259" t="s">
        <v>433</v>
      </c>
      <c r="O201" s="247">
        <v>3</v>
      </c>
    </row>
    <row r="202" spans="1:80" x14ac:dyDescent="0.2">
      <c r="A202" s="256"/>
      <c r="B202" s="260"/>
      <c r="C202" s="320" t="s">
        <v>434</v>
      </c>
      <c r="D202" s="321"/>
      <c r="E202" s="261">
        <v>11.72</v>
      </c>
      <c r="F202" s="262"/>
      <c r="G202" s="263"/>
      <c r="H202" s="264"/>
      <c r="I202" s="258"/>
      <c r="J202" s="265"/>
      <c r="K202" s="258"/>
      <c r="M202" s="259" t="s">
        <v>434</v>
      </c>
      <c r="O202" s="247"/>
    </row>
    <row r="203" spans="1:80" x14ac:dyDescent="0.2">
      <c r="A203" s="256"/>
      <c r="B203" s="260"/>
      <c r="C203" s="320" t="s">
        <v>435</v>
      </c>
      <c r="D203" s="321"/>
      <c r="E203" s="261">
        <v>1.2</v>
      </c>
      <c r="F203" s="262"/>
      <c r="G203" s="263"/>
      <c r="H203" s="264"/>
      <c r="I203" s="258"/>
      <c r="J203" s="265"/>
      <c r="K203" s="258"/>
      <c r="M203" s="259" t="s">
        <v>435</v>
      </c>
      <c r="O203" s="247"/>
    </row>
    <row r="204" spans="1:80" x14ac:dyDescent="0.2">
      <c r="A204" s="248">
        <v>86</v>
      </c>
      <c r="B204" s="249" t="s">
        <v>436</v>
      </c>
      <c r="C204" s="250" t="s">
        <v>437</v>
      </c>
      <c r="D204" s="251" t="s">
        <v>139</v>
      </c>
      <c r="E204" s="252">
        <v>126.35</v>
      </c>
      <c r="F204" s="252">
        <v>0</v>
      </c>
      <c r="G204" s="253">
        <f>E204*F204</f>
        <v>0</v>
      </c>
      <c r="H204" s="254">
        <v>9.0000000000000006E-5</v>
      </c>
      <c r="I204" s="255">
        <f>E204*H204</f>
        <v>1.13715E-2</v>
      </c>
      <c r="J204" s="254">
        <v>0</v>
      </c>
      <c r="K204" s="255">
        <f>E204*J204</f>
        <v>0</v>
      </c>
      <c r="O204" s="247">
        <v>2</v>
      </c>
      <c r="AA204" s="220">
        <v>1</v>
      </c>
      <c r="AB204" s="220">
        <v>0</v>
      </c>
      <c r="AC204" s="220">
        <v>0</v>
      </c>
      <c r="AZ204" s="220">
        <v>2</v>
      </c>
      <c r="BA204" s="220">
        <f>IF(AZ204=1,G204,0)</f>
        <v>0</v>
      </c>
      <c r="BB204" s="220">
        <f>IF(AZ204=2,G204,0)</f>
        <v>0</v>
      </c>
      <c r="BC204" s="220">
        <f>IF(AZ204=3,G204,0)</f>
        <v>0</v>
      </c>
      <c r="BD204" s="220">
        <f>IF(AZ204=4,G204,0)</f>
        <v>0</v>
      </c>
      <c r="BE204" s="220">
        <f>IF(AZ204=5,G204,0)</f>
        <v>0</v>
      </c>
      <c r="CA204" s="247">
        <v>1</v>
      </c>
      <c r="CB204" s="247">
        <v>0</v>
      </c>
    </row>
    <row r="205" spans="1:80" x14ac:dyDescent="0.2">
      <c r="A205" s="256"/>
      <c r="B205" s="257"/>
      <c r="C205" s="322" t="s">
        <v>438</v>
      </c>
      <c r="D205" s="323"/>
      <c r="E205" s="323"/>
      <c r="F205" s="323"/>
      <c r="G205" s="324"/>
      <c r="I205" s="258"/>
      <c r="K205" s="258"/>
      <c r="L205" s="259" t="s">
        <v>438</v>
      </c>
      <c r="O205" s="247">
        <v>3</v>
      </c>
    </row>
    <row r="206" spans="1:80" x14ac:dyDescent="0.2">
      <c r="A206" s="248">
        <v>87</v>
      </c>
      <c r="B206" s="249" t="s">
        <v>439</v>
      </c>
      <c r="C206" s="250" t="s">
        <v>440</v>
      </c>
      <c r="D206" s="251" t="s">
        <v>256</v>
      </c>
      <c r="E206" s="252">
        <v>2</v>
      </c>
      <c r="F206" s="252">
        <v>0</v>
      </c>
      <c r="G206" s="253">
        <f>E206*F206</f>
        <v>0</v>
      </c>
      <c r="H206" s="254">
        <v>0</v>
      </c>
      <c r="I206" s="255">
        <f>E206*H206</f>
        <v>0</v>
      </c>
      <c r="J206" s="254">
        <v>0</v>
      </c>
      <c r="K206" s="255">
        <f>E206*J206</f>
        <v>0</v>
      </c>
      <c r="O206" s="247">
        <v>2</v>
      </c>
      <c r="AA206" s="220">
        <v>1</v>
      </c>
      <c r="AB206" s="220">
        <v>7</v>
      </c>
      <c r="AC206" s="220">
        <v>7</v>
      </c>
      <c r="AZ206" s="220">
        <v>2</v>
      </c>
      <c r="BA206" s="220">
        <f>IF(AZ206=1,G206,0)</f>
        <v>0</v>
      </c>
      <c r="BB206" s="220">
        <f>IF(AZ206=2,G206,0)</f>
        <v>0</v>
      </c>
      <c r="BC206" s="220">
        <f>IF(AZ206=3,G206,0)</f>
        <v>0</v>
      </c>
      <c r="BD206" s="220">
        <f>IF(AZ206=4,G206,0)</f>
        <v>0</v>
      </c>
      <c r="BE206" s="220">
        <f>IF(AZ206=5,G206,0)</f>
        <v>0</v>
      </c>
      <c r="CA206" s="247">
        <v>1</v>
      </c>
      <c r="CB206" s="247">
        <v>7</v>
      </c>
    </row>
    <row r="207" spans="1:80" x14ac:dyDescent="0.2">
      <c r="A207" s="248">
        <v>88</v>
      </c>
      <c r="B207" s="249" t="s">
        <v>441</v>
      </c>
      <c r="C207" s="250" t="s">
        <v>442</v>
      </c>
      <c r="D207" s="251" t="s">
        <v>12</v>
      </c>
      <c r="E207" s="252"/>
      <c r="F207" s="252">
        <v>0</v>
      </c>
      <c r="G207" s="253">
        <f>E207*F207</f>
        <v>0</v>
      </c>
      <c r="H207" s="254">
        <v>0</v>
      </c>
      <c r="I207" s="255">
        <f>E207*H207</f>
        <v>0</v>
      </c>
      <c r="J207" s="254"/>
      <c r="K207" s="255">
        <f>E207*J207</f>
        <v>0</v>
      </c>
      <c r="O207" s="247">
        <v>2</v>
      </c>
      <c r="AA207" s="220">
        <v>7</v>
      </c>
      <c r="AB207" s="220">
        <v>1002</v>
      </c>
      <c r="AC207" s="220">
        <v>5</v>
      </c>
      <c r="AZ207" s="220">
        <v>2</v>
      </c>
      <c r="BA207" s="220">
        <f>IF(AZ207=1,G207,0)</f>
        <v>0</v>
      </c>
      <c r="BB207" s="220">
        <f>IF(AZ207=2,G207,0)</f>
        <v>0</v>
      </c>
      <c r="BC207" s="220">
        <f>IF(AZ207=3,G207,0)</f>
        <v>0</v>
      </c>
      <c r="BD207" s="220">
        <f>IF(AZ207=4,G207,0)</f>
        <v>0</v>
      </c>
      <c r="BE207" s="220">
        <f>IF(AZ207=5,G207,0)</f>
        <v>0</v>
      </c>
      <c r="CA207" s="247">
        <v>7</v>
      </c>
      <c r="CB207" s="247">
        <v>1002</v>
      </c>
    </row>
    <row r="208" spans="1:80" x14ac:dyDescent="0.2">
      <c r="A208" s="266"/>
      <c r="B208" s="267" t="s">
        <v>96</v>
      </c>
      <c r="C208" s="268" t="s">
        <v>385</v>
      </c>
      <c r="D208" s="269"/>
      <c r="E208" s="270"/>
      <c r="F208" s="271"/>
      <c r="G208" s="272">
        <f>SUM(G169:G207)</f>
        <v>0</v>
      </c>
      <c r="H208" s="273"/>
      <c r="I208" s="274">
        <f>SUM(I169:I207)</f>
        <v>1.2048515000000004</v>
      </c>
      <c r="J208" s="273"/>
      <c r="K208" s="274">
        <f>SUM(K169:K207)</f>
        <v>-0.23923280000000002</v>
      </c>
      <c r="O208" s="247">
        <v>4</v>
      </c>
      <c r="BA208" s="275">
        <f>SUM(BA169:BA207)</f>
        <v>0</v>
      </c>
      <c r="BB208" s="275">
        <f>SUM(BB169:BB207)</f>
        <v>0</v>
      </c>
      <c r="BC208" s="275">
        <f>SUM(BC169:BC207)</f>
        <v>0</v>
      </c>
      <c r="BD208" s="275">
        <f>SUM(BD169:BD207)</f>
        <v>0</v>
      </c>
      <c r="BE208" s="275">
        <f>SUM(BE169:BE207)</f>
        <v>0</v>
      </c>
    </row>
    <row r="209" spans="1:80" x14ac:dyDescent="0.2">
      <c r="A209" s="237" t="s">
        <v>93</v>
      </c>
      <c r="B209" s="238" t="s">
        <v>443</v>
      </c>
      <c r="C209" s="239" t="s">
        <v>444</v>
      </c>
      <c r="D209" s="240"/>
      <c r="E209" s="241"/>
      <c r="F209" s="241"/>
      <c r="G209" s="242"/>
      <c r="H209" s="243"/>
      <c r="I209" s="244"/>
      <c r="J209" s="245"/>
      <c r="K209" s="246"/>
      <c r="O209" s="247">
        <v>1</v>
      </c>
    </row>
    <row r="210" spans="1:80" x14ac:dyDescent="0.2">
      <c r="A210" s="248">
        <v>89</v>
      </c>
      <c r="B210" s="249" t="s">
        <v>446</v>
      </c>
      <c r="C210" s="250" t="s">
        <v>447</v>
      </c>
      <c r="D210" s="251" t="s">
        <v>139</v>
      </c>
      <c r="E210" s="252">
        <v>121.2</v>
      </c>
      <c r="F210" s="252">
        <v>0</v>
      </c>
      <c r="G210" s="253">
        <f>E210*F210</f>
        <v>0</v>
      </c>
      <c r="H210" s="254">
        <v>0</v>
      </c>
      <c r="I210" s="255">
        <f>E210*H210</f>
        <v>0</v>
      </c>
      <c r="J210" s="254">
        <v>-1.4E-2</v>
      </c>
      <c r="K210" s="255">
        <f>E210*J210</f>
        <v>-1.6968000000000001</v>
      </c>
      <c r="O210" s="247">
        <v>2</v>
      </c>
      <c r="AA210" s="220">
        <v>1</v>
      </c>
      <c r="AB210" s="220">
        <v>7</v>
      </c>
      <c r="AC210" s="220">
        <v>7</v>
      </c>
      <c r="AZ210" s="220">
        <v>2</v>
      </c>
      <c r="BA210" s="220">
        <f>IF(AZ210=1,G210,0)</f>
        <v>0</v>
      </c>
      <c r="BB210" s="220">
        <f>IF(AZ210=2,G210,0)</f>
        <v>0</v>
      </c>
      <c r="BC210" s="220">
        <f>IF(AZ210=3,G210,0)</f>
        <v>0</v>
      </c>
      <c r="BD210" s="220">
        <f>IF(AZ210=4,G210,0)</f>
        <v>0</v>
      </c>
      <c r="BE210" s="220">
        <f>IF(AZ210=5,G210,0)</f>
        <v>0</v>
      </c>
      <c r="CA210" s="247">
        <v>1</v>
      </c>
      <c r="CB210" s="247">
        <v>7</v>
      </c>
    </row>
    <row r="211" spans="1:80" x14ac:dyDescent="0.2">
      <c r="A211" s="256"/>
      <c r="B211" s="260"/>
      <c r="C211" s="320" t="s">
        <v>448</v>
      </c>
      <c r="D211" s="321"/>
      <c r="E211" s="261">
        <v>121.2</v>
      </c>
      <c r="F211" s="262"/>
      <c r="G211" s="263"/>
      <c r="H211" s="264"/>
      <c r="I211" s="258"/>
      <c r="J211" s="265"/>
      <c r="K211" s="258"/>
      <c r="M211" s="259" t="s">
        <v>448</v>
      </c>
      <c r="O211" s="247"/>
    </row>
    <row r="212" spans="1:80" x14ac:dyDescent="0.2">
      <c r="A212" s="248">
        <v>90</v>
      </c>
      <c r="B212" s="249" t="s">
        <v>449</v>
      </c>
      <c r="C212" s="250" t="s">
        <v>450</v>
      </c>
      <c r="D212" s="251" t="s">
        <v>12</v>
      </c>
      <c r="E212" s="252"/>
      <c r="F212" s="252">
        <v>0</v>
      </c>
      <c r="G212" s="253">
        <f>E212*F212</f>
        <v>0</v>
      </c>
      <c r="H212" s="254">
        <v>0</v>
      </c>
      <c r="I212" s="255">
        <f>E212*H212</f>
        <v>0</v>
      </c>
      <c r="J212" s="254"/>
      <c r="K212" s="255">
        <f>E212*J212</f>
        <v>0</v>
      </c>
      <c r="O212" s="247">
        <v>2</v>
      </c>
      <c r="AA212" s="220">
        <v>7</v>
      </c>
      <c r="AB212" s="220">
        <v>1002</v>
      </c>
      <c r="AC212" s="220">
        <v>5</v>
      </c>
      <c r="AZ212" s="220">
        <v>2</v>
      </c>
      <c r="BA212" s="220">
        <f>IF(AZ212=1,G212,0)</f>
        <v>0</v>
      </c>
      <c r="BB212" s="220">
        <f>IF(AZ212=2,G212,0)</f>
        <v>0</v>
      </c>
      <c r="BC212" s="220">
        <f>IF(AZ212=3,G212,0)</f>
        <v>0</v>
      </c>
      <c r="BD212" s="220">
        <f>IF(AZ212=4,G212,0)</f>
        <v>0</v>
      </c>
      <c r="BE212" s="220">
        <f>IF(AZ212=5,G212,0)</f>
        <v>0</v>
      </c>
      <c r="CA212" s="247">
        <v>7</v>
      </c>
      <c r="CB212" s="247">
        <v>1002</v>
      </c>
    </row>
    <row r="213" spans="1:80" x14ac:dyDescent="0.2">
      <c r="A213" s="266"/>
      <c r="B213" s="267" t="s">
        <v>96</v>
      </c>
      <c r="C213" s="268" t="s">
        <v>445</v>
      </c>
      <c r="D213" s="269"/>
      <c r="E213" s="270"/>
      <c r="F213" s="271"/>
      <c r="G213" s="272">
        <f>SUM(G209:G212)</f>
        <v>0</v>
      </c>
      <c r="H213" s="273"/>
      <c r="I213" s="274">
        <f>SUM(I209:I212)</f>
        <v>0</v>
      </c>
      <c r="J213" s="273"/>
      <c r="K213" s="274">
        <f>SUM(K209:K212)</f>
        <v>-1.6968000000000001</v>
      </c>
      <c r="O213" s="247">
        <v>4</v>
      </c>
      <c r="BA213" s="275">
        <f>SUM(BA209:BA212)</f>
        <v>0</v>
      </c>
      <c r="BB213" s="275">
        <f>SUM(BB209:BB212)</f>
        <v>0</v>
      </c>
      <c r="BC213" s="275">
        <f>SUM(BC209:BC212)</f>
        <v>0</v>
      </c>
      <c r="BD213" s="275">
        <f>SUM(BD209:BD212)</f>
        <v>0</v>
      </c>
      <c r="BE213" s="275">
        <f>SUM(BE209:BE212)</f>
        <v>0</v>
      </c>
    </row>
    <row r="214" spans="1:80" x14ac:dyDescent="0.2">
      <c r="A214" s="237" t="s">
        <v>93</v>
      </c>
      <c r="B214" s="238" t="s">
        <v>451</v>
      </c>
      <c r="C214" s="239" t="s">
        <v>452</v>
      </c>
      <c r="D214" s="240"/>
      <c r="E214" s="241"/>
      <c r="F214" s="241"/>
      <c r="G214" s="242"/>
      <c r="H214" s="243"/>
      <c r="I214" s="244"/>
      <c r="J214" s="245"/>
      <c r="K214" s="246"/>
      <c r="O214" s="247">
        <v>1</v>
      </c>
    </row>
    <row r="215" spans="1:80" x14ac:dyDescent="0.2">
      <c r="A215" s="248">
        <v>91</v>
      </c>
      <c r="B215" s="249" t="s">
        <v>454</v>
      </c>
      <c r="C215" s="250" t="s">
        <v>455</v>
      </c>
      <c r="D215" s="251" t="s">
        <v>139</v>
      </c>
      <c r="E215" s="252">
        <v>30.526399999999999</v>
      </c>
      <c r="F215" s="252">
        <v>0</v>
      </c>
      <c r="G215" s="253">
        <f>E215*F215</f>
        <v>0</v>
      </c>
      <c r="H215" s="254">
        <v>0</v>
      </c>
      <c r="I215" s="255">
        <f>E215*H215</f>
        <v>0</v>
      </c>
      <c r="J215" s="254">
        <v>-1.098E-2</v>
      </c>
      <c r="K215" s="255">
        <f>E215*J215</f>
        <v>-0.33517987199999999</v>
      </c>
      <c r="O215" s="247">
        <v>2</v>
      </c>
      <c r="AA215" s="220">
        <v>1</v>
      </c>
      <c r="AB215" s="220">
        <v>7</v>
      </c>
      <c r="AC215" s="220">
        <v>7</v>
      </c>
      <c r="AZ215" s="220">
        <v>2</v>
      </c>
      <c r="BA215" s="220">
        <f>IF(AZ215=1,G215,0)</f>
        <v>0</v>
      </c>
      <c r="BB215" s="220">
        <f>IF(AZ215=2,G215,0)</f>
        <v>0</v>
      </c>
      <c r="BC215" s="220">
        <f>IF(AZ215=3,G215,0)</f>
        <v>0</v>
      </c>
      <c r="BD215" s="220">
        <f>IF(AZ215=4,G215,0)</f>
        <v>0</v>
      </c>
      <c r="BE215" s="220">
        <f>IF(AZ215=5,G215,0)</f>
        <v>0</v>
      </c>
      <c r="CA215" s="247">
        <v>1</v>
      </c>
      <c r="CB215" s="247">
        <v>7</v>
      </c>
    </row>
    <row r="216" spans="1:80" x14ac:dyDescent="0.2">
      <c r="A216" s="256"/>
      <c r="B216" s="260"/>
      <c r="C216" s="320" t="s">
        <v>456</v>
      </c>
      <c r="D216" s="321"/>
      <c r="E216" s="261">
        <v>30.526399999999999</v>
      </c>
      <c r="F216" s="262"/>
      <c r="G216" s="263"/>
      <c r="H216" s="264"/>
      <c r="I216" s="258"/>
      <c r="J216" s="265"/>
      <c r="K216" s="258"/>
      <c r="M216" s="259" t="s">
        <v>456</v>
      </c>
      <c r="O216" s="247"/>
    </row>
    <row r="217" spans="1:80" x14ac:dyDescent="0.2">
      <c r="A217" s="248">
        <v>92</v>
      </c>
      <c r="B217" s="249" t="s">
        <v>457</v>
      </c>
      <c r="C217" s="250" t="s">
        <v>458</v>
      </c>
      <c r="D217" s="251" t="s">
        <v>139</v>
      </c>
      <c r="E217" s="252">
        <v>30.526399999999999</v>
      </c>
      <c r="F217" s="252">
        <v>0</v>
      </c>
      <c r="G217" s="253">
        <f>E217*F217</f>
        <v>0</v>
      </c>
      <c r="H217" s="254">
        <v>0</v>
      </c>
      <c r="I217" s="255">
        <f>E217*H217</f>
        <v>0</v>
      </c>
      <c r="J217" s="254">
        <v>-8.0000000000000002E-3</v>
      </c>
      <c r="K217" s="255">
        <f>E217*J217</f>
        <v>-0.24421119999999999</v>
      </c>
      <c r="O217" s="247">
        <v>2</v>
      </c>
      <c r="AA217" s="220">
        <v>1</v>
      </c>
      <c r="AB217" s="220">
        <v>7</v>
      </c>
      <c r="AC217" s="220">
        <v>7</v>
      </c>
      <c r="AZ217" s="220">
        <v>2</v>
      </c>
      <c r="BA217" s="220">
        <f>IF(AZ217=1,G217,0)</f>
        <v>0</v>
      </c>
      <c r="BB217" s="220">
        <f>IF(AZ217=2,G217,0)</f>
        <v>0</v>
      </c>
      <c r="BC217" s="220">
        <f>IF(AZ217=3,G217,0)</f>
        <v>0</v>
      </c>
      <c r="BD217" s="220">
        <f>IF(AZ217=4,G217,0)</f>
        <v>0</v>
      </c>
      <c r="BE217" s="220">
        <f>IF(AZ217=5,G217,0)</f>
        <v>0</v>
      </c>
      <c r="CA217" s="247">
        <v>1</v>
      </c>
      <c r="CB217" s="247">
        <v>7</v>
      </c>
    </row>
    <row r="218" spans="1:80" x14ac:dyDescent="0.2">
      <c r="A218" s="248">
        <v>93</v>
      </c>
      <c r="B218" s="249" t="s">
        <v>459</v>
      </c>
      <c r="C218" s="250" t="s">
        <v>460</v>
      </c>
      <c r="D218" s="251" t="s">
        <v>175</v>
      </c>
      <c r="E218" s="252">
        <v>48.64</v>
      </c>
      <c r="F218" s="252">
        <v>0</v>
      </c>
      <c r="G218" s="253">
        <f>E218*F218</f>
        <v>0</v>
      </c>
      <c r="H218" s="254">
        <v>4.0000000000000003E-5</v>
      </c>
      <c r="I218" s="255">
        <f>E218*H218</f>
        <v>1.9456000000000002E-3</v>
      </c>
      <c r="J218" s="254">
        <v>0</v>
      </c>
      <c r="K218" s="255">
        <f>E218*J218</f>
        <v>0</v>
      </c>
      <c r="O218" s="247">
        <v>2</v>
      </c>
      <c r="AA218" s="220">
        <v>1</v>
      </c>
      <c r="AB218" s="220">
        <v>7</v>
      </c>
      <c r="AC218" s="220">
        <v>7</v>
      </c>
      <c r="AZ218" s="220">
        <v>2</v>
      </c>
      <c r="BA218" s="220">
        <f>IF(AZ218=1,G218,0)</f>
        <v>0</v>
      </c>
      <c r="BB218" s="220">
        <f>IF(AZ218=2,G218,0)</f>
        <v>0</v>
      </c>
      <c r="BC218" s="220">
        <f>IF(AZ218=3,G218,0)</f>
        <v>0</v>
      </c>
      <c r="BD218" s="220">
        <f>IF(AZ218=4,G218,0)</f>
        <v>0</v>
      </c>
      <c r="BE218" s="220">
        <f>IF(AZ218=5,G218,0)</f>
        <v>0</v>
      </c>
      <c r="CA218" s="247">
        <v>1</v>
      </c>
      <c r="CB218" s="247">
        <v>7</v>
      </c>
    </row>
    <row r="219" spans="1:80" ht="22.5" x14ac:dyDescent="0.2">
      <c r="A219" s="256"/>
      <c r="B219" s="257"/>
      <c r="C219" s="322" t="s">
        <v>461</v>
      </c>
      <c r="D219" s="323"/>
      <c r="E219" s="323"/>
      <c r="F219" s="323"/>
      <c r="G219" s="324"/>
      <c r="I219" s="258"/>
      <c r="K219" s="258"/>
      <c r="L219" s="259" t="s">
        <v>461</v>
      </c>
      <c r="O219" s="247">
        <v>3</v>
      </c>
    </row>
    <row r="220" spans="1:80" ht="22.5" x14ac:dyDescent="0.2">
      <c r="A220" s="256"/>
      <c r="B220" s="260"/>
      <c r="C220" s="320" t="s">
        <v>462</v>
      </c>
      <c r="D220" s="321"/>
      <c r="E220" s="261">
        <v>48.64</v>
      </c>
      <c r="F220" s="262"/>
      <c r="G220" s="263"/>
      <c r="H220" s="264"/>
      <c r="I220" s="258"/>
      <c r="J220" s="265"/>
      <c r="K220" s="258"/>
      <c r="M220" s="259" t="s">
        <v>462</v>
      </c>
      <c r="O220" s="247"/>
    </row>
    <row r="221" spans="1:80" ht="22.5" x14ac:dyDescent="0.2">
      <c r="A221" s="248">
        <v>94</v>
      </c>
      <c r="B221" s="249" t="s">
        <v>463</v>
      </c>
      <c r="C221" s="250" t="s">
        <v>464</v>
      </c>
      <c r="D221" s="251" t="s">
        <v>139</v>
      </c>
      <c r="E221" s="252">
        <v>28.79</v>
      </c>
      <c r="F221" s="252">
        <v>0</v>
      </c>
      <c r="G221" s="253">
        <f>E221*F221</f>
        <v>0</v>
      </c>
      <c r="H221" s="254">
        <v>1.2500000000000001E-2</v>
      </c>
      <c r="I221" s="255">
        <f>E221*H221</f>
        <v>0.359875</v>
      </c>
      <c r="J221" s="254">
        <v>0</v>
      </c>
      <c r="K221" s="255">
        <f>E221*J221</f>
        <v>0</v>
      </c>
      <c r="O221" s="247">
        <v>2</v>
      </c>
      <c r="AA221" s="220">
        <v>2</v>
      </c>
      <c r="AB221" s="220">
        <v>7</v>
      </c>
      <c r="AC221" s="220">
        <v>7</v>
      </c>
      <c r="AZ221" s="220">
        <v>2</v>
      </c>
      <c r="BA221" s="220">
        <f>IF(AZ221=1,G221,0)</f>
        <v>0</v>
      </c>
      <c r="BB221" s="220">
        <f>IF(AZ221=2,G221,0)</f>
        <v>0</v>
      </c>
      <c r="BC221" s="220">
        <f>IF(AZ221=3,G221,0)</f>
        <v>0</v>
      </c>
      <c r="BD221" s="220">
        <f>IF(AZ221=4,G221,0)</f>
        <v>0</v>
      </c>
      <c r="BE221" s="220">
        <f>IF(AZ221=5,G221,0)</f>
        <v>0</v>
      </c>
      <c r="CA221" s="247">
        <v>2</v>
      </c>
      <c r="CB221" s="247">
        <v>7</v>
      </c>
    </row>
    <row r="222" spans="1:80" ht="22.5" x14ac:dyDescent="0.2">
      <c r="A222" s="256"/>
      <c r="B222" s="257"/>
      <c r="C222" s="322" t="s">
        <v>465</v>
      </c>
      <c r="D222" s="323"/>
      <c r="E222" s="323"/>
      <c r="F222" s="323"/>
      <c r="G222" s="324"/>
      <c r="I222" s="258"/>
      <c r="K222" s="258"/>
      <c r="L222" s="259" t="s">
        <v>465</v>
      </c>
      <c r="O222" s="247">
        <v>3</v>
      </c>
    </row>
    <row r="223" spans="1:80" x14ac:dyDescent="0.2">
      <c r="A223" s="256"/>
      <c r="B223" s="260"/>
      <c r="C223" s="320" t="s">
        <v>466</v>
      </c>
      <c r="D223" s="321"/>
      <c r="E223" s="261">
        <v>28.79</v>
      </c>
      <c r="F223" s="262"/>
      <c r="G223" s="263"/>
      <c r="H223" s="264"/>
      <c r="I223" s="258"/>
      <c r="J223" s="265"/>
      <c r="K223" s="258"/>
      <c r="M223" s="259" t="s">
        <v>466</v>
      </c>
      <c r="O223" s="247"/>
    </row>
    <row r="224" spans="1:80" x14ac:dyDescent="0.2">
      <c r="A224" s="248">
        <v>95</v>
      </c>
      <c r="B224" s="249" t="s">
        <v>467</v>
      </c>
      <c r="C224" s="250" t="s">
        <v>468</v>
      </c>
      <c r="D224" s="251" t="s">
        <v>12</v>
      </c>
      <c r="E224" s="252"/>
      <c r="F224" s="252">
        <v>0</v>
      </c>
      <c r="G224" s="253">
        <f>E224*F224</f>
        <v>0</v>
      </c>
      <c r="H224" s="254">
        <v>0</v>
      </c>
      <c r="I224" s="255">
        <f>E224*H224</f>
        <v>0</v>
      </c>
      <c r="J224" s="254"/>
      <c r="K224" s="255">
        <f>E224*J224</f>
        <v>0</v>
      </c>
      <c r="O224" s="247">
        <v>2</v>
      </c>
      <c r="AA224" s="220">
        <v>7</v>
      </c>
      <c r="AB224" s="220">
        <v>1002</v>
      </c>
      <c r="AC224" s="220">
        <v>5</v>
      </c>
      <c r="AZ224" s="220">
        <v>2</v>
      </c>
      <c r="BA224" s="220">
        <f>IF(AZ224=1,G224,0)</f>
        <v>0</v>
      </c>
      <c r="BB224" s="220">
        <f>IF(AZ224=2,G224,0)</f>
        <v>0</v>
      </c>
      <c r="BC224" s="220">
        <f>IF(AZ224=3,G224,0)</f>
        <v>0</v>
      </c>
      <c r="BD224" s="220">
        <f>IF(AZ224=4,G224,0)</f>
        <v>0</v>
      </c>
      <c r="BE224" s="220">
        <f>IF(AZ224=5,G224,0)</f>
        <v>0</v>
      </c>
      <c r="CA224" s="247">
        <v>7</v>
      </c>
      <c r="CB224" s="247">
        <v>1002</v>
      </c>
    </row>
    <row r="225" spans="1:80" x14ac:dyDescent="0.2">
      <c r="A225" s="266"/>
      <c r="B225" s="267" t="s">
        <v>96</v>
      </c>
      <c r="C225" s="268" t="s">
        <v>453</v>
      </c>
      <c r="D225" s="269"/>
      <c r="E225" s="270"/>
      <c r="F225" s="271"/>
      <c r="G225" s="272">
        <f>SUM(G214:G224)</f>
        <v>0</v>
      </c>
      <c r="H225" s="273"/>
      <c r="I225" s="274">
        <f>SUM(I214:I224)</f>
        <v>0.36182059999999999</v>
      </c>
      <c r="J225" s="273"/>
      <c r="K225" s="274">
        <f>SUM(K214:K224)</f>
        <v>-0.57939107199999995</v>
      </c>
      <c r="O225" s="247">
        <v>4</v>
      </c>
      <c r="BA225" s="275">
        <f>SUM(BA214:BA224)</f>
        <v>0</v>
      </c>
      <c r="BB225" s="275">
        <f>SUM(BB214:BB224)</f>
        <v>0</v>
      </c>
      <c r="BC225" s="275">
        <f>SUM(BC214:BC224)</f>
        <v>0</v>
      </c>
      <c r="BD225" s="275">
        <f>SUM(BD214:BD224)</f>
        <v>0</v>
      </c>
      <c r="BE225" s="275">
        <f>SUM(BE214:BE224)</f>
        <v>0</v>
      </c>
    </row>
    <row r="226" spans="1:80" x14ac:dyDescent="0.2">
      <c r="A226" s="237" t="s">
        <v>93</v>
      </c>
      <c r="B226" s="238" t="s">
        <v>469</v>
      </c>
      <c r="C226" s="239" t="s">
        <v>470</v>
      </c>
      <c r="D226" s="240"/>
      <c r="E226" s="241"/>
      <c r="F226" s="241"/>
      <c r="G226" s="242"/>
      <c r="H226" s="243"/>
      <c r="I226" s="244"/>
      <c r="J226" s="245"/>
      <c r="K226" s="246"/>
      <c r="O226" s="247">
        <v>1</v>
      </c>
    </row>
    <row r="227" spans="1:80" x14ac:dyDescent="0.2">
      <c r="A227" s="248">
        <v>96</v>
      </c>
      <c r="B227" s="249" t="s">
        <v>472</v>
      </c>
      <c r="C227" s="250" t="s">
        <v>473</v>
      </c>
      <c r="D227" s="251" t="s">
        <v>256</v>
      </c>
      <c r="E227" s="252">
        <v>1</v>
      </c>
      <c r="F227" s="252">
        <v>0</v>
      </c>
      <c r="G227" s="253">
        <f>E227*F227</f>
        <v>0</v>
      </c>
      <c r="H227" s="254">
        <v>1.0000000000000001E-5</v>
      </c>
      <c r="I227" s="255">
        <f>E227*H227</f>
        <v>1.0000000000000001E-5</v>
      </c>
      <c r="J227" s="254">
        <v>0</v>
      </c>
      <c r="K227" s="255">
        <f>E227*J227</f>
        <v>0</v>
      </c>
      <c r="O227" s="247">
        <v>2</v>
      </c>
      <c r="AA227" s="220">
        <v>1</v>
      </c>
      <c r="AB227" s="220">
        <v>7</v>
      </c>
      <c r="AC227" s="220">
        <v>7</v>
      </c>
      <c r="AZ227" s="220">
        <v>2</v>
      </c>
      <c r="BA227" s="220">
        <f>IF(AZ227=1,G227,0)</f>
        <v>0</v>
      </c>
      <c r="BB227" s="220">
        <f>IF(AZ227=2,G227,0)</f>
        <v>0</v>
      </c>
      <c r="BC227" s="220">
        <f>IF(AZ227=3,G227,0)</f>
        <v>0</v>
      </c>
      <c r="BD227" s="220">
        <f>IF(AZ227=4,G227,0)</f>
        <v>0</v>
      </c>
      <c r="BE227" s="220">
        <f>IF(AZ227=5,G227,0)</f>
        <v>0</v>
      </c>
      <c r="CA227" s="247">
        <v>1</v>
      </c>
      <c r="CB227" s="247">
        <v>7</v>
      </c>
    </row>
    <row r="228" spans="1:80" x14ac:dyDescent="0.2">
      <c r="A228" s="248">
        <v>97</v>
      </c>
      <c r="B228" s="249" t="s">
        <v>474</v>
      </c>
      <c r="C228" s="250" t="s">
        <v>475</v>
      </c>
      <c r="D228" s="251" t="s">
        <v>256</v>
      </c>
      <c r="E228" s="252">
        <v>1</v>
      </c>
      <c r="F228" s="252">
        <v>0</v>
      </c>
      <c r="G228" s="253">
        <f>E228*F228</f>
        <v>0</v>
      </c>
      <c r="H228" s="254">
        <v>0</v>
      </c>
      <c r="I228" s="255">
        <f>E228*H228</f>
        <v>0</v>
      </c>
      <c r="J228" s="254"/>
      <c r="K228" s="255">
        <f>E228*J228</f>
        <v>0</v>
      </c>
      <c r="O228" s="247">
        <v>2</v>
      </c>
      <c r="AA228" s="220">
        <v>3</v>
      </c>
      <c r="AB228" s="220">
        <v>7</v>
      </c>
      <c r="AC228" s="220">
        <v>55347626</v>
      </c>
      <c r="AZ228" s="220">
        <v>2</v>
      </c>
      <c r="BA228" s="220">
        <f>IF(AZ228=1,G228,0)</f>
        <v>0</v>
      </c>
      <c r="BB228" s="220">
        <f>IF(AZ228=2,G228,0)</f>
        <v>0</v>
      </c>
      <c r="BC228" s="220">
        <f>IF(AZ228=3,G228,0)</f>
        <v>0</v>
      </c>
      <c r="BD228" s="220">
        <f>IF(AZ228=4,G228,0)</f>
        <v>0</v>
      </c>
      <c r="BE228" s="220">
        <f>IF(AZ228=5,G228,0)</f>
        <v>0</v>
      </c>
      <c r="CA228" s="247">
        <v>3</v>
      </c>
      <c r="CB228" s="247">
        <v>7</v>
      </c>
    </row>
    <row r="229" spans="1:80" x14ac:dyDescent="0.2">
      <c r="A229" s="248">
        <v>98</v>
      </c>
      <c r="B229" s="249" t="s">
        <v>476</v>
      </c>
      <c r="C229" s="250" t="s">
        <v>477</v>
      </c>
      <c r="D229" s="251" t="s">
        <v>12</v>
      </c>
      <c r="E229" s="252"/>
      <c r="F229" s="252">
        <v>0</v>
      </c>
      <c r="G229" s="253">
        <f>E229*F229</f>
        <v>0</v>
      </c>
      <c r="H229" s="254">
        <v>0</v>
      </c>
      <c r="I229" s="255">
        <f>E229*H229</f>
        <v>0</v>
      </c>
      <c r="J229" s="254"/>
      <c r="K229" s="255">
        <f>E229*J229</f>
        <v>0</v>
      </c>
      <c r="O229" s="247">
        <v>2</v>
      </c>
      <c r="AA229" s="220">
        <v>7</v>
      </c>
      <c r="AB229" s="220">
        <v>1002</v>
      </c>
      <c r="AC229" s="220">
        <v>5</v>
      </c>
      <c r="AZ229" s="220">
        <v>2</v>
      </c>
      <c r="BA229" s="220">
        <f>IF(AZ229=1,G229,0)</f>
        <v>0</v>
      </c>
      <c r="BB229" s="220">
        <f>IF(AZ229=2,G229,0)</f>
        <v>0</v>
      </c>
      <c r="BC229" s="220">
        <f>IF(AZ229=3,G229,0)</f>
        <v>0</v>
      </c>
      <c r="BD229" s="220">
        <f>IF(AZ229=4,G229,0)</f>
        <v>0</v>
      </c>
      <c r="BE229" s="220">
        <f>IF(AZ229=5,G229,0)</f>
        <v>0</v>
      </c>
      <c r="CA229" s="247">
        <v>7</v>
      </c>
      <c r="CB229" s="247">
        <v>1002</v>
      </c>
    </row>
    <row r="230" spans="1:80" x14ac:dyDescent="0.2">
      <c r="A230" s="266"/>
      <c r="B230" s="267" t="s">
        <v>96</v>
      </c>
      <c r="C230" s="268" t="s">
        <v>471</v>
      </c>
      <c r="D230" s="269"/>
      <c r="E230" s="270"/>
      <c r="F230" s="271"/>
      <c r="G230" s="272">
        <f>SUM(G226:G229)</f>
        <v>0</v>
      </c>
      <c r="H230" s="273"/>
      <c r="I230" s="274">
        <f>SUM(I226:I229)</f>
        <v>1.0000000000000001E-5</v>
      </c>
      <c r="J230" s="273"/>
      <c r="K230" s="274">
        <f>SUM(K226:K229)</f>
        <v>0</v>
      </c>
      <c r="O230" s="247">
        <v>4</v>
      </c>
      <c r="BA230" s="275">
        <f>SUM(BA226:BA229)</f>
        <v>0</v>
      </c>
      <c r="BB230" s="275">
        <f>SUM(BB226:BB229)</f>
        <v>0</v>
      </c>
      <c r="BC230" s="275">
        <f>SUM(BC226:BC229)</f>
        <v>0</v>
      </c>
      <c r="BD230" s="275">
        <f>SUM(BD226:BD229)</f>
        <v>0</v>
      </c>
      <c r="BE230" s="275">
        <f>SUM(BE226:BE229)</f>
        <v>0</v>
      </c>
    </row>
    <row r="231" spans="1:80" x14ac:dyDescent="0.2">
      <c r="A231" s="237" t="s">
        <v>93</v>
      </c>
      <c r="B231" s="238" t="s">
        <v>478</v>
      </c>
      <c r="C231" s="239" t="s">
        <v>479</v>
      </c>
      <c r="D231" s="240"/>
      <c r="E231" s="241"/>
      <c r="F231" s="241"/>
      <c r="G231" s="242"/>
      <c r="H231" s="243"/>
      <c r="I231" s="244"/>
      <c r="J231" s="245"/>
      <c r="K231" s="246"/>
      <c r="O231" s="247">
        <v>1</v>
      </c>
    </row>
    <row r="232" spans="1:80" ht="22.5" x14ac:dyDescent="0.2">
      <c r="A232" s="248">
        <v>99</v>
      </c>
      <c r="B232" s="249" t="s">
        <v>481</v>
      </c>
      <c r="C232" s="250" t="s">
        <v>482</v>
      </c>
      <c r="D232" s="251" t="s">
        <v>256</v>
      </c>
      <c r="E232" s="252">
        <v>1</v>
      </c>
      <c r="F232" s="252">
        <v>0</v>
      </c>
      <c r="G232" s="253">
        <f>E232*F232</f>
        <v>0</v>
      </c>
      <c r="H232" s="254">
        <v>0</v>
      </c>
      <c r="I232" s="255">
        <f>E232*H232</f>
        <v>0</v>
      </c>
      <c r="J232" s="254"/>
      <c r="K232" s="255">
        <f>E232*J232</f>
        <v>0</v>
      </c>
      <c r="O232" s="247">
        <v>2</v>
      </c>
      <c r="AA232" s="220">
        <v>12</v>
      </c>
      <c r="AB232" s="220">
        <v>0</v>
      </c>
      <c r="AC232" s="220">
        <v>124</v>
      </c>
      <c r="AZ232" s="220">
        <v>2</v>
      </c>
      <c r="BA232" s="220">
        <f>IF(AZ232=1,G232,0)</f>
        <v>0</v>
      </c>
      <c r="BB232" s="220">
        <f>IF(AZ232=2,G232,0)</f>
        <v>0</v>
      </c>
      <c r="BC232" s="220">
        <f>IF(AZ232=3,G232,0)</f>
        <v>0</v>
      </c>
      <c r="BD232" s="220">
        <f>IF(AZ232=4,G232,0)</f>
        <v>0</v>
      </c>
      <c r="BE232" s="220">
        <f>IF(AZ232=5,G232,0)</f>
        <v>0</v>
      </c>
      <c r="CA232" s="247">
        <v>12</v>
      </c>
      <c r="CB232" s="247">
        <v>0</v>
      </c>
    </row>
    <row r="233" spans="1:80" x14ac:dyDescent="0.2">
      <c r="A233" s="256"/>
      <c r="B233" s="257"/>
      <c r="C233" s="322" t="s">
        <v>483</v>
      </c>
      <c r="D233" s="323"/>
      <c r="E233" s="323"/>
      <c r="F233" s="323"/>
      <c r="G233" s="324"/>
      <c r="I233" s="258"/>
      <c r="K233" s="258"/>
      <c r="L233" s="259" t="s">
        <v>483</v>
      </c>
      <c r="O233" s="247">
        <v>3</v>
      </c>
    </row>
    <row r="234" spans="1:80" x14ac:dyDescent="0.2">
      <c r="A234" s="256"/>
      <c r="B234" s="257"/>
      <c r="C234" s="322" t="s">
        <v>484</v>
      </c>
      <c r="D234" s="323"/>
      <c r="E234" s="323"/>
      <c r="F234" s="323"/>
      <c r="G234" s="324"/>
      <c r="I234" s="258"/>
      <c r="K234" s="258"/>
      <c r="L234" s="259" t="s">
        <v>484</v>
      </c>
      <c r="O234" s="247">
        <v>3</v>
      </c>
    </row>
    <row r="235" spans="1:80" x14ac:dyDescent="0.2">
      <c r="A235" s="256"/>
      <c r="B235" s="257"/>
      <c r="C235" s="322" t="s">
        <v>485</v>
      </c>
      <c r="D235" s="323"/>
      <c r="E235" s="323"/>
      <c r="F235" s="323"/>
      <c r="G235" s="324"/>
      <c r="I235" s="258"/>
      <c r="K235" s="258"/>
      <c r="L235" s="259" t="s">
        <v>485</v>
      </c>
      <c r="O235" s="247">
        <v>3</v>
      </c>
    </row>
    <row r="236" spans="1:80" x14ac:dyDescent="0.2">
      <c r="A236" s="248">
        <v>100</v>
      </c>
      <c r="B236" s="249" t="s">
        <v>486</v>
      </c>
      <c r="C236" s="250" t="s">
        <v>487</v>
      </c>
      <c r="D236" s="251" t="s">
        <v>256</v>
      </c>
      <c r="E236" s="252">
        <v>3</v>
      </c>
      <c r="F236" s="252">
        <v>0</v>
      </c>
      <c r="G236" s="253">
        <f>E236*F236</f>
        <v>0</v>
      </c>
      <c r="H236" s="254">
        <v>0</v>
      </c>
      <c r="I236" s="255">
        <f>E236*H236</f>
        <v>0</v>
      </c>
      <c r="J236" s="254"/>
      <c r="K236" s="255">
        <f>E236*J236</f>
        <v>0</v>
      </c>
      <c r="O236" s="247">
        <v>2</v>
      </c>
      <c r="AA236" s="220">
        <v>12</v>
      </c>
      <c r="AB236" s="220">
        <v>0</v>
      </c>
      <c r="AC236" s="220">
        <v>116</v>
      </c>
      <c r="AZ236" s="220">
        <v>2</v>
      </c>
      <c r="BA236" s="220">
        <f>IF(AZ236=1,G236,0)</f>
        <v>0</v>
      </c>
      <c r="BB236" s="220">
        <f>IF(AZ236=2,G236,0)</f>
        <v>0</v>
      </c>
      <c r="BC236" s="220">
        <f>IF(AZ236=3,G236,0)</f>
        <v>0</v>
      </c>
      <c r="BD236" s="220">
        <f>IF(AZ236=4,G236,0)</f>
        <v>0</v>
      </c>
      <c r="BE236" s="220">
        <f>IF(AZ236=5,G236,0)</f>
        <v>0</v>
      </c>
      <c r="CA236" s="247">
        <v>12</v>
      </c>
      <c r="CB236" s="247">
        <v>0</v>
      </c>
    </row>
    <row r="237" spans="1:80" x14ac:dyDescent="0.2">
      <c r="A237" s="256"/>
      <c r="B237" s="257"/>
      <c r="C237" s="322" t="s">
        <v>488</v>
      </c>
      <c r="D237" s="323"/>
      <c r="E237" s="323"/>
      <c r="F237" s="323"/>
      <c r="G237" s="324"/>
      <c r="I237" s="258"/>
      <c r="K237" s="258"/>
      <c r="L237" s="259" t="s">
        <v>488</v>
      </c>
      <c r="O237" s="247">
        <v>3</v>
      </c>
    </row>
    <row r="238" spans="1:80" x14ac:dyDescent="0.2">
      <c r="A238" s="256"/>
      <c r="B238" s="257"/>
      <c r="C238" s="322" t="s">
        <v>489</v>
      </c>
      <c r="D238" s="323"/>
      <c r="E238" s="323"/>
      <c r="F238" s="323"/>
      <c r="G238" s="324"/>
      <c r="I238" s="258"/>
      <c r="K238" s="258"/>
      <c r="L238" s="259" t="s">
        <v>489</v>
      </c>
      <c r="O238" s="247">
        <v>3</v>
      </c>
    </row>
    <row r="239" spans="1:80" x14ac:dyDescent="0.2">
      <c r="A239" s="256"/>
      <c r="B239" s="257"/>
      <c r="C239" s="322" t="s">
        <v>490</v>
      </c>
      <c r="D239" s="323"/>
      <c r="E239" s="323"/>
      <c r="F239" s="323"/>
      <c r="G239" s="324"/>
      <c r="I239" s="258"/>
      <c r="K239" s="258"/>
      <c r="L239" s="259" t="s">
        <v>490</v>
      </c>
      <c r="O239" s="247">
        <v>3</v>
      </c>
    </row>
    <row r="240" spans="1:80" x14ac:dyDescent="0.2">
      <c r="A240" s="256"/>
      <c r="B240" s="257"/>
      <c r="C240" s="322" t="s">
        <v>491</v>
      </c>
      <c r="D240" s="323"/>
      <c r="E240" s="323"/>
      <c r="F240" s="323"/>
      <c r="G240" s="324"/>
      <c r="I240" s="258"/>
      <c r="K240" s="258"/>
      <c r="L240" s="259" t="s">
        <v>491</v>
      </c>
      <c r="O240" s="247">
        <v>3</v>
      </c>
    </row>
    <row r="241" spans="1:80" x14ac:dyDescent="0.2">
      <c r="A241" s="248">
        <v>101</v>
      </c>
      <c r="B241" s="249" t="s">
        <v>492</v>
      </c>
      <c r="C241" s="250" t="s">
        <v>493</v>
      </c>
      <c r="D241" s="251" t="s">
        <v>256</v>
      </c>
      <c r="E241" s="252">
        <v>1</v>
      </c>
      <c r="F241" s="252">
        <v>0</v>
      </c>
      <c r="G241" s="253">
        <f>E241*F241</f>
        <v>0</v>
      </c>
      <c r="H241" s="254">
        <v>0</v>
      </c>
      <c r="I241" s="255">
        <f>E241*H241</f>
        <v>0</v>
      </c>
      <c r="J241" s="254"/>
      <c r="K241" s="255">
        <f>E241*J241</f>
        <v>0</v>
      </c>
      <c r="O241" s="247">
        <v>2</v>
      </c>
      <c r="AA241" s="220">
        <v>12</v>
      </c>
      <c r="AB241" s="220">
        <v>0</v>
      </c>
      <c r="AC241" s="220">
        <v>119</v>
      </c>
      <c r="AZ241" s="220">
        <v>2</v>
      </c>
      <c r="BA241" s="220">
        <f>IF(AZ241=1,G241,0)</f>
        <v>0</v>
      </c>
      <c r="BB241" s="220">
        <f>IF(AZ241=2,G241,0)</f>
        <v>0</v>
      </c>
      <c r="BC241" s="220">
        <f>IF(AZ241=3,G241,0)</f>
        <v>0</v>
      </c>
      <c r="BD241" s="220">
        <f>IF(AZ241=4,G241,0)</f>
        <v>0</v>
      </c>
      <c r="BE241" s="220">
        <f>IF(AZ241=5,G241,0)</f>
        <v>0</v>
      </c>
      <c r="CA241" s="247">
        <v>12</v>
      </c>
      <c r="CB241" s="247">
        <v>0</v>
      </c>
    </row>
    <row r="242" spans="1:80" x14ac:dyDescent="0.2">
      <c r="A242" s="256"/>
      <c r="B242" s="257"/>
      <c r="C242" s="322" t="s">
        <v>488</v>
      </c>
      <c r="D242" s="323"/>
      <c r="E242" s="323"/>
      <c r="F242" s="323"/>
      <c r="G242" s="324"/>
      <c r="I242" s="258"/>
      <c r="K242" s="258"/>
      <c r="L242" s="259" t="s">
        <v>488</v>
      </c>
      <c r="O242" s="247">
        <v>3</v>
      </c>
    </row>
    <row r="243" spans="1:80" x14ac:dyDescent="0.2">
      <c r="A243" s="256"/>
      <c r="B243" s="257"/>
      <c r="C243" s="322" t="s">
        <v>489</v>
      </c>
      <c r="D243" s="323"/>
      <c r="E243" s="323"/>
      <c r="F243" s="323"/>
      <c r="G243" s="324"/>
      <c r="I243" s="258"/>
      <c r="K243" s="258"/>
      <c r="L243" s="259" t="s">
        <v>489</v>
      </c>
      <c r="O243" s="247">
        <v>3</v>
      </c>
    </row>
    <row r="244" spans="1:80" x14ac:dyDescent="0.2">
      <c r="A244" s="256"/>
      <c r="B244" s="257"/>
      <c r="C244" s="322" t="s">
        <v>490</v>
      </c>
      <c r="D244" s="323"/>
      <c r="E244" s="323"/>
      <c r="F244" s="323"/>
      <c r="G244" s="324"/>
      <c r="I244" s="258"/>
      <c r="K244" s="258"/>
      <c r="L244" s="259" t="s">
        <v>490</v>
      </c>
      <c r="O244" s="247">
        <v>3</v>
      </c>
    </row>
    <row r="245" spans="1:80" x14ac:dyDescent="0.2">
      <c r="A245" s="256"/>
      <c r="B245" s="257"/>
      <c r="C245" s="322" t="s">
        <v>491</v>
      </c>
      <c r="D245" s="323"/>
      <c r="E245" s="323"/>
      <c r="F245" s="323"/>
      <c r="G245" s="324"/>
      <c r="I245" s="258"/>
      <c r="K245" s="258"/>
      <c r="L245" s="259" t="s">
        <v>491</v>
      </c>
      <c r="O245" s="247">
        <v>3</v>
      </c>
    </row>
    <row r="246" spans="1:80" x14ac:dyDescent="0.2">
      <c r="A246" s="248">
        <v>102</v>
      </c>
      <c r="B246" s="249" t="s">
        <v>494</v>
      </c>
      <c r="C246" s="250" t="s">
        <v>495</v>
      </c>
      <c r="D246" s="251" t="s">
        <v>256</v>
      </c>
      <c r="E246" s="252">
        <v>1</v>
      </c>
      <c r="F246" s="252">
        <v>0</v>
      </c>
      <c r="G246" s="253">
        <f>E246*F246</f>
        <v>0</v>
      </c>
      <c r="H246" s="254">
        <v>0</v>
      </c>
      <c r="I246" s="255">
        <f>E246*H246</f>
        <v>0</v>
      </c>
      <c r="J246" s="254"/>
      <c r="K246" s="255">
        <f>E246*J246</f>
        <v>0</v>
      </c>
      <c r="O246" s="247">
        <v>2</v>
      </c>
      <c r="AA246" s="220">
        <v>12</v>
      </c>
      <c r="AB246" s="220">
        <v>0</v>
      </c>
      <c r="AC246" s="220">
        <v>120</v>
      </c>
      <c r="AZ246" s="220">
        <v>2</v>
      </c>
      <c r="BA246" s="220">
        <f>IF(AZ246=1,G246,0)</f>
        <v>0</v>
      </c>
      <c r="BB246" s="220">
        <f>IF(AZ246=2,G246,0)</f>
        <v>0</v>
      </c>
      <c r="BC246" s="220">
        <f>IF(AZ246=3,G246,0)</f>
        <v>0</v>
      </c>
      <c r="BD246" s="220">
        <f>IF(AZ246=4,G246,0)</f>
        <v>0</v>
      </c>
      <c r="BE246" s="220">
        <f>IF(AZ246=5,G246,0)</f>
        <v>0</v>
      </c>
      <c r="CA246" s="247">
        <v>12</v>
      </c>
      <c r="CB246" s="247">
        <v>0</v>
      </c>
    </row>
    <row r="247" spans="1:80" x14ac:dyDescent="0.2">
      <c r="A247" s="256"/>
      <c r="B247" s="257"/>
      <c r="C247" s="322" t="s">
        <v>488</v>
      </c>
      <c r="D247" s="323"/>
      <c r="E247" s="323"/>
      <c r="F247" s="323"/>
      <c r="G247" s="324"/>
      <c r="I247" s="258"/>
      <c r="K247" s="258"/>
      <c r="L247" s="259" t="s">
        <v>488</v>
      </c>
      <c r="O247" s="247">
        <v>3</v>
      </c>
    </row>
    <row r="248" spans="1:80" x14ac:dyDescent="0.2">
      <c r="A248" s="256"/>
      <c r="B248" s="257"/>
      <c r="C248" s="322" t="s">
        <v>489</v>
      </c>
      <c r="D248" s="323"/>
      <c r="E248" s="323"/>
      <c r="F248" s="323"/>
      <c r="G248" s="324"/>
      <c r="I248" s="258"/>
      <c r="K248" s="258"/>
      <c r="L248" s="259" t="s">
        <v>489</v>
      </c>
      <c r="O248" s="247">
        <v>3</v>
      </c>
    </row>
    <row r="249" spans="1:80" x14ac:dyDescent="0.2">
      <c r="A249" s="256"/>
      <c r="B249" s="257"/>
      <c r="C249" s="322" t="s">
        <v>490</v>
      </c>
      <c r="D249" s="323"/>
      <c r="E249" s="323"/>
      <c r="F249" s="323"/>
      <c r="G249" s="324"/>
      <c r="I249" s="258"/>
      <c r="K249" s="258"/>
      <c r="L249" s="259" t="s">
        <v>490</v>
      </c>
      <c r="O249" s="247">
        <v>3</v>
      </c>
    </row>
    <row r="250" spans="1:80" x14ac:dyDescent="0.2">
      <c r="A250" s="256"/>
      <c r="B250" s="257"/>
      <c r="C250" s="322" t="s">
        <v>491</v>
      </c>
      <c r="D250" s="323"/>
      <c r="E250" s="323"/>
      <c r="F250" s="323"/>
      <c r="G250" s="324"/>
      <c r="I250" s="258"/>
      <c r="K250" s="258"/>
      <c r="L250" s="259" t="s">
        <v>491</v>
      </c>
      <c r="O250" s="247">
        <v>3</v>
      </c>
    </row>
    <row r="251" spans="1:80" x14ac:dyDescent="0.2">
      <c r="A251" s="248">
        <v>103</v>
      </c>
      <c r="B251" s="249" t="s">
        <v>496</v>
      </c>
      <c r="C251" s="250" t="s">
        <v>497</v>
      </c>
      <c r="D251" s="251" t="s">
        <v>256</v>
      </c>
      <c r="E251" s="252">
        <v>1</v>
      </c>
      <c r="F251" s="252">
        <v>0</v>
      </c>
      <c r="G251" s="253">
        <f>E251*F251</f>
        <v>0</v>
      </c>
      <c r="H251" s="254">
        <v>0</v>
      </c>
      <c r="I251" s="255">
        <f>E251*H251</f>
        <v>0</v>
      </c>
      <c r="J251" s="254"/>
      <c r="K251" s="255">
        <f>E251*J251</f>
        <v>0</v>
      </c>
      <c r="O251" s="247">
        <v>2</v>
      </c>
      <c r="AA251" s="220">
        <v>12</v>
      </c>
      <c r="AB251" s="220">
        <v>0</v>
      </c>
      <c r="AC251" s="220">
        <v>121</v>
      </c>
      <c r="AZ251" s="220">
        <v>2</v>
      </c>
      <c r="BA251" s="220">
        <f>IF(AZ251=1,G251,0)</f>
        <v>0</v>
      </c>
      <c r="BB251" s="220">
        <f>IF(AZ251=2,G251,0)</f>
        <v>0</v>
      </c>
      <c r="BC251" s="220">
        <f>IF(AZ251=3,G251,0)</f>
        <v>0</v>
      </c>
      <c r="BD251" s="220">
        <f>IF(AZ251=4,G251,0)</f>
        <v>0</v>
      </c>
      <c r="BE251" s="220">
        <f>IF(AZ251=5,G251,0)</f>
        <v>0</v>
      </c>
      <c r="CA251" s="247">
        <v>12</v>
      </c>
      <c r="CB251" s="247">
        <v>0</v>
      </c>
    </row>
    <row r="252" spans="1:80" x14ac:dyDescent="0.2">
      <c r="A252" s="256"/>
      <c r="B252" s="257"/>
      <c r="C252" s="322" t="s">
        <v>498</v>
      </c>
      <c r="D252" s="323"/>
      <c r="E252" s="323"/>
      <c r="F252" s="323"/>
      <c r="G252" s="324"/>
      <c r="I252" s="258"/>
      <c r="K252" s="258"/>
      <c r="L252" s="259" t="s">
        <v>498</v>
      </c>
      <c r="O252" s="247">
        <v>3</v>
      </c>
    </row>
    <row r="253" spans="1:80" x14ac:dyDescent="0.2">
      <c r="A253" s="256"/>
      <c r="B253" s="257"/>
      <c r="C253" s="322" t="s">
        <v>490</v>
      </c>
      <c r="D253" s="323"/>
      <c r="E253" s="323"/>
      <c r="F253" s="323"/>
      <c r="G253" s="324"/>
      <c r="I253" s="258"/>
      <c r="K253" s="258"/>
      <c r="L253" s="259" t="s">
        <v>490</v>
      </c>
      <c r="O253" s="247">
        <v>3</v>
      </c>
    </row>
    <row r="254" spans="1:80" x14ac:dyDescent="0.2">
      <c r="A254" s="256"/>
      <c r="B254" s="257"/>
      <c r="C254" s="322" t="s">
        <v>491</v>
      </c>
      <c r="D254" s="323"/>
      <c r="E254" s="323"/>
      <c r="F254" s="323"/>
      <c r="G254" s="324"/>
      <c r="I254" s="258"/>
      <c r="K254" s="258"/>
      <c r="L254" s="259" t="s">
        <v>491</v>
      </c>
      <c r="O254" s="247">
        <v>3</v>
      </c>
    </row>
    <row r="255" spans="1:80" x14ac:dyDescent="0.2">
      <c r="A255" s="248">
        <v>104</v>
      </c>
      <c r="B255" s="249" t="s">
        <v>499</v>
      </c>
      <c r="C255" s="250" t="s">
        <v>500</v>
      </c>
      <c r="D255" s="251" t="s">
        <v>256</v>
      </c>
      <c r="E255" s="252">
        <v>2</v>
      </c>
      <c r="F255" s="252">
        <v>0</v>
      </c>
      <c r="G255" s="253">
        <f>E255*F255</f>
        <v>0</v>
      </c>
      <c r="H255" s="254">
        <v>0</v>
      </c>
      <c r="I255" s="255">
        <f>E255*H255</f>
        <v>0</v>
      </c>
      <c r="J255" s="254"/>
      <c r="K255" s="255">
        <f>E255*J255</f>
        <v>0</v>
      </c>
      <c r="O255" s="247">
        <v>2</v>
      </c>
      <c r="AA255" s="220">
        <v>12</v>
      </c>
      <c r="AB255" s="220">
        <v>0</v>
      </c>
      <c r="AC255" s="220">
        <v>122</v>
      </c>
      <c r="AZ255" s="220">
        <v>2</v>
      </c>
      <c r="BA255" s="220">
        <f>IF(AZ255=1,G255,0)</f>
        <v>0</v>
      </c>
      <c r="BB255" s="220">
        <f>IF(AZ255=2,G255,0)</f>
        <v>0</v>
      </c>
      <c r="BC255" s="220">
        <f>IF(AZ255=3,G255,0)</f>
        <v>0</v>
      </c>
      <c r="BD255" s="220">
        <f>IF(AZ255=4,G255,0)</f>
        <v>0</v>
      </c>
      <c r="BE255" s="220">
        <f>IF(AZ255=5,G255,0)</f>
        <v>0</v>
      </c>
      <c r="CA255" s="247">
        <v>12</v>
      </c>
      <c r="CB255" s="247">
        <v>0</v>
      </c>
    </row>
    <row r="256" spans="1:80" x14ac:dyDescent="0.2">
      <c r="A256" s="256"/>
      <c r="B256" s="257"/>
      <c r="C256" s="322" t="s">
        <v>498</v>
      </c>
      <c r="D256" s="323"/>
      <c r="E256" s="323"/>
      <c r="F256" s="323"/>
      <c r="G256" s="324"/>
      <c r="I256" s="258"/>
      <c r="K256" s="258"/>
      <c r="L256" s="259" t="s">
        <v>498</v>
      </c>
      <c r="O256" s="247">
        <v>3</v>
      </c>
    </row>
    <row r="257" spans="1:80" x14ac:dyDescent="0.2">
      <c r="A257" s="256"/>
      <c r="B257" s="257"/>
      <c r="C257" s="322" t="s">
        <v>501</v>
      </c>
      <c r="D257" s="323"/>
      <c r="E257" s="323"/>
      <c r="F257" s="323"/>
      <c r="G257" s="324"/>
      <c r="I257" s="258"/>
      <c r="K257" s="258"/>
      <c r="L257" s="259" t="s">
        <v>501</v>
      </c>
      <c r="O257" s="247">
        <v>3</v>
      </c>
    </row>
    <row r="258" spans="1:80" x14ac:dyDescent="0.2">
      <c r="A258" s="256"/>
      <c r="B258" s="257"/>
      <c r="C258" s="322" t="s">
        <v>491</v>
      </c>
      <c r="D258" s="323"/>
      <c r="E258" s="323"/>
      <c r="F258" s="323"/>
      <c r="G258" s="324"/>
      <c r="I258" s="258"/>
      <c r="K258" s="258"/>
      <c r="L258" s="259" t="s">
        <v>491</v>
      </c>
      <c r="O258" s="247">
        <v>3</v>
      </c>
    </row>
    <row r="259" spans="1:80" x14ac:dyDescent="0.2">
      <c r="A259" s="248">
        <v>105</v>
      </c>
      <c r="B259" s="249" t="s">
        <v>502</v>
      </c>
      <c r="C259" s="250" t="s">
        <v>503</v>
      </c>
      <c r="D259" s="251" t="s">
        <v>256</v>
      </c>
      <c r="E259" s="252">
        <v>2</v>
      </c>
      <c r="F259" s="252">
        <v>0</v>
      </c>
      <c r="G259" s="253">
        <f>E259*F259</f>
        <v>0</v>
      </c>
      <c r="H259" s="254">
        <v>0</v>
      </c>
      <c r="I259" s="255">
        <f>E259*H259</f>
        <v>0</v>
      </c>
      <c r="J259" s="254"/>
      <c r="K259" s="255">
        <f>E259*J259</f>
        <v>0</v>
      </c>
      <c r="O259" s="247">
        <v>2</v>
      </c>
      <c r="AA259" s="220">
        <v>12</v>
      </c>
      <c r="AB259" s="220">
        <v>0</v>
      </c>
      <c r="AC259" s="220">
        <v>123</v>
      </c>
      <c r="AZ259" s="220">
        <v>2</v>
      </c>
      <c r="BA259" s="220">
        <f>IF(AZ259=1,G259,0)</f>
        <v>0</v>
      </c>
      <c r="BB259" s="220">
        <f>IF(AZ259=2,G259,0)</f>
        <v>0</v>
      </c>
      <c r="BC259" s="220">
        <f>IF(AZ259=3,G259,0)</f>
        <v>0</v>
      </c>
      <c r="BD259" s="220">
        <f>IF(AZ259=4,G259,0)</f>
        <v>0</v>
      </c>
      <c r="BE259" s="220">
        <f>IF(AZ259=5,G259,0)</f>
        <v>0</v>
      </c>
      <c r="CA259" s="247">
        <v>12</v>
      </c>
      <c r="CB259" s="247">
        <v>0</v>
      </c>
    </row>
    <row r="260" spans="1:80" x14ac:dyDescent="0.2">
      <c r="A260" s="256"/>
      <c r="B260" s="257"/>
      <c r="C260" s="322" t="s">
        <v>488</v>
      </c>
      <c r="D260" s="323"/>
      <c r="E260" s="323"/>
      <c r="F260" s="323"/>
      <c r="G260" s="324"/>
      <c r="I260" s="258"/>
      <c r="K260" s="258"/>
      <c r="L260" s="259" t="s">
        <v>488</v>
      </c>
      <c r="O260" s="247">
        <v>3</v>
      </c>
    </row>
    <row r="261" spans="1:80" x14ac:dyDescent="0.2">
      <c r="A261" s="256"/>
      <c r="B261" s="257"/>
      <c r="C261" s="322" t="s">
        <v>489</v>
      </c>
      <c r="D261" s="323"/>
      <c r="E261" s="323"/>
      <c r="F261" s="323"/>
      <c r="G261" s="324"/>
      <c r="I261" s="258"/>
      <c r="K261" s="258"/>
      <c r="L261" s="259" t="s">
        <v>489</v>
      </c>
      <c r="O261" s="247">
        <v>3</v>
      </c>
    </row>
    <row r="262" spans="1:80" x14ac:dyDescent="0.2">
      <c r="A262" s="256"/>
      <c r="B262" s="257"/>
      <c r="C262" s="322" t="s">
        <v>490</v>
      </c>
      <c r="D262" s="323"/>
      <c r="E262" s="323"/>
      <c r="F262" s="323"/>
      <c r="G262" s="324"/>
      <c r="I262" s="258"/>
      <c r="K262" s="258"/>
      <c r="L262" s="259" t="s">
        <v>490</v>
      </c>
      <c r="O262" s="247">
        <v>3</v>
      </c>
    </row>
    <row r="263" spans="1:80" x14ac:dyDescent="0.2">
      <c r="A263" s="256"/>
      <c r="B263" s="257"/>
      <c r="C263" s="322" t="s">
        <v>491</v>
      </c>
      <c r="D263" s="323"/>
      <c r="E263" s="323"/>
      <c r="F263" s="323"/>
      <c r="G263" s="324"/>
      <c r="I263" s="258"/>
      <c r="K263" s="258"/>
      <c r="L263" s="259" t="s">
        <v>491</v>
      </c>
      <c r="O263" s="247">
        <v>3</v>
      </c>
    </row>
    <row r="264" spans="1:80" x14ac:dyDescent="0.2">
      <c r="A264" s="266"/>
      <c r="B264" s="267" t="s">
        <v>96</v>
      </c>
      <c r="C264" s="268" t="s">
        <v>480</v>
      </c>
      <c r="D264" s="269"/>
      <c r="E264" s="270"/>
      <c r="F264" s="271"/>
      <c r="G264" s="272">
        <f>SUM(G231:G263)</f>
        <v>0</v>
      </c>
      <c r="H264" s="273"/>
      <c r="I264" s="274">
        <f>SUM(I231:I263)</f>
        <v>0</v>
      </c>
      <c r="J264" s="273"/>
      <c r="K264" s="274">
        <f>SUM(K231:K263)</f>
        <v>0</v>
      </c>
      <c r="O264" s="247">
        <v>4</v>
      </c>
      <c r="BA264" s="275">
        <f>SUM(BA231:BA263)</f>
        <v>0</v>
      </c>
      <c r="BB264" s="275">
        <f>SUM(BB231:BB263)</f>
        <v>0</v>
      </c>
      <c r="BC264" s="275">
        <f>SUM(BC231:BC263)</f>
        <v>0</v>
      </c>
      <c r="BD264" s="275">
        <f>SUM(BD231:BD263)</f>
        <v>0</v>
      </c>
      <c r="BE264" s="275">
        <f>SUM(BE231:BE263)</f>
        <v>0</v>
      </c>
    </row>
    <row r="265" spans="1:80" x14ac:dyDescent="0.2">
      <c r="A265" s="237" t="s">
        <v>93</v>
      </c>
      <c r="B265" s="238" t="s">
        <v>504</v>
      </c>
      <c r="C265" s="239" t="s">
        <v>505</v>
      </c>
      <c r="D265" s="240"/>
      <c r="E265" s="241"/>
      <c r="F265" s="241"/>
      <c r="G265" s="242"/>
      <c r="H265" s="243"/>
      <c r="I265" s="244"/>
      <c r="J265" s="245"/>
      <c r="K265" s="246"/>
      <c r="O265" s="247">
        <v>1</v>
      </c>
    </row>
    <row r="266" spans="1:80" x14ac:dyDescent="0.2">
      <c r="A266" s="248">
        <v>106</v>
      </c>
      <c r="B266" s="249" t="s">
        <v>507</v>
      </c>
      <c r="C266" s="250" t="s">
        <v>508</v>
      </c>
      <c r="D266" s="251" t="s">
        <v>139</v>
      </c>
      <c r="E266" s="252">
        <v>5</v>
      </c>
      <c r="F266" s="252">
        <v>0</v>
      </c>
      <c r="G266" s="253">
        <f>E266*F266</f>
        <v>0</v>
      </c>
      <c r="H266" s="254">
        <v>1.0000000000000001E-5</v>
      </c>
      <c r="I266" s="255">
        <f>E266*H266</f>
        <v>5.0000000000000002E-5</v>
      </c>
      <c r="J266" s="254">
        <v>0</v>
      </c>
      <c r="K266" s="255">
        <f>E266*J266</f>
        <v>0</v>
      </c>
      <c r="O266" s="247">
        <v>2</v>
      </c>
      <c r="AA266" s="220">
        <v>1</v>
      </c>
      <c r="AB266" s="220">
        <v>7</v>
      </c>
      <c r="AC266" s="220">
        <v>7</v>
      </c>
      <c r="AZ266" s="220">
        <v>2</v>
      </c>
      <c r="BA266" s="220">
        <f>IF(AZ266=1,G266,0)</f>
        <v>0</v>
      </c>
      <c r="BB266" s="220">
        <f>IF(AZ266=2,G266,0)</f>
        <v>0</v>
      </c>
      <c r="BC266" s="220">
        <f>IF(AZ266=3,G266,0)</f>
        <v>0</v>
      </c>
      <c r="BD266" s="220">
        <f>IF(AZ266=4,G266,0)</f>
        <v>0</v>
      </c>
      <c r="BE266" s="220">
        <f>IF(AZ266=5,G266,0)</f>
        <v>0</v>
      </c>
      <c r="CA266" s="247">
        <v>1</v>
      </c>
      <c r="CB266" s="247">
        <v>7</v>
      </c>
    </row>
    <row r="267" spans="1:80" x14ac:dyDescent="0.2">
      <c r="A267" s="248">
        <v>107</v>
      </c>
      <c r="B267" s="249" t="s">
        <v>509</v>
      </c>
      <c r="C267" s="250" t="s">
        <v>510</v>
      </c>
      <c r="D267" s="251" t="s">
        <v>139</v>
      </c>
      <c r="E267" s="252">
        <v>5</v>
      </c>
      <c r="F267" s="252">
        <v>0</v>
      </c>
      <c r="G267" s="253">
        <f>E267*F267</f>
        <v>0</v>
      </c>
      <c r="H267" s="254">
        <v>3.1E-4</v>
      </c>
      <c r="I267" s="255">
        <f>E267*H267</f>
        <v>1.5499999999999999E-3</v>
      </c>
      <c r="J267" s="254">
        <v>0</v>
      </c>
      <c r="K267" s="255">
        <f>E267*J267</f>
        <v>0</v>
      </c>
      <c r="O267" s="247">
        <v>2</v>
      </c>
      <c r="AA267" s="220">
        <v>1</v>
      </c>
      <c r="AB267" s="220">
        <v>7</v>
      </c>
      <c r="AC267" s="220">
        <v>7</v>
      </c>
      <c r="AZ267" s="220">
        <v>2</v>
      </c>
      <c r="BA267" s="220">
        <f>IF(AZ267=1,G267,0)</f>
        <v>0</v>
      </c>
      <c r="BB267" s="220">
        <f>IF(AZ267=2,G267,0)</f>
        <v>0</v>
      </c>
      <c r="BC267" s="220">
        <f>IF(AZ267=3,G267,0)</f>
        <v>0</v>
      </c>
      <c r="BD267" s="220">
        <f>IF(AZ267=4,G267,0)</f>
        <v>0</v>
      </c>
      <c r="BE267" s="220">
        <f>IF(AZ267=5,G267,0)</f>
        <v>0</v>
      </c>
      <c r="CA267" s="247">
        <v>1</v>
      </c>
      <c r="CB267" s="247">
        <v>7</v>
      </c>
    </row>
    <row r="268" spans="1:80" x14ac:dyDescent="0.2">
      <c r="A268" s="256"/>
      <c r="B268" s="257"/>
      <c r="C268" s="322" t="s">
        <v>511</v>
      </c>
      <c r="D268" s="323"/>
      <c r="E268" s="323"/>
      <c r="F268" s="323"/>
      <c r="G268" s="324"/>
      <c r="I268" s="258"/>
      <c r="K268" s="258"/>
      <c r="L268" s="259" t="s">
        <v>511</v>
      </c>
      <c r="O268" s="247">
        <v>3</v>
      </c>
    </row>
    <row r="269" spans="1:80" x14ac:dyDescent="0.2">
      <c r="A269" s="256"/>
      <c r="B269" s="260"/>
      <c r="C269" s="320" t="s">
        <v>512</v>
      </c>
      <c r="D269" s="321"/>
      <c r="E269" s="261">
        <v>5</v>
      </c>
      <c r="F269" s="262"/>
      <c r="G269" s="263"/>
      <c r="H269" s="264"/>
      <c r="I269" s="258"/>
      <c r="J269" s="265"/>
      <c r="K269" s="258"/>
      <c r="M269" s="259" t="s">
        <v>512</v>
      </c>
      <c r="O269" s="247"/>
    </row>
    <row r="270" spans="1:80" x14ac:dyDescent="0.2">
      <c r="A270" s="248">
        <v>108</v>
      </c>
      <c r="B270" s="249" t="s">
        <v>513</v>
      </c>
      <c r="C270" s="250" t="s">
        <v>514</v>
      </c>
      <c r="D270" s="251" t="s">
        <v>139</v>
      </c>
      <c r="E270" s="252">
        <v>5</v>
      </c>
      <c r="F270" s="252">
        <v>0</v>
      </c>
      <c r="G270" s="253">
        <f>E270*F270</f>
        <v>0</v>
      </c>
      <c r="H270" s="254">
        <v>8.0000000000000007E-5</v>
      </c>
      <c r="I270" s="255">
        <f>E270*H270</f>
        <v>4.0000000000000002E-4</v>
      </c>
      <c r="J270" s="254">
        <v>0</v>
      </c>
      <c r="K270" s="255">
        <f>E270*J270</f>
        <v>0</v>
      </c>
      <c r="O270" s="247">
        <v>2</v>
      </c>
      <c r="AA270" s="220">
        <v>1</v>
      </c>
      <c r="AB270" s="220">
        <v>7</v>
      </c>
      <c r="AC270" s="220">
        <v>7</v>
      </c>
      <c r="AZ270" s="220">
        <v>2</v>
      </c>
      <c r="BA270" s="220">
        <f>IF(AZ270=1,G270,0)</f>
        <v>0</v>
      </c>
      <c r="BB270" s="220">
        <f>IF(AZ270=2,G270,0)</f>
        <v>0</v>
      </c>
      <c r="BC270" s="220">
        <f>IF(AZ270=3,G270,0)</f>
        <v>0</v>
      </c>
      <c r="BD270" s="220">
        <f>IF(AZ270=4,G270,0)</f>
        <v>0</v>
      </c>
      <c r="BE270" s="220">
        <f>IF(AZ270=5,G270,0)</f>
        <v>0</v>
      </c>
      <c r="CA270" s="247">
        <v>1</v>
      </c>
      <c r="CB270" s="247">
        <v>7</v>
      </c>
    </row>
    <row r="271" spans="1:80" x14ac:dyDescent="0.2">
      <c r="A271" s="266"/>
      <c r="B271" s="267" t="s">
        <v>96</v>
      </c>
      <c r="C271" s="268" t="s">
        <v>506</v>
      </c>
      <c r="D271" s="269"/>
      <c r="E271" s="270"/>
      <c r="F271" s="271"/>
      <c r="G271" s="272">
        <f>SUM(G265:G270)</f>
        <v>0</v>
      </c>
      <c r="H271" s="273"/>
      <c r="I271" s="274">
        <f>SUM(I265:I270)</f>
        <v>2E-3</v>
      </c>
      <c r="J271" s="273"/>
      <c r="K271" s="274">
        <f>SUM(K265:K270)</f>
        <v>0</v>
      </c>
      <c r="O271" s="247">
        <v>4</v>
      </c>
      <c r="BA271" s="275">
        <f>SUM(BA265:BA270)</f>
        <v>0</v>
      </c>
      <c r="BB271" s="275">
        <f>SUM(BB265:BB270)</f>
        <v>0</v>
      </c>
      <c r="BC271" s="275">
        <f>SUM(BC265:BC270)</f>
        <v>0</v>
      </c>
      <c r="BD271" s="275">
        <f>SUM(BD265:BD270)</f>
        <v>0</v>
      </c>
      <c r="BE271" s="275">
        <f>SUM(BE265:BE270)</f>
        <v>0</v>
      </c>
    </row>
    <row r="272" spans="1:80" x14ac:dyDescent="0.2">
      <c r="A272" s="237" t="s">
        <v>93</v>
      </c>
      <c r="B272" s="238" t="s">
        <v>515</v>
      </c>
      <c r="C272" s="239" t="s">
        <v>516</v>
      </c>
      <c r="D272" s="240"/>
      <c r="E272" s="241"/>
      <c r="F272" s="241"/>
      <c r="G272" s="242"/>
      <c r="H272" s="243"/>
      <c r="I272" s="244"/>
      <c r="J272" s="245"/>
      <c r="K272" s="246"/>
      <c r="O272" s="247">
        <v>1</v>
      </c>
    </row>
    <row r="273" spans="1:80" x14ac:dyDescent="0.2">
      <c r="A273" s="248">
        <v>109</v>
      </c>
      <c r="B273" s="249" t="s">
        <v>518</v>
      </c>
      <c r="C273" s="250" t="s">
        <v>519</v>
      </c>
      <c r="D273" s="251" t="s">
        <v>139</v>
      </c>
      <c r="E273" s="252">
        <v>30</v>
      </c>
      <c r="F273" s="252">
        <v>0</v>
      </c>
      <c r="G273" s="253">
        <f>E273*F273</f>
        <v>0</v>
      </c>
      <c r="H273" s="254">
        <v>6.9999999999999994E-5</v>
      </c>
      <c r="I273" s="255">
        <f>E273*H273</f>
        <v>2.0999999999999999E-3</v>
      </c>
      <c r="J273" s="254">
        <v>0</v>
      </c>
      <c r="K273" s="255">
        <f>E273*J273</f>
        <v>0</v>
      </c>
      <c r="O273" s="247">
        <v>2</v>
      </c>
      <c r="AA273" s="220">
        <v>1</v>
      </c>
      <c r="AB273" s="220">
        <v>7</v>
      </c>
      <c r="AC273" s="220">
        <v>7</v>
      </c>
      <c r="AZ273" s="220">
        <v>2</v>
      </c>
      <c r="BA273" s="220">
        <f>IF(AZ273=1,G273,0)</f>
        <v>0</v>
      </c>
      <c r="BB273" s="220">
        <f>IF(AZ273=2,G273,0)</f>
        <v>0</v>
      </c>
      <c r="BC273" s="220">
        <f>IF(AZ273=3,G273,0)</f>
        <v>0</v>
      </c>
      <c r="BD273" s="220">
        <f>IF(AZ273=4,G273,0)</f>
        <v>0</v>
      </c>
      <c r="BE273" s="220">
        <f>IF(AZ273=5,G273,0)</f>
        <v>0</v>
      </c>
      <c r="CA273" s="247">
        <v>1</v>
      </c>
      <c r="CB273" s="247">
        <v>7</v>
      </c>
    </row>
    <row r="274" spans="1:80" x14ac:dyDescent="0.2">
      <c r="A274" s="248">
        <v>110</v>
      </c>
      <c r="B274" s="249" t="s">
        <v>520</v>
      </c>
      <c r="C274" s="250" t="s">
        <v>521</v>
      </c>
      <c r="D274" s="251" t="s">
        <v>139</v>
      </c>
      <c r="E274" s="252">
        <v>30</v>
      </c>
      <c r="F274" s="252">
        <v>0</v>
      </c>
      <c r="G274" s="253">
        <f>E274*F274</f>
        <v>0</v>
      </c>
      <c r="H274" s="254">
        <v>1.3999999999999999E-4</v>
      </c>
      <c r="I274" s="255">
        <f>E274*H274</f>
        <v>4.1999999999999997E-3</v>
      </c>
      <c r="J274" s="254">
        <v>0</v>
      </c>
      <c r="K274" s="255">
        <f>E274*J274</f>
        <v>0</v>
      </c>
      <c r="O274" s="247">
        <v>2</v>
      </c>
      <c r="AA274" s="220">
        <v>1</v>
      </c>
      <c r="AB274" s="220">
        <v>7</v>
      </c>
      <c r="AC274" s="220">
        <v>7</v>
      </c>
      <c r="AZ274" s="220">
        <v>2</v>
      </c>
      <c r="BA274" s="220">
        <f>IF(AZ274=1,G274,0)</f>
        <v>0</v>
      </c>
      <c r="BB274" s="220">
        <f>IF(AZ274=2,G274,0)</f>
        <v>0</v>
      </c>
      <c r="BC274" s="220">
        <f>IF(AZ274=3,G274,0)</f>
        <v>0</v>
      </c>
      <c r="BD274" s="220">
        <f>IF(AZ274=4,G274,0)</f>
        <v>0</v>
      </c>
      <c r="BE274" s="220">
        <f>IF(AZ274=5,G274,0)</f>
        <v>0</v>
      </c>
      <c r="CA274" s="247">
        <v>1</v>
      </c>
      <c r="CB274" s="247">
        <v>7</v>
      </c>
    </row>
    <row r="275" spans="1:80" x14ac:dyDescent="0.2">
      <c r="A275" s="266"/>
      <c r="B275" s="267" t="s">
        <v>96</v>
      </c>
      <c r="C275" s="268" t="s">
        <v>517</v>
      </c>
      <c r="D275" s="269"/>
      <c r="E275" s="270"/>
      <c r="F275" s="271"/>
      <c r="G275" s="272">
        <f>SUM(G272:G274)</f>
        <v>0</v>
      </c>
      <c r="H275" s="273"/>
      <c r="I275" s="274">
        <f>SUM(I272:I274)</f>
        <v>6.3E-3</v>
      </c>
      <c r="J275" s="273"/>
      <c r="K275" s="274">
        <f>SUM(K272:K274)</f>
        <v>0</v>
      </c>
      <c r="O275" s="247">
        <v>4</v>
      </c>
      <c r="BA275" s="275">
        <f>SUM(BA272:BA274)</f>
        <v>0</v>
      </c>
      <c r="BB275" s="275">
        <f>SUM(BB272:BB274)</f>
        <v>0</v>
      </c>
      <c r="BC275" s="275">
        <f>SUM(BC272:BC274)</f>
        <v>0</v>
      </c>
      <c r="BD275" s="275">
        <f>SUM(BD272:BD274)</f>
        <v>0</v>
      </c>
      <c r="BE275" s="275">
        <f>SUM(BE272:BE274)</f>
        <v>0</v>
      </c>
    </row>
    <row r="276" spans="1:80" x14ac:dyDescent="0.2">
      <c r="A276" s="237" t="s">
        <v>93</v>
      </c>
      <c r="B276" s="238" t="s">
        <v>522</v>
      </c>
      <c r="C276" s="239" t="s">
        <v>523</v>
      </c>
      <c r="D276" s="240"/>
      <c r="E276" s="241"/>
      <c r="F276" s="241"/>
      <c r="G276" s="242"/>
      <c r="H276" s="243"/>
      <c r="I276" s="244"/>
      <c r="J276" s="245"/>
      <c r="K276" s="246"/>
      <c r="O276" s="247">
        <v>1</v>
      </c>
    </row>
    <row r="277" spans="1:80" ht="22.5" x14ac:dyDescent="0.2">
      <c r="A277" s="248">
        <v>111</v>
      </c>
      <c r="B277" s="249" t="s">
        <v>525</v>
      </c>
      <c r="C277" s="250" t="s">
        <v>526</v>
      </c>
      <c r="D277" s="251" t="s">
        <v>139</v>
      </c>
      <c r="E277" s="252">
        <v>12.1808</v>
      </c>
      <c r="F277" s="252">
        <v>0</v>
      </c>
      <c r="G277" s="253">
        <f>E277*F277</f>
        <v>0</v>
      </c>
      <c r="H277" s="254">
        <v>3.82E-3</v>
      </c>
      <c r="I277" s="255">
        <f>E277*H277</f>
        <v>4.6530655999999997E-2</v>
      </c>
      <c r="J277" s="254">
        <v>0</v>
      </c>
      <c r="K277" s="255">
        <f>E277*J277</f>
        <v>0</v>
      </c>
      <c r="O277" s="247">
        <v>2</v>
      </c>
      <c r="AA277" s="220">
        <v>1</v>
      </c>
      <c r="AB277" s="220">
        <v>7</v>
      </c>
      <c r="AC277" s="220">
        <v>7</v>
      </c>
      <c r="AZ277" s="220">
        <v>2</v>
      </c>
      <c r="BA277" s="220">
        <f>IF(AZ277=1,G277,0)</f>
        <v>0</v>
      </c>
      <c r="BB277" s="220">
        <f>IF(AZ277=2,G277,0)</f>
        <v>0</v>
      </c>
      <c r="BC277" s="220">
        <f>IF(AZ277=3,G277,0)</f>
        <v>0</v>
      </c>
      <c r="BD277" s="220">
        <f>IF(AZ277=4,G277,0)</f>
        <v>0</v>
      </c>
      <c r="BE277" s="220">
        <f>IF(AZ277=5,G277,0)</f>
        <v>0</v>
      </c>
      <c r="CA277" s="247">
        <v>1</v>
      </c>
      <c r="CB277" s="247">
        <v>7</v>
      </c>
    </row>
    <row r="278" spans="1:80" ht="22.5" x14ac:dyDescent="0.2">
      <c r="A278" s="256"/>
      <c r="B278" s="260"/>
      <c r="C278" s="320" t="s">
        <v>527</v>
      </c>
      <c r="D278" s="321"/>
      <c r="E278" s="261">
        <v>12.1808</v>
      </c>
      <c r="F278" s="262"/>
      <c r="G278" s="263"/>
      <c r="H278" s="264"/>
      <c r="I278" s="258"/>
      <c r="J278" s="265"/>
      <c r="K278" s="258"/>
      <c r="M278" s="259" t="s">
        <v>527</v>
      </c>
      <c r="O278" s="247"/>
    </row>
    <row r="279" spans="1:80" x14ac:dyDescent="0.2">
      <c r="A279" s="248">
        <v>112</v>
      </c>
      <c r="B279" s="249" t="s">
        <v>528</v>
      </c>
      <c r="C279" s="250" t="s">
        <v>529</v>
      </c>
      <c r="D279" s="251" t="s">
        <v>12</v>
      </c>
      <c r="E279" s="252"/>
      <c r="F279" s="252">
        <v>0</v>
      </c>
      <c r="G279" s="253">
        <f>E279*F279</f>
        <v>0</v>
      </c>
      <c r="H279" s="254">
        <v>0</v>
      </c>
      <c r="I279" s="255">
        <f>E279*H279</f>
        <v>0</v>
      </c>
      <c r="J279" s="254"/>
      <c r="K279" s="255">
        <f>E279*J279</f>
        <v>0</v>
      </c>
      <c r="O279" s="247">
        <v>2</v>
      </c>
      <c r="AA279" s="220">
        <v>7</v>
      </c>
      <c r="AB279" s="220">
        <v>1002</v>
      </c>
      <c r="AC279" s="220">
        <v>5</v>
      </c>
      <c r="AZ279" s="220">
        <v>2</v>
      </c>
      <c r="BA279" s="220">
        <f>IF(AZ279=1,G279,0)</f>
        <v>0</v>
      </c>
      <c r="BB279" s="220">
        <f>IF(AZ279=2,G279,0)</f>
        <v>0</v>
      </c>
      <c r="BC279" s="220">
        <f>IF(AZ279=3,G279,0)</f>
        <v>0</v>
      </c>
      <c r="BD279" s="220">
        <f>IF(AZ279=4,G279,0)</f>
        <v>0</v>
      </c>
      <c r="BE279" s="220">
        <f>IF(AZ279=5,G279,0)</f>
        <v>0</v>
      </c>
      <c r="CA279" s="247">
        <v>7</v>
      </c>
      <c r="CB279" s="247">
        <v>1002</v>
      </c>
    </row>
    <row r="280" spans="1:80" x14ac:dyDescent="0.2">
      <c r="A280" s="266"/>
      <c r="B280" s="267" t="s">
        <v>96</v>
      </c>
      <c r="C280" s="268" t="s">
        <v>524</v>
      </c>
      <c r="D280" s="269"/>
      <c r="E280" s="270"/>
      <c r="F280" s="271"/>
      <c r="G280" s="272">
        <f>SUM(G276:G279)</f>
        <v>0</v>
      </c>
      <c r="H280" s="273"/>
      <c r="I280" s="274">
        <f>SUM(I276:I279)</f>
        <v>4.6530655999999997E-2</v>
      </c>
      <c r="J280" s="273"/>
      <c r="K280" s="274">
        <f>SUM(K276:K279)</f>
        <v>0</v>
      </c>
      <c r="O280" s="247">
        <v>4</v>
      </c>
      <c r="BA280" s="275">
        <f>SUM(BA276:BA279)</f>
        <v>0</v>
      </c>
      <c r="BB280" s="275">
        <f>SUM(BB276:BB279)</f>
        <v>0</v>
      </c>
      <c r="BC280" s="275">
        <f>SUM(BC276:BC279)</f>
        <v>0</v>
      </c>
      <c r="BD280" s="275">
        <f>SUM(BD276:BD279)</f>
        <v>0</v>
      </c>
      <c r="BE280" s="275">
        <f>SUM(BE276:BE279)</f>
        <v>0</v>
      </c>
    </row>
    <row r="281" spans="1:80" x14ac:dyDescent="0.2">
      <c r="A281" s="237" t="s">
        <v>93</v>
      </c>
      <c r="B281" s="238" t="s">
        <v>530</v>
      </c>
      <c r="C281" s="239" t="s">
        <v>531</v>
      </c>
      <c r="D281" s="240"/>
      <c r="E281" s="241"/>
      <c r="F281" s="241"/>
      <c r="G281" s="242"/>
      <c r="H281" s="243"/>
      <c r="I281" s="244"/>
      <c r="J281" s="245"/>
      <c r="K281" s="246"/>
      <c r="O281" s="247">
        <v>1</v>
      </c>
    </row>
    <row r="282" spans="1:80" ht="22.5" x14ac:dyDescent="0.2">
      <c r="A282" s="248">
        <v>113</v>
      </c>
      <c r="B282" s="249" t="s">
        <v>533</v>
      </c>
      <c r="C282" s="250" t="s">
        <v>534</v>
      </c>
      <c r="D282" s="251" t="s">
        <v>256</v>
      </c>
      <c r="E282" s="252">
        <v>1</v>
      </c>
      <c r="F282" s="252">
        <v>0</v>
      </c>
      <c r="G282" s="253">
        <f>E282*F282</f>
        <v>0</v>
      </c>
      <c r="H282" s="254">
        <v>0</v>
      </c>
      <c r="I282" s="255">
        <f>E282*H282</f>
        <v>0</v>
      </c>
      <c r="J282" s="254"/>
      <c r="K282" s="255">
        <f>E282*J282</f>
        <v>0</v>
      </c>
      <c r="O282" s="247">
        <v>2</v>
      </c>
      <c r="AA282" s="220">
        <v>12</v>
      </c>
      <c r="AB282" s="220">
        <v>0</v>
      </c>
      <c r="AC282" s="220">
        <v>144</v>
      </c>
      <c r="AZ282" s="220">
        <v>4</v>
      </c>
      <c r="BA282" s="220">
        <f>IF(AZ282=1,G282,0)</f>
        <v>0</v>
      </c>
      <c r="BB282" s="220">
        <f>IF(AZ282=2,G282,0)</f>
        <v>0</v>
      </c>
      <c r="BC282" s="220">
        <f>IF(AZ282=3,G282,0)</f>
        <v>0</v>
      </c>
      <c r="BD282" s="220">
        <f>IF(AZ282=4,G282,0)</f>
        <v>0</v>
      </c>
      <c r="BE282" s="220">
        <f>IF(AZ282=5,G282,0)</f>
        <v>0</v>
      </c>
      <c r="CA282" s="247">
        <v>12</v>
      </c>
      <c r="CB282" s="247">
        <v>0</v>
      </c>
    </row>
    <row r="283" spans="1:80" x14ac:dyDescent="0.2">
      <c r="A283" s="248">
        <v>114</v>
      </c>
      <c r="B283" s="249" t="s">
        <v>535</v>
      </c>
      <c r="C283" s="250" t="s">
        <v>536</v>
      </c>
      <c r="D283" s="251" t="s">
        <v>256</v>
      </c>
      <c r="E283" s="252">
        <v>2</v>
      </c>
      <c r="F283" s="252">
        <v>0</v>
      </c>
      <c r="G283" s="253">
        <f>E283*F283</f>
        <v>0</v>
      </c>
      <c r="H283" s="254">
        <v>0</v>
      </c>
      <c r="I283" s="255">
        <f>E283*H283</f>
        <v>0</v>
      </c>
      <c r="J283" s="254"/>
      <c r="K283" s="255">
        <f>E283*J283</f>
        <v>0</v>
      </c>
      <c r="O283" s="247">
        <v>2</v>
      </c>
      <c r="AA283" s="220">
        <v>12</v>
      </c>
      <c r="AB283" s="220">
        <v>0</v>
      </c>
      <c r="AC283" s="220">
        <v>143</v>
      </c>
      <c r="AZ283" s="220">
        <v>4</v>
      </c>
      <c r="BA283" s="220">
        <f>IF(AZ283=1,G283,0)</f>
        <v>0</v>
      </c>
      <c r="BB283" s="220">
        <f>IF(AZ283=2,G283,0)</f>
        <v>0</v>
      </c>
      <c r="BC283" s="220">
        <f>IF(AZ283=3,G283,0)</f>
        <v>0</v>
      </c>
      <c r="BD283" s="220">
        <f>IF(AZ283=4,G283,0)</f>
        <v>0</v>
      </c>
      <c r="BE283" s="220">
        <f>IF(AZ283=5,G283,0)</f>
        <v>0</v>
      </c>
      <c r="CA283" s="247">
        <v>12</v>
      </c>
      <c r="CB283" s="247">
        <v>0</v>
      </c>
    </row>
    <row r="284" spans="1:80" x14ac:dyDescent="0.2">
      <c r="A284" s="266"/>
      <c r="B284" s="267" t="s">
        <v>96</v>
      </c>
      <c r="C284" s="268" t="s">
        <v>532</v>
      </c>
      <c r="D284" s="269"/>
      <c r="E284" s="270"/>
      <c r="F284" s="271"/>
      <c r="G284" s="272">
        <f>SUM(G281:G283)</f>
        <v>0</v>
      </c>
      <c r="H284" s="273"/>
      <c r="I284" s="274">
        <f>SUM(I281:I283)</f>
        <v>0</v>
      </c>
      <c r="J284" s="273"/>
      <c r="K284" s="274">
        <f>SUM(K281:K283)</f>
        <v>0</v>
      </c>
      <c r="O284" s="247">
        <v>4</v>
      </c>
      <c r="BA284" s="275">
        <f>SUM(BA281:BA283)</f>
        <v>0</v>
      </c>
      <c r="BB284" s="275">
        <f>SUM(BB281:BB283)</f>
        <v>0</v>
      </c>
      <c r="BC284" s="275">
        <f>SUM(BC281:BC283)</f>
        <v>0</v>
      </c>
      <c r="BD284" s="275">
        <f>SUM(BD281:BD283)</f>
        <v>0</v>
      </c>
      <c r="BE284" s="275">
        <f>SUM(BE281:BE283)</f>
        <v>0</v>
      </c>
    </row>
    <row r="285" spans="1:80" x14ac:dyDescent="0.2">
      <c r="A285" s="237" t="s">
        <v>93</v>
      </c>
      <c r="B285" s="238" t="s">
        <v>537</v>
      </c>
      <c r="C285" s="239" t="s">
        <v>538</v>
      </c>
      <c r="D285" s="240"/>
      <c r="E285" s="241"/>
      <c r="F285" s="241"/>
      <c r="G285" s="242"/>
      <c r="H285" s="243"/>
      <c r="I285" s="244"/>
      <c r="J285" s="245"/>
      <c r="K285" s="246"/>
      <c r="O285" s="247">
        <v>1</v>
      </c>
    </row>
    <row r="286" spans="1:80" x14ac:dyDescent="0.2">
      <c r="A286" s="248">
        <v>115</v>
      </c>
      <c r="B286" s="249" t="s">
        <v>540</v>
      </c>
      <c r="C286" s="250" t="s">
        <v>541</v>
      </c>
      <c r="D286" s="251" t="s">
        <v>289</v>
      </c>
      <c r="E286" s="252">
        <v>13.5815</v>
      </c>
      <c r="F286" s="252">
        <v>0</v>
      </c>
      <c r="G286" s="253">
        <f>E286*F286</f>
        <v>0</v>
      </c>
      <c r="H286" s="254">
        <v>0</v>
      </c>
      <c r="I286" s="255">
        <f>E286*H286</f>
        <v>0</v>
      </c>
      <c r="J286" s="254">
        <v>0</v>
      </c>
      <c r="K286" s="255">
        <f>E286*J286</f>
        <v>0</v>
      </c>
      <c r="O286" s="247">
        <v>2</v>
      </c>
      <c r="AA286" s="220">
        <v>1</v>
      </c>
      <c r="AB286" s="220">
        <v>10</v>
      </c>
      <c r="AC286" s="220">
        <v>10</v>
      </c>
      <c r="AZ286" s="220">
        <v>1</v>
      </c>
      <c r="BA286" s="220">
        <f>IF(AZ286=1,G286,0)</f>
        <v>0</v>
      </c>
      <c r="BB286" s="220">
        <f>IF(AZ286=2,G286,0)</f>
        <v>0</v>
      </c>
      <c r="BC286" s="220">
        <f>IF(AZ286=3,G286,0)</f>
        <v>0</v>
      </c>
      <c r="BD286" s="220">
        <f>IF(AZ286=4,G286,0)</f>
        <v>0</v>
      </c>
      <c r="BE286" s="220">
        <f>IF(AZ286=5,G286,0)</f>
        <v>0</v>
      </c>
      <c r="CA286" s="247">
        <v>1</v>
      </c>
      <c r="CB286" s="247">
        <v>10</v>
      </c>
    </row>
    <row r="287" spans="1:80" x14ac:dyDescent="0.2">
      <c r="A287" s="256"/>
      <c r="B287" s="260"/>
      <c r="C287" s="320" t="s">
        <v>542</v>
      </c>
      <c r="D287" s="321"/>
      <c r="E287" s="261">
        <v>13.5815</v>
      </c>
      <c r="F287" s="262"/>
      <c r="G287" s="263"/>
      <c r="H287" s="264"/>
      <c r="I287" s="258"/>
      <c r="J287" s="265"/>
      <c r="K287" s="258"/>
      <c r="M287" s="259" t="s">
        <v>542</v>
      </c>
      <c r="O287" s="247"/>
    </row>
    <row r="288" spans="1:80" x14ac:dyDescent="0.2">
      <c r="A288" s="248">
        <v>116</v>
      </c>
      <c r="B288" s="249" t="s">
        <v>543</v>
      </c>
      <c r="C288" s="250" t="s">
        <v>544</v>
      </c>
      <c r="D288" s="251" t="s">
        <v>289</v>
      </c>
      <c r="E288" s="252">
        <v>1.7688999999999999</v>
      </c>
      <c r="F288" s="252">
        <v>0</v>
      </c>
      <c r="G288" s="253">
        <f>E288*F288</f>
        <v>0</v>
      </c>
      <c r="H288" s="254">
        <v>0</v>
      </c>
      <c r="I288" s="255">
        <f>E288*H288</f>
        <v>0</v>
      </c>
      <c r="J288" s="254"/>
      <c r="K288" s="255">
        <f>E288*J288</f>
        <v>0</v>
      </c>
      <c r="O288" s="247">
        <v>2</v>
      </c>
      <c r="AA288" s="220">
        <v>12</v>
      </c>
      <c r="AB288" s="220">
        <v>0</v>
      </c>
      <c r="AC288" s="220">
        <v>109</v>
      </c>
      <c r="AZ288" s="220">
        <v>1</v>
      </c>
      <c r="BA288" s="220">
        <f>IF(AZ288=1,G288,0)</f>
        <v>0</v>
      </c>
      <c r="BB288" s="220">
        <f>IF(AZ288=2,G288,0)</f>
        <v>0</v>
      </c>
      <c r="BC288" s="220">
        <f>IF(AZ288=3,G288,0)</f>
        <v>0</v>
      </c>
      <c r="BD288" s="220">
        <f>IF(AZ288=4,G288,0)</f>
        <v>0</v>
      </c>
      <c r="BE288" s="220">
        <f>IF(AZ288=5,G288,0)</f>
        <v>0</v>
      </c>
      <c r="CA288" s="247">
        <v>12</v>
      </c>
      <c r="CB288" s="247">
        <v>0</v>
      </c>
    </row>
    <row r="289" spans="1:80" x14ac:dyDescent="0.2">
      <c r="A289" s="256"/>
      <c r="B289" s="260"/>
      <c r="C289" s="320" t="s">
        <v>545</v>
      </c>
      <c r="D289" s="321"/>
      <c r="E289" s="261">
        <v>1.7688999999999999</v>
      </c>
      <c r="F289" s="262"/>
      <c r="G289" s="263"/>
      <c r="H289" s="264"/>
      <c r="I289" s="258"/>
      <c r="J289" s="265"/>
      <c r="K289" s="258"/>
      <c r="M289" s="259" t="s">
        <v>545</v>
      </c>
      <c r="O289" s="247"/>
    </row>
    <row r="290" spans="1:80" x14ac:dyDescent="0.2">
      <c r="A290" s="248">
        <v>117</v>
      </c>
      <c r="B290" s="249" t="s">
        <v>546</v>
      </c>
      <c r="C290" s="250" t="s">
        <v>547</v>
      </c>
      <c r="D290" s="251" t="s">
        <v>289</v>
      </c>
      <c r="E290" s="252">
        <v>15.431828672</v>
      </c>
      <c r="F290" s="252">
        <v>0</v>
      </c>
      <c r="G290" s="253">
        <f>E290*F290</f>
        <v>0</v>
      </c>
      <c r="H290" s="254">
        <v>0</v>
      </c>
      <c r="I290" s="255">
        <f>E290*H290</f>
        <v>0</v>
      </c>
      <c r="J290" s="254"/>
      <c r="K290" s="255">
        <f>E290*J290</f>
        <v>0</v>
      </c>
      <c r="O290" s="247">
        <v>2</v>
      </c>
      <c r="AA290" s="220">
        <v>8</v>
      </c>
      <c r="AB290" s="220">
        <v>0</v>
      </c>
      <c r="AC290" s="220">
        <v>3</v>
      </c>
      <c r="AZ290" s="220">
        <v>1</v>
      </c>
      <c r="BA290" s="220">
        <f>IF(AZ290=1,G290,0)</f>
        <v>0</v>
      </c>
      <c r="BB290" s="220">
        <f>IF(AZ290=2,G290,0)</f>
        <v>0</v>
      </c>
      <c r="BC290" s="220">
        <f>IF(AZ290=3,G290,0)</f>
        <v>0</v>
      </c>
      <c r="BD290" s="220">
        <f>IF(AZ290=4,G290,0)</f>
        <v>0</v>
      </c>
      <c r="BE290" s="220">
        <f>IF(AZ290=5,G290,0)</f>
        <v>0</v>
      </c>
      <c r="CA290" s="247">
        <v>8</v>
      </c>
      <c r="CB290" s="247">
        <v>0</v>
      </c>
    </row>
    <row r="291" spans="1:80" x14ac:dyDescent="0.2">
      <c r="A291" s="248">
        <v>118</v>
      </c>
      <c r="B291" s="249" t="s">
        <v>548</v>
      </c>
      <c r="C291" s="250" t="s">
        <v>549</v>
      </c>
      <c r="D291" s="251" t="s">
        <v>289</v>
      </c>
      <c r="E291" s="252">
        <v>15.431828672</v>
      </c>
      <c r="F291" s="252">
        <v>0</v>
      </c>
      <c r="G291" s="253">
        <f>E291*F291</f>
        <v>0</v>
      </c>
      <c r="H291" s="254">
        <v>0</v>
      </c>
      <c r="I291" s="255">
        <f>E291*H291</f>
        <v>0</v>
      </c>
      <c r="J291" s="254"/>
      <c r="K291" s="255">
        <f>E291*J291</f>
        <v>0</v>
      </c>
      <c r="O291" s="247">
        <v>2</v>
      </c>
      <c r="AA291" s="220">
        <v>8</v>
      </c>
      <c r="AB291" s="220">
        <v>0</v>
      </c>
      <c r="AC291" s="220">
        <v>3</v>
      </c>
      <c r="AZ291" s="220">
        <v>1</v>
      </c>
      <c r="BA291" s="220">
        <f>IF(AZ291=1,G291,0)</f>
        <v>0</v>
      </c>
      <c r="BB291" s="220">
        <f>IF(AZ291=2,G291,0)</f>
        <v>0</v>
      </c>
      <c r="BC291" s="220">
        <f>IF(AZ291=3,G291,0)</f>
        <v>0</v>
      </c>
      <c r="BD291" s="220">
        <f>IF(AZ291=4,G291,0)</f>
        <v>0</v>
      </c>
      <c r="BE291" s="220">
        <f>IF(AZ291=5,G291,0)</f>
        <v>0</v>
      </c>
      <c r="CA291" s="247">
        <v>8</v>
      </c>
      <c r="CB291" s="247">
        <v>0</v>
      </c>
    </row>
    <row r="292" spans="1:80" x14ac:dyDescent="0.2">
      <c r="A292" s="256"/>
      <c r="B292" s="257"/>
      <c r="C292" s="322" t="s">
        <v>550</v>
      </c>
      <c r="D292" s="323"/>
      <c r="E292" s="323"/>
      <c r="F292" s="323"/>
      <c r="G292" s="324"/>
      <c r="I292" s="258"/>
      <c r="K292" s="258"/>
      <c r="L292" s="259" t="s">
        <v>550</v>
      </c>
      <c r="O292" s="247">
        <v>3</v>
      </c>
    </row>
    <row r="293" spans="1:80" x14ac:dyDescent="0.2">
      <c r="A293" s="248">
        <v>119</v>
      </c>
      <c r="B293" s="249" t="s">
        <v>551</v>
      </c>
      <c r="C293" s="250" t="s">
        <v>552</v>
      </c>
      <c r="D293" s="251" t="s">
        <v>289</v>
      </c>
      <c r="E293" s="252">
        <v>293.20474476800001</v>
      </c>
      <c r="F293" s="252">
        <v>0</v>
      </c>
      <c r="G293" s="253">
        <f>E293*F293</f>
        <v>0</v>
      </c>
      <c r="H293" s="254">
        <v>0</v>
      </c>
      <c r="I293" s="255">
        <f>E293*H293</f>
        <v>0</v>
      </c>
      <c r="J293" s="254"/>
      <c r="K293" s="255">
        <f>E293*J293</f>
        <v>0</v>
      </c>
      <c r="O293" s="247">
        <v>2</v>
      </c>
      <c r="AA293" s="220">
        <v>8</v>
      </c>
      <c r="AB293" s="220">
        <v>0</v>
      </c>
      <c r="AC293" s="220">
        <v>3</v>
      </c>
      <c r="AZ293" s="220">
        <v>1</v>
      </c>
      <c r="BA293" s="220">
        <f>IF(AZ293=1,G293,0)</f>
        <v>0</v>
      </c>
      <c r="BB293" s="220">
        <f>IF(AZ293=2,G293,0)</f>
        <v>0</v>
      </c>
      <c r="BC293" s="220">
        <f>IF(AZ293=3,G293,0)</f>
        <v>0</v>
      </c>
      <c r="BD293" s="220">
        <f>IF(AZ293=4,G293,0)</f>
        <v>0</v>
      </c>
      <c r="BE293" s="220">
        <f>IF(AZ293=5,G293,0)</f>
        <v>0</v>
      </c>
      <c r="CA293" s="247">
        <v>8</v>
      </c>
      <c r="CB293" s="247">
        <v>0</v>
      </c>
    </row>
    <row r="294" spans="1:80" x14ac:dyDescent="0.2">
      <c r="A294" s="248">
        <v>120</v>
      </c>
      <c r="B294" s="249" t="s">
        <v>553</v>
      </c>
      <c r="C294" s="250" t="s">
        <v>554</v>
      </c>
      <c r="D294" s="251" t="s">
        <v>289</v>
      </c>
      <c r="E294" s="252">
        <v>15.431828672</v>
      </c>
      <c r="F294" s="252">
        <v>0</v>
      </c>
      <c r="G294" s="253">
        <f>E294*F294</f>
        <v>0</v>
      </c>
      <c r="H294" s="254">
        <v>0</v>
      </c>
      <c r="I294" s="255">
        <f>E294*H294</f>
        <v>0</v>
      </c>
      <c r="J294" s="254"/>
      <c r="K294" s="255">
        <f>E294*J294</f>
        <v>0</v>
      </c>
      <c r="O294" s="247">
        <v>2</v>
      </c>
      <c r="AA294" s="220">
        <v>8</v>
      </c>
      <c r="AB294" s="220">
        <v>0</v>
      </c>
      <c r="AC294" s="220">
        <v>3</v>
      </c>
      <c r="AZ294" s="220">
        <v>1</v>
      </c>
      <c r="BA294" s="220">
        <f>IF(AZ294=1,G294,0)</f>
        <v>0</v>
      </c>
      <c r="BB294" s="220">
        <f>IF(AZ294=2,G294,0)</f>
        <v>0</v>
      </c>
      <c r="BC294" s="220">
        <f>IF(AZ294=3,G294,0)</f>
        <v>0</v>
      </c>
      <c r="BD294" s="220">
        <f>IF(AZ294=4,G294,0)</f>
        <v>0</v>
      </c>
      <c r="BE294" s="220">
        <f>IF(AZ294=5,G294,0)</f>
        <v>0</v>
      </c>
      <c r="CA294" s="247">
        <v>8</v>
      </c>
      <c r="CB294" s="247">
        <v>0</v>
      </c>
    </row>
    <row r="295" spans="1:80" x14ac:dyDescent="0.2">
      <c r="A295" s="248">
        <v>121</v>
      </c>
      <c r="B295" s="249" t="s">
        <v>555</v>
      </c>
      <c r="C295" s="250" t="s">
        <v>556</v>
      </c>
      <c r="D295" s="251" t="s">
        <v>289</v>
      </c>
      <c r="E295" s="252">
        <v>123.454629376</v>
      </c>
      <c r="F295" s="252">
        <v>0</v>
      </c>
      <c r="G295" s="253">
        <f>E295*F295</f>
        <v>0</v>
      </c>
      <c r="H295" s="254">
        <v>0</v>
      </c>
      <c r="I295" s="255">
        <f>E295*H295</f>
        <v>0</v>
      </c>
      <c r="J295" s="254"/>
      <c r="K295" s="255">
        <f>E295*J295</f>
        <v>0</v>
      </c>
      <c r="O295" s="247">
        <v>2</v>
      </c>
      <c r="AA295" s="220">
        <v>8</v>
      </c>
      <c r="AB295" s="220">
        <v>0</v>
      </c>
      <c r="AC295" s="220">
        <v>3</v>
      </c>
      <c r="AZ295" s="220">
        <v>1</v>
      </c>
      <c r="BA295" s="220">
        <f>IF(AZ295=1,G295,0)</f>
        <v>0</v>
      </c>
      <c r="BB295" s="220">
        <f>IF(AZ295=2,G295,0)</f>
        <v>0</v>
      </c>
      <c r="BC295" s="220">
        <f>IF(AZ295=3,G295,0)</f>
        <v>0</v>
      </c>
      <c r="BD295" s="220">
        <f>IF(AZ295=4,G295,0)</f>
        <v>0</v>
      </c>
      <c r="BE295" s="220">
        <f>IF(AZ295=5,G295,0)</f>
        <v>0</v>
      </c>
      <c r="CA295" s="247">
        <v>8</v>
      </c>
      <c r="CB295" s="247">
        <v>0</v>
      </c>
    </row>
    <row r="296" spans="1:80" x14ac:dyDescent="0.2">
      <c r="A296" s="266"/>
      <c r="B296" s="267" t="s">
        <v>96</v>
      </c>
      <c r="C296" s="268" t="s">
        <v>539</v>
      </c>
      <c r="D296" s="269"/>
      <c r="E296" s="270"/>
      <c r="F296" s="271"/>
      <c r="G296" s="272">
        <f>SUM(G285:G295)</f>
        <v>0</v>
      </c>
      <c r="H296" s="273"/>
      <c r="I296" s="274">
        <f>SUM(I285:I295)</f>
        <v>0</v>
      </c>
      <c r="J296" s="273"/>
      <c r="K296" s="274">
        <f>SUM(K285:K295)</f>
        <v>0</v>
      </c>
      <c r="O296" s="247">
        <v>4</v>
      </c>
      <c r="BA296" s="275">
        <f>SUM(BA285:BA295)</f>
        <v>0</v>
      </c>
      <c r="BB296" s="275">
        <f>SUM(BB285:BB295)</f>
        <v>0</v>
      </c>
      <c r="BC296" s="275">
        <f>SUM(BC285:BC295)</f>
        <v>0</v>
      </c>
      <c r="BD296" s="275">
        <f>SUM(BD285:BD295)</f>
        <v>0</v>
      </c>
      <c r="BE296" s="275">
        <f>SUM(BE285:BE295)</f>
        <v>0</v>
      </c>
    </row>
    <row r="297" spans="1:80" x14ac:dyDescent="0.2">
      <c r="E297" s="220"/>
    </row>
    <row r="298" spans="1:80" x14ac:dyDescent="0.2">
      <c r="E298" s="220"/>
    </row>
    <row r="299" spans="1:80" x14ac:dyDescent="0.2">
      <c r="E299" s="220"/>
    </row>
    <row r="300" spans="1:80" x14ac:dyDescent="0.2">
      <c r="E300" s="220"/>
    </row>
    <row r="301" spans="1:80" x14ac:dyDescent="0.2">
      <c r="E301" s="220"/>
    </row>
    <row r="302" spans="1:80" x14ac:dyDescent="0.2">
      <c r="E302" s="220"/>
    </row>
    <row r="303" spans="1:80" x14ac:dyDescent="0.2">
      <c r="E303" s="220"/>
    </row>
    <row r="304" spans="1:80" x14ac:dyDescent="0.2">
      <c r="E304" s="220"/>
    </row>
    <row r="305" spans="1:7" x14ac:dyDescent="0.2">
      <c r="E305" s="220"/>
    </row>
    <row r="306" spans="1:7" x14ac:dyDescent="0.2">
      <c r="E306" s="220"/>
    </row>
    <row r="307" spans="1:7" x14ac:dyDescent="0.2">
      <c r="E307" s="220"/>
    </row>
    <row r="308" spans="1:7" x14ac:dyDescent="0.2">
      <c r="E308" s="220"/>
    </row>
    <row r="309" spans="1:7" x14ac:dyDescent="0.2">
      <c r="E309" s="220"/>
    </row>
    <row r="310" spans="1:7" x14ac:dyDescent="0.2">
      <c r="E310" s="220"/>
    </row>
    <row r="311" spans="1:7" x14ac:dyDescent="0.2">
      <c r="E311" s="220"/>
    </row>
    <row r="312" spans="1:7" x14ac:dyDescent="0.2">
      <c r="E312" s="220"/>
    </row>
    <row r="313" spans="1:7" x14ac:dyDescent="0.2">
      <c r="E313" s="220"/>
    </row>
    <row r="314" spans="1:7" x14ac:dyDescent="0.2">
      <c r="E314" s="220"/>
    </row>
    <row r="315" spans="1:7" x14ac:dyDescent="0.2">
      <c r="E315" s="220"/>
    </row>
    <row r="316" spans="1:7" x14ac:dyDescent="0.2">
      <c r="E316" s="220"/>
    </row>
    <row r="317" spans="1:7" x14ac:dyDescent="0.2">
      <c r="E317" s="220"/>
    </row>
    <row r="318" spans="1:7" x14ac:dyDescent="0.2">
      <c r="E318" s="220"/>
    </row>
    <row r="319" spans="1:7" x14ac:dyDescent="0.2">
      <c r="E319" s="220"/>
    </row>
    <row r="320" spans="1:7" x14ac:dyDescent="0.2">
      <c r="A320" s="265"/>
      <c r="B320" s="265"/>
      <c r="C320" s="265"/>
      <c r="D320" s="265"/>
      <c r="E320" s="265"/>
      <c r="F320" s="265"/>
      <c r="G320" s="265"/>
    </row>
    <row r="321" spans="1:7" x14ac:dyDescent="0.2">
      <c r="A321" s="265"/>
      <c r="B321" s="265"/>
      <c r="C321" s="265"/>
      <c r="D321" s="265"/>
      <c r="E321" s="265"/>
      <c r="F321" s="265"/>
      <c r="G321" s="265"/>
    </row>
    <row r="322" spans="1:7" x14ac:dyDescent="0.2">
      <c r="A322" s="265"/>
      <c r="B322" s="265"/>
      <c r="C322" s="265"/>
      <c r="D322" s="265"/>
      <c r="E322" s="265"/>
      <c r="F322" s="265"/>
      <c r="G322" s="265"/>
    </row>
    <row r="323" spans="1:7" x14ac:dyDescent="0.2">
      <c r="A323" s="265"/>
      <c r="B323" s="265"/>
      <c r="C323" s="265"/>
      <c r="D323" s="265"/>
      <c r="E323" s="265"/>
      <c r="F323" s="265"/>
      <c r="G323" s="265"/>
    </row>
    <row r="324" spans="1:7" x14ac:dyDescent="0.2">
      <c r="E324" s="220"/>
    </row>
    <row r="325" spans="1:7" x14ac:dyDescent="0.2">
      <c r="E325" s="220"/>
    </row>
    <row r="326" spans="1:7" x14ac:dyDescent="0.2">
      <c r="E326" s="220"/>
    </row>
    <row r="327" spans="1:7" x14ac:dyDescent="0.2">
      <c r="E327" s="220"/>
    </row>
    <row r="328" spans="1:7" x14ac:dyDescent="0.2">
      <c r="E328" s="220"/>
    </row>
    <row r="329" spans="1:7" x14ac:dyDescent="0.2">
      <c r="E329" s="220"/>
    </row>
    <row r="330" spans="1:7" x14ac:dyDescent="0.2">
      <c r="E330" s="220"/>
    </row>
    <row r="331" spans="1:7" x14ac:dyDescent="0.2">
      <c r="E331" s="220"/>
    </row>
    <row r="332" spans="1:7" x14ac:dyDescent="0.2">
      <c r="E332" s="220"/>
    </row>
    <row r="333" spans="1:7" x14ac:dyDescent="0.2">
      <c r="E333" s="220"/>
    </row>
    <row r="334" spans="1:7" x14ac:dyDescent="0.2">
      <c r="E334" s="220"/>
    </row>
    <row r="335" spans="1:7" x14ac:dyDescent="0.2">
      <c r="E335" s="220"/>
    </row>
    <row r="336" spans="1:7" x14ac:dyDescent="0.2">
      <c r="E336" s="220"/>
    </row>
    <row r="337" spans="5:5" x14ac:dyDescent="0.2">
      <c r="E337" s="220"/>
    </row>
    <row r="338" spans="5:5" x14ac:dyDescent="0.2">
      <c r="E338" s="220"/>
    </row>
    <row r="339" spans="5:5" x14ac:dyDescent="0.2">
      <c r="E339" s="220"/>
    </row>
    <row r="340" spans="5:5" x14ac:dyDescent="0.2">
      <c r="E340" s="220"/>
    </row>
    <row r="341" spans="5:5" x14ac:dyDescent="0.2">
      <c r="E341" s="220"/>
    </row>
    <row r="342" spans="5:5" x14ac:dyDescent="0.2">
      <c r="E342" s="220"/>
    </row>
    <row r="343" spans="5:5" x14ac:dyDescent="0.2">
      <c r="E343" s="220"/>
    </row>
    <row r="344" spans="5:5" x14ac:dyDescent="0.2">
      <c r="E344" s="220"/>
    </row>
    <row r="345" spans="5:5" x14ac:dyDescent="0.2">
      <c r="E345" s="220"/>
    </row>
    <row r="346" spans="5:5" x14ac:dyDescent="0.2">
      <c r="E346" s="220"/>
    </row>
    <row r="347" spans="5:5" x14ac:dyDescent="0.2">
      <c r="E347" s="220"/>
    </row>
    <row r="348" spans="5:5" x14ac:dyDescent="0.2">
      <c r="E348" s="220"/>
    </row>
    <row r="349" spans="5:5" x14ac:dyDescent="0.2">
      <c r="E349" s="220"/>
    </row>
    <row r="350" spans="5:5" x14ac:dyDescent="0.2">
      <c r="E350" s="220"/>
    </row>
    <row r="351" spans="5:5" x14ac:dyDescent="0.2">
      <c r="E351" s="220"/>
    </row>
    <row r="352" spans="5:5" x14ac:dyDescent="0.2">
      <c r="E352" s="220"/>
    </row>
    <row r="353" spans="1:7" x14ac:dyDescent="0.2">
      <c r="E353" s="220"/>
    </row>
    <row r="354" spans="1:7" x14ac:dyDescent="0.2">
      <c r="E354" s="220"/>
    </row>
    <row r="355" spans="1:7" x14ac:dyDescent="0.2">
      <c r="A355" s="276"/>
      <c r="B355" s="276"/>
    </row>
    <row r="356" spans="1:7" x14ac:dyDescent="0.2">
      <c r="A356" s="265"/>
      <c r="B356" s="265"/>
      <c r="C356" s="277"/>
      <c r="D356" s="277"/>
      <c r="E356" s="278"/>
      <c r="F356" s="277"/>
      <c r="G356" s="279"/>
    </row>
    <row r="357" spans="1:7" x14ac:dyDescent="0.2">
      <c r="A357" s="280"/>
      <c r="B357" s="280"/>
      <c r="C357" s="265"/>
      <c r="D357" s="265"/>
      <c r="E357" s="281"/>
      <c r="F357" s="265"/>
      <c r="G357" s="265"/>
    </row>
    <row r="358" spans="1:7" x14ac:dyDescent="0.2">
      <c r="A358" s="265"/>
      <c r="B358" s="265"/>
      <c r="C358" s="265"/>
      <c r="D358" s="265"/>
      <c r="E358" s="281"/>
      <c r="F358" s="265"/>
      <c r="G358" s="265"/>
    </row>
    <row r="359" spans="1:7" x14ac:dyDescent="0.2">
      <c r="A359" s="265"/>
      <c r="B359" s="265"/>
      <c r="C359" s="265"/>
      <c r="D359" s="265"/>
      <c r="E359" s="281"/>
      <c r="F359" s="265"/>
      <c r="G359" s="265"/>
    </row>
    <row r="360" spans="1:7" x14ac:dyDescent="0.2">
      <c r="A360" s="265"/>
      <c r="B360" s="265"/>
      <c r="C360" s="265"/>
      <c r="D360" s="265"/>
      <c r="E360" s="281"/>
      <c r="F360" s="265"/>
      <c r="G360" s="265"/>
    </row>
    <row r="361" spans="1:7" x14ac:dyDescent="0.2">
      <c r="A361" s="265"/>
      <c r="B361" s="265"/>
      <c r="C361" s="265"/>
      <c r="D361" s="265"/>
      <c r="E361" s="281"/>
      <c r="F361" s="265"/>
      <c r="G361" s="265"/>
    </row>
    <row r="362" spans="1:7" x14ac:dyDescent="0.2">
      <c r="A362" s="265"/>
      <c r="B362" s="265"/>
      <c r="C362" s="265"/>
      <c r="D362" s="265"/>
      <c r="E362" s="281"/>
      <c r="F362" s="265"/>
      <c r="G362" s="265"/>
    </row>
    <row r="363" spans="1:7" x14ac:dyDescent="0.2">
      <c r="A363" s="265"/>
      <c r="B363" s="265"/>
      <c r="C363" s="265"/>
      <c r="D363" s="265"/>
      <c r="E363" s="281"/>
      <c r="F363" s="265"/>
      <c r="G363" s="265"/>
    </row>
    <row r="364" spans="1:7" x14ac:dyDescent="0.2">
      <c r="A364" s="265"/>
      <c r="B364" s="265"/>
      <c r="C364" s="265"/>
      <c r="D364" s="265"/>
      <c r="E364" s="281"/>
      <c r="F364" s="265"/>
      <c r="G364" s="265"/>
    </row>
    <row r="365" spans="1:7" x14ac:dyDescent="0.2">
      <c r="A365" s="265"/>
      <c r="B365" s="265"/>
      <c r="C365" s="265"/>
      <c r="D365" s="265"/>
      <c r="E365" s="281"/>
      <c r="F365" s="265"/>
      <c r="G365" s="265"/>
    </row>
    <row r="366" spans="1:7" x14ac:dyDescent="0.2">
      <c r="A366" s="265"/>
      <c r="B366" s="265"/>
      <c r="C366" s="265"/>
      <c r="D366" s="265"/>
      <c r="E366" s="281"/>
      <c r="F366" s="265"/>
      <c r="G366" s="265"/>
    </row>
    <row r="367" spans="1:7" x14ac:dyDescent="0.2">
      <c r="A367" s="265"/>
      <c r="B367" s="265"/>
      <c r="C367" s="265"/>
      <c r="D367" s="265"/>
      <c r="E367" s="281"/>
      <c r="F367" s="265"/>
      <c r="G367" s="265"/>
    </row>
    <row r="368" spans="1:7" x14ac:dyDescent="0.2">
      <c r="A368" s="265"/>
      <c r="B368" s="265"/>
      <c r="C368" s="265"/>
      <c r="D368" s="265"/>
      <c r="E368" s="281"/>
      <c r="F368" s="265"/>
      <c r="G368" s="265"/>
    </row>
    <row r="369" spans="1:7" x14ac:dyDescent="0.2">
      <c r="A369" s="265"/>
      <c r="B369" s="265"/>
      <c r="C369" s="265"/>
      <c r="D369" s="265"/>
      <c r="E369" s="281"/>
      <c r="F369" s="265"/>
      <c r="G369" s="265"/>
    </row>
  </sheetData>
  <mergeCells count="121">
    <mergeCell ref="C287:D287"/>
    <mergeCell ref="C289:D289"/>
    <mergeCell ref="C292:G292"/>
    <mergeCell ref="C278:D278"/>
    <mergeCell ref="C263:G263"/>
    <mergeCell ref="C268:G268"/>
    <mergeCell ref="C269:D269"/>
    <mergeCell ref="C256:G256"/>
    <mergeCell ref="C257:G257"/>
    <mergeCell ref="C258:G258"/>
    <mergeCell ref="C260:G260"/>
    <mergeCell ref="C261:G261"/>
    <mergeCell ref="C262:G262"/>
    <mergeCell ref="C248:G248"/>
    <mergeCell ref="C249:G249"/>
    <mergeCell ref="C250:G250"/>
    <mergeCell ref="C252:G252"/>
    <mergeCell ref="C253:G253"/>
    <mergeCell ref="C254:G254"/>
    <mergeCell ref="C240:G240"/>
    <mergeCell ref="C242:G242"/>
    <mergeCell ref="C243:G243"/>
    <mergeCell ref="C244:G244"/>
    <mergeCell ref="C245:G245"/>
    <mergeCell ref="C247:G247"/>
    <mergeCell ref="C233:G233"/>
    <mergeCell ref="C234:G234"/>
    <mergeCell ref="C235:G235"/>
    <mergeCell ref="C237:G237"/>
    <mergeCell ref="C238:G238"/>
    <mergeCell ref="C239:G239"/>
    <mergeCell ref="C216:D216"/>
    <mergeCell ref="C219:G219"/>
    <mergeCell ref="C220:D220"/>
    <mergeCell ref="C222:G222"/>
    <mergeCell ref="C223:D223"/>
    <mergeCell ref="C201:G201"/>
    <mergeCell ref="C202:D202"/>
    <mergeCell ref="C203:D203"/>
    <mergeCell ref="C205:G205"/>
    <mergeCell ref="C211:D211"/>
    <mergeCell ref="C179:G179"/>
    <mergeCell ref="C181:G181"/>
    <mergeCell ref="C182:D182"/>
    <mergeCell ref="C184:G184"/>
    <mergeCell ref="C185:D185"/>
    <mergeCell ref="C187:G187"/>
    <mergeCell ref="C189:G189"/>
    <mergeCell ref="C190:D190"/>
    <mergeCell ref="C194:G194"/>
    <mergeCell ref="C162:D162"/>
    <mergeCell ref="C164:G164"/>
    <mergeCell ref="C166:D166"/>
    <mergeCell ref="C195:D195"/>
    <mergeCell ref="C197:G197"/>
    <mergeCell ref="C198:D198"/>
    <mergeCell ref="C200:G200"/>
    <mergeCell ref="C150:D150"/>
    <mergeCell ref="C151:D151"/>
    <mergeCell ref="C152:D152"/>
    <mergeCell ref="C154:D154"/>
    <mergeCell ref="C156:D156"/>
    <mergeCell ref="C157:D157"/>
    <mergeCell ref="C141:D141"/>
    <mergeCell ref="C142:D142"/>
    <mergeCell ref="C143:D143"/>
    <mergeCell ref="C145:D145"/>
    <mergeCell ref="C147:D147"/>
    <mergeCell ref="C149:D149"/>
    <mergeCell ref="C132:D132"/>
    <mergeCell ref="C133:D133"/>
    <mergeCell ref="C136:D136"/>
    <mergeCell ref="C138:D138"/>
    <mergeCell ref="C139:D139"/>
    <mergeCell ref="C140:D140"/>
    <mergeCell ref="C114:D114"/>
    <mergeCell ref="C125:G125"/>
    <mergeCell ref="C127:D127"/>
    <mergeCell ref="C129:D129"/>
    <mergeCell ref="C131:D131"/>
    <mergeCell ref="C108:D108"/>
    <mergeCell ref="C89:D89"/>
    <mergeCell ref="C91:D91"/>
    <mergeCell ref="C93:D93"/>
    <mergeCell ref="C95:D95"/>
    <mergeCell ref="C72:D72"/>
    <mergeCell ref="C77:D77"/>
    <mergeCell ref="C82:D82"/>
    <mergeCell ref="C86:D86"/>
    <mergeCell ref="C87:D87"/>
    <mergeCell ref="C88:D88"/>
    <mergeCell ref="C57:D57"/>
    <mergeCell ref="C64:G64"/>
    <mergeCell ref="C65:D65"/>
    <mergeCell ref="C66:D66"/>
    <mergeCell ref="C68:D68"/>
    <mergeCell ref="C44:D44"/>
    <mergeCell ref="C46:D46"/>
    <mergeCell ref="C48:D48"/>
    <mergeCell ref="C51:D51"/>
    <mergeCell ref="C53:D53"/>
    <mergeCell ref="C25:D25"/>
    <mergeCell ref="C27:D27"/>
    <mergeCell ref="C30:D30"/>
    <mergeCell ref="C32:D32"/>
    <mergeCell ref="C33:D33"/>
    <mergeCell ref="C34:D34"/>
    <mergeCell ref="C35:D35"/>
    <mergeCell ref="C36:D36"/>
    <mergeCell ref="C37:D37"/>
    <mergeCell ref="C21:D21"/>
    <mergeCell ref="C38:D38"/>
    <mergeCell ref="C39:D39"/>
    <mergeCell ref="C41:D41"/>
    <mergeCell ref="C42:D42"/>
    <mergeCell ref="A1:G1"/>
    <mergeCell ref="A3:B3"/>
    <mergeCell ref="A4:B4"/>
    <mergeCell ref="E4:G4"/>
    <mergeCell ref="C9:D9"/>
    <mergeCell ref="C12:D12"/>
  </mergeCells>
  <printOptions gridLinesSet="0"/>
  <pageMargins left="0.59055118110236227" right="0.39370078740157483" top="0.59055118110236227" bottom="0.98425196850393704" header="0.19685039370078741" footer="0.51181102362204722"/>
  <pageSetup paperSize="9" orientation="portrait" r:id="rId1"/>
  <headerFooter alignWithMargins="0">
    <oddFooter>&amp;L&amp;9Zpracováno programem &amp;"Arial CE,Tučné"BUILDpower,  © RTS, a.s.&amp;R&amp;"Arial,Obyčejné"Strana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3"/>
  <dimension ref="A1:BE51"/>
  <sheetViews>
    <sheetView topLeftCell="A19" zoomScaleNormal="100" workbookViewId="0">
      <selection activeCell="H47" sqref="H47"/>
    </sheetView>
  </sheetViews>
  <sheetFormatPr defaultRowHeight="12.75" x14ac:dyDescent="0.2"/>
  <cols>
    <col min="1" max="1" width="2" style="1" customWidth="1"/>
    <col min="2" max="2" width="15" style="1" customWidth="1"/>
    <col min="3" max="3" width="15.85546875" style="1" customWidth="1"/>
    <col min="4" max="4" width="14.5703125" style="1" customWidth="1"/>
    <col min="5" max="5" width="13.5703125" style="1" customWidth="1"/>
    <col min="6" max="6" width="16.5703125" style="1" customWidth="1"/>
    <col min="7" max="7" width="15.28515625" style="1" customWidth="1"/>
    <col min="8" max="16384" width="9.140625" style="1"/>
  </cols>
  <sheetData>
    <row r="1" spans="1:57" ht="24.75" customHeight="1" thickBot="1" x14ac:dyDescent="0.25">
      <c r="A1" s="81" t="s">
        <v>97</v>
      </c>
      <c r="B1" s="82"/>
      <c r="C1" s="82"/>
      <c r="D1" s="82"/>
      <c r="E1" s="82"/>
      <c r="F1" s="82"/>
      <c r="G1" s="82"/>
    </row>
    <row r="2" spans="1:57" ht="12.75" customHeight="1" x14ac:dyDescent="0.2">
      <c r="A2" s="83" t="s">
        <v>28</v>
      </c>
      <c r="B2" s="84"/>
      <c r="C2" s="85" t="s">
        <v>566</v>
      </c>
      <c r="D2" s="85" t="s">
        <v>567</v>
      </c>
      <c r="E2" s="86"/>
      <c r="F2" s="87" t="s">
        <v>29</v>
      </c>
      <c r="G2" s="88"/>
    </row>
    <row r="3" spans="1:57" ht="3" hidden="1" customHeight="1" x14ac:dyDescent="0.2">
      <c r="A3" s="89"/>
      <c r="B3" s="90"/>
      <c r="C3" s="91"/>
      <c r="D3" s="91"/>
      <c r="E3" s="92"/>
      <c r="F3" s="93"/>
      <c r="G3" s="94"/>
    </row>
    <row r="4" spans="1:57" ht="12" customHeight="1" x14ac:dyDescent="0.2">
      <c r="A4" s="95" t="s">
        <v>30</v>
      </c>
      <c r="B4" s="90"/>
      <c r="C4" s="91"/>
      <c r="D4" s="91"/>
      <c r="E4" s="92"/>
      <c r="F4" s="93" t="s">
        <v>31</v>
      </c>
      <c r="G4" s="96"/>
    </row>
    <row r="5" spans="1:57" ht="12.95" customHeight="1" x14ac:dyDescent="0.2">
      <c r="A5" s="97" t="s">
        <v>132</v>
      </c>
      <c r="B5" s="98"/>
      <c r="C5" s="99" t="s">
        <v>133</v>
      </c>
      <c r="D5" s="100"/>
      <c r="E5" s="98"/>
      <c r="F5" s="93" t="s">
        <v>32</v>
      </c>
      <c r="G5" s="94"/>
    </row>
    <row r="6" spans="1:57" ht="12.95" customHeight="1" x14ac:dyDescent="0.2">
      <c r="A6" s="95" t="s">
        <v>33</v>
      </c>
      <c r="B6" s="90"/>
      <c r="C6" s="91"/>
      <c r="D6" s="91"/>
      <c r="E6" s="92"/>
      <c r="F6" s="101" t="s">
        <v>34</v>
      </c>
      <c r="G6" s="102"/>
      <c r="O6" s="103"/>
    </row>
    <row r="7" spans="1:57" ht="12.95" customHeight="1" x14ac:dyDescent="0.2">
      <c r="A7" s="104" t="s">
        <v>99</v>
      </c>
      <c r="B7" s="105"/>
      <c r="C7" s="106" t="s">
        <v>100</v>
      </c>
      <c r="D7" s="107"/>
      <c r="E7" s="107"/>
      <c r="F7" s="108" t="s">
        <v>35</v>
      </c>
      <c r="G7" s="102">
        <f>IF(G6=0,,ROUND((F30+F32)/G6,1))</f>
        <v>0</v>
      </c>
    </row>
    <row r="8" spans="1:57" x14ac:dyDescent="0.2">
      <c r="A8" s="109" t="s">
        <v>36</v>
      </c>
      <c r="B8" s="93"/>
      <c r="C8" s="297" t="s">
        <v>130</v>
      </c>
      <c r="D8" s="297"/>
      <c r="E8" s="298"/>
      <c r="F8" s="110" t="s">
        <v>37</v>
      </c>
      <c r="G8" s="111"/>
      <c r="H8" s="112"/>
      <c r="I8" s="113"/>
    </row>
    <row r="9" spans="1:57" x14ac:dyDescent="0.2">
      <c r="A9" s="109" t="s">
        <v>38</v>
      </c>
      <c r="B9" s="93"/>
      <c r="C9" s="297"/>
      <c r="D9" s="297"/>
      <c r="E9" s="298"/>
      <c r="F9" s="93"/>
      <c r="G9" s="114"/>
      <c r="H9" s="115"/>
    </row>
    <row r="10" spans="1:57" x14ac:dyDescent="0.2">
      <c r="A10" s="109" t="s">
        <v>39</v>
      </c>
      <c r="B10" s="93"/>
      <c r="C10" s="297"/>
      <c r="D10" s="297"/>
      <c r="E10" s="297"/>
      <c r="F10" s="116"/>
      <c r="G10" s="117"/>
      <c r="H10" s="118"/>
    </row>
    <row r="11" spans="1:57" ht="13.5" customHeight="1" x14ac:dyDescent="0.2">
      <c r="A11" s="109" t="s">
        <v>40</v>
      </c>
      <c r="B11" s="93"/>
      <c r="C11" s="297"/>
      <c r="D11" s="297"/>
      <c r="E11" s="297"/>
      <c r="F11" s="119" t="s">
        <v>41</v>
      </c>
      <c r="G11" s="120"/>
      <c r="H11" s="115"/>
      <c r="BA11" s="121"/>
      <c r="BB11" s="121"/>
      <c r="BC11" s="121"/>
      <c r="BD11" s="121"/>
      <c r="BE11" s="121"/>
    </row>
    <row r="12" spans="1:57" ht="12.75" customHeight="1" x14ac:dyDescent="0.2">
      <c r="A12" s="122" t="s">
        <v>42</v>
      </c>
      <c r="B12" s="90"/>
      <c r="C12" s="299"/>
      <c r="D12" s="299"/>
      <c r="E12" s="299"/>
      <c r="F12" s="123" t="s">
        <v>43</v>
      </c>
      <c r="G12" s="124"/>
      <c r="H12" s="115"/>
    </row>
    <row r="13" spans="1:57" ht="28.5" customHeight="1" thickBot="1" x14ac:dyDescent="0.25">
      <c r="A13" s="125" t="s">
        <v>44</v>
      </c>
      <c r="B13" s="126"/>
      <c r="C13" s="126"/>
      <c r="D13" s="126"/>
      <c r="E13" s="127"/>
      <c r="F13" s="127"/>
      <c r="G13" s="128"/>
      <c r="H13" s="115"/>
    </row>
    <row r="14" spans="1:57" ht="17.25" customHeight="1" thickBot="1" x14ac:dyDescent="0.25">
      <c r="A14" s="129" t="s">
        <v>45</v>
      </c>
      <c r="B14" s="130"/>
      <c r="C14" s="131"/>
      <c r="D14" s="132" t="s">
        <v>46</v>
      </c>
      <c r="E14" s="133"/>
      <c r="F14" s="133"/>
      <c r="G14" s="131"/>
    </row>
    <row r="15" spans="1:57" ht="15.95" customHeight="1" x14ac:dyDescent="0.2">
      <c r="A15" s="134"/>
      <c r="B15" s="135" t="s">
        <v>47</v>
      </c>
      <c r="C15" s="136">
        <f>'D.1.1 2 Rek'!E24</f>
        <v>0</v>
      </c>
      <c r="D15" s="137" t="str">
        <f>'D.1.1 2 Rek'!A29</f>
        <v>Ztížené výrobní podmínky</v>
      </c>
      <c r="E15" s="138"/>
      <c r="F15" s="139"/>
      <c r="G15" s="136">
        <f>'D.1.1 2 Rek'!I29</f>
        <v>0</v>
      </c>
    </row>
    <row r="16" spans="1:57" ht="15.95" customHeight="1" x14ac:dyDescent="0.2">
      <c r="A16" s="134" t="s">
        <v>48</v>
      </c>
      <c r="B16" s="135" t="s">
        <v>49</v>
      </c>
      <c r="C16" s="136">
        <f>'D.1.1 2 Rek'!F24</f>
        <v>0</v>
      </c>
      <c r="D16" s="89" t="str">
        <f>'D.1.1 2 Rek'!A30</f>
        <v>Oborová přirážka</v>
      </c>
      <c r="E16" s="140"/>
      <c r="F16" s="141"/>
      <c r="G16" s="136">
        <f>'D.1.1 2 Rek'!I30</f>
        <v>0</v>
      </c>
    </row>
    <row r="17" spans="1:7" ht="15.95" customHeight="1" x14ac:dyDescent="0.2">
      <c r="A17" s="134" t="s">
        <v>50</v>
      </c>
      <c r="B17" s="135" t="s">
        <v>51</v>
      </c>
      <c r="C17" s="136">
        <f>'D.1.1 2 Rek'!H24</f>
        <v>0</v>
      </c>
      <c r="D17" s="89" t="str">
        <f>'D.1.1 2 Rek'!A31</f>
        <v>Přesun stavebních kapacit</v>
      </c>
      <c r="E17" s="140"/>
      <c r="F17" s="141"/>
      <c r="G17" s="136">
        <f>'D.1.1 2 Rek'!I31</f>
        <v>0</v>
      </c>
    </row>
    <row r="18" spans="1:7" ht="15.95" customHeight="1" x14ac:dyDescent="0.2">
      <c r="A18" s="142" t="s">
        <v>52</v>
      </c>
      <c r="B18" s="143" t="s">
        <v>53</v>
      </c>
      <c r="C18" s="136">
        <f>'D.1.1 2 Rek'!G24</f>
        <v>0</v>
      </c>
      <c r="D18" s="89" t="str">
        <f>'D.1.1 2 Rek'!A32</f>
        <v>Mimostaveništní doprava</v>
      </c>
      <c r="E18" s="140"/>
      <c r="F18" s="141"/>
      <c r="G18" s="136">
        <f>'D.1.1 2 Rek'!I32</f>
        <v>0</v>
      </c>
    </row>
    <row r="19" spans="1:7" ht="15.95" customHeight="1" x14ac:dyDescent="0.2">
      <c r="A19" s="144" t="s">
        <v>54</v>
      </c>
      <c r="B19" s="135"/>
      <c r="C19" s="136">
        <f>SUM(C15:C18)</f>
        <v>0</v>
      </c>
      <c r="D19" s="89" t="str">
        <f>'D.1.1 2 Rek'!A33</f>
        <v>Zařízení staveniště</v>
      </c>
      <c r="E19" s="140"/>
      <c r="F19" s="141"/>
      <c r="G19" s="136">
        <f>'D.1.1 2 Rek'!I33</f>
        <v>0</v>
      </c>
    </row>
    <row r="20" spans="1:7" ht="15.95" customHeight="1" x14ac:dyDescent="0.2">
      <c r="A20" s="144"/>
      <c r="B20" s="135"/>
      <c r="C20" s="136"/>
      <c r="D20" s="89" t="str">
        <f>'D.1.1 2 Rek'!A34</f>
        <v>Provoz investora</v>
      </c>
      <c r="E20" s="140"/>
      <c r="F20" s="141"/>
      <c r="G20" s="136">
        <f>'D.1.1 2 Rek'!I34</f>
        <v>0</v>
      </c>
    </row>
    <row r="21" spans="1:7" ht="15.95" customHeight="1" x14ac:dyDescent="0.2">
      <c r="A21" s="144" t="s">
        <v>27</v>
      </c>
      <c r="B21" s="135"/>
      <c r="C21" s="136">
        <f>'D.1.1 2 Rek'!I24</f>
        <v>0</v>
      </c>
      <c r="D21" s="89" t="str">
        <f>'D.1.1 2 Rek'!A35</f>
        <v>Kompletační činnost (IČD)</v>
      </c>
      <c r="E21" s="140"/>
      <c r="F21" s="141"/>
      <c r="G21" s="136">
        <f>'D.1.1 2 Rek'!I35</f>
        <v>0</v>
      </c>
    </row>
    <row r="22" spans="1:7" ht="15.95" customHeight="1" x14ac:dyDescent="0.2">
      <c r="A22" s="145" t="s">
        <v>55</v>
      </c>
      <c r="B22" s="115"/>
      <c r="C22" s="136">
        <f>C19+C21</f>
        <v>0</v>
      </c>
      <c r="D22" s="89" t="s">
        <v>56</v>
      </c>
      <c r="E22" s="140"/>
      <c r="F22" s="141"/>
      <c r="G22" s="136">
        <f>G23-SUM(G15:G21)</f>
        <v>0</v>
      </c>
    </row>
    <row r="23" spans="1:7" ht="15.95" customHeight="1" thickBot="1" x14ac:dyDescent="0.25">
      <c r="A23" s="295" t="s">
        <v>57</v>
      </c>
      <c r="B23" s="296"/>
      <c r="C23" s="146">
        <f>C22+G23</f>
        <v>0</v>
      </c>
      <c r="D23" s="147" t="s">
        <v>58</v>
      </c>
      <c r="E23" s="148"/>
      <c r="F23" s="149"/>
      <c r="G23" s="136">
        <f>'D.1.1 2 Rek'!H37</f>
        <v>0</v>
      </c>
    </row>
    <row r="24" spans="1:7" x14ac:dyDescent="0.2">
      <c r="A24" s="150" t="s">
        <v>59</v>
      </c>
      <c r="B24" s="151"/>
      <c r="C24" s="152"/>
      <c r="D24" s="151" t="s">
        <v>60</v>
      </c>
      <c r="E24" s="151"/>
      <c r="F24" s="153" t="s">
        <v>61</v>
      </c>
      <c r="G24" s="154"/>
    </row>
    <row r="25" spans="1:7" x14ac:dyDescent="0.2">
      <c r="A25" s="145" t="s">
        <v>62</v>
      </c>
      <c r="B25" s="115"/>
      <c r="C25" s="155"/>
      <c r="D25" s="115" t="s">
        <v>62</v>
      </c>
      <c r="F25" s="156" t="s">
        <v>62</v>
      </c>
      <c r="G25" s="157"/>
    </row>
    <row r="26" spans="1:7" ht="37.5" customHeight="1" x14ac:dyDescent="0.2">
      <c r="A26" s="145" t="s">
        <v>63</v>
      </c>
      <c r="B26" s="158"/>
      <c r="C26" s="155"/>
      <c r="D26" s="115" t="s">
        <v>63</v>
      </c>
      <c r="F26" s="156" t="s">
        <v>63</v>
      </c>
      <c r="G26" s="157"/>
    </row>
    <row r="27" spans="1:7" x14ac:dyDescent="0.2">
      <c r="A27" s="145"/>
      <c r="B27" s="159"/>
      <c r="C27" s="155"/>
      <c r="D27" s="115"/>
      <c r="F27" s="156"/>
      <c r="G27" s="157"/>
    </row>
    <row r="28" spans="1:7" x14ac:dyDescent="0.2">
      <c r="A28" s="145" t="s">
        <v>64</v>
      </c>
      <c r="B28" s="115"/>
      <c r="C28" s="155"/>
      <c r="D28" s="156" t="s">
        <v>65</v>
      </c>
      <c r="E28" s="155"/>
      <c r="F28" s="160" t="s">
        <v>65</v>
      </c>
      <c r="G28" s="157"/>
    </row>
    <row r="29" spans="1:7" ht="69" customHeight="1" x14ac:dyDescent="0.2">
      <c r="A29" s="145"/>
      <c r="B29" s="115"/>
      <c r="C29" s="161"/>
      <c r="D29" s="162"/>
      <c r="E29" s="161"/>
      <c r="F29" s="115"/>
      <c r="G29" s="157"/>
    </row>
    <row r="30" spans="1:7" x14ac:dyDescent="0.2">
      <c r="A30" s="163" t="s">
        <v>11</v>
      </c>
      <c r="B30" s="164"/>
      <c r="C30" s="165">
        <v>21</v>
      </c>
      <c r="D30" s="164" t="s">
        <v>66</v>
      </c>
      <c r="E30" s="166"/>
      <c r="F30" s="301">
        <f>C23-F32</f>
        <v>0</v>
      </c>
      <c r="G30" s="302"/>
    </row>
    <row r="31" spans="1:7" x14ac:dyDescent="0.2">
      <c r="A31" s="163" t="s">
        <v>67</v>
      </c>
      <c r="B31" s="164"/>
      <c r="C31" s="165">
        <f>C30</f>
        <v>21</v>
      </c>
      <c r="D31" s="164" t="s">
        <v>68</v>
      </c>
      <c r="E31" s="166"/>
      <c r="F31" s="301">
        <f>ROUND(PRODUCT(F30,C31/100),0)</f>
        <v>0</v>
      </c>
      <c r="G31" s="302"/>
    </row>
    <row r="32" spans="1:7" x14ac:dyDescent="0.2">
      <c r="A32" s="163" t="s">
        <v>11</v>
      </c>
      <c r="B32" s="164"/>
      <c r="C32" s="165">
        <v>0</v>
      </c>
      <c r="D32" s="164" t="s">
        <v>68</v>
      </c>
      <c r="E32" s="166"/>
      <c r="F32" s="301">
        <v>0</v>
      </c>
      <c r="G32" s="302"/>
    </row>
    <row r="33" spans="1:8" x14ac:dyDescent="0.2">
      <c r="A33" s="163" t="s">
        <v>67</v>
      </c>
      <c r="B33" s="167"/>
      <c r="C33" s="168">
        <f>C32</f>
        <v>0</v>
      </c>
      <c r="D33" s="164" t="s">
        <v>68</v>
      </c>
      <c r="E33" s="141"/>
      <c r="F33" s="301">
        <f>ROUND(PRODUCT(F32,C33/100),0)</f>
        <v>0</v>
      </c>
      <c r="G33" s="302"/>
    </row>
    <row r="34" spans="1:8" s="172" customFormat="1" ht="19.5" customHeight="1" thickBot="1" x14ac:dyDescent="0.3">
      <c r="A34" s="169" t="s">
        <v>69</v>
      </c>
      <c r="B34" s="170"/>
      <c r="C34" s="170"/>
      <c r="D34" s="170"/>
      <c r="E34" s="171"/>
      <c r="F34" s="303">
        <f>ROUND(SUM(F30:F33),0)</f>
        <v>0</v>
      </c>
      <c r="G34" s="304"/>
    </row>
    <row r="36" spans="1:8" x14ac:dyDescent="0.2">
      <c r="A36" s="2" t="s">
        <v>70</v>
      </c>
      <c r="B36" s="2"/>
      <c r="C36" s="2"/>
      <c r="D36" s="2"/>
      <c r="E36" s="2"/>
      <c r="F36" s="2"/>
      <c r="G36" s="2"/>
      <c r="H36" s="1" t="s">
        <v>1</v>
      </c>
    </row>
    <row r="37" spans="1:8" ht="14.25" customHeight="1" x14ac:dyDescent="0.2">
      <c r="A37" s="2"/>
      <c r="B37" s="305"/>
      <c r="C37" s="305"/>
      <c r="D37" s="305"/>
      <c r="E37" s="305"/>
      <c r="F37" s="305"/>
      <c r="G37" s="305"/>
      <c r="H37" s="1" t="s">
        <v>1</v>
      </c>
    </row>
    <row r="38" spans="1:8" ht="12.75" customHeight="1" x14ac:dyDescent="0.2">
      <c r="A38" s="173"/>
      <c r="B38" s="305"/>
      <c r="C38" s="305"/>
      <c r="D38" s="305"/>
      <c r="E38" s="305"/>
      <c r="F38" s="305"/>
      <c r="G38" s="305"/>
      <c r="H38" s="1" t="s">
        <v>1</v>
      </c>
    </row>
    <row r="39" spans="1:8" x14ac:dyDescent="0.2">
      <c r="A39" s="173"/>
      <c r="B39" s="305"/>
      <c r="C39" s="305"/>
      <c r="D39" s="305"/>
      <c r="E39" s="305"/>
      <c r="F39" s="305"/>
      <c r="G39" s="305"/>
      <c r="H39" s="1" t="s">
        <v>1</v>
      </c>
    </row>
    <row r="40" spans="1:8" x14ac:dyDescent="0.2">
      <c r="A40" s="173"/>
      <c r="B40" s="305"/>
      <c r="C40" s="305"/>
      <c r="D40" s="305"/>
      <c r="E40" s="305"/>
      <c r="F40" s="305"/>
      <c r="G40" s="305"/>
      <c r="H40" s="1" t="s">
        <v>1</v>
      </c>
    </row>
    <row r="41" spans="1:8" x14ac:dyDescent="0.2">
      <c r="A41" s="173"/>
      <c r="B41" s="305"/>
      <c r="C41" s="305"/>
      <c r="D41" s="305"/>
      <c r="E41" s="305"/>
      <c r="F41" s="305"/>
      <c r="G41" s="305"/>
      <c r="H41" s="1" t="s">
        <v>1</v>
      </c>
    </row>
    <row r="42" spans="1:8" x14ac:dyDescent="0.2">
      <c r="A42" s="173"/>
      <c r="B42" s="305"/>
      <c r="C42" s="305"/>
      <c r="D42" s="305"/>
      <c r="E42" s="305"/>
      <c r="F42" s="305"/>
      <c r="G42" s="305"/>
      <c r="H42" s="1" t="s">
        <v>1</v>
      </c>
    </row>
    <row r="43" spans="1:8" x14ac:dyDescent="0.2">
      <c r="A43" s="173"/>
      <c r="B43" s="305"/>
      <c r="C43" s="305"/>
      <c r="D43" s="305"/>
      <c r="E43" s="305"/>
      <c r="F43" s="305"/>
      <c r="G43" s="305"/>
      <c r="H43" s="1" t="s">
        <v>1</v>
      </c>
    </row>
    <row r="44" spans="1:8" ht="12.75" customHeight="1" x14ac:dyDescent="0.2">
      <c r="A44" s="173"/>
      <c r="B44" s="305"/>
      <c r="C44" s="305"/>
      <c r="D44" s="305"/>
      <c r="E44" s="305"/>
      <c r="F44" s="305"/>
      <c r="G44" s="305"/>
      <c r="H44" s="1" t="s">
        <v>1</v>
      </c>
    </row>
    <row r="45" spans="1:8" ht="12.75" customHeight="1" x14ac:dyDescent="0.2">
      <c r="A45" s="173"/>
      <c r="B45" s="305"/>
      <c r="C45" s="305"/>
      <c r="D45" s="305"/>
      <c r="E45" s="305"/>
      <c r="F45" s="305"/>
      <c r="G45" s="305"/>
      <c r="H45" s="1" t="s">
        <v>1</v>
      </c>
    </row>
    <row r="46" spans="1:8" x14ac:dyDescent="0.2">
      <c r="B46" s="300"/>
      <c r="C46" s="300"/>
      <c r="D46" s="300"/>
      <c r="E46" s="300"/>
      <c r="F46" s="300"/>
      <c r="G46" s="300"/>
    </row>
    <row r="47" spans="1:8" x14ac:dyDescent="0.2">
      <c r="B47" s="300"/>
      <c r="C47" s="300"/>
      <c r="D47" s="300"/>
      <c r="E47" s="300"/>
      <c r="F47" s="300"/>
      <c r="G47" s="300"/>
    </row>
    <row r="48" spans="1:8" x14ac:dyDescent="0.2">
      <c r="B48" s="300"/>
      <c r="C48" s="300"/>
      <c r="D48" s="300"/>
      <c r="E48" s="300"/>
      <c r="F48" s="300"/>
      <c r="G48" s="300"/>
    </row>
    <row r="49" spans="2:7" x14ac:dyDescent="0.2">
      <c r="B49" s="300"/>
      <c r="C49" s="300"/>
      <c r="D49" s="300"/>
      <c r="E49" s="300"/>
      <c r="F49" s="300"/>
      <c r="G49" s="300"/>
    </row>
    <row r="50" spans="2:7" x14ac:dyDescent="0.2">
      <c r="B50" s="300"/>
      <c r="C50" s="300"/>
      <c r="D50" s="300"/>
      <c r="E50" s="300"/>
      <c r="F50" s="300"/>
      <c r="G50" s="300"/>
    </row>
    <row r="51" spans="2:7" x14ac:dyDescent="0.2">
      <c r="B51" s="300"/>
      <c r="C51" s="300"/>
      <c r="D51" s="300"/>
      <c r="E51" s="300"/>
      <c r="F51" s="300"/>
      <c r="G51" s="300"/>
    </row>
  </sheetData>
  <mergeCells count="18">
    <mergeCell ref="B51:G51"/>
    <mergeCell ref="F30:G30"/>
    <mergeCell ref="F31:G31"/>
    <mergeCell ref="F32:G32"/>
    <mergeCell ref="F33:G33"/>
    <mergeCell ref="F34:G34"/>
    <mergeCell ref="B37:G45"/>
    <mergeCell ref="B46:G46"/>
    <mergeCell ref="B47:G47"/>
    <mergeCell ref="B48:G48"/>
    <mergeCell ref="B49:G49"/>
    <mergeCell ref="B50:G50"/>
    <mergeCell ref="A23:B23"/>
    <mergeCell ref="C8:E8"/>
    <mergeCell ref="C9:E9"/>
    <mergeCell ref="C10:E10"/>
    <mergeCell ref="C11:E11"/>
    <mergeCell ref="C12:E12"/>
  </mergeCells>
  <pageMargins left="0.59055118110236227" right="0.39370078740157483" top="0.59055118110236227" bottom="0.98425196850393704" header="0.19685039370078741" footer="0.51181102362204722"/>
  <pageSetup paperSize="9" orientation="portrait" r:id="rId1"/>
  <headerFooter alignWithMargins="0">
    <oddFooter>&amp;L&amp;9Zpracováno programem &amp;"Arial CE,Tučné"BUILDpower,  © RTS, a.s.&amp;R&amp;"Arial,Obyčejné"Strana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3"/>
  <dimension ref="A1:BE88"/>
  <sheetViews>
    <sheetView workbookViewId="0">
      <selection activeCell="H47" sqref="H47"/>
    </sheetView>
  </sheetViews>
  <sheetFormatPr defaultRowHeight="12.75" x14ac:dyDescent="0.2"/>
  <cols>
    <col min="1" max="1" width="5.85546875" style="1" customWidth="1"/>
    <col min="2" max="2" width="6.140625" style="1" customWidth="1"/>
    <col min="3" max="3" width="11.42578125" style="1" customWidth="1"/>
    <col min="4" max="4" width="15.85546875" style="1" customWidth="1"/>
    <col min="5" max="5" width="11.28515625" style="1" customWidth="1"/>
    <col min="6" max="6" width="10.85546875" style="1" customWidth="1"/>
    <col min="7" max="7" width="11" style="1" customWidth="1"/>
    <col min="8" max="8" width="11.140625" style="1" customWidth="1"/>
    <col min="9" max="9" width="10.7109375" style="1" customWidth="1"/>
    <col min="10" max="16384" width="9.140625" style="1"/>
  </cols>
  <sheetData>
    <row r="1" spans="1:9" ht="13.5" thickTop="1" x14ac:dyDescent="0.2">
      <c r="A1" s="306" t="s">
        <v>2</v>
      </c>
      <c r="B1" s="307"/>
      <c r="C1" s="174" t="s">
        <v>101</v>
      </c>
      <c r="D1" s="175"/>
      <c r="E1" s="176"/>
      <c r="F1" s="175"/>
      <c r="G1" s="177" t="s">
        <v>71</v>
      </c>
      <c r="H1" s="178" t="s">
        <v>566</v>
      </c>
      <c r="I1" s="179"/>
    </row>
    <row r="2" spans="1:9" ht="13.5" thickBot="1" x14ac:dyDescent="0.25">
      <c r="A2" s="308" t="s">
        <v>72</v>
      </c>
      <c r="B2" s="309"/>
      <c r="C2" s="180" t="s">
        <v>134</v>
      </c>
      <c r="D2" s="181"/>
      <c r="E2" s="182"/>
      <c r="F2" s="181"/>
      <c r="G2" s="310" t="s">
        <v>567</v>
      </c>
      <c r="H2" s="311"/>
      <c r="I2" s="312"/>
    </row>
    <row r="3" spans="1:9" ht="13.5" thickTop="1" x14ac:dyDescent="0.2">
      <c r="F3" s="115"/>
    </row>
    <row r="4" spans="1:9" ht="19.5" customHeight="1" x14ac:dyDescent="0.25">
      <c r="A4" s="183" t="s">
        <v>73</v>
      </c>
      <c r="B4" s="184"/>
      <c r="C4" s="184"/>
      <c r="D4" s="184"/>
      <c r="E4" s="185"/>
      <c r="F4" s="184"/>
      <c r="G4" s="184"/>
      <c r="H4" s="184"/>
      <c r="I4" s="184"/>
    </row>
    <row r="5" spans="1:9" ht="13.5" thickBot="1" x14ac:dyDescent="0.25"/>
    <row r="6" spans="1:9" s="115" customFormat="1" ht="13.5" thickBot="1" x14ac:dyDescent="0.25">
      <c r="A6" s="186"/>
      <c r="B6" s="187" t="s">
        <v>74</v>
      </c>
      <c r="C6" s="187"/>
      <c r="D6" s="188"/>
      <c r="E6" s="189" t="s">
        <v>23</v>
      </c>
      <c r="F6" s="190" t="s">
        <v>24</v>
      </c>
      <c r="G6" s="190" t="s">
        <v>25</v>
      </c>
      <c r="H6" s="190" t="s">
        <v>26</v>
      </c>
      <c r="I6" s="191" t="s">
        <v>27</v>
      </c>
    </row>
    <row r="7" spans="1:9" s="115" customFormat="1" x14ac:dyDescent="0.2">
      <c r="A7" s="282" t="str">
        <f>'D.1.1 2 Pol'!B7</f>
        <v>61</v>
      </c>
      <c r="B7" s="62" t="str">
        <f>'D.1.1 2 Pol'!C7</f>
        <v>Upravy povrchů vnitřní</v>
      </c>
      <c r="D7" s="192"/>
      <c r="E7" s="283">
        <f>'D.1.1 2 Pol'!BA14</f>
        <v>0</v>
      </c>
      <c r="F7" s="284">
        <f>'D.1.1 2 Pol'!BB14</f>
        <v>0</v>
      </c>
      <c r="G7" s="284">
        <f>'D.1.1 2 Pol'!BC14</f>
        <v>0</v>
      </c>
      <c r="H7" s="284">
        <f>'D.1.1 2 Pol'!BD14</f>
        <v>0</v>
      </c>
      <c r="I7" s="285">
        <f>'D.1.1 2 Pol'!BE14</f>
        <v>0</v>
      </c>
    </row>
    <row r="8" spans="1:9" s="115" customFormat="1" x14ac:dyDescent="0.2">
      <c r="A8" s="282" t="str">
        <f>'D.1.1 2 Pol'!B15</f>
        <v>63</v>
      </c>
      <c r="B8" s="62" t="str">
        <f>'D.1.1 2 Pol'!C15</f>
        <v>Podlahy a podlahové konstrukce</v>
      </c>
      <c r="D8" s="192"/>
      <c r="E8" s="283">
        <f>'D.1.1 2 Pol'!BA17</f>
        <v>0</v>
      </c>
      <c r="F8" s="284">
        <f>'D.1.1 2 Pol'!BB17</f>
        <v>0</v>
      </c>
      <c r="G8" s="284">
        <f>'D.1.1 2 Pol'!BC17</f>
        <v>0</v>
      </c>
      <c r="H8" s="284">
        <f>'D.1.1 2 Pol'!BD17</f>
        <v>0</v>
      </c>
      <c r="I8" s="285">
        <f>'D.1.1 2 Pol'!BE17</f>
        <v>0</v>
      </c>
    </row>
    <row r="9" spans="1:9" s="115" customFormat="1" x14ac:dyDescent="0.2">
      <c r="A9" s="282" t="str">
        <f>'D.1.1 2 Pol'!B18</f>
        <v>94</v>
      </c>
      <c r="B9" s="62" t="str">
        <f>'D.1.1 2 Pol'!C18</f>
        <v>Lešení a stavební výtahy</v>
      </c>
      <c r="D9" s="192"/>
      <c r="E9" s="283">
        <f>'D.1.1 2 Pol'!BA20</f>
        <v>0</v>
      </c>
      <c r="F9" s="284">
        <f>'D.1.1 2 Pol'!BB20</f>
        <v>0</v>
      </c>
      <c r="G9" s="284">
        <f>'D.1.1 2 Pol'!BC20</f>
        <v>0</v>
      </c>
      <c r="H9" s="284">
        <f>'D.1.1 2 Pol'!BD20</f>
        <v>0</v>
      </c>
      <c r="I9" s="285">
        <f>'D.1.1 2 Pol'!BE20</f>
        <v>0</v>
      </c>
    </row>
    <row r="10" spans="1:9" s="115" customFormat="1" x14ac:dyDescent="0.2">
      <c r="A10" s="282" t="str">
        <f>'D.1.1 2 Pol'!B21</f>
        <v>95</v>
      </c>
      <c r="B10" s="62" t="str">
        <f>'D.1.1 2 Pol'!C21</f>
        <v>Dokončovací konstrukce na pozemních stavbách</v>
      </c>
      <c r="D10" s="192"/>
      <c r="E10" s="283">
        <f>'D.1.1 2 Pol'!BA26</f>
        <v>0</v>
      </c>
      <c r="F10" s="284">
        <f>'D.1.1 2 Pol'!BB26</f>
        <v>0</v>
      </c>
      <c r="G10" s="284">
        <f>'D.1.1 2 Pol'!BC26</f>
        <v>0</v>
      </c>
      <c r="H10" s="284">
        <f>'D.1.1 2 Pol'!BD26</f>
        <v>0</v>
      </c>
      <c r="I10" s="285">
        <f>'D.1.1 2 Pol'!BE26</f>
        <v>0</v>
      </c>
    </row>
    <row r="11" spans="1:9" s="115" customFormat="1" x14ac:dyDescent="0.2">
      <c r="A11" s="282" t="str">
        <f>'D.1.1 2 Pol'!B27</f>
        <v>96</v>
      </c>
      <c r="B11" s="62" t="str">
        <f>'D.1.1 2 Pol'!C27</f>
        <v>Bourání konstrukcí</v>
      </c>
      <c r="D11" s="192"/>
      <c r="E11" s="283">
        <f>'D.1.1 2 Pol'!BA31</f>
        <v>0</v>
      </c>
      <c r="F11" s="284">
        <f>'D.1.1 2 Pol'!BB31</f>
        <v>0</v>
      </c>
      <c r="G11" s="284">
        <f>'D.1.1 2 Pol'!BC31</f>
        <v>0</v>
      </c>
      <c r="H11" s="284">
        <f>'D.1.1 2 Pol'!BD31</f>
        <v>0</v>
      </c>
      <c r="I11" s="285">
        <f>'D.1.1 2 Pol'!BE31</f>
        <v>0</v>
      </c>
    </row>
    <row r="12" spans="1:9" s="115" customFormat="1" x14ac:dyDescent="0.2">
      <c r="A12" s="282" t="str">
        <f>'D.1.1 2 Pol'!B32</f>
        <v>97</v>
      </c>
      <c r="B12" s="62" t="str">
        <f>'D.1.1 2 Pol'!C32</f>
        <v>Prorážení otvorů</v>
      </c>
      <c r="D12" s="192"/>
      <c r="E12" s="283">
        <f>'D.1.1 2 Pol'!BA53</f>
        <v>0</v>
      </c>
      <c r="F12" s="284">
        <f>'D.1.1 2 Pol'!BB53</f>
        <v>0</v>
      </c>
      <c r="G12" s="284">
        <f>'D.1.1 2 Pol'!BC53</f>
        <v>0</v>
      </c>
      <c r="H12" s="284">
        <f>'D.1.1 2 Pol'!BD53</f>
        <v>0</v>
      </c>
      <c r="I12" s="285">
        <f>'D.1.1 2 Pol'!BE53</f>
        <v>0</v>
      </c>
    </row>
    <row r="13" spans="1:9" s="115" customFormat="1" x14ac:dyDescent="0.2">
      <c r="A13" s="282" t="str">
        <f>'D.1.1 2 Pol'!B54</f>
        <v>99</v>
      </c>
      <c r="B13" s="62" t="str">
        <f>'D.1.1 2 Pol'!C54</f>
        <v>Staveništní přesun hmot</v>
      </c>
      <c r="D13" s="192"/>
      <c r="E13" s="283">
        <f>'D.1.1 2 Pol'!BA56</f>
        <v>0</v>
      </c>
      <c r="F13" s="284">
        <f>'D.1.1 2 Pol'!BB56</f>
        <v>0</v>
      </c>
      <c r="G13" s="284">
        <f>'D.1.1 2 Pol'!BC56</f>
        <v>0</v>
      </c>
      <c r="H13" s="284">
        <f>'D.1.1 2 Pol'!BD56</f>
        <v>0</v>
      </c>
      <c r="I13" s="285">
        <f>'D.1.1 2 Pol'!BE56</f>
        <v>0</v>
      </c>
    </row>
    <row r="14" spans="1:9" s="115" customFormat="1" x14ac:dyDescent="0.2">
      <c r="A14" s="282" t="str">
        <f>'D.1.1 2 Pol'!B57</f>
        <v>711</v>
      </c>
      <c r="B14" s="62" t="str">
        <f>'D.1.1 2 Pol'!C57</f>
        <v>Izolace proti vodě</v>
      </c>
      <c r="D14" s="192"/>
      <c r="E14" s="283">
        <f>'D.1.1 2 Pol'!BA65</f>
        <v>0</v>
      </c>
      <c r="F14" s="284">
        <f>'D.1.1 2 Pol'!BB65</f>
        <v>0</v>
      </c>
      <c r="G14" s="284">
        <f>'D.1.1 2 Pol'!BC65</f>
        <v>0</v>
      </c>
      <c r="H14" s="284">
        <f>'D.1.1 2 Pol'!BD65</f>
        <v>0</v>
      </c>
      <c r="I14" s="285">
        <f>'D.1.1 2 Pol'!BE65</f>
        <v>0</v>
      </c>
    </row>
    <row r="15" spans="1:9" s="115" customFormat="1" x14ac:dyDescent="0.2">
      <c r="A15" s="282" t="str">
        <f>'D.1.1 2 Pol'!B66</f>
        <v>713</v>
      </c>
      <c r="B15" s="62" t="str">
        <f>'D.1.1 2 Pol'!C66</f>
        <v>Izolace tepelné</v>
      </c>
      <c r="D15" s="192"/>
      <c r="E15" s="283">
        <f>'D.1.1 2 Pol'!BA73</f>
        <v>0</v>
      </c>
      <c r="F15" s="284">
        <f>'D.1.1 2 Pol'!BB73</f>
        <v>0</v>
      </c>
      <c r="G15" s="284">
        <f>'D.1.1 2 Pol'!BC73</f>
        <v>0</v>
      </c>
      <c r="H15" s="284">
        <f>'D.1.1 2 Pol'!BD73</f>
        <v>0</v>
      </c>
      <c r="I15" s="285">
        <f>'D.1.1 2 Pol'!BE73</f>
        <v>0</v>
      </c>
    </row>
    <row r="16" spans="1:9" s="115" customFormat="1" x14ac:dyDescent="0.2">
      <c r="A16" s="282" t="str">
        <f>'D.1.1 2 Pol'!B74</f>
        <v>762</v>
      </c>
      <c r="B16" s="62" t="str">
        <f>'D.1.1 2 Pol'!C74</f>
        <v>Konstrukce tesařské</v>
      </c>
      <c r="D16" s="192"/>
      <c r="E16" s="283">
        <f>'D.1.1 2 Pol'!BA77</f>
        <v>0</v>
      </c>
      <c r="F16" s="284">
        <f>'D.1.1 2 Pol'!BB77</f>
        <v>0</v>
      </c>
      <c r="G16" s="284">
        <f>'D.1.1 2 Pol'!BC77</f>
        <v>0</v>
      </c>
      <c r="H16" s="284">
        <f>'D.1.1 2 Pol'!BD77</f>
        <v>0</v>
      </c>
      <c r="I16" s="285">
        <f>'D.1.1 2 Pol'!BE77</f>
        <v>0</v>
      </c>
    </row>
    <row r="17" spans="1:57" s="115" customFormat="1" x14ac:dyDescent="0.2">
      <c r="A17" s="282" t="str">
        <f>'D.1.1 2 Pol'!B78</f>
        <v>766</v>
      </c>
      <c r="B17" s="62" t="str">
        <f>'D.1.1 2 Pol'!C78</f>
        <v>Konstrukce truhlářské</v>
      </c>
      <c r="D17" s="192"/>
      <c r="E17" s="283">
        <f>'D.1.1 2 Pol'!BA82</f>
        <v>0</v>
      </c>
      <c r="F17" s="284">
        <f>'D.1.1 2 Pol'!BB82</f>
        <v>0</v>
      </c>
      <c r="G17" s="284">
        <f>'D.1.1 2 Pol'!BC82</f>
        <v>0</v>
      </c>
      <c r="H17" s="284">
        <f>'D.1.1 2 Pol'!BD82</f>
        <v>0</v>
      </c>
      <c r="I17" s="285">
        <f>'D.1.1 2 Pol'!BE82</f>
        <v>0</v>
      </c>
    </row>
    <row r="18" spans="1:57" s="115" customFormat="1" x14ac:dyDescent="0.2">
      <c r="A18" s="282" t="str">
        <f>'D.1.1 2 Pol'!B83</f>
        <v>771</v>
      </c>
      <c r="B18" s="62" t="str">
        <f>'D.1.1 2 Pol'!C83</f>
        <v>Podlahy z dlaždic a obklady</v>
      </c>
      <c r="D18" s="192"/>
      <c r="E18" s="283">
        <f>'D.1.1 2 Pol'!BA104</f>
        <v>0</v>
      </c>
      <c r="F18" s="284">
        <f>'D.1.1 2 Pol'!BB104</f>
        <v>0</v>
      </c>
      <c r="G18" s="284">
        <f>'D.1.1 2 Pol'!BC104</f>
        <v>0</v>
      </c>
      <c r="H18" s="284">
        <f>'D.1.1 2 Pol'!BD104</f>
        <v>0</v>
      </c>
      <c r="I18" s="285">
        <f>'D.1.1 2 Pol'!BE104</f>
        <v>0</v>
      </c>
    </row>
    <row r="19" spans="1:57" s="115" customFormat="1" x14ac:dyDescent="0.2">
      <c r="A19" s="282" t="str">
        <f>'D.1.1 2 Pol'!B105</f>
        <v>776</v>
      </c>
      <c r="B19" s="62" t="str">
        <f>'D.1.1 2 Pol'!C105</f>
        <v>Podlahy povlakové</v>
      </c>
      <c r="D19" s="192"/>
      <c r="E19" s="283">
        <f>'D.1.1 2 Pol'!BA112</f>
        <v>0</v>
      </c>
      <c r="F19" s="284">
        <f>'D.1.1 2 Pol'!BB112</f>
        <v>0</v>
      </c>
      <c r="G19" s="284">
        <f>'D.1.1 2 Pol'!BC112</f>
        <v>0</v>
      </c>
      <c r="H19" s="284">
        <f>'D.1.1 2 Pol'!BD112</f>
        <v>0</v>
      </c>
      <c r="I19" s="285">
        <f>'D.1.1 2 Pol'!BE112</f>
        <v>0</v>
      </c>
    </row>
    <row r="20" spans="1:57" s="115" customFormat="1" x14ac:dyDescent="0.2">
      <c r="A20" s="282" t="str">
        <f>'D.1.1 2 Pol'!B113</f>
        <v>777</v>
      </c>
      <c r="B20" s="62" t="str">
        <f>'D.1.1 2 Pol'!C113</f>
        <v>Podlahy ze syntetických hmot</v>
      </c>
      <c r="D20" s="192"/>
      <c r="E20" s="283">
        <f>'D.1.1 2 Pol'!BA117</f>
        <v>0</v>
      </c>
      <c r="F20" s="284">
        <f>'D.1.1 2 Pol'!BB117</f>
        <v>0</v>
      </c>
      <c r="G20" s="284">
        <f>'D.1.1 2 Pol'!BC117</f>
        <v>0</v>
      </c>
      <c r="H20" s="284">
        <f>'D.1.1 2 Pol'!BD117</f>
        <v>0</v>
      </c>
      <c r="I20" s="285">
        <f>'D.1.1 2 Pol'!BE117</f>
        <v>0</v>
      </c>
    </row>
    <row r="21" spans="1:57" s="115" customFormat="1" x14ac:dyDescent="0.2">
      <c r="A21" s="282" t="str">
        <f>'D.1.1 2 Pol'!B118</f>
        <v>781</v>
      </c>
      <c r="B21" s="62" t="str">
        <f>'D.1.1 2 Pol'!C118</f>
        <v>Obklady keramické</v>
      </c>
      <c r="D21" s="192"/>
      <c r="E21" s="283">
        <f>'D.1.1 2 Pol'!BA131</f>
        <v>0</v>
      </c>
      <c r="F21" s="284">
        <f>'D.1.1 2 Pol'!BB131</f>
        <v>0</v>
      </c>
      <c r="G21" s="284">
        <f>'D.1.1 2 Pol'!BC131</f>
        <v>0</v>
      </c>
      <c r="H21" s="284">
        <f>'D.1.1 2 Pol'!BD131</f>
        <v>0</v>
      </c>
      <c r="I21" s="285">
        <f>'D.1.1 2 Pol'!BE131</f>
        <v>0</v>
      </c>
    </row>
    <row r="22" spans="1:57" s="115" customFormat="1" x14ac:dyDescent="0.2">
      <c r="A22" s="282" t="str">
        <f>'D.1.1 2 Pol'!B132</f>
        <v>784</v>
      </c>
      <c r="B22" s="62" t="str">
        <f>'D.1.1 2 Pol'!C132</f>
        <v>Malby</v>
      </c>
      <c r="D22" s="192"/>
      <c r="E22" s="283">
        <f>'D.1.1 2 Pol'!BA136</f>
        <v>0</v>
      </c>
      <c r="F22" s="284">
        <f>'D.1.1 2 Pol'!BB136</f>
        <v>0</v>
      </c>
      <c r="G22" s="284">
        <f>'D.1.1 2 Pol'!BC136</f>
        <v>0</v>
      </c>
      <c r="H22" s="284">
        <f>'D.1.1 2 Pol'!BD136</f>
        <v>0</v>
      </c>
      <c r="I22" s="285">
        <f>'D.1.1 2 Pol'!BE136</f>
        <v>0</v>
      </c>
    </row>
    <row r="23" spans="1:57" s="115" customFormat="1" ht="13.5" thickBot="1" x14ac:dyDescent="0.25">
      <c r="A23" s="282" t="str">
        <f>'D.1.1 2 Pol'!B137</f>
        <v>D96</v>
      </c>
      <c r="B23" s="62" t="str">
        <f>'D.1.1 2 Pol'!C137</f>
        <v>Přesuny suti a vybouraných hmot</v>
      </c>
      <c r="D23" s="192"/>
      <c r="E23" s="283">
        <f>'D.1.1 2 Pol'!BA144</f>
        <v>0</v>
      </c>
      <c r="F23" s="284">
        <f>'D.1.1 2 Pol'!BB144</f>
        <v>0</v>
      </c>
      <c r="G23" s="284">
        <f>'D.1.1 2 Pol'!BC144</f>
        <v>0</v>
      </c>
      <c r="H23" s="284">
        <f>'D.1.1 2 Pol'!BD144</f>
        <v>0</v>
      </c>
      <c r="I23" s="285">
        <f>'D.1.1 2 Pol'!BE144</f>
        <v>0</v>
      </c>
    </row>
    <row r="24" spans="1:57" s="14" customFormat="1" ht="13.5" thickBot="1" x14ac:dyDescent="0.25">
      <c r="A24" s="193"/>
      <c r="B24" s="194" t="s">
        <v>75</v>
      </c>
      <c r="C24" s="194"/>
      <c r="D24" s="195"/>
      <c r="E24" s="196">
        <f>SUM(E7:E23)</f>
        <v>0</v>
      </c>
      <c r="F24" s="197">
        <f>SUM(F7:F23)</f>
        <v>0</v>
      </c>
      <c r="G24" s="197">
        <f>SUM(G7:G23)</f>
        <v>0</v>
      </c>
      <c r="H24" s="197">
        <f>SUM(H7:H23)</f>
        <v>0</v>
      </c>
      <c r="I24" s="198">
        <f>SUM(I7:I23)</f>
        <v>0</v>
      </c>
    </row>
    <row r="25" spans="1:57" x14ac:dyDescent="0.2">
      <c r="A25" s="115"/>
      <c r="B25" s="115"/>
      <c r="C25" s="115"/>
      <c r="D25" s="115"/>
      <c r="E25" s="115"/>
      <c r="F25" s="115"/>
      <c r="G25" s="115"/>
      <c r="H25" s="115"/>
      <c r="I25" s="115"/>
    </row>
    <row r="26" spans="1:57" ht="19.5" customHeight="1" x14ac:dyDescent="0.25">
      <c r="A26" s="184" t="s">
        <v>76</v>
      </c>
      <c r="B26" s="184"/>
      <c r="C26" s="184"/>
      <c r="D26" s="184"/>
      <c r="E26" s="184"/>
      <c r="F26" s="184"/>
      <c r="G26" s="199"/>
      <c r="H26" s="184"/>
      <c r="I26" s="184"/>
      <c r="BA26" s="121"/>
      <c r="BB26" s="121"/>
      <c r="BC26" s="121"/>
      <c r="BD26" s="121"/>
      <c r="BE26" s="121"/>
    </row>
    <row r="27" spans="1:57" ht="13.5" thickBot="1" x14ac:dyDescent="0.25"/>
    <row r="28" spans="1:57" x14ac:dyDescent="0.2">
      <c r="A28" s="150" t="s">
        <v>77</v>
      </c>
      <c r="B28" s="151"/>
      <c r="C28" s="151"/>
      <c r="D28" s="200"/>
      <c r="E28" s="201" t="s">
        <v>78</v>
      </c>
      <c r="F28" s="202" t="s">
        <v>12</v>
      </c>
      <c r="G28" s="203" t="s">
        <v>79</v>
      </c>
      <c r="H28" s="204"/>
      <c r="I28" s="205" t="s">
        <v>78</v>
      </c>
    </row>
    <row r="29" spans="1:57" x14ac:dyDescent="0.2">
      <c r="A29" s="144" t="s">
        <v>557</v>
      </c>
      <c r="B29" s="135"/>
      <c r="C29" s="135"/>
      <c r="D29" s="206"/>
      <c r="E29" s="207"/>
      <c r="F29" s="208"/>
      <c r="G29" s="209">
        <v>0</v>
      </c>
      <c r="H29" s="210"/>
      <c r="I29" s="211">
        <f t="shared" ref="I29:I36" si="0">E29+F29*G29/100</f>
        <v>0</v>
      </c>
      <c r="BA29" s="1">
        <v>0</v>
      </c>
    </row>
    <row r="30" spans="1:57" x14ac:dyDescent="0.2">
      <c r="A30" s="144" t="s">
        <v>558</v>
      </c>
      <c r="B30" s="135"/>
      <c r="C30" s="135"/>
      <c r="D30" s="206"/>
      <c r="E30" s="207"/>
      <c r="F30" s="208"/>
      <c r="G30" s="209">
        <v>0</v>
      </c>
      <c r="H30" s="210"/>
      <c r="I30" s="211">
        <f t="shared" si="0"/>
        <v>0</v>
      </c>
      <c r="BA30" s="1">
        <v>0</v>
      </c>
    </row>
    <row r="31" spans="1:57" x14ac:dyDescent="0.2">
      <c r="A31" s="144" t="s">
        <v>559</v>
      </c>
      <c r="B31" s="135"/>
      <c r="C31" s="135"/>
      <c r="D31" s="206"/>
      <c r="E31" s="207"/>
      <c r="F31" s="208"/>
      <c r="G31" s="209">
        <v>0</v>
      </c>
      <c r="H31" s="210"/>
      <c r="I31" s="211">
        <f t="shared" si="0"/>
        <v>0</v>
      </c>
      <c r="BA31" s="1">
        <v>0</v>
      </c>
    </row>
    <row r="32" spans="1:57" x14ac:dyDescent="0.2">
      <c r="A32" s="144" t="s">
        <v>560</v>
      </c>
      <c r="B32" s="135"/>
      <c r="C32" s="135"/>
      <c r="D32" s="206"/>
      <c r="E32" s="207"/>
      <c r="F32" s="208"/>
      <c r="G32" s="209">
        <v>0</v>
      </c>
      <c r="H32" s="210"/>
      <c r="I32" s="211">
        <f t="shared" si="0"/>
        <v>0</v>
      </c>
      <c r="BA32" s="1">
        <v>0</v>
      </c>
    </row>
    <row r="33" spans="1:53" x14ac:dyDescent="0.2">
      <c r="A33" s="144" t="s">
        <v>561</v>
      </c>
      <c r="B33" s="135"/>
      <c r="C33" s="135"/>
      <c r="D33" s="206"/>
      <c r="E33" s="207"/>
      <c r="F33" s="208"/>
      <c r="G33" s="209">
        <v>0</v>
      </c>
      <c r="H33" s="210"/>
      <c r="I33" s="211">
        <f t="shared" si="0"/>
        <v>0</v>
      </c>
      <c r="BA33" s="1">
        <v>1</v>
      </c>
    </row>
    <row r="34" spans="1:53" x14ac:dyDescent="0.2">
      <c r="A34" s="144" t="s">
        <v>562</v>
      </c>
      <c r="B34" s="135"/>
      <c r="C34" s="135"/>
      <c r="D34" s="206"/>
      <c r="E34" s="207"/>
      <c r="F34" s="208"/>
      <c r="G34" s="209">
        <v>0</v>
      </c>
      <c r="H34" s="210"/>
      <c r="I34" s="211">
        <f t="shared" si="0"/>
        <v>0</v>
      </c>
      <c r="BA34" s="1">
        <v>1</v>
      </c>
    </row>
    <row r="35" spans="1:53" x14ac:dyDescent="0.2">
      <c r="A35" s="144" t="s">
        <v>563</v>
      </c>
      <c r="B35" s="135"/>
      <c r="C35" s="135"/>
      <c r="D35" s="206"/>
      <c r="E35" s="207"/>
      <c r="F35" s="208"/>
      <c r="G35" s="209">
        <v>0</v>
      </c>
      <c r="H35" s="210"/>
      <c r="I35" s="211">
        <f t="shared" si="0"/>
        <v>0</v>
      </c>
      <c r="BA35" s="1">
        <v>2</v>
      </c>
    </row>
    <row r="36" spans="1:53" x14ac:dyDescent="0.2">
      <c r="A36" s="144" t="s">
        <v>564</v>
      </c>
      <c r="B36" s="135"/>
      <c r="C36" s="135"/>
      <c r="D36" s="206"/>
      <c r="E36" s="207"/>
      <c r="F36" s="208"/>
      <c r="G36" s="209">
        <v>0</v>
      </c>
      <c r="H36" s="210"/>
      <c r="I36" s="211">
        <f t="shared" si="0"/>
        <v>0</v>
      </c>
      <c r="BA36" s="1">
        <v>2</v>
      </c>
    </row>
    <row r="37" spans="1:53" ht="13.5" thickBot="1" x14ac:dyDescent="0.25">
      <c r="A37" s="212"/>
      <c r="B37" s="213" t="s">
        <v>80</v>
      </c>
      <c r="C37" s="214"/>
      <c r="D37" s="215"/>
      <c r="E37" s="216"/>
      <c r="F37" s="217"/>
      <c r="G37" s="217"/>
      <c r="H37" s="313">
        <f>SUM(I29:I36)</f>
        <v>0</v>
      </c>
      <c r="I37" s="314"/>
    </row>
    <row r="39" spans="1:53" x14ac:dyDescent="0.2">
      <c r="B39" s="14"/>
      <c r="F39" s="218"/>
      <c r="G39" s="219"/>
      <c r="H39" s="219"/>
      <c r="I39" s="46"/>
    </row>
    <row r="40" spans="1:53" x14ac:dyDescent="0.2">
      <c r="F40" s="218"/>
      <c r="G40" s="219"/>
      <c r="H40" s="219"/>
      <c r="I40" s="46"/>
    </row>
    <row r="41" spans="1:53" x14ac:dyDescent="0.2">
      <c r="F41" s="218"/>
      <c r="G41" s="219"/>
      <c r="H41" s="219"/>
      <c r="I41" s="46"/>
    </row>
    <row r="42" spans="1:53" x14ac:dyDescent="0.2">
      <c r="F42" s="218"/>
      <c r="G42" s="219"/>
      <c r="H42" s="219"/>
      <c r="I42" s="46"/>
    </row>
    <row r="43" spans="1:53" x14ac:dyDescent="0.2">
      <c r="F43" s="218"/>
      <c r="G43" s="219"/>
      <c r="H43" s="219"/>
      <c r="I43" s="46"/>
    </row>
    <row r="44" spans="1:53" x14ac:dyDescent="0.2">
      <c r="F44" s="218"/>
      <c r="G44" s="219"/>
      <c r="H44" s="219"/>
      <c r="I44" s="46"/>
    </row>
    <row r="45" spans="1:53" x14ac:dyDescent="0.2">
      <c r="F45" s="218"/>
      <c r="G45" s="219"/>
      <c r="H45" s="219"/>
      <c r="I45" s="46"/>
    </row>
    <row r="46" spans="1:53" x14ac:dyDescent="0.2">
      <c r="F46" s="218"/>
      <c r="G46" s="219"/>
      <c r="H46" s="219"/>
      <c r="I46" s="46"/>
    </row>
    <row r="47" spans="1:53" x14ac:dyDescent="0.2">
      <c r="F47" s="218"/>
      <c r="G47" s="219"/>
      <c r="H47" s="219"/>
      <c r="I47" s="46"/>
    </row>
    <row r="48" spans="1:53" x14ac:dyDescent="0.2">
      <c r="F48" s="218"/>
      <c r="G48" s="219"/>
      <c r="H48" s="219"/>
      <c r="I48" s="46"/>
    </row>
    <row r="49" spans="6:9" x14ac:dyDescent="0.2">
      <c r="F49" s="218"/>
      <c r="G49" s="219"/>
      <c r="H49" s="219"/>
      <c r="I49" s="46"/>
    </row>
    <row r="50" spans="6:9" x14ac:dyDescent="0.2">
      <c r="F50" s="218"/>
      <c r="G50" s="219"/>
      <c r="H50" s="219"/>
      <c r="I50" s="46"/>
    </row>
    <row r="51" spans="6:9" x14ac:dyDescent="0.2">
      <c r="F51" s="218"/>
      <c r="G51" s="219"/>
      <c r="H51" s="219"/>
      <c r="I51" s="46"/>
    </row>
    <row r="52" spans="6:9" x14ac:dyDescent="0.2">
      <c r="F52" s="218"/>
      <c r="G52" s="219"/>
      <c r="H52" s="219"/>
      <c r="I52" s="46"/>
    </row>
    <row r="53" spans="6:9" x14ac:dyDescent="0.2">
      <c r="F53" s="218"/>
      <c r="G53" s="219"/>
      <c r="H53" s="219"/>
      <c r="I53" s="46"/>
    </row>
    <row r="54" spans="6:9" x14ac:dyDescent="0.2">
      <c r="F54" s="218"/>
      <c r="G54" s="219"/>
      <c r="H54" s="219"/>
      <c r="I54" s="46"/>
    </row>
    <row r="55" spans="6:9" x14ac:dyDescent="0.2">
      <c r="F55" s="218"/>
      <c r="G55" s="219"/>
      <c r="H55" s="219"/>
      <c r="I55" s="46"/>
    </row>
    <row r="56" spans="6:9" x14ac:dyDescent="0.2">
      <c r="F56" s="218"/>
      <c r="G56" s="219"/>
      <c r="H56" s="219"/>
      <c r="I56" s="46"/>
    </row>
    <row r="57" spans="6:9" x14ac:dyDescent="0.2">
      <c r="F57" s="218"/>
      <c r="G57" s="219"/>
      <c r="H57" s="219"/>
      <c r="I57" s="46"/>
    </row>
    <row r="58" spans="6:9" x14ac:dyDescent="0.2">
      <c r="F58" s="218"/>
      <c r="G58" s="219"/>
      <c r="H58" s="219"/>
      <c r="I58" s="46"/>
    </row>
    <row r="59" spans="6:9" x14ac:dyDescent="0.2">
      <c r="F59" s="218"/>
      <c r="G59" s="219"/>
      <c r="H59" s="219"/>
      <c r="I59" s="46"/>
    </row>
    <row r="60" spans="6:9" x14ac:dyDescent="0.2">
      <c r="F60" s="218"/>
      <c r="G60" s="219"/>
      <c r="H60" s="219"/>
      <c r="I60" s="46"/>
    </row>
    <row r="61" spans="6:9" x14ac:dyDescent="0.2">
      <c r="F61" s="218"/>
      <c r="G61" s="219"/>
      <c r="H61" s="219"/>
      <c r="I61" s="46"/>
    </row>
    <row r="62" spans="6:9" x14ac:dyDescent="0.2">
      <c r="F62" s="218"/>
      <c r="G62" s="219"/>
      <c r="H62" s="219"/>
      <c r="I62" s="46"/>
    </row>
    <row r="63" spans="6:9" x14ac:dyDescent="0.2">
      <c r="F63" s="218"/>
      <c r="G63" s="219"/>
      <c r="H63" s="219"/>
      <c r="I63" s="46"/>
    </row>
    <row r="64" spans="6:9" x14ac:dyDescent="0.2">
      <c r="F64" s="218"/>
      <c r="G64" s="219"/>
      <c r="H64" s="219"/>
      <c r="I64" s="46"/>
    </row>
    <row r="65" spans="6:9" x14ac:dyDescent="0.2">
      <c r="F65" s="218"/>
      <c r="G65" s="219"/>
      <c r="H65" s="219"/>
      <c r="I65" s="46"/>
    </row>
    <row r="66" spans="6:9" x14ac:dyDescent="0.2">
      <c r="F66" s="218"/>
      <c r="G66" s="219"/>
      <c r="H66" s="219"/>
      <c r="I66" s="46"/>
    </row>
    <row r="67" spans="6:9" x14ac:dyDescent="0.2">
      <c r="F67" s="218"/>
      <c r="G67" s="219"/>
      <c r="H67" s="219"/>
      <c r="I67" s="46"/>
    </row>
    <row r="68" spans="6:9" x14ac:dyDescent="0.2">
      <c r="F68" s="218"/>
      <c r="G68" s="219"/>
      <c r="H68" s="219"/>
      <c r="I68" s="46"/>
    </row>
    <row r="69" spans="6:9" x14ac:dyDescent="0.2">
      <c r="F69" s="218"/>
      <c r="G69" s="219"/>
      <c r="H69" s="219"/>
      <c r="I69" s="46"/>
    </row>
    <row r="70" spans="6:9" x14ac:dyDescent="0.2">
      <c r="F70" s="218"/>
      <c r="G70" s="219"/>
      <c r="H70" s="219"/>
      <c r="I70" s="46"/>
    </row>
    <row r="71" spans="6:9" x14ac:dyDescent="0.2">
      <c r="F71" s="218"/>
      <c r="G71" s="219"/>
      <c r="H71" s="219"/>
      <c r="I71" s="46"/>
    </row>
    <row r="72" spans="6:9" x14ac:dyDescent="0.2">
      <c r="F72" s="218"/>
      <c r="G72" s="219"/>
      <c r="H72" s="219"/>
      <c r="I72" s="46"/>
    </row>
    <row r="73" spans="6:9" x14ac:dyDescent="0.2">
      <c r="F73" s="218"/>
      <c r="G73" s="219"/>
      <c r="H73" s="219"/>
      <c r="I73" s="46"/>
    </row>
    <row r="74" spans="6:9" x14ac:dyDescent="0.2">
      <c r="F74" s="218"/>
      <c r="G74" s="219"/>
      <c r="H74" s="219"/>
      <c r="I74" s="46"/>
    </row>
    <row r="75" spans="6:9" x14ac:dyDescent="0.2">
      <c r="F75" s="218"/>
      <c r="G75" s="219"/>
      <c r="H75" s="219"/>
      <c r="I75" s="46"/>
    </row>
    <row r="76" spans="6:9" x14ac:dyDescent="0.2">
      <c r="F76" s="218"/>
      <c r="G76" s="219"/>
      <c r="H76" s="219"/>
      <c r="I76" s="46"/>
    </row>
    <row r="77" spans="6:9" x14ac:dyDescent="0.2">
      <c r="F77" s="218"/>
      <c r="G77" s="219"/>
      <c r="H77" s="219"/>
      <c r="I77" s="46"/>
    </row>
    <row r="78" spans="6:9" x14ac:dyDescent="0.2">
      <c r="F78" s="218"/>
      <c r="G78" s="219"/>
      <c r="H78" s="219"/>
      <c r="I78" s="46"/>
    </row>
    <row r="79" spans="6:9" x14ac:dyDescent="0.2">
      <c r="F79" s="218"/>
      <c r="G79" s="219"/>
      <c r="H79" s="219"/>
      <c r="I79" s="46"/>
    </row>
    <row r="80" spans="6:9" x14ac:dyDescent="0.2">
      <c r="F80" s="218"/>
      <c r="G80" s="219"/>
      <c r="H80" s="219"/>
      <c r="I80" s="46"/>
    </row>
    <row r="81" spans="6:9" x14ac:dyDescent="0.2">
      <c r="F81" s="218"/>
      <c r="G81" s="219"/>
      <c r="H81" s="219"/>
      <c r="I81" s="46"/>
    </row>
    <row r="82" spans="6:9" x14ac:dyDescent="0.2">
      <c r="F82" s="218"/>
      <c r="G82" s="219"/>
      <c r="H82" s="219"/>
      <c r="I82" s="46"/>
    </row>
    <row r="83" spans="6:9" x14ac:dyDescent="0.2">
      <c r="F83" s="218"/>
      <c r="G83" s="219"/>
      <c r="H83" s="219"/>
      <c r="I83" s="46"/>
    </row>
    <row r="84" spans="6:9" x14ac:dyDescent="0.2">
      <c r="F84" s="218"/>
      <c r="G84" s="219"/>
      <c r="H84" s="219"/>
      <c r="I84" s="46"/>
    </row>
    <row r="85" spans="6:9" x14ac:dyDescent="0.2">
      <c r="F85" s="218"/>
      <c r="G85" s="219"/>
      <c r="H85" s="219"/>
      <c r="I85" s="46"/>
    </row>
    <row r="86" spans="6:9" x14ac:dyDescent="0.2">
      <c r="F86" s="218"/>
      <c r="G86" s="219"/>
      <c r="H86" s="219"/>
      <c r="I86" s="46"/>
    </row>
    <row r="87" spans="6:9" x14ac:dyDescent="0.2">
      <c r="F87" s="218"/>
      <c r="G87" s="219"/>
      <c r="H87" s="219"/>
      <c r="I87" s="46"/>
    </row>
    <row r="88" spans="6:9" x14ac:dyDescent="0.2">
      <c r="F88" s="218"/>
      <c r="G88" s="219"/>
      <c r="H88" s="219"/>
      <c r="I88" s="46"/>
    </row>
  </sheetData>
  <mergeCells count="4">
    <mergeCell ref="A1:B1"/>
    <mergeCell ref="A2:B2"/>
    <mergeCell ref="G2:I2"/>
    <mergeCell ref="H37:I37"/>
  </mergeCells>
  <pageMargins left="0.59055118110236227" right="0.39370078740157483" top="0.59055118110236227" bottom="0.98425196850393704" header="0.19685039370078741" footer="0.51181102362204722"/>
  <pageSetup paperSize="9" orientation="portrait" r:id="rId1"/>
  <headerFooter alignWithMargins="0">
    <oddFooter>&amp;L&amp;9Zpracováno programem &amp;"Arial CE,Tučné"BUILDpower,  © RTS, a.s.&amp;R&amp;"Arial,Obyčejné"Strana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19</vt:i4>
      </vt:variant>
      <vt:variant>
        <vt:lpstr>Pojmenované oblasti</vt:lpstr>
      </vt:variant>
      <vt:variant>
        <vt:i4>51</vt:i4>
      </vt:variant>
    </vt:vector>
  </HeadingPairs>
  <TitlesOfParts>
    <vt:vector size="70" baseType="lpstr">
      <vt:lpstr>Stavba</vt:lpstr>
      <vt:lpstr>00 0 KL</vt:lpstr>
      <vt:lpstr>00 0 Rek</vt:lpstr>
      <vt:lpstr>00 0 Pol</vt:lpstr>
      <vt:lpstr>D.1.1 1 KL</vt:lpstr>
      <vt:lpstr>D.1.1 1 Rek</vt:lpstr>
      <vt:lpstr>D.1.1 1 Pol</vt:lpstr>
      <vt:lpstr>D.1.1 2 KL</vt:lpstr>
      <vt:lpstr>D.1.1 2 Rek</vt:lpstr>
      <vt:lpstr>D.1.1 2 Pol</vt:lpstr>
      <vt:lpstr>D.1.2 3 KL</vt:lpstr>
      <vt:lpstr>D.1.2 3 Rek</vt:lpstr>
      <vt:lpstr>D.1.2 3 Pol</vt:lpstr>
      <vt:lpstr>D.1.3 4 KL</vt:lpstr>
      <vt:lpstr>D.1.3 4 Rek</vt:lpstr>
      <vt:lpstr>D.1.3 4 Pol</vt:lpstr>
      <vt:lpstr>D.1.4 5 KL</vt:lpstr>
      <vt:lpstr>D.1.4 5 Rek</vt:lpstr>
      <vt:lpstr>D.1.4 5 Pol</vt:lpstr>
      <vt:lpstr>Stavba!CelkemObjekty</vt:lpstr>
      <vt:lpstr>Stavba!CisloStavby</vt:lpstr>
      <vt:lpstr>Stavba!dadresa</vt:lpstr>
      <vt:lpstr>Stavba!DIČ</vt:lpstr>
      <vt:lpstr>Stavba!dmisto</vt:lpstr>
      <vt:lpstr>Stavba!dpsc</vt:lpstr>
      <vt:lpstr>Stavba!IČO</vt:lpstr>
      <vt:lpstr>Stavba!NazevObjektu</vt:lpstr>
      <vt:lpstr>Stavba!NazevStavby</vt:lpstr>
      <vt:lpstr>'00 0 Pol'!Názvy_tisku</vt:lpstr>
      <vt:lpstr>'00 0 Rek'!Názvy_tisku</vt:lpstr>
      <vt:lpstr>'D.1.1 1 Pol'!Názvy_tisku</vt:lpstr>
      <vt:lpstr>'D.1.1 1 Rek'!Názvy_tisku</vt:lpstr>
      <vt:lpstr>'D.1.1 2 Pol'!Názvy_tisku</vt:lpstr>
      <vt:lpstr>'D.1.1 2 Rek'!Názvy_tisku</vt:lpstr>
      <vt:lpstr>'D.1.2 3 Pol'!Názvy_tisku</vt:lpstr>
      <vt:lpstr>'D.1.2 3 Rek'!Názvy_tisku</vt:lpstr>
      <vt:lpstr>'D.1.3 4 Pol'!Názvy_tisku</vt:lpstr>
      <vt:lpstr>'D.1.3 4 Rek'!Názvy_tisku</vt:lpstr>
      <vt:lpstr>'D.1.4 5 Pol'!Názvy_tisku</vt:lpstr>
      <vt:lpstr>'D.1.4 5 Rek'!Názvy_tisku</vt:lpstr>
      <vt:lpstr>Stavba!Objednatel</vt:lpstr>
      <vt:lpstr>Stavba!Objekt</vt:lpstr>
      <vt:lpstr>'00 0 KL'!Oblast_tisku</vt:lpstr>
      <vt:lpstr>'00 0 Pol'!Oblast_tisku</vt:lpstr>
      <vt:lpstr>'00 0 Rek'!Oblast_tisku</vt:lpstr>
      <vt:lpstr>'D.1.1 1 KL'!Oblast_tisku</vt:lpstr>
      <vt:lpstr>'D.1.1 1 Pol'!Oblast_tisku</vt:lpstr>
      <vt:lpstr>'D.1.1 1 Rek'!Oblast_tisku</vt:lpstr>
      <vt:lpstr>'D.1.1 2 KL'!Oblast_tisku</vt:lpstr>
      <vt:lpstr>'D.1.1 2 Pol'!Oblast_tisku</vt:lpstr>
      <vt:lpstr>'D.1.1 2 Rek'!Oblast_tisku</vt:lpstr>
      <vt:lpstr>'D.1.2 3 KL'!Oblast_tisku</vt:lpstr>
      <vt:lpstr>'D.1.2 3 Pol'!Oblast_tisku</vt:lpstr>
      <vt:lpstr>'D.1.2 3 Rek'!Oblast_tisku</vt:lpstr>
      <vt:lpstr>'D.1.3 4 KL'!Oblast_tisku</vt:lpstr>
      <vt:lpstr>'D.1.3 4 Pol'!Oblast_tisku</vt:lpstr>
      <vt:lpstr>'D.1.3 4 Rek'!Oblast_tisku</vt:lpstr>
      <vt:lpstr>'D.1.4 5 KL'!Oblast_tisku</vt:lpstr>
      <vt:lpstr>'D.1.4 5 Pol'!Oblast_tisku</vt:lpstr>
      <vt:lpstr>'D.1.4 5 Rek'!Oblast_tisku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Stavba!SazbaDPH1</vt:lpstr>
      <vt:lpstr>Stavba!SazbaDPH2</vt:lpstr>
      <vt:lpstr>Stavba!StavbaCelkem</vt:lpstr>
      <vt:lpstr>Stavba!Zhotovitel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Pavla</dc:creator>
  <cp:lastModifiedBy>Petr Vašíček</cp:lastModifiedBy>
  <cp:lastPrinted>2017-10-23T12:48:34Z</cp:lastPrinted>
  <dcterms:created xsi:type="dcterms:W3CDTF">2017-10-23T12:21:23Z</dcterms:created>
  <dcterms:modified xsi:type="dcterms:W3CDTF">2017-10-24T08:00:51Z</dcterms:modified>
</cp:coreProperties>
</file>