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7115" windowHeight="11760" activeTab="1"/>
  </bookViews>
  <sheets>
    <sheet name="Rekapitulace" sheetId="3" r:id="rId1"/>
    <sheet name="Rozpočet" sheetId="2" r:id="rId2"/>
    <sheet name="Parametry" sheetId="1" r:id="rId3"/>
  </sheets>
  <calcPr calcId="145621"/>
</workbook>
</file>

<file path=xl/calcChain.xml><?xml version="1.0" encoding="utf-8"?>
<calcChain xmlns="http://schemas.openxmlformats.org/spreadsheetml/2006/main">
  <c r="B26" i="3" l="1"/>
  <c r="C26" i="3" s="1"/>
  <c r="C10" i="3"/>
  <c r="C9" i="3"/>
  <c r="C11" i="3" s="1"/>
  <c r="B3" i="3"/>
  <c r="H91" i="2"/>
  <c r="G88" i="2"/>
  <c r="E88" i="2"/>
  <c r="H88" i="2" s="1"/>
  <c r="G87" i="2"/>
  <c r="E87" i="2"/>
  <c r="G86" i="2"/>
  <c r="E86" i="2"/>
  <c r="H86" i="2" s="1"/>
  <c r="H82" i="2"/>
  <c r="G81" i="2"/>
  <c r="E81" i="2"/>
  <c r="G79" i="2"/>
  <c r="E79" i="2"/>
  <c r="H79" i="2" s="1"/>
  <c r="G77" i="2"/>
  <c r="E77" i="2"/>
  <c r="G75" i="2"/>
  <c r="E75" i="2"/>
  <c r="G73" i="2"/>
  <c r="E73" i="2"/>
  <c r="G71" i="2"/>
  <c r="E71" i="2"/>
  <c r="H71" i="2" s="1"/>
  <c r="G69" i="2"/>
  <c r="E69" i="2"/>
  <c r="G67" i="2"/>
  <c r="E67" i="2"/>
  <c r="G66" i="2"/>
  <c r="E66" i="2"/>
  <c r="G63" i="2"/>
  <c r="E63" i="2"/>
  <c r="H63" i="2" s="1"/>
  <c r="G60" i="2"/>
  <c r="E60" i="2"/>
  <c r="G58" i="2"/>
  <c r="E58" i="2"/>
  <c r="G57" i="2"/>
  <c r="E57" i="2"/>
  <c r="G55" i="2"/>
  <c r="E55" i="2"/>
  <c r="H55" i="2" s="1"/>
  <c r="H53" i="2"/>
  <c r="H52" i="2"/>
  <c r="G51" i="2"/>
  <c r="E51" i="2"/>
  <c r="G50" i="2"/>
  <c r="E50" i="2"/>
  <c r="G49" i="2"/>
  <c r="E49" i="2"/>
  <c r="H49" i="2" s="1"/>
  <c r="G48" i="2"/>
  <c r="E48" i="2"/>
  <c r="G47" i="2"/>
  <c r="E47" i="2"/>
  <c r="G46" i="2"/>
  <c r="E46" i="2"/>
  <c r="G45" i="2"/>
  <c r="E45" i="2"/>
  <c r="H45" i="2" s="1"/>
  <c r="G44" i="2"/>
  <c r="H44" i="2" s="1"/>
  <c r="E44" i="2"/>
  <c r="G43" i="2"/>
  <c r="E43" i="2"/>
  <c r="G42" i="2"/>
  <c r="E42" i="2"/>
  <c r="G41" i="2"/>
  <c r="E41" i="2"/>
  <c r="H41" i="2" s="1"/>
  <c r="G40" i="2"/>
  <c r="E40" i="2"/>
  <c r="G39" i="2"/>
  <c r="E39" i="2"/>
  <c r="H38" i="2"/>
  <c r="H37" i="2"/>
  <c r="G36" i="2"/>
  <c r="E36" i="2"/>
  <c r="G35" i="2"/>
  <c r="E35" i="2"/>
  <c r="H34" i="2"/>
  <c r="G33" i="2"/>
  <c r="E33" i="2"/>
  <c r="G32" i="2"/>
  <c r="E32" i="2"/>
  <c r="H32" i="2" s="1"/>
  <c r="G31" i="2"/>
  <c r="E31" i="2"/>
  <c r="G30" i="2"/>
  <c r="E30" i="2"/>
  <c r="G29" i="2"/>
  <c r="E29" i="2"/>
  <c r="G28" i="2"/>
  <c r="E28" i="2"/>
  <c r="H28" i="2" s="1"/>
  <c r="G26" i="2"/>
  <c r="E26" i="2"/>
  <c r="G24" i="2"/>
  <c r="E24" i="2"/>
  <c r="G22" i="2"/>
  <c r="E22" i="2"/>
  <c r="G20" i="2"/>
  <c r="E20" i="2"/>
  <c r="H20" i="2" s="1"/>
  <c r="G19" i="2"/>
  <c r="E19" i="2"/>
  <c r="G18" i="2"/>
  <c r="E18" i="2"/>
  <c r="G16" i="2"/>
  <c r="E16" i="2"/>
  <c r="G15" i="2"/>
  <c r="E15" i="2"/>
  <c r="H15" i="2" s="1"/>
  <c r="H14" i="2"/>
  <c r="G13" i="2"/>
  <c r="E13" i="2"/>
  <c r="G11" i="2"/>
  <c r="E11" i="2"/>
  <c r="G10" i="2"/>
  <c r="E10" i="2"/>
  <c r="G8" i="2"/>
  <c r="E8" i="2"/>
  <c r="G7" i="2"/>
  <c r="E7" i="2"/>
  <c r="G6" i="2"/>
  <c r="E6" i="2"/>
  <c r="G5" i="2"/>
  <c r="E5" i="2"/>
  <c r="G4" i="2"/>
  <c r="E4" i="2"/>
  <c r="H31" i="2" l="1"/>
  <c r="H39" i="2"/>
  <c r="H43" i="2"/>
  <c r="H47" i="2"/>
  <c r="H51" i="2"/>
  <c r="H7" i="2"/>
  <c r="H13" i="2"/>
  <c r="H87" i="2"/>
  <c r="G90" i="2"/>
  <c r="C6" i="3" s="1"/>
  <c r="H5" i="2"/>
  <c r="H24" i="2"/>
  <c r="H58" i="2"/>
  <c r="H75" i="2"/>
  <c r="B4" i="3"/>
  <c r="B7" i="3" s="1"/>
  <c r="B12" i="3" s="1"/>
  <c r="H16" i="2"/>
  <c r="H19" i="2"/>
  <c r="H22" i="2"/>
  <c r="H26" i="2"/>
  <c r="H29" i="2"/>
  <c r="H35" i="2"/>
  <c r="H42" i="2"/>
  <c r="H46" i="2"/>
  <c r="H50" i="2"/>
  <c r="H57" i="2"/>
  <c r="H60" i="2"/>
  <c r="H66" i="2"/>
  <c r="H69" i="2"/>
  <c r="H73" i="2"/>
  <c r="H77" i="2"/>
  <c r="H81" i="2"/>
  <c r="H4" i="2"/>
  <c r="H6" i="2"/>
  <c r="H8" i="2"/>
  <c r="H11" i="2"/>
  <c r="H33" i="2"/>
  <c r="H30" i="2"/>
  <c r="H36" i="2"/>
  <c r="H48" i="2"/>
  <c r="H67" i="2"/>
  <c r="H10" i="2"/>
  <c r="H18" i="2"/>
  <c r="H40" i="2"/>
  <c r="C32" i="3"/>
  <c r="I1" i="2"/>
  <c r="I2" i="2" s="1"/>
  <c r="E89" i="2" s="1"/>
  <c r="C4" i="3"/>
  <c r="H89" i="2" l="1"/>
  <c r="H90" i="2" s="1"/>
  <c r="E90" i="2"/>
  <c r="C5" i="3" l="1"/>
  <c r="B32" i="3"/>
  <c r="C8" i="3" l="1"/>
  <c r="C7" i="3"/>
  <c r="C12" i="3" l="1"/>
  <c r="C15" i="3"/>
  <c r="C19" i="3" l="1"/>
  <c r="C20" i="3"/>
  <c r="C14" i="3"/>
  <c r="C13" i="3"/>
  <c r="C16" i="3" l="1"/>
  <c r="C22" i="3" s="1"/>
  <c r="C21" i="3"/>
  <c r="C24" i="3" l="1"/>
  <c r="C29" i="3"/>
  <c r="C30" i="3"/>
  <c r="B25" i="3"/>
  <c r="C25" i="3" s="1"/>
  <c r="C27" i="3" s="1"/>
</calcChain>
</file>

<file path=xl/sharedStrings.xml><?xml version="1.0" encoding="utf-8"?>
<sst xmlns="http://schemas.openxmlformats.org/spreadsheetml/2006/main" count="291" uniqueCount="166">
  <si>
    <t>Název</t>
  </si>
  <si>
    <t>Hodnota</t>
  </si>
  <si>
    <t>Nadpis rekapitulace</t>
  </si>
  <si>
    <t>Seznam prací a dodávek elektrotechnických zařízení</t>
  </si>
  <si>
    <t>Akce</t>
  </si>
  <si>
    <t xml:space="preserve">Energetické úspory objektu č.p. 23,  </t>
  </si>
  <si>
    <t>Projekt</t>
  </si>
  <si>
    <t xml:space="preserve"> ELEKTROINSTALACE</t>
  </si>
  <si>
    <t>Investor</t>
  </si>
  <si>
    <t>Obec Poličná, Poličná 144,  757 01</t>
  </si>
  <si>
    <t>Z. č.</t>
  </si>
  <si>
    <t/>
  </si>
  <si>
    <t>A. č.</t>
  </si>
  <si>
    <t>Smlouva</t>
  </si>
  <si>
    <t>Vypracoval</t>
  </si>
  <si>
    <t>Kontroloval</t>
  </si>
  <si>
    <t>Datum</t>
  </si>
  <si>
    <t>Zpracovatel</t>
  </si>
  <si>
    <t>CÚ</t>
  </si>
  <si>
    <t>Poznámka</t>
  </si>
  <si>
    <t>Uvedené ceny jsou v Kč a nezahrnují DPH, pokud to není uvedeno.</t>
  </si>
  <si>
    <t>Doprava dodávek  (3,6) %</t>
  </si>
  <si>
    <t>3,60</t>
  </si>
  <si>
    <t>Přesun dodávek  (1) %</t>
  </si>
  <si>
    <t>1,00</t>
  </si>
  <si>
    <t>PPV  (1 nebo 6) %</t>
  </si>
  <si>
    <t>6,00</t>
  </si>
  <si>
    <t>PPV zemních prací, nátěrů  (1) %</t>
  </si>
  <si>
    <t>0,00</t>
  </si>
  <si>
    <t>Dodavat. dokumentace  (1 - 1,5) %</t>
  </si>
  <si>
    <t>Rizika a pojištění  (1 - 1,5) %</t>
  </si>
  <si>
    <t>Opravy v záruce  (5 - 7) %</t>
  </si>
  <si>
    <t>GZS  (3,25 nebo 8,4) %</t>
  </si>
  <si>
    <t>Provozní vlivy  %</t>
  </si>
  <si>
    <t>Kompletační činnost - a</t>
  </si>
  <si>
    <t>Kompletační činnost - b</t>
  </si>
  <si>
    <t>0,952842</t>
  </si>
  <si>
    <t>Kompletační činnost - k1</t>
  </si>
  <si>
    <t>Kompletační činnost - k2</t>
  </si>
  <si>
    <t>Roční nárůst cen 1   %</t>
  </si>
  <si>
    <t>Roční nárůst cen 2   %</t>
  </si>
  <si>
    <t>1. sazba DPH %
- i pro přirážky rekapitulace</t>
  </si>
  <si>
    <t>21</t>
  </si>
  <si>
    <t>2. sazba DPH %</t>
  </si>
  <si>
    <t>15</t>
  </si>
  <si>
    <t>Procento PM %</t>
  </si>
  <si>
    <t>Mj</t>
  </si>
  <si>
    <t>Počet</t>
  </si>
  <si>
    <t>Materiál</t>
  </si>
  <si>
    <t>Materiál celkem</t>
  </si>
  <si>
    <t>Montáž</t>
  </si>
  <si>
    <t>Montáž celkem</t>
  </si>
  <si>
    <t>Cena celkem</t>
  </si>
  <si>
    <t>Elektromontáže - začátek</t>
  </si>
  <si>
    <t>KABEL SILOVÝ,IZOLACE PVC S VODIČEM PE</t>
  </si>
  <si>
    <t>kabel plastový-O 2x1.5 mm2 , pevně</t>
  </si>
  <si>
    <t>m</t>
  </si>
  <si>
    <t>kabel plastový-J 3x1.5 mm2 , pevně</t>
  </si>
  <si>
    <t>kabel plastový-J 3x2.5 mm2 , pevně</t>
  </si>
  <si>
    <t>kabel plastový-J 5x2.5 mm2 , pevně</t>
  </si>
  <si>
    <t>kabel plastový-J 5x10 mm2 , pevně</t>
  </si>
  <si>
    <t>VODIČ JEDNOŽILOVÝ (CY)</t>
  </si>
  <si>
    <t>H07V-U 4   mm2 , pevně</t>
  </si>
  <si>
    <t>H07V-U 10  mm2 , pevně</t>
  </si>
  <si>
    <t>KABEL SDĚLOVACÍ STÍNĚNÝ</t>
  </si>
  <si>
    <t>SYKFY 2x2x0.75 , pevně</t>
  </si>
  <si>
    <t>Spínač jednopólový; řazení 1, 1So, kompletní</t>
  </si>
  <si>
    <t>ks</t>
  </si>
  <si>
    <t>Střídav.přep.(5B)</t>
  </si>
  <si>
    <t xml:space="preserve">SPÍNAČ DO VLHKA V IZOL. IP44 " </t>
  </si>
  <si>
    <t xml:space="preserve">Vypínač jednopólový </t>
  </si>
  <si>
    <t>Tlačítko zvonkové</t>
  </si>
  <si>
    <t>Vypínač 16A/400V, sporák. kombinace</t>
  </si>
  <si>
    <t xml:space="preserve">ZÁSUVKA DOMOVNÍ  </t>
  </si>
  <si>
    <t xml:space="preserve"> 2p+PE</t>
  </si>
  <si>
    <t xml:space="preserve">ZÁSUVKA DOMOVNÍ POD OMÍTKU, </t>
  </si>
  <si>
    <t xml:space="preserve"> B 2x2p+z,dvojitá</t>
  </si>
  <si>
    <t>ZÁSUVKA  S VÍČKEM, IP44</t>
  </si>
  <si>
    <t xml:space="preserve"> 2p+PE, bílá</t>
  </si>
  <si>
    <t>KRABICE PŘÍSTROJOVÁ POD OMÍTKU</t>
  </si>
  <si>
    <t>KP68/2 73x30</t>
  </si>
  <si>
    <t>Svítidla stropní přisazená led 12W, s čidlem, IP54, hl. vchod</t>
  </si>
  <si>
    <t>Svítidla nástěnné LED 20W , IP 20, sociálky, chodba schody</t>
  </si>
  <si>
    <t>Svítidla nástěnné Led 20W na fasádu, IP 54</t>
  </si>
  <si>
    <t>Svítidla Zářivková přisazená 2x36W, IP20, kancelář, denní místnost</t>
  </si>
  <si>
    <t>Svítidla Zářivková přisazená 2x36W, IP56, půda</t>
  </si>
  <si>
    <t>Ks</t>
  </si>
  <si>
    <t>-16B-1 Jistič</t>
  </si>
  <si>
    <t>-16B-3 Jistič</t>
  </si>
  <si>
    <t>Zvonkové trafo</t>
  </si>
  <si>
    <t>Ostatní drobný materiál do rozvaděče</t>
  </si>
  <si>
    <t>kpl</t>
  </si>
  <si>
    <t>Zednické výpomoci, nika pro rozvaděč, drážky pro kabely a otvory pro krabice</t>
  </si>
  <si>
    <t>Dvířka pro HDS po zateplení</t>
  </si>
  <si>
    <t>Dvířka pro elektroměrový rozvaděč po zateplení</t>
  </si>
  <si>
    <t>Hromosvod</t>
  </si>
  <si>
    <t>OCELOVÝ DRÁT POZINKOVANÝ</t>
  </si>
  <si>
    <t>FeZn-D10 (0,62kg/m), pevně</t>
  </si>
  <si>
    <t>OCELOVÝ PÁSEK POZINKOVANÝ</t>
  </si>
  <si>
    <t>FeZn30x4 (1.0 kg/m), pevně</t>
  </si>
  <si>
    <t>840 008 Vodič AlMgSi Rd 8 polotvrdý</t>
  </si>
  <si>
    <t>Svorka</t>
  </si>
  <si>
    <t>Zkušební svorka litina</t>
  </si>
  <si>
    <t>Svorka univerzální 2xM10</t>
  </si>
  <si>
    <t>Spojovací svorka</t>
  </si>
  <si>
    <t>okapových žlabů - malá Uni</t>
  </si>
  <si>
    <t>OCHRANNÝ ÚHELNÍK A DRŽÁKY</t>
  </si>
  <si>
    <t>Ochranný úhelník, L 1700mm</t>
  </si>
  <si>
    <t>Držák ochranného úhelníku do zdiva, L 170mm</t>
  </si>
  <si>
    <t>MONTÁŽNÍ PRÁCE</t>
  </si>
  <si>
    <t xml:space="preserve"> štítek pro označení svodu</t>
  </si>
  <si>
    <t>HLOUBENÍ KABELOVÉ RÝHY</t>
  </si>
  <si>
    <t xml:space="preserve"> Zemina třídy 4, šíře 250mm,hloubka 800mm</t>
  </si>
  <si>
    <t>ZÁHOZ KABELOVÉ RÝHY</t>
  </si>
  <si>
    <t>Podpěra vedení do zdiva</t>
  </si>
  <si>
    <t>Uni</t>
  </si>
  <si>
    <t>Svorka okapových žlabů - malá</t>
  </si>
  <si>
    <t>Podpěra pod hřebenáče</t>
  </si>
  <si>
    <t>Podpěra pod taškovou krytinu</t>
  </si>
  <si>
    <t>HODINOVE ZUCTOVACI SAZBY</t>
  </si>
  <si>
    <t>PROVEDENI REVIZNICH ZKOUSEK</t>
  </si>
  <si>
    <t>DLE CSN 331500</t>
  </si>
  <si>
    <t xml:space="preserve"> Revizni technik</t>
  </si>
  <si>
    <t>hod</t>
  </si>
  <si>
    <t xml:space="preserve"> Spoluprace s reviz.technikem</t>
  </si>
  <si>
    <t>Nepředvídatelné práce</t>
  </si>
  <si>
    <t>Podružný materiál</t>
  </si>
  <si>
    <t>Elektromontáže - celkem</t>
  </si>
  <si>
    <t>Hodnota A</t>
  </si>
  <si>
    <t>Hodnota B</t>
  </si>
  <si>
    <t>Základní náklady</t>
  </si>
  <si>
    <t>Dodávka</t>
  </si>
  <si>
    <t>Doprava 3,60%, Přesun 1,00%</t>
  </si>
  <si>
    <t>Montáž - materiál</t>
  </si>
  <si>
    <t>Montáž - práce</t>
  </si>
  <si>
    <t>Mezisoučet 1</t>
  </si>
  <si>
    <t>PPV 6,00% z montáže: materiál + práce</t>
  </si>
  <si>
    <t>Nátěry</t>
  </si>
  <si>
    <t>Zemní práce</t>
  </si>
  <si>
    <t>PPV 0,00% z nátěrů a zemních prací</t>
  </si>
  <si>
    <t>Mezisoučet 2</t>
  </si>
  <si>
    <t>Dodav. dokumentace 0,00% z mezisoučtu 2</t>
  </si>
  <si>
    <t>Rizika a pojištění 0,00% z mezisoučtu 2</t>
  </si>
  <si>
    <t>Opravy v záruce 0,00% z mezisoučtu 1</t>
  </si>
  <si>
    <t>Základní náklady celkem</t>
  </si>
  <si>
    <t>Vedlejší náklady</t>
  </si>
  <si>
    <t>GZS 0,00% z pravé strany mezisoučtu 2</t>
  </si>
  <si>
    <t>Provozní vlivy 0,00% z pravé strany mezisoučtu 2</t>
  </si>
  <si>
    <t>Vedlejší náklady celkem</t>
  </si>
  <si>
    <t>Kompletační činnost</t>
  </si>
  <si>
    <t>Náklady celkem</t>
  </si>
  <si>
    <t>Základ a hodnota DPH 21%</t>
  </si>
  <si>
    <t>Základ a hodnota DPH 15%</t>
  </si>
  <si>
    <t>Náklady celkem s DPH</t>
  </si>
  <si>
    <t>Roční nárůst cen 0,00%</t>
  </si>
  <si>
    <t>Součty odstavců</t>
  </si>
  <si>
    <t>Seznam výrobců</t>
  </si>
  <si>
    <t>Zvonek Elektronický dveřní zvonek, grafit</t>
  </si>
  <si>
    <t>Svítidlo na kuchyňskou linku</t>
  </si>
  <si>
    <t>Rozvaděč RD</t>
  </si>
  <si>
    <t>Rozvaděč plastový 42 modulů do zdi</t>
  </si>
  <si>
    <t>-25B-3 Jistič</t>
  </si>
  <si>
    <t xml:space="preserve">Kombinovaný svodič bleskových proudů a přepětí, vhodné pro 3-fázový systém TN-C, instalace na vstupu do budovy, 75 kA (10/350), 180 kA (8/20), </t>
  </si>
  <si>
    <t>40-4-030A  Proudový chránič</t>
  </si>
  <si>
    <t>-2B-1 Jistič</t>
  </si>
  <si>
    <t>-10B-1 Jistič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</si>
</sst>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38"/>
      <scheme val="minor"/>
    </font>
    <font>
      <sz val="9"/>
      <color rgb="FF000000"/>
      <name val="敓潧⁥䥕挀浛頠৻☸_x0008_"/>
      <charset val="238"/>
    </font>
    <font>
      <b/>
      <sz val="11"/>
      <color rgb="FF000000"/>
      <name val="敓潧⁥䥕挀浛頠৻☸_x0008_"/>
      <charset val="238"/>
    </font>
    <font>
      <b/>
      <sz val="10"/>
      <color rgb="FF000000"/>
      <name val="敓潧⁥䥕挀浛頠৻☸_x0008_"/>
      <charset val="238"/>
    </font>
    <font>
      <b/>
      <sz val="9"/>
      <color rgb="FF000000"/>
      <name val="敓潧⁥䥕挀浛頠৻☸_x0008_"/>
      <charset val="238"/>
    </font>
    <font>
      <i/>
      <sz val="10"/>
      <color rgb="FF000000"/>
      <name val="敓潧⁥䥕挀浛頠৻☸_x0008_"/>
      <charset val="238"/>
    </font>
  </fonts>
  <fills count="8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BFEBFF"/>
        <bgColor indexed="64"/>
      </patternFill>
    </fill>
    <fill>
      <patternFill patternType="solid">
        <fgColor rgb="FFE0FE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AFF"/>
        <bgColor indexed="64"/>
      </patternFill>
    </fill>
    <fill>
      <patternFill patternType="solid">
        <fgColor rgb="FFFFFFE0"/>
        <bgColor indexed="64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1" fillId="5" borderId="1" xfId="0" applyNumberFormat="1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0" fontId="0" fillId="0" borderId="0" xfId="0" applyProtection="1"/>
    <xf numFmtId="4" fontId="0" fillId="0" borderId="0" xfId="0" applyNumberFormat="1"/>
    <xf numFmtId="4" fontId="1" fillId="2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49" fontId="5" fillId="7" borderId="1" xfId="0" applyNumberFormat="1" applyFont="1" applyFill="1" applyBorder="1" applyAlignment="1">
      <alignment horizontal="left"/>
    </xf>
    <xf numFmtId="4" fontId="5" fillId="7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right"/>
    </xf>
    <xf numFmtId="4" fontId="1" fillId="5" borderId="1" xfId="0" applyNumberFormat="1" applyFont="1" applyFill="1" applyBorder="1" applyAlignment="1">
      <alignment horizontal="left"/>
    </xf>
    <xf numFmtId="4" fontId="5" fillId="7" borderId="1" xfId="0" applyNumberFormat="1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right"/>
    </xf>
    <xf numFmtId="4" fontId="4" fillId="6" borderId="1" xfId="0" applyNumberFormat="1" applyFont="1" applyFill="1" applyBorder="1" applyAlignment="1">
      <alignment horizontal="right"/>
    </xf>
    <xf numFmtId="49" fontId="3" fillId="4" borderId="1" xfId="0" applyNumberFormat="1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4" fontId="1" fillId="5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left" wrapText="1"/>
    </xf>
    <xf numFmtId="49" fontId="5" fillId="7" borderId="1" xfId="0" applyNumberFormat="1" applyFont="1" applyFill="1" applyBorder="1" applyAlignment="1">
      <alignment horizontal="left" wrapText="1"/>
    </xf>
    <xf numFmtId="49" fontId="1" fillId="5" borderId="1" xfId="0" applyNumberFormat="1" applyFont="1" applyFill="1" applyBorder="1" applyAlignment="1">
      <alignment horizontal="left" wrapText="1"/>
    </xf>
    <xf numFmtId="49" fontId="0" fillId="0" borderId="0" xfId="0" applyNumberFormat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10" workbookViewId="0">
      <selection activeCell="A35" sqref="A35:A44"/>
    </sheetView>
  </sheetViews>
  <sheetFormatPr defaultRowHeight="15"/>
  <cols>
    <col min="1" max="1" width="39.28515625" style="1" bestFit="1" customWidth="1"/>
    <col min="2" max="2" width="15" style="9" bestFit="1" customWidth="1"/>
    <col min="3" max="3" width="11.28515625" style="9" bestFit="1" customWidth="1"/>
    <col min="4" max="4" width="0" style="8" hidden="1" customWidth="1"/>
  </cols>
  <sheetData>
    <row r="1" spans="1:3">
      <c r="A1" s="2" t="s">
        <v>0</v>
      </c>
      <c r="B1" s="10" t="s">
        <v>128</v>
      </c>
      <c r="C1" s="10" t="s">
        <v>129</v>
      </c>
    </row>
    <row r="2" spans="1:3">
      <c r="A2" s="4" t="s">
        <v>130</v>
      </c>
      <c r="B2" s="17"/>
      <c r="C2" s="17"/>
    </row>
    <row r="3" spans="1:3">
      <c r="A3" s="5" t="s">
        <v>131</v>
      </c>
      <c r="B3" s="14">
        <f>0</f>
        <v>0</v>
      </c>
      <c r="C3" s="14"/>
    </row>
    <row r="4" spans="1:3">
      <c r="A4" s="5" t="s">
        <v>132</v>
      </c>
      <c r="B4" s="14">
        <f>B3 * Parametry!B16 / 100</f>
        <v>0</v>
      </c>
      <c r="C4" s="14">
        <f>B3 * Parametry!B17 / 100</f>
        <v>0</v>
      </c>
    </row>
    <row r="5" spans="1:3">
      <c r="A5" s="5" t="s">
        <v>133</v>
      </c>
      <c r="B5" s="14"/>
      <c r="C5" s="14">
        <f>(Rozpočet!E90) + 0</f>
        <v>0</v>
      </c>
    </row>
    <row r="6" spans="1:3">
      <c r="A6" s="5" t="s">
        <v>134</v>
      </c>
      <c r="B6" s="14"/>
      <c r="C6" s="14">
        <f>0 + (Rozpočet!G90) + 0</f>
        <v>0</v>
      </c>
    </row>
    <row r="7" spans="1:3">
      <c r="A7" s="6" t="s">
        <v>135</v>
      </c>
      <c r="B7" s="18">
        <f>B3 + B4</f>
        <v>0</v>
      </c>
      <c r="C7" s="18">
        <f>C3 + C4 + C5 + C6</f>
        <v>0</v>
      </c>
    </row>
    <row r="8" spans="1:3">
      <c r="A8" s="5" t="s">
        <v>136</v>
      </c>
      <c r="B8" s="14"/>
      <c r="C8" s="14">
        <f>(C5 + C6) * Parametry!B18 / 100</f>
        <v>0</v>
      </c>
    </row>
    <row r="9" spans="1:3">
      <c r="A9" s="5" t="s">
        <v>137</v>
      </c>
      <c r="B9" s="14"/>
      <c r="C9" s="14">
        <f>0 + 0</f>
        <v>0</v>
      </c>
    </row>
    <row r="10" spans="1:3">
      <c r="A10" s="5" t="s">
        <v>138</v>
      </c>
      <c r="B10" s="14"/>
      <c r="C10" s="14">
        <f>0 + 0</f>
        <v>0</v>
      </c>
    </row>
    <row r="11" spans="1:3">
      <c r="A11" s="5" t="s">
        <v>139</v>
      </c>
      <c r="B11" s="14"/>
      <c r="C11" s="14">
        <f>(C9 + C10) * Parametry!B19 / 100</f>
        <v>0</v>
      </c>
    </row>
    <row r="12" spans="1:3">
      <c r="A12" s="6" t="s">
        <v>140</v>
      </c>
      <c r="B12" s="18">
        <f>B7</f>
        <v>0</v>
      </c>
      <c r="C12" s="18">
        <f>C7 + C8 + C9 + C10 + C11</f>
        <v>0</v>
      </c>
    </row>
    <row r="13" spans="1:3">
      <c r="A13" s="5" t="s">
        <v>141</v>
      </c>
      <c r="B13" s="14"/>
      <c r="C13" s="14">
        <f>(B12 + C12) * Parametry!B20 / 100</f>
        <v>0</v>
      </c>
    </row>
    <row r="14" spans="1:3">
      <c r="A14" s="5" t="s">
        <v>142</v>
      </c>
      <c r="B14" s="14"/>
      <c r="C14" s="14">
        <f>(B12 + C12) * Parametry!B21 / 100</f>
        <v>0</v>
      </c>
    </row>
    <row r="15" spans="1:3">
      <c r="A15" s="5" t="s">
        <v>143</v>
      </c>
      <c r="B15" s="14"/>
      <c r="C15" s="14">
        <f>(B7 + C7) * Parametry!B22 / 100</f>
        <v>0</v>
      </c>
    </row>
    <row r="16" spans="1:3">
      <c r="A16" s="4" t="s">
        <v>144</v>
      </c>
      <c r="B16" s="17"/>
      <c r="C16" s="17">
        <f>B12 + C12 + C13 + C14 + C15</f>
        <v>0</v>
      </c>
    </row>
    <row r="17" spans="1:3">
      <c r="A17" s="5" t="s">
        <v>11</v>
      </c>
      <c r="B17" s="14"/>
      <c r="C17" s="14"/>
    </row>
    <row r="18" spans="1:3">
      <c r="A18" s="4" t="s">
        <v>145</v>
      </c>
      <c r="B18" s="17"/>
      <c r="C18" s="17"/>
    </row>
    <row r="19" spans="1:3">
      <c r="A19" s="5" t="s">
        <v>146</v>
      </c>
      <c r="B19" s="14"/>
      <c r="C19" s="14">
        <f>C12 * Parametry!B23 / 100</f>
        <v>0</v>
      </c>
    </row>
    <row r="20" spans="1:3">
      <c r="A20" s="5" t="s">
        <v>147</v>
      </c>
      <c r="B20" s="14"/>
      <c r="C20" s="14">
        <f>C12 * Parametry!B24 / 100</f>
        <v>0</v>
      </c>
    </row>
    <row r="21" spans="1:3">
      <c r="A21" s="4" t="s">
        <v>148</v>
      </c>
      <c r="B21" s="17"/>
      <c r="C21" s="17">
        <f>C19 + C20</f>
        <v>0</v>
      </c>
    </row>
    <row r="22" spans="1:3">
      <c r="A22" s="5" t="s">
        <v>149</v>
      </c>
      <c r="B22" s="14"/>
      <c r="C22" s="14">
        <f>Parametry!B25 * Parametry!B28 * (C16 * Parametry!B27)^Parametry!B26</f>
        <v>0</v>
      </c>
    </row>
    <row r="23" spans="1:3">
      <c r="A23" s="5" t="s">
        <v>11</v>
      </c>
      <c r="B23" s="14"/>
      <c r="C23" s="14"/>
    </row>
    <row r="24" spans="1:3">
      <c r="A24" s="3" t="s">
        <v>150</v>
      </c>
      <c r="B24" s="11"/>
      <c r="C24" s="11">
        <f>C16 + C21 + C22</f>
        <v>0</v>
      </c>
    </row>
    <row r="25" spans="1:3">
      <c r="A25" s="5" t="s">
        <v>151</v>
      </c>
      <c r="B25" s="14">
        <f>(SUM(Rozpočet!E3:E13,Rozpočet!E15:E33,Rozpočet!E35:E36,Rozpočet!E39:E51,Rozpočet!E54:E81,Rozpočet!E83:E89)) + (SUM(Rozpočet!G3:G13,Rozpočet!G15:G33,Rozpočet!G35:G36,Rozpočet!G39:G51,Rozpočet!G54:G81,Rozpočet!G83:G88)) + B4 + C4 + C8 + C11 + C13 + C14 + C15 + C21 + C22</f>
        <v>0</v>
      </c>
      <c r="C25" s="14">
        <f>B25 * Parametry!B31 / 100</f>
        <v>0</v>
      </c>
    </row>
    <row r="26" spans="1:3">
      <c r="A26" s="5" t="s">
        <v>152</v>
      </c>
      <c r="B26" s="14">
        <f>(SUM(Rozpočet!E3,Rozpočet!E9,Rozpočet!E12,Rozpočet!E17,Rozpočet!E21,Rozpočet!E23,Rozpočet!E25,Rozpočet!E27,Rozpočet!E54,Rozpočet!E56,Rozpočet!E59,Rozpočet!E61:E62,Rozpočet!E64:E65,Rozpočet!E68,Rozpočet!E70,Rozpočet!E72,Rozpočet!E74,Rozpočet!E76,Rozpočet!E78,Rozpočet!E80,Rozpočet!E83:E85)) + (SUM(Rozpočet!G3,Rozpočet!G9,Rozpočet!G12,Rozpočet!G17,Rozpočet!G21,Rozpočet!G23,Rozpočet!G25,Rozpočet!G27,Rozpočet!G54,Rozpočet!G56,Rozpočet!G59,Rozpočet!G61:G62,Rozpočet!G64:G65,Rozpočet!G68,Rozpočet!G70,Rozpočet!G72,Rozpočet!G74,Rozpočet!G76,Rozpočet!G78,Rozpočet!G80,Rozpočet!G83:G85))</f>
        <v>0</v>
      </c>
      <c r="C26" s="14">
        <f>B26 * Parametry!B32 / 100</f>
        <v>0</v>
      </c>
    </row>
    <row r="27" spans="1:3">
      <c r="A27" s="3" t="s">
        <v>153</v>
      </c>
      <c r="B27" s="11"/>
      <c r="C27" s="11">
        <f>C24 + C25 + C26</f>
        <v>0</v>
      </c>
    </row>
    <row r="28" spans="1:3">
      <c r="A28" s="5" t="s">
        <v>11</v>
      </c>
      <c r="B28" s="14"/>
      <c r="C28" s="14"/>
    </row>
    <row r="29" spans="1:3">
      <c r="A29" s="5" t="s">
        <v>154</v>
      </c>
      <c r="B29" s="14"/>
      <c r="C29" s="14">
        <f>C24 * Parametry!B29 / 100</f>
        <v>0</v>
      </c>
    </row>
    <row r="30" spans="1:3">
      <c r="A30" s="5" t="s">
        <v>154</v>
      </c>
      <c r="B30" s="14"/>
      <c r="C30" s="14">
        <f>C24 * Parametry!B30 / 100</f>
        <v>0</v>
      </c>
    </row>
    <row r="31" spans="1:3">
      <c r="A31" s="4" t="s">
        <v>155</v>
      </c>
      <c r="B31" s="19" t="s">
        <v>48</v>
      </c>
      <c r="C31" s="19" t="s">
        <v>50</v>
      </c>
    </row>
    <row r="32" spans="1:3">
      <c r="A32" s="5" t="s">
        <v>53</v>
      </c>
      <c r="B32" s="14">
        <f>(Rozpočet!E90)</f>
        <v>0</v>
      </c>
      <c r="C32" s="14">
        <f>(Rozpočet!G90)</f>
        <v>0</v>
      </c>
    </row>
    <row r="33" spans="1:3">
      <c r="A33" s="5" t="s">
        <v>11</v>
      </c>
      <c r="B33" s="14"/>
      <c r="C33" s="14"/>
    </row>
    <row r="34" spans="1:3">
      <c r="A34" s="4" t="s">
        <v>156</v>
      </c>
      <c r="B34" s="19"/>
      <c r="C34" s="20"/>
    </row>
    <row r="35" spans="1:3">
      <c r="A35" s="5"/>
      <c r="B35" s="21"/>
      <c r="C35" s="14"/>
    </row>
    <row r="36" spans="1:3">
      <c r="A36" s="5"/>
      <c r="B36" s="21"/>
      <c r="C36" s="14"/>
    </row>
    <row r="37" spans="1:3">
      <c r="A37" s="5"/>
      <c r="B37" s="21"/>
      <c r="C37" s="14"/>
    </row>
    <row r="38" spans="1:3">
      <c r="A38" s="5"/>
      <c r="B38" s="21"/>
      <c r="C38" s="14"/>
    </row>
    <row r="39" spans="1:3">
      <c r="A39" s="5"/>
      <c r="B39" s="21"/>
      <c r="C39" s="14"/>
    </row>
    <row r="40" spans="1:3">
      <c r="A40" s="5"/>
      <c r="B40" s="21"/>
      <c r="C40" s="14"/>
    </row>
    <row r="41" spans="1:3">
      <c r="A41" s="5"/>
      <c r="B41" s="21"/>
      <c r="C41" s="14"/>
    </row>
    <row r="42" spans="1:3">
      <c r="A42" s="5"/>
      <c r="B42" s="21"/>
      <c r="C42" s="14"/>
    </row>
    <row r="43" spans="1:3">
      <c r="A43" s="5"/>
      <c r="B43" s="21"/>
      <c r="C43" s="14"/>
    </row>
    <row r="44" spans="1:3">
      <c r="A44" s="5"/>
      <c r="B44" s="21"/>
      <c r="C44" s="14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topLeftCell="A52" workbookViewId="0">
      <selection activeCell="A41" sqref="A41"/>
    </sheetView>
  </sheetViews>
  <sheetFormatPr defaultRowHeight="15"/>
  <cols>
    <col min="1" max="1" width="48.42578125" style="25" customWidth="1"/>
    <col min="2" max="2" width="4" style="1" bestFit="1" customWidth="1"/>
    <col min="3" max="3" width="6.42578125" style="9" bestFit="1" customWidth="1"/>
    <col min="4" max="4" width="7.85546875" style="9" bestFit="1" customWidth="1"/>
    <col min="5" max="5" width="13.42578125" style="9" bestFit="1" customWidth="1"/>
    <col min="6" max="6" width="8.85546875" style="9" bestFit="1" customWidth="1"/>
    <col min="7" max="7" width="12.5703125" style="9" bestFit="1" customWidth="1"/>
    <col min="8" max="8" width="11.42578125" style="9" bestFit="1" customWidth="1"/>
    <col min="9" max="9" width="8" style="8" hidden="1" customWidth="1"/>
  </cols>
  <sheetData>
    <row r="1" spans="1:9">
      <c r="A1" s="7" t="s">
        <v>0</v>
      </c>
      <c r="B1" s="2" t="s">
        <v>46</v>
      </c>
      <c r="C1" s="10" t="s">
        <v>47</v>
      </c>
      <c r="D1" s="10" t="s">
        <v>48</v>
      </c>
      <c r="E1" s="10" t="s">
        <v>49</v>
      </c>
      <c r="F1" s="10" t="s">
        <v>50</v>
      </c>
      <c r="G1" s="10" t="s">
        <v>51</v>
      </c>
      <c r="H1" s="10" t="s">
        <v>52</v>
      </c>
      <c r="I1" s="8">
        <f>Parametry!B33/100*E4+Parametry!B33/100*E5+Parametry!B33/100*E6+Parametry!B33/100*E7+Parametry!B33/100*E8+Parametry!B33/100*E10+Parametry!B33/100*E11+Parametry!B33/100*E13+Parametry!B33/100*E15+Parametry!B33/100*E16+Parametry!B33/100*E18+Parametry!B33/100*E19+Parametry!B33/100*E20+Parametry!B33/100*E22+Parametry!B33/100*E24+Parametry!B33/100*E26+Parametry!B33/100*E28+Parametry!B33/100*E29+Parametry!B33/100*E30+Parametry!B33/100*E31+Parametry!B33/100*E32+Parametry!B33/100*E33+Parametry!B33/100*E35</f>
        <v>0</v>
      </c>
    </row>
    <row r="2" spans="1:9">
      <c r="A2" s="22" t="s">
        <v>53</v>
      </c>
      <c r="B2" s="3" t="s">
        <v>11</v>
      </c>
      <c r="C2" s="11"/>
      <c r="D2" s="11"/>
      <c r="E2" s="11"/>
      <c r="F2" s="11"/>
      <c r="G2" s="11"/>
      <c r="H2" s="11"/>
      <c r="I2" s="8">
        <f>I1+Parametry!B33/100*E36+Parametry!B33/100*E40+Parametry!B33/100*E41+Parametry!B33/100*E42+Parametry!B33/100*E43+Parametry!B33/100*E44+Parametry!B33/100*E45+Parametry!B33/100*E46+Parametry!B33/100*E47+Parametry!B33/100*E48+Parametry!B33/100*E49+Parametry!B33/100*E50+Parametry!B33/100*E51+Parametry!B33/100*E55+Parametry!B33/100*E57+Parametry!B33/100*E58+Parametry!B33/100*E60+Parametry!B33/100*E63+Parametry!B33/100*E66+Parametry!B33/100*E67+Parametry!B33/100*E69+Parametry!B33/100*E71+Parametry!B33/100*E73</f>
        <v>0</v>
      </c>
    </row>
    <row r="3" spans="1:9">
      <c r="A3" s="23" t="s">
        <v>54</v>
      </c>
      <c r="B3" s="12" t="s">
        <v>11</v>
      </c>
      <c r="C3" s="13"/>
      <c r="D3" s="13"/>
      <c r="E3" s="13"/>
      <c r="F3" s="13"/>
      <c r="G3" s="13"/>
      <c r="H3" s="13"/>
    </row>
    <row r="4" spans="1:9">
      <c r="A4" s="24" t="s">
        <v>55</v>
      </c>
      <c r="B4" s="5" t="s">
        <v>56</v>
      </c>
      <c r="C4" s="14">
        <v>25</v>
      </c>
      <c r="D4" s="14"/>
      <c r="E4" s="14">
        <f>C4*D4</f>
        <v>0</v>
      </c>
      <c r="F4" s="14"/>
      <c r="G4" s="14">
        <f>C4*F4</f>
        <v>0</v>
      </c>
      <c r="H4" s="14">
        <f>E4+G4</f>
        <v>0</v>
      </c>
    </row>
    <row r="5" spans="1:9">
      <c r="A5" s="24" t="s">
        <v>57</v>
      </c>
      <c r="B5" s="5" t="s">
        <v>56</v>
      </c>
      <c r="C5" s="14">
        <v>220</v>
      </c>
      <c r="D5" s="14"/>
      <c r="E5" s="14">
        <f>C5*D5</f>
        <v>0</v>
      </c>
      <c r="F5" s="14"/>
      <c r="G5" s="14">
        <f>C5*F5</f>
        <v>0</v>
      </c>
      <c r="H5" s="14">
        <f>E5+G5</f>
        <v>0</v>
      </c>
    </row>
    <row r="6" spans="1:9">
      <c r="A6" s="24" t="s">
        <v>58</v>
      </c>
      <c r="B6" s="5" t="s">
        <v>56</v>
      </c>
      <c r="C6" s="14">
        <v>270</v>
      </c>
      <c r="D6" s="14"/>
      <c r="E6" s="14">
        <f>C6*D6</f>
        <v>0</v>
      </c>
      <c r="F6" s="14"/>
      <c r="G6" s="14">
        <f>C6*F6</f>
        <v>0</v>
      </c>
      <c r="H6" s="14">
        <f>E6+G6</f>
        <v>0</v>
      </c>
    </row>
    <row r="7" spans="1:9">
      <c r="A7" s="24" t="s">
        <v>59</v>
      </c>
      <c r="B7" s="5" t="s">
        <v>56</v>
      </c>
      <c r="C7" s="14">
        <v>25</v>
      </c>
      <c r="D7" s="14"/>
      <c r="E7" s="14">
        <f>C7*D7</f>
        <v>0</v>
      </c>
      <c r="F7" s="14"/>
      <c r="G7" s="14">
        <f>C7*F7</f>
        <v>0</v>
      </c>
      <c r="H7" s="14">
        <f>E7+G7</f>
        <v>0</v>
      </c>
    </row>
    <row r="8" spans="1:9">
      <c r="A8" s="24" t="s">
        <v>60</v>
      </c>
      <c r="B8" s="5" t="s">
        <v>56</v>
      </c>
      <c r="C8" s="14">
        <v>12</v>
      </c>
      <c r="D8" s="14"/>
      <c r="E8" s="14">
        <f>C8*D8</f>
        <v>0</v>
      </c>
      <c r="F8" s="14"/>
      <c r="G8" s="14">
        <f>C8*F8</f>
        <v>0</v>
      </c>
      <c r="H8" s="14">
        <f>E8+G8</f>
        <v>0</v>
      </c>
    </row>
    <row r="9" spans="1:9">
      <c r="A9" s="23" t="s">
        <v>61</v>
      </c>
      <c r="B9" s="12" t="s">
        <v>11</v>
      </c>
      <c r="C9" s="13"/>
      <c r="D9" s="13"/>
      <c r="E9" s="13"/>
      <c r="F9" s="13"/>
      <c r="G9" s="13"/>
      <c r="H9" s="13"/>
    </row>
    <row r="10" spans="1:9">
      <c r="A10" s="24" t="s">
        <v>62</v>
      </c>
      <c r="B10" s="5" t="s">
        <v>56</v>
      </c>
      <c r="C10" s="14">
        <v>25</v>
      </c>
      <c r="D10" s="14"/>
      <c r="E10" s="14">
        <f>C10*D10</f>
        <v>0</v>
      </c>
      <c r="F10" s="14"/>
      <c r="G10" s="14">
        <f>C10*F10</f>
        <v>0</v>
      </c>
      <c r="H10" s="14">
        <f>E10+G10</f>
        <v>0</v>
      </c>
    </row>
    <row r="11" spans="1:9">
      <c r="A11" s="24" t="s">
        <v>63</v>
      </c>
      <c r="B11" s="5" t="s">
        <v>56</v>
      </c>
      <c r="C11" s="14">
        <v>10</v>
      </c>
      <c r="D11" s="14"/>
      <c r="E11" s="14">
        <f>C11*D11</f>
        <v>0</v>
      </c>
      <c r="F11" s="14"/>
      <c r="G11" s="14">
        <f>C11*F11</f>
        <v>0</v>
      </c>
      <c r="H11" s="14">
        <f>E11+G11</f>
        <v>0</v>
      </c>
    </row>
    <row r="12" spans="1:9">
      <c r="A12" s="23" t="s">
        <v>64</v>
      </c>
      <c r="B12" s="12" t="s">
        <v>11</v>
      </c>
      <c r="C12" s="13"/>
      <c r="D12" s="13"/>
      <c r="E12" s="13"/>
      <c r="F12" s="13"/>
      <c r="G12" s="13"/>
      <c r="H12" s="13"/>
    </row>
    <row r="13" spans="1:9">
      <c r="A13" s="24" t="s">
        <v>65</v>
      </c>
      <c r="B13" s="5" t="s">
        <v>56</v>
      </c>
      <c r="C13" s="14">
        <v>35</v>
      </c>
      <c r="D13" s="14"/>
      <c r="E13" s="14">
        <f>C13*D13</f>
        <v>0</v>
      </c>
      <c r="F13" s="14"/>
      <c r="G13" s="14">
        <f>C13*F13</f>
        <v>0</v>
      </c>
      <c r="H13" s="14">
        <f>E13+G13</f>
        <v>0</v>
      </c>
    </row>
    <row r="14" spans="1:9">
      <c r="A14" s="24" t="s">
        <v>11</v>
      </c>
      <c r="B14" s="5" t="s">
        <v>11</v>
      </c>
      <c r="C14" s="14"/>
      <c r="D14" s="14"/>
      <c r="E14" s="14"/>
      <c r="F14" s="14"/>
      <c r="G14" s="14"/>
      <c r="H14" s="14">
        <f>E14+G14</f>
        <v>0</v>
      </c>
    </row>
    <row r="15" spans="1:9">
      <c r="A15" s="24" t="s">
        <v>66</v>
      </c>
      <c r="B15" s="5" t="s">
        <v>67</v>
      </c>
      <c r="C15" s="14">
        <v>8</v>
      </c>
      <c r="D15" s="14"/>
      <c r="E15" s="14">
        <f>C15*D15</f>
        <v>0</v>
      </c>
      <c r="F15" s="14"/>
      <c r="G15" s="14">
        <f>C15*F15</f>
        <v>0</v>
      </c>
      <c r="H15" s="14">
        <f>E15+G15</f>
        <v>0</v>
      </c>
    </row>
    <row r="16" spans="1:9">
      <c r="A16" s="24" t="s">
        <v>68</v>
      </c>
      <c r="B16" s="5" t="s">
        <v>67</v>
      </c>
      <c r="C16" s="14">
        <v>8</v>
      </c>
      <c r="D16" s="14"/>
      <c r="E16" s="14">
        <f>C16*D16</f>
        <v>0</v>
      </c>
      <c r="F16" s="14"/>
      <c r="G16" s="14">
        <f>C16*F16</f>
        <v>0</v>
      </c>
      <c r="H16" s="14">
        <f>E16+G16</f>
        <v>0</v>
      </c>
    </row>
    <row r="17" spans="1:8">
      <c r="A17" s="23" t="s">
        <v>69</v>
      </c>
      <c r="B17" s="12" t="s">
        <v>11</v>
      </c>
      <c r="C17" s="13"/>
      <c r="D17" s="13"/>
      <c r="E17" s="13"/>
      <c r="F17" s="13"/>
      <c r="G17" s="13"/>
      <c r="H17" s="13"/>
    </row>
    <row r="18" spans="1:8">
      <c r="A18" s="24" t="s">
        <v>70</v>
      </c>
      <c r="B18" s="5" t="s">
        <v>67</v>
      </c>
      <c r="C18" s="14">
        <v>2</v>
      </c>
      <c r="D18" s="14"/>
      <c r="E18" s="14">
        <f>C18*D18</f>
        <v>0</v>
      </c>
      <c r="F18" s="14"/>
      <c r="G18" s="14">
        <f>C18*F18</f>
        <v>0</v>
      </c>
      <c r="H18" s="14">
        <f>E18+G18</f>
        <v>0</v>
      </c>
    </row>
    <row r="19" spans="1:8">
      <c r="A19" s="24" t="s">
        <v>71</v>
      </c>
      <c r="B19" s="5" t="s">
        <v>67</v>
      </c>
      <c r="C19" s="14">
        <v>1</v>
      </c>
      <c r="D19" s="14"/>
      <c r="E19" s="14">
        <f>C19*D19</f>
        <v>0</v>
      </c>
      <c r="F19" s="14"/>
      <c r="G19" s="14">
        <f>C19*F19</f>
        <v>0</v>
      </c>
      <c r="H19" s="14">
        <f>E19+G19</f>
        <v>0</v>
      </c>
    </row>
    <row r="20" spans="1:8">
      <c r="A20" s="24" t="s">
        <v>72</v>
      </c>
      <c r="B20" s="5" t="s">
        <v>67</v>
      </c>
      <c r="C20" s="14">
        <v>2</v>
      </c>
      <c r="D20" s="14"/>
      <c r="E20" s="14">
        <f>C20*D20</f>
        <v>0</v>
      </c>
      <c r="F20" s="14"/>
      <c r="G20" s="14">
        <f>C20*F20</f>
        <v>0</v>
      </c>
      <c r="H20" s="14">
        <f>E20+G20</f>
        <v>0</v>
      </c>
    </row>
    <row r="21" spans="1:8">
      <c r="A21" s="23" t="s">
        <v>73</v>
      </c>
      <c r="B21" s="12" t="s">
        <v>11</v>
      </c>
      <c r="C21" s="13"/>
      <c r="D21" s="13"/>
      <c r="E21" s="13"/>
      <c r="F21" s="13"/>
      <c r="G21" s="13"/>
      <c r="H21" s="13"/>
    </row>
    <row r="22" spans="1:8">
      <c r="A22" s="24" t="s">
        <v>74</v>
      </c>
      <c r="B22" s="5" t="s">
        <v>67</v>
      </c>
      <c r="C22" s="14">
        <v>17</v>
      </c>
      <c r="D22" s="14"/>
      <c r="E22" s="14">
        <f>C22*D22</f>
        <v>0</v>
      </c>
      <c r="F22" s="14"/>
      <c r="G22" s="14">
        <f>C22*F22</f>
        <v>0</v>
      </c>
      <c r="H22" s="14">
        <f>E22+G22</f>
        <v>0</v>
      </c>
    </row>
    <row r="23" spans="1:8">
      <c r="A23" s="23" t="s">
        <v>75</v>
      </c>
      <c r="B23" s="12" t="s">
        <v>11</v>
      </c>
      <c r="C23" s="13"/>
      <c r="D23" s="13"/>
      <c r="E23" s="13"/>
      <c r="F23" s="13"/>
      <c r="G23" s="13"/>
      <c r="H23" s="13"/>
    </row>
    <row r="24" spans="1:8">
      <c r="A24" s="24" t="s">
        <v>76</v>
      </c>
      <c r="B24" s="5" t="s">
        <v>67</v>
      </c>
      <c r="C24" s="14">
        <v>6</v>
      </c>
      <c r="D24" s="14"/>
      <c r="E24" s="14">
        <f>C24*D24</f>
        <v>0</v>
      </c>
      <c r="F24" s="14"/>
      <c r="G24" s="14">
        <f>C24*F24</f>
        <v>0</v>
      </c>
      <c r="H24" s="14">
        <f>E24+G24</f>
        <v>0</v>
      </c>
    </row>
    <row r="25" spans="1:8">
      <c r="A25" s="23" t="s">
        <v>77</v>
      </c>
      <c r="B25" s="12" t="s">
        <v>11</v>
      </c>
      <c r="C25" s="13"/>
      <c r="D25" s="13"/>
      <c r="E25" s="13"/>
      <c r="F25" s="13"/>
      <c r="G25" s="13"/>
      <c r="H25" s="13"/>
    </row>
    <row r="26" spans="1:8">
      <c r="A26" s="24" t="s">
        <v>78</v>
      </c>
      <c r="B26" s="5" t="s">
        <v>67</v>
      </c>
      <c r="C26" s="14">
        <v>2</v>
      </c>
      <c r="D26" s="14"/>
      <c r="E26" s="14">
        <f>C26*D26</f>
        <v>0</v>
      </c>
      <c r="F26" s="14"/>
      <c r="G26" s="14">
        <f>C26*F26</f>
        <v>0</v>
      </c>
      <c r="H26" s="14">
        <f>E26+G26</f>
        <v>0</v>
      </c>
    </row>
    <row r="27" spans="1:8">
      <c r="A27" s="23" t="s">
        <v>79</v>
      </c>
      <c r="B27" s="12" t="s">
        <v>11</v>
      </c>
      <c r="C27" s="13"/>
      <c r="D27" s="13"/>
      <c r="E27" s="13"/>
      <c r="F27" s="13"/>
      <c r="G27" s="13"/>
      <c r="H27" s="13"/>
    </row>
    <row r="28" spans="1:8">
      <c r="A28" s="24" t="s">
        <v>80</v>
      </c>
      <c r="B28" s="5" t="s">
        <v>67</v>
      </c>
      <c r="C28" s="14">
        <v>44</v>
      </c>
      <c r="D28" s="14"/>
      <c r="E28" s="14">
        <f t="shared" ref="E28:E33" si="0">C28*D28</f>
        <v>0</v>
      </c>
      <c r="F28" s="14"/>
      <c r="G28" s="14">
        <f t="shared" ref="G28:G33" si="1">C28*F28</f>
        <v>0</v>
      </c>
      <c r="H28" s="14">
        <f t="shared" ref="H28:H53" si="2">E28+G28</f>
        <v>0</v>
      </c>
    </row>
    <row r="29" spans="1:8">
      <c r="A29" s="24" t="s">
        <v>81</v>
      </c>
      <c r="B29" s="5" t="s">
        <v>67</v>
      </c>
      <c r="C29" s="14">
        <v>14</v>
      </c>
      <c r="D29" s="14"/>
      <c r="E29" s="14">
        <f t="shared" si="0"/>
        <v>0</v>
      </c>
      <c r="F29" s="14"/>
      <c r="G29" s="14">
        <f t="shared" si="1"/>
        <v>0</v>
      </c>
      <c r="H29" s="14">
        <f t="shared" si="2"/>
        <v>0</v>
      </c>
    </row>
    <row r="30" spans="1:8" ht="24.75">
      <c r="A30" s="24" t="s">
        <v>82</v>
      </c>
      <c r="B30" s="5" t="s">
        <v>67</v>
      </c>
      <c r="C30" s="14">
        <v>6</v>
      </c>
      <c r="D30" s="14"/>
      <c r="E30" s="14">
        <f t="shared" si="0"/>
        <v>0</v>
      </c>
      <c r="F30" s="14"/>
      <c r="G30" s="14">
        <f t="shared" si="1"/>
        <v>0</v>
      </c>
      <c r="H30" s="14">
        <f t="shared" si="2"/>
        <v>0</v>
      </c>
    </row>
    <row r="31" spans="1:8">
      <c r="A31" s="24" t="s">
        <v>83</v>
      </c>
      <c r="B31" s="5" t="s">
        <v>67</v>
      </c>
      <c r="C31" s="14">
        <v>3</v>
      </c>
      <c r="D31" s="14"/>
      <c r="E31" s="14">
        <f t="shared" si="0"/>
        <v>0</v>
      </c>
      <c r="F31" s="14"/>
      <c r="G31" s="14">
        <f t="shared" si="1"/>
        <v>0</v>
      </c>
      <c r="H31" s="14">
        <f t="shared" si="2"/>
        <v>0</v>
      </c>
    </row>
    <row r="32" spans="1:8" ht="24.75">
      <c r="A32" s="24" t="s">
        <v>84</v>
      </c>
      <c r="B32" s="5" t="s">
        <v>67</v>
      </c>
      <c r="C32" s="14">
        <v>8</v>
      </c>
      <c r="D32" s="14"/>
      <c r="E32" s="14">
        <f t="shared" si="0"/>
        <v>0</v>
      </c>
      <c r="F32" s="14"/>
      <c r="G32" s="14">
        <f t="shared" si="1"/>
        <v>0</v>
      </c>
      <c r="H32" s="14">
        <f t="shared" si="2"/>
        <v>0</v>
      </c>
    </row>
    <row r="33" spans="1:8">
      <c r="A33" s="24" t="s">
        <v>85</v>
      </c>
      <c r="B33" s="5" t="s">
        <v>67</v>
      </c>
      <c r="C33" s="14">
        <v>2</v>
      </c>
      <c r="D33" s="14"/>
      <c r="E33" s="14">
        <f t="shared" si="0"/>
        <v>0</v>
      </c>
      <c r="F33" s="14"/>
      <c r="G33" s="14">
        <f t="shared" si="1"/>
        <v>0</v>
      </c>
      <c r="H33" s="14">
        <f t="shared" si="2"/>
        <v>0</v>
      </c>
    </row>
    <row r="34" spans="1:8">
      <c r="A34" s="24" t="s">
        <v>11</v>
      </c>
      <c r="B34" s="5" t="s">
        <v>11</v>
      </c>
      <c r="C34" s="15"/>
      <c r="D34" s="15"/>
      <c r="E34" s="15"/>
      <c r="F34" s="15"/>
      <c r="G34" s="15"/>
      <c r="H34" s="15">
        <f t="shared" si="2"/>
        <v>0</v>
      </c>
    </row>
    <row r="35" spans="1:8">
      <c r="A35" s="24" t="s">
        <v>157</v>
      </c>
      <c r="B35" s="5" t="s">
        <v>67</v>
      </c>
      <c r="C35" s="14">
        <v>1</v>
      </c>
      <c r="D35" s="14"/>
      <c r="E35" s="14">
        <f>C35*D35</f>
        <v>0</v>
      </c>
      <c r="F35" s="14"/>
      <c r="G35" s="14">
        <f>C35*F35</f>
        <v>0</v>
      </c>
      <c r="H35" s="14">
        <f t="shared" si="2"/>
        <v>0</v>
      </c>
    </row>
    <row r="36" spans="1:8">
      <c r="A36" s="24" t="s">
        <v>158</v>
      </c>
      <c r="B36" s="5" t="s">
        <v>67</v>
      </c>
      <c r="C36" s="14">
        <v>1</v>
      </c>
      <c r="D36" s="14"/>
      <c r="E36" s="14">
        <f>C36*D36</f>
        <v>0</v>
      </c>
      <c r="F36" s="14"/>
      <c r="G36" s="14">
        <f>C36*F36</f>
        <v>0</v>
      </c>
      <c r="H36" s="14">
        <f t="shared" si="2"/>
        <v>0</v>
      </c>
    </row>
    <row r="37" spans="1:8">
      <c r="A37" s="24" t="s">
        <v>11</v>
      </c>
      <c r="B37" s="5" t="s">
        <v>11</v>
      </c>
      <c r="C37" s="14"/>
      <c r="D37" s="14"/>
      <c r="E37" s="14"/>
      <c r="F37" s="14"/>
      <c r="G37" s="14"/>
      <c r="H37" s="14">
        <f t="shared" si="2"/>
        <v>0</v>
      </c>
    </row>
    <row r="38" spans="1:8">
      <c r="A38" s="24" t="s">
        <v>159</v>
      </c>
      <c r="B38" s="5" t="s">
        <v>11</v>
      </c>
      <c r="C38" s="14"/>
      <c r="D38" s="14"/>
      <c r="E38" s="14"/>
      <c r="F38" s="14"/>
      <c r="G38" s="14"/>
      <c r="H38" s="14">
        <f t="shared" si="2"/>
        <v>0</v>
      </c>
    </row>
    <row r="39" spans="1:8">
      <c r="A39" s="24" t="s">
        <v>160</v>
      </c>
      <c r="B39" s="5" t="s">
        <v>67</v>
      </c>
      <c r="C39" s="14">
        <v>1</v>
      </c>
      <c r="D39" s="14"/>
      <c r="E39" s="14">
        <f t="shared" ref="E39:E51" si="3">C39*D39</f>
        <v>0</v>
      </c>
      <c r="F39" s="14"/>
      <c r="G39" s="14">
        <f t="shared" ref="G39:G51" si="4">C39*F39</f>
        <v>0</v>
      </c>
      <c r="H39" s="14">
        <f t="shared" si="2"/>
        <v>0</v>
      </c>
    </row>
    <row r="40" spans="1:8">
      <c r="A40" s="24" t="s">
        <v>161</v>
      </c>
      <c r="B40" s="5" t="s">
        <v>86</v>
      </c>
      <c r="C40" s="14">
        <v>1</v>
      </c>
      <c r="D40" s="14"/>
      <c r="E40" s="14">
        <f t="shared" si="3"/>
        <v>0</v>
      </c>
      <c r="F40" s="14"/>
      <c r="G40" s="14">
        <f t="shared" si="4"/>
        <v>0</v>
      </c>
      <c r="H40" s="14">
        <f t="shared" si="2"/>
        <v>0</v>
      </c>
    </row>
    <row r="41" spans="1:8" ht="36.75">
      <c r="A41" s="24" t="s">
        <v>162</v>
      </c>
      <c r="B41" s="5" t="s">
        <v>67</v>
      </c>
      <c r="C41" s="14">
        <v>1</v>
      </c>
      <c r="D41" s="14"/>
      <c r="E41" s="14">
        <f t="shared" si="3"/>
        <v>0</v>
      </c>
      <c r="F41" s="14"/>
      <c r="G41" s="14">
        <f t="shared" si="4"/>
        <v>0</v>
      </c>
      <c r="H41" s="14">
        <f t="shared" si="2"/>
        <v>0</v>
      </c>
    </row>
    <row r="42" spans="1:8">
      <c r="A42" s="24" t="s">
        <v>163</v>
      </c>
      <c r="B42" s="5" t="s">
        <v>86</v>
      </c>
      <c r="C42" s="14">
        <v>2</v>
      </c>
      <c r="D42" s="14"/>
      <c r="E42" s="14">
        <f t="shared" si="3"/>
        <v>0</v>
      </c>
      <c r="F42" s="14"/>
      <c r="G42" s="14">
        <f t="shared" si="4"/>
        <v>0</v>
      </c>
      <c r="H42" s="14">
        <f t="shared" si="2"/>
        <v>0</v>
      </c>
    </row>
    <row r="43" spans="1:8">
      <c r="A43" s="24" t="s">
        <v>164</v>
      </c>
      <c r="B43" s="5" t="s">
        <v>86</v>
      </c>
      <c r="C43" s="14">
        <v>1</v>
      </c>
      <c r="D43" s="14"/>
      <c r="E43" s="14">
        <f t="shared" si="3"/>
        <v>0</v>
      </c>
      <c r="F43" s="14"/>
      <c r="G43" s="14">
        <f t="shared" si="4"/>
        <v>0</v>
      </c>
      <c r="H43" s="14">
        <f t="shared" si="2"/>
        <v>0</v>
      </c>
    </row>
    <row r="44" spans="1:8">
      <c r="A44" s="24" t="s">
        <v>165</v>
      </c>
      <c r="B44" s="5" t="s">
        <v>86</v>
      </c>
      <c r="C44" s="14">
        <v>3</v>
      </c>
      <c r="D44" s="14"/>
      <c r="E44" s="14">
        <f t="shared" si="3"/>
        <v>0</v>
      </c>
      <c r="F44" s="14"/>
      <c r="G44" s="14">
        <f t="shared" si="4"/>
        <v>0</v>
      </c>
      <c r="H44" s="14">
        <f t="shared" si="2"/>
        <v>0</v>
      </c>
    </row>
    <row r="45" spans="1:8">
      <c r="A45" s="24" t="s">
        <v>87</v>
      </c>
      <c r="B45" s="5" t="s">
        <v>86</v>
      </c>
      <c r="C45" s="14">
        <v>8</v>
      </c>
      <c r="D45" s="14"/>
      <c r="E45" s="14">
        <f t="shared" si="3"/>
        <v>0</v>
      </c>
      <c r="F45" s="14"/>
      <c r="G45" s="14">
        <f t="shared" si="4"/>
        <v>0</v>
      </c>
      <c r="H45" s="14">
        <f t="shared" si="2"/>
        <v>0</v>
      </c>
    </row>
    <row r="46" spans="1:8">
      <c r="A46" s="24" t="s">
        <v>88</v>
      </c>
      <c r="B46" s="5" t="s">
        <v>86</v>
      </c>
      <c r="C46" s="14">
        <v>1</v>
      </c>
      <c r="D46" s="14"/>
      <c r="E46" s="14">
        <f t="shared" si="3"/>
        <v>0</v>
      </c>
      <c r="F46" s="14"/>
      <c r="G46" s="14">
        <f t="shared" si="4"/>
        <v>0</v>
      </c>
      <c r="H46" s="14">
        <f t="shared" si="2"/>
        <v>0</v>
      </c>
    </row>
    <row r="47" spans="1:8">
      <c r="A47" s="24" t="s">
        <v>89</v>
      </c>
      <c r="B47" s="5" t="s">
        <v>86</v>
      </c>
      <c r="C47" s="14">
        <v>1</v>
      </c>
      <c r="D47" s="14"/>
      <c r="E47" s="14">
        <f t="shared" si="3"/>
        <v>0</v>
      </c>
      <c r="F47" s="14"/>
      <c r="G47" s="14">
        <f t="shared" si="4"/>
        <v>0</v>
      </c>
      <c r="H47" s="14">
        <f t="shared" si="2"/>
        <v>0</v>
      </c>
    </row>
    <row r="48" spans="1:8">
      <c r="A48" s="24" t="s">
        <v>90</v>
      </c>
      <c r="B48" s="5" t="s">
        <v>91</v>
      </c>
      <c r="C48" s="14">
        <v>1</v>
      </c>
      <c r="D48" s="14"/>
      <c r="E48" s="14">
        <f t="shared" si="3"/>
        <v>0</v>
      </c>
      <c r="F48" s="14"/>
      <c r="G48" s="14">
        <f t="shared" si="4"/>
        <v>0</v>
      </c>
      <c r="H48" s="14">
        <f t="shared" si="2"/>
        <v>0</v>
      </c>
    </row>
    <row r="49" spans="1:8" ht="24.75">
      <c r="A49" s="24" t="s">
        <v>92</v>
      </c>
      <c r="B49" s="5" t="s">
        <v>91</v>
      </c>
      <c r="C49" s="14">
        <v>1</v>
      </c>
      <c r="D49" s="14"/>
      <c r="E49" s="14">
        <f t="shared" si="3"/>
        <v>0</v>
      </c>
      <c r="F49" s="14"/>
      <c r="G49" s="14">
        <f t="shared" si="4"/>
        <v>0</v>
      </c>
      <c r="H49" s="14">
        <f t="shared" si="2"/>
        <v>0</v>
      </c>
    </row>
    <row r="50" spans="1:8">
      <c r="A50" s="24" t="s">
        <v>93</v>
      </c>
      <c r="B50" s="5" t="s">
        <v>91</v>
      </c>
      <c r="C50" s="14">
        <v>1</v>
      </c>
      <c r="D50" s="14"/>
      <c r="E50" s="14">
        <f t="shared" si="3"/>
        <v>0</v>
      </c>
      <c r="F50" s="14"/>
      <c r="G50" s="14">
        <f t="shared" si="4"/>
        <v>0</v>
      </c>
      <c r="H50" s="14">
        <f t="shared" si="2"/>
        <v>0</v>
      </c>
    </row>
    <row r="51" spans="1:8">
      <c r="A51" s="24" t="s">
        <v>94</v>
      </c>
      <c r="B51" s="5" t="s">
        <v>91</v>
      </c>
      <c r="C51" s="14">
        <v>1</v>
      </c>
      <c r="D51" s="14"/>
      <c r="E51" s="14">
        <f t="shared" si="3"/>
        <v>0</v>
      </c>
      <c r="F51" s="14"/>
      <c r="G51" s="14">
        <f t="shared" si="4"/>
        <v>0</v>
      </c>
      <c r="H51" s="14">
        <f t="shared" si="2"/>
        <v>0</v>
      </c>
    </row>
    <row r="52" spans="1:8">
      <c r="A52" s="24" t="s">
        <v>11</v>
      </c>
      <c r="B52" s="5" t="s">
        <v>11</v>
      </c>
      <c r="C52" s="14"/>
      <c r="D52" s="14"/>
      <c r="E52" s="14"/>
      <c r="F52" s="14"/>
      <c r="G52" s="14"/>
      <c r="H52" s="14">
        <f t="shared" si="2"/>
        <v>0</v>
      </c>
    </row>
    <row r="53" spans="1:8">
      <c r="A53" s="24" t="s">
        <v>95</v>
      </c>
      <c r="B53" s="5" t="s">
        <v>11</v>
      </c>
      <c r="C53" s="14"/>
      <c r="D53" s="14"/>
      <c r="E53" s="14"/>
      <c r="F53" s="14"/>
      <c r="G53" s="14"/>
      <c r="H53" s="14">
        <f t="shared" si="2"/>
        <v>0</v>
      </c>
    </row>
    <row r="54" spans="1:8">
      <c r="A54" s="23" t="s">
        <v>96</v>
      </c>
      <c r="B54" s="12" t="s">
        <v>11</v>
      </c>
      <c r="C54" s="13"/>
      <c r="D54" s="13"/>
      <c r="E54" s="13"/>
      <c r="F54" s="13"/>
      <c r="G54" s="13"/>
      <c r="H54" s="13"/>
    </row>
    <row r="55" spans="1:8">
      <c r="A55" s="24" t="s">
        <v>97</v>
      </c>
      <c r="B55" s="5" t="s">
        <v>56</v>
      </c>
      <c r="C55" s="14">
        <v>6</v>
      </c>
      <c r="D55" s="14"/>
      <c r="E55" s="14">
        <f>C55*D55</f>
        <v>0</v>
      </c>
      <c r="F55" s="14"/>
      <c r="G55" s="14">
        <f>C55*F55</f>
        <v>0</v>
      </c>
      <c r="H55" s="14">
        <f>E55+G55</f>
        <v>0</v>
      </c>
    </row>
    <row r="56" spans="1:8">
      <c r="A56" s="23" t="s">
        <v>98</v>
      </c>
      <c r="B56" s="12" t="s">
        <v>11</v>
      </c>
      <c r="C56" s="13"/>
      <c r="D56" s="13"/>
      <c r="E56" s="13"/>
      <c r="F56" s="13"/>
      <c r="G56" s="13"/>
      <c r="H56" s="13"/>
    </row>
    <row r="57" spans="1:8">
      <c r="A57" s="24" t="s">
        <v>99</v>
      </c>
      <c r="B57" s="5" t="s">
        <v>56</v>
      </c>
      <c r="C57" s="14">
        <v>55</v>
      </c>
      <c r="D57" s="14"/>
      <c r="E57" s="14">
        <f>C57*D57</f>
        <v>0</v>
      </c>
      <c r="F57" s="14"/>
      <c r="G57" s="14">
        <f>C57*F57</f>
        <v>0</v>
      </c>
      <c r="H57" s="14">
        <f>E57+G57</f>
        <v>0</v>
      </c>
    </row>
    <row r="58" spans="1:8">
      <c r="A58" s="24" t="s">
        <v>100</v>
      </c>
      <c r="B58" s="5" t="s">
        <v>67</v>
      </c>
      <c r="C58" s="14">
        <v>45</v>
      </c>
      <c r="D58" s="14"/>
      <c r="E58" s="14">
        <f>C58*D58</f>
        <v>0</v>
      </c>
      <c r="F58" s="14"/>
      <c r="G58" s="14">
        <f>C58*F58</f>
        <v>0</v>
      </c>
      <c r="H58" s="14">
        <f>E58+G58</f>
        <v>0</v>
      </c>
    </row>
    <row r="59" spans="1:8">
      <c r="A59" s="23" t="s">
        <v>101</v>
      </c>
      <c r="B59" s="12" t="s">
        <v>11</v>
      </c>
      <c r="C59" s="13"/>
      <c r="D59" s="13"/>
      <c r="E59" s="13"/>
      <c r="F59" s="13"/>
      <c r="G59" s="13"/>
      <c r="H59" s="13"/>
    </row>
    <row r="60" spans="1:8">
      <c r="A60" s="24" t="s">
        <v>102</v>
      </c>
      <c r="B60" s="5" t="s">
        <v>67</v>
      </c>
      <c r="C60" s="14">
        <v>2</v>
      </c>
      <c r="D60" s="14"/>
      <c r="E60" s="14">
        <f>C60*D60</f>
        <v>0</v>
      </c>
      <c r="F60" s="14"/>
      <c r="G60" s="14">
        <f>C60*F60</f>
        <v>0</v>
      </c>
      <c r="H60" s="14">
        <f>E60+G60</f>
        <v>0</v>
      </c>
    </row>
    <row r="61" spans="1:8">
      <c r="A61" s="23" t="s">
        <v>11</v>
      </c>
      <c r="B61" s="12" t="s">
        <v>11</v>
      </c>
      <c r="C61" s="13"/>
      <c r="D61" s="13"/>
      <c r="E61" s="13"/>
      <c r="F61" s="13"/>
      <c r="G61" s="13"/>
      <c r="H61" s="13"/>
    </row>
    <row r="62" spans="1:8">
      <c r="A62" s="23" t="s">
        <v>103</v>
      </c>
      <c r="B62" s="12" t="s">
        <v>11</v>
      </c>
      <c r="C62" s="13"/>
      <c r="D62" s="13"/>
      <c r="E62" s="13"/>
      <c r="F62" s="13"/>
      <c r="G62" s="13"/>
      <c r="H62" s="13"/>
    </row>
    <row r="63" spans="1:8">
      <c r="A63" s="24" t="s">
        <v>104</v>
      </c>
      <c r="B63" s="5" t="s">
        <v>67</v>
      </c>
      <c r="C63" s="14">
        <v>12</v>
      </c>
      <c r="D63" s="14"/>
      <c r="E63" s="14">
        <f>C63*D63</f>
        <v>0</v>
      </c>
      <c r="F63" s="14"/>
      <c r="G63" s="14">
        <f>C63*F63</f>
        <v>0</v>
      </c>
      <c r="H63" s="14">
        <f>E63+G63</f>
        <v>0</v>
      </c>
    </row>
    <row r="64" spans="1:8">
      <c r="A64" s="23" t="s">
        <v>105</v>
      </c>
      <c r="B64" s="12" t="s">
        <v>11</v>
      </c>
      <c r="C64" s="13"/>
      <c r="D64" s="13"/>
      <c r="E64" s="13"/>
      <c r="F64" s="13"/>
      <c r="G64" s="13"/>
      <c r="H64" s="13"/>
    </row>
    <row r="65" spans="1:8">
      <c r="A65" s="23" t="s">
        <v>106</v>
      </c>
      <c r="B65" s="12" t="s">
        <v>11</v>
      </c>
      <c r="C65" s="13"/>
      <c r="D65" s="13"/>
      <c r="E65" s="13"/>
      <c r="F65" s="13"/>
      <c r="G65" s="13"/>
      <c r="H65" s="13"/>
    </row>
    <row r="66" spans="1:8">
      <c r="A66" s="24" t="s">
        <v>107</v>
      </c>
      <c r="B66" s="5" t="s">
        <v>67</v>
      </c>
      <c r="C66" s="14">
        <v>2</v>
      </c>
      <c r="D66" s="14"/>
      <c r="E66" s="14">
        <f>C66*D66</f>
        <v>0</v>
      </c>
      <c r="F66" s="14"/>
      <c r="G66" s="14">
        <f>C66*F66</f>
        <v>0</v>
      </c>
      <c r="H66" s="14">
        <f>E66+G66</f>
        <v>0</v>
      </c>
    </row>
    <row r="67" spans="1:8">
      <c r="A67" s="24" t="s">
        <v>108</v>
      </c>
      <c r="B67" s="5" t="s">
        <v>67</v>
      </c>
      <c r="C67" s="14">
        <v>4</v>
      </c>
      <c r="D67" s="14"/>
      <c r="E67" s="14">
        <f>C67*D67</f>
        <v>0</v>
      </c>
      <c r="F67" s="14"/>
      <c r="G67" s="14">
        <f>C67*F67</f>
        <v>0</v>
      </c>
      <c r="H67" s="14">
        <f>E67+G67</f>
        <v>0</v>
      </c>
    </row>
    <row r="68" spans="1:8">
      <c r="A68" s="23" t="s">
        <v>109</v>
      </c>
      <c r="B68" s="12" t="s">
        <v>11</v>
      </c>
      <c r="C68" s="13"/>
      <c r="D68" s="13"/>
      <c r="E68" s="13"/>
      <c r="F68" s="13"/>
      <c r="G68" s="13"/>
      <c r="H68" s="13"/>
    </row>
    <row r="69" spans="1:8">
      <c r="A69" s="24" t="s">
        <v>110</v>
      </c>
      <c r="B69" s="5" t="s">
        <v>67</v>
      </c>
      <c r="C69" s="14">
        <v>2</v>
      </c>
      <c r="D69" s="14"/>
      <c r="E69" s="14">
        <f>C69*D69</f>
        <v>0</v>
      </c>
      <c r="F69" s="14"/>
      <c r="G69" s="14">
        <f>C69*F69</f>
        <v>0</v>
      </c>
      <c r="H69" s="14">
        <f>E69+G69</f>
        <v>0</v>
      </c>
    </row>
    <row r="70" spans="1:8">
      <c r="A70" s="23" t="s">
        <v>111</v>
      </c>
      <c r="B70" s="12" t="s">
        <v>11</v>
      </c>
      <c r="C70" s="13"/>
      <c r="D70" s="13"/>
      <c r="E70" s="13"/>
      <c r="F70" s="13"/>
      <c r="G70" s="13"/>
      <c r="H70" s="13"/>
    </row>
    <row r="71" spans="1:8">
      <c r="A71" s="24" t="s">
        <v>112</v>
      </c>
      <c r="B71" s="5" t="s">
        <v>56</v>
      </c>
      <c r="C71" s="14">
        <v>25</v>
      </c>
      <c r="D71" s="14"/>
      <c r="E71" s="14">
        <f>C71*D71</f>
        <v>0</v>
      </c>
      <c r="F71" s="14"/>
      <c r="G71" s="14">
        <f>C71*F71</f>
        <v>0</v>
      </c>
      <c r="H71" s="14">
        <f>E71+G71</f>
        <v>0</v>
      </c>
    </row>
    <row r="72" spans="1:8">
      <c r="A72" s="23" t="s">
        <v>113</v>
      </c>
      <c r="B72" s="12" t="s">
        <v>11</v>
      </c>
      <c r="C72" s="13"/>
      <c r="D72" s="13"/>
      <c r="E72" s="13"/>
      <c r="F72" s="13"/>
      <c r="G72" s="13"/>
      <c r="H72" s="13"/>
    </row>
    <row r="73" spans="1:8">
      <c r="A73" s="24" t="s">
        <v>112</v>
      </c>
      <c r="B73" s="5" t="s">
        <v>56</v>
      </c>
      <c r="C73" s="14">
        <v>25</v>
      </c>
      <c r="D73" s="14"/>
      <c r="E73" s="14">
        <f>C73*D73</f>
        <v>0</v>
      </c>
      <c r="F73" s="14"/>
      <c r="G73" s="14">
        <f>C73*F73</f>
        <v>0</v>
      </c>
      <c r="H73" s="14">
        <f>E73+G73</f>
        <v>0</v>
      </c>
    </row>
    <row r="74" spans="1:8">
      <c r="A74" s="23" t="s">
        <v>11</v>
      </c>
      <c r="B74" s="12" t="s">
        <v>11</v>
      </c>
      <c r="C74" s="16"/>
      <c r="D74" s="16"/>
      <c r="E74" s="16"/>
      <c r="F74" s="16"/>
      <c r="G74" s="16"/>
      <c r="H74" s="16"/>
    </row>
    <row r="75" spans="1:8">
      <c r="A75" s="24" t="s">
        <v>114</v>
      </c>
      <c r="B75" s="5" t="s">
        <v>67</v>
      </c>
      <c r="C75" s="14">
        <v>8</v>
      </c>
      <c r="D75" s="14"/>
      <c r="E75" s="14">
        <f>C75*D75</f>
        <v>0</v>
      </c>
      <c r="F75" s="14"/>
      <c r="G75" s="14">
        <f>C75*F75</f>
        <v>0</v>
      </c>
      <c r="H75" s="14">
        <f>E75+G75</f>
        <v>0</v>
      </c>
    </row>
    <row r="76" spans="1:8">
      <c r="A76" s="23" t="s">
        <v>115</v>
      </c>
      <c r="B76" s="12" t="s">
        <v>11</v>
      </c>
      <c r="C76" s="16"/>
      <c r="D76" s="16"/>
      <c r="E76" s="16"/>
      <c r="F76" s="16"/>
      <c r="G76" s="16"/>
      <c r="H76" s="16"/>
    </row>
    <row r="77" spans="1:8">
      <c r="A77" s="24" t="s">
        <v>116</v>
      </c>
      <c r="B77" s="5" t="s">
        <v>67</v>
      </c>
      <c r="C77" s="14">
        <v>2</v>
      </c>
      <c r="D77" s="14"/>
      <c r="E77" s="14">
        <f>C77*D77</f>
        <v>0</v>
      </c>
      <c r="F77" s="14"/>
      <c r="G77" s="14">
        <f>C77*F77</f>
        <v>0</v>
      </c>
      <c r="H77" s="14">
        <f>E77+G77</f>
        <v>0</v>
      </c>
    </row>
    <row r="78" spans="1:8">
      <c r="A78" s="23" t="s">
        <v>117</v>
      </c>
      <c r="B78" s="12" t="s">
        <v>11</v>
      </c>
      <c r="C78" s="16"/>
      <c r="D78" s="16"/>
      <c r="E78" s="16"/>
      <c r="F78" s="16"/>
      <c r="G78" s="16"/>
      <c r="H78" s="16"/>
    </row>
    <row r="79" spans="1:8">
      <c r="A79" s="24" t="s">
        <v>117</v>
      </c>
      <c r="B79" s="5" t="s">
        <v>67</v>
      </c>
      <c r="C79" s="14">
        <v>21</v>
      </c>
      <c r="D79" s="14"/>
      <c r="E79" s="14">
        <f>C79*D79</f>
        <v>0</v>
      </c>
      <c r="F79" s="14"/>
      <c r="G79" s="14">
        <f>C79*F79</f>
        <v>0</v>
      </c>
      <c r="H79" s="14">
        <f>E79+G79</f>
        <v>0</v>
      </c>
    </row>
    <row r="80" spans="1:8">
      <c r="A80" s="23" t="s">
        <v>118</v>
      </c>
      <c r="B80" s="12" t="s">
        <v>11</v>
      </c>
      <c r="C80" s="16"/>
      <c r="D80" s="16"/>
      <c r="E80" s="16"/>
      <c r="F80" s="16"/>
      <c r="G80" s="16"/>
      <c r="H80" s="16"/>
    </row>
    <row r="81" spans="1:8">
      <c r="A81" s="24" t="s">
        <v>118</v>
      </c>
      <c r="B81" s="5" t="s">
        <v>67</v>
      </c>
      <c r="C81" s="14">
        <v>18</v>
      </c>
      <c r="D81" s="14"/>
      <c r="E81" s="14">
        <f>C81*D81</f>
        <v>0</v>
      </c>
      <c r="F81" s="14"/>
      <c r="G81" s="14">
        <f>C81*F81</f>
        <v>0</v>
      </c>
      <c r="H81" s="14">
        <f>E81+G81</f>
        <v>0</v>
      </c>
    </row>
    <row r="82" spans="1:8">
      <c r="A82" s="24" t="s">
        <v>11</v>
      </c>
      <c r="B82" s="5" t="s">
        <v>11</v>
      </c>
      <c r="C82" s="14"/>
      <c r="D82" s="14"/>
      <c r="E82" s="14"/>
      <c r="F82" s="14"/>
      <c r="G82" s="14"/>
      <c r="H82" s="14">
        <f>E82+G82</f>
        <v>0</v>
      </c>
    </row>
    <row r="83" spans="1:8">
      <c r="A83" s="23" t="s">
        <v>119</v>
      </c>
      <c r="B83" s="12" t="s">
        <v>11</v>
      </c>
      <c r="C83" s="13"/>
      <c r="D83" s="13"/>
      <c r="E83" s="13"/>
      <c r="F83" s="13"/>
      <c r="G83" s="13"/>
      <c r="H83" s="13"/>
    </row>
    <row r="84" spans="1:8">
      <c r="A84" s="23" t="s">
        <v>120</v>
      </c>
      <c r="B84" s="12" t="s">
        <v>11</v>
      </c>
      <c r="C84" s="13"/>
      <c r="D84" s="13"/>
      <c r="E84" s="13"/>
      <c r="F84" s="13"/>
      <c r="G84" s="13"/>
      <c r="H84" s="13"/>
    </row>
    <row r="85" spans="1:8">
      <c r="A85" s="23" t="s">
        <v>121</v>
      </c>
      <c r="B85" s="12" t="s">
        <v>11</v>
      </c>
      <c r="C85" s="13"/>
      <c r="D85" s="13"/>
      <c r="E85" s="13"/>
      <c r="F85" s="13"/>
      <c r="G85" s="13"/>
      <c r="H85" s="13"/>
    </row>
    <row r="86" spans="1:8">
      <c r="A86" s="24" t="s">
        <v>122</v>
      </c>
      <c r="B86" s="5" t="s">
        <v>123</v>
      </c>
      <c r="C86" s="14">
        <v>8</v>
      </c>
      <c r="D86" s="14"/>
      <c r="E86" s="14">
        <f>C86*D86</f>
        <v>0</v>
      </c>
      <c r="F86" s="14"/>
      <c r="G86" s="14">
        <f>C86*F86</f>
        <v>0</v>
      </c>
      <c r="H86" s="14">
        <f>E86+G86</f>
        <v>0</v>
      </c>
    </row>
    <row r="87" spans="1:8">
      <c r="A87" s="24" t="s">
        <v>124</v>
      </c>
      <c r="B87" s="5" t="s">
        <v>123</v>
      </c>
      <c r="C87" s="14">
        <v>3</v>
      </c>
      <c r="D87" s="14"/>
      <c r="E87" s="14">
        <f>C87*D87</f>
        <v>0</v>
      </c>
      <c r="F87" s="14"/>
      <c r="G87" s="14">
        <f>C87*F87</f>
        <v>0</v>
      </c>
      <c r="H87" s="14">
        <f>E87+G87</f>
        <v>0</v>
      </c>
    </row>
    <row r="88" spans="1:8">
      <c r="A88" s="24" t="s">
        <v>125</v>
      </c>
      <c r="B88" s="5" t="s">
        <v>91</v>
      </c>
      <c r="C88" s="14">
        <v>1</v>
      </c>
      <c r="D88" s="14"/>
      <c r="E88" s="14">
        <f>C88*D88</f>
        <v>0</v>
      </c>
      <c r="F88" s="14"/>
      <c r="G88" s="14">
        <f>C88*F88</f>
        <v>0</v>
      </c>
      <c r="H88" s="14">
        <f>E88+G88</f>
        <v>0</v>
      </c>
    </row>
    <row r="89" spans="1:8">
      <c r="A89" s="24" t="s">
        <v>126</v>
      </c>
      <c r="B89" s="5" t="s">
        <v>11</v>
      </c>
      <c r="C89" s="14"/>
      <c r="D89" s="14"/>
      <c r="E89" s="14">
        <f>I2+Parametry!B33/100*E75+Parametry!B33/100*E77+Parametry!B33/100*E79+Parametry!B33/100*E81+Parametry!B33/100*E86+Parametry!B33/100*E87+Parametry!B33/100*E88</f>
        <v>0</v>
      </c>
      <c r="F89" s="14"/>
      <c r="G89" s="14"/>
      <c r="H89" s="14">
        <f>E89+G89</f>
        <v>0</v>
      </c>
    </row>
    <row r="90" spans="1:8">
      <c r="A90" s="22" t="s">
        <v>127</v>
      </c>
      <c r="B90" s="3" t="s">
        <v>11</v>
      </c>
      <c r="C90" s="11"/>
      <c r="D90" s="11"/>
      <c r="E90" s="11">
        <f>SUM(E3:E89)</f>
        <v>0</v>
      </c>
      <c r="F90" s="11"/>
      <c r="G90" s="11">
        <f>SUM(G3:G89)</f>
        <v>0</v>
      </c>
      <c r="H90" s="11">
        <f>SUM(H3:H89)</f>
        <v>0</v>
      </c>
    </row>
    <row r="91" spans="1:8">
      <c r="A91" s="24" t="s">
        <v>11</v>
      </c>
      <c r="B91" s="5" t="s">
        <v>11</v>
      </c>
      <c r="C91" s="14"/>
      <c r="D91" s="14"/>
      <c r="E91" s="14"/>
      <c r="F91" s="14"/>
      <c r="G91" s="14"/>
      <c r="H91" s="14">
        <f>E91+G91</f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>
      <selection activeCell="A35" sqref="A35:A44"/>
    </sheetView>
  </sheetViews>
  <sheetFormatPr defaultRowHeight="15"/>
  <cols>
    <col min="1" max="1" width="28.42578125" style="1" bestFit="1" customWidth="1"/>
    <col min="2" max="2" width="63.42578125" style="1" bestFit="1" customWidth="1"/>
  </cols>
  <sheetData>
    <row r="1" spans="1:2">
      <c r="A1" s="2" t="s">
        <v>0</v>
      </c>
      <c r="B1" s="2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4" t="s">
        <v>5</v>
      </c>
    </row>
    <row r="4" spans="1:2">
      <c r="A4" s="2" t="s">
        <v>6</v>
      </c>
      <c r="B4" s="4" t="s">
        <v>7</v>
      </c>
    </row>
    <row r="5" spans="1:2">
      <c r="A5" s="2" t="s">
        <v>8</v>
      </c>
      <c r="B5" s="4" t="s">
        <v>9</v>
      </c>
    </row>
    <row r="6" spans="1:2">
      <c r="A6" s="2" t="s">
        <v>10</v>
      </c>
      <c r="B6" s="4" t="s">
        <v>11</v>
      </c>
    </row>
    <row r="7" spans="1:2">
      <c r="A7" s="2" t="s">
        <v>12</v>
      </c>
      <c r="B7" s="4" t="s">
        <v>11</v>
      </c>
    </row>
    <row r="8" spans="1:2">
      <c r="A8" s="2" t="s">
        <v>13</v>
      </c>
      <c r="B8" s="4" t="s">
        <v>11</v>
      </c>
    </row>
    <row r="9" spans="1:2">
      <c r="A9" s="2" t="s">
        <v>14</v>
      </c>
      <c r="B9" s="4" t="s">
        <v>11</v>
      </c>
    </row>
    <row r="10" spans="1:2">
      <c r="A10" s="2" t="s">
        <v>15</v>
      </c>
      <c r="B10" s="4" t="s">
        <v>11</v>
      </c>
    </row>
    <row r="11" spans="1:2">
      <c r="A11" s="2" t="s">
        <v>16</v>
      </c>
      <c r="B11" s="4" t="s">
        <v>11</v>
      </c>
    </row>
    <row r="12" spans="1:2">
      <c r="A12" s="2" t="s">
        <v>17</v>
      </c>
      <c r="B12" s="4" t="s">
        <v>11</v>
      </c>
    </row>
    <row r="13" spans="1:2">
      <c r="A13" s="2" t="s">
        <v>18</v>
      </c>
      <c r="B13" s="4" t="s">
        <v>11</v>
      </c>
    </row>
    <row r="14" spans="1:2">
      <c r="A14" s="2" t="s">
        <v>19</v>
      </c>
      <c r="B14" s="4" t="s">
        <v>20</v>
      </c>
    </row>
    <row r="15" spans="1:2">
      <c r="A15" s="2" t="s">
        <v>11</v>
      </c>
      <c r="B15" s="5" t="s">
        <v>11</v>
      </c>
    </row>
    <row r="16" spans="1:2">
      <c r="A16" s="2" t="s">
        <v>21</v>
      </c>
      <c r="B16" s="6" t="s">
        <v>22</v>
      </c>
    </row>
    <row r="17" spans="1:2">
      <c r="A17" s="2" t="s">
        <v>23</v>
      </c>
      <c r="B17" s="6" t="s">
        <v>24</v>
      </c>
    </row>
    <row r="18" spans="1:2">
      <c r="A18" s="2" t="s">
        <v>25</v>
      </c>
      <c r="B18" s="6" t="s">
        <v>26</v>
      </c>
    </row>
    <row r="19" spans="1:2">
      <c r="A19" s="2" t="s">
        <v>27</v>
      </c>
      <c r="B19" s="6" t="s">
        <v>28</v>
      </c>
    </row>
    <row r="20" spans="1:2">
      <c r="A20" s="2" t="s">
        <v>29</v>
      </c>
      <c r="B20" s="6" t="s">
        <v>28</v>
      </c>
    </row>
    <row r="21" spans="1:2">
      <c r="A21" s="2" t="s">
        <v>30</v>
      </c>
      <c r="B21" s="6" t="s">
        <v>28</v>
      </c>
    </row>
    <row r="22" spans="1:2">
      <c r="A22" s="2" t="s">
        <v>31</v>
      </c>
      <c r="B22" s="6" t="s">
        <v>28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28</v>
      </c>
    </row>
    <row r="25" spans="1:2">
      <c r="A25" s="2" t="s">
        <v>34</v>
      </c>
      <c r="B25" s="6" t="s">
        <v>28</v>
      </c>
    </row>
    <row r="26" spans="1:2">
      <c r="A26" s="2" t="s">
        <v>35</v>
      </c>
      <c r="B26" s="6" t="s">
        <v>36</v>
      </c>
    </row>
    <row r="27" spans="1:2">
      <c r="A27" s="2" t="s">
        <v>37</v>
      </c>
      <c r="B27" s="6" t="s">
        <v>28</v>
      </c>
    </row>
    <row r="28" spans="1:2">
      <c r="A28" s="2" t="s">
        <v>38</v>
      </c>
      <c r="B28" s="6" t="s">
        <v>28</v>
      </c>
    </row>
    <row r="29" spans="1:2">
      <c r="A29" s="2" t="s">
        <v>39</v>
      </c>
      <c r="B29" s="6" t="s">
        <v>28</v>
      </c>
    </row>
    <row r="30" spans="1:2">
      <c r="A30" s="2" t="s">
        <v>40</v>
      </c>
      <c r="B30" s="6" t="s">
        <v>28</v>
      </c>
    </row>
    <row r="31" spans="1:2" ht="24.75">
      <c r="A31" s="7" t="s">
        <v>41</v>
      </c>
      <c r="B31" s="6" t="s">
        <v>42</v>
      </c>
    </row>
    <row r="32" spans="1:2">
      <c r="A32" s="2" t="s">
        <v>43</v>
      </c>
      <c r="B32" s="6" t="s">
        <v>44</v>
      </c>
    </row>
    <row r="33" spans="1:2">
      <c r="A33" s="1" t="s">
        <v>45</v>
      </c>
      <c r="B33" s="1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Rozpočet</vt:lpstr>
      <vt:lpstr>Parametry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zelinka</dc:creator>
  <cp:lastModifiedBy>Květoslava Kruková</cp:lastModifiedBy>
  <dcterms:created xsi:type="dcterms:W3CDTF">2017-04-25T10:04:31Z</dcterms:created>
  <dcterms:modified xsi:type="dcterms:W3CDTF">2017-10-24T09:54:26Z</dcterms:modified>
</cp:coreProperties>
</file>