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1 - Stará budova školy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'SO 01 - Stará budova školy'!$C$87:$K$539</definedName>
    <definedName name="_xlnm.Print_Area" localSheetId="1">'SO 01 - Stará budova školy'!$C$4:$J$36,'SO 01 - Stará budova školy'!$C$42:$J$69,'SO 01 - Stará budova školy'!$C$75:$K$539</definedName>
    <definedName name="_xlnm.Print_Titles" localSheetId="1">'SO 01 - Stará budova školy'!$87:$87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539"/>
  <c r="BH539"/>
  <c r="BG539"/>
  <c r="BF539"/>
  <c r="T539"/>
  <c r="R539"/>
  <c r="P539"/>
  <c r="BK539"/>
  <c r="J539"/>
  <c r="BE539"/>
  <c r="BI538"/>
  <c r="BH538"/>
  <c r="BG538"/>
  <c r="BF538"/>
  <c r="T538"/>
  <c r="R538"/>
  <c r="P538"/>
  <c r="BK538"/>
  <c r="J538"/>
  <c r="BE538"/>
  <c r="BI537"/>
  <c r="BH537"/>
  <c r="BG537"/>
  <c r="BF537"/>
  <c r="T537"/>
  <c r="R537"/>
  <c r="P537"/>
  <c r="BK537"/>
  <c r="J537"/>
  <c r="BE537"/>
  <c r="BI536"/>
  <c r="BH536"/>
  <c r="BG536"/>
  <c r="BF536"/>
  <c r="T536"/>
  <c r="T535"/>
  <c r="R536"/>
  <c r="R535"/>
  <c r="P536"/>
  <c r="P535"/>
  <c r="BK536"/>
  <c r="BK535"/>
  <c r="J535"/>
  <c r="J536"/>
  <c r="BE536"/>
  <c r="J68"/>
  <c r="BI534"/>
  <c r="BH534"/>
  <c r="BG534"/>
  <c r="BF534"/>
  <c r="T534"/>
  <c r="R534"/>
  <c r="P534"/>
  <c r="BK534"/>
  <c r="J534"/>
  <c r="BE534"/>
  <c r="BI533"/>
  <c r="BH533"/>
  <c r="BG533"/>
  <c r="BF533"/>
  <c r="T533"/>
  <c r="R533"/>
  <c r="P533"/>
  <c r="BK533"/>
  <c r="J533"/>
  <c r="BE533"/>
  <c r="BI532"/>
  <c r="BH532"/>
  <c r="BG532"/>
  <c r="BF532"/>
  <c r="T532"/>
  <c r="R532"/>
  <c r="P532"/>
  <c r="BK532"/>
  <c r="J532"/>
  <c r="BE532"/>
  <c r="BI531"/>
  <c r="BH531"/>
  <c r="BG531"/>
  <c r="BF531"/>
  <c r="T531"/>
  <c r="R531"/>
  <c r="P531"/>
  <c r="BK531"/>
  <c r="J531"/>
  <c r="BE531"/>
  <c r="BI530"/>
  <c r="BH530"/>
  <c r="BG530"/>
  <c r="BF530"/>
  <c r="T530"/>
  <c r="T529"/>
  <c r="R530"/>
  <c r="R529"/>
  <c r="P530"/>
  <c r="P529"/>
  <c r="BK530"/>
  <c r="BK529"/>
  <c r="J529"/>
  <c r="J530"/>
  <c r="BE530"/>
  <c r="J67"/>
  <c r="BI528"/>
  <c r="BH528"/>
  <c r="BG528"/>
  <c r="BF528"/>
  <c r="T528"/>
  <c r="R528"/>
  <c r="P528"/>
  <c r="BK528"/>
  <c r="J528"/>
  <c r="BE528"/>
  <c r="BI525"/>
  <c r="BH525"/>
  <c r="BG525"/>
  <c r="BF525"/>
  <c r="T525"/>
  <c r="R525"/>
  <c r="P525"/>
  <c r="BK525"/>
  <c r="J525"/>
  <c r="BE525"/>
  <c r="BI522"/>
  <c r="BH522"/>
  <c r="BG522"/>
  <c r="BF522"/>
  <c r="T522"/>
  <c r="R522"/>
  <c r="P522"/>
  <c r="BK522"/>
  <c r="J522"/>
  <c r="BE522"/>
  <c r="BI521"/>
  <c r="BH521"/>
  <c r="BG521"/>
  <c r="BF521"/>
  <c r="T521"/>
  <c r="T520"/>
  <c r="R521"/>
  <c r="R520"/>
  <c r="P521"/>
  <c r="P520"/>
  <c r="BK521"/>
  <c r="BK520"/>
  <c r="J520"/>
  <c r="J521"/>
  <c r="BE521"/>
  <c r="J66"/>
  <c r="BI519"/>
  <c r="BH519"/>
  <c r="BG519"/>
  <c r="BF519"/>
  <c r="T519"/>
  <c r="R519"/>
  <c r="P519"/>
  <c r="BK519"/>
  <c r="J519"/>
  <c r="BE519"/>
  <c r="BI508"/>
  <c r="BH508"/>
  <c r="BG508"/>
  <c r="BF508"/>
  <c r="T508"/>
  <c r="R508"/>
  <c r="P508"/>
  <c r="BK508"/>
  <c r="J508"/>
  <c r="BE508"/>
  <c r="BI497"/>
  <c r="BH497"/>
  <c r="BG497"/>
  <c r="BF497"/>
  <c r="T497"/>
  <c r="R497"/>
  <c r="P497"/>
  <c r="BK497"/>
  <c r="J497"/>
  <c r="BE497"/>
  <c r="BI493"/>
  <c r="BH493"/>
  <c r="BG493"/>
  <c r="BF493"/>
  <c r="T493"/>
  <c r="R493"/>
  <c r="P493"/>
  <c r="BK493"/>
  <c r="J493"/>
  <c r="BE493"/>
  <c r="BI490"/>
  <c r="BH490"/>
  <c r="BG490"/>
  <c r="BF490"/>
  <c r="T490"/>
  <c r="R490"/>
  <c r="P490"/>
  <c r="BK490"/>
  <c r="J490"/>
  <c r="BE490"/>
  <c r="BI478"/>
  <c r="BH478"/>
  <c r="BG478"/>
  <c r="BF478"/>
  <c r="T478"/>
  <c r="R478"/>
  <c r="P478"/>
  <c r="BK478"/>
  <c r="J478"/>
  <c r="BE478"/>
  <c r="BI471"/>
  <c r="BH471"/>
  <c r="BG471"/>
  <c r="BF471"/>
  <c r="T471"/>
  <c r="R471"/>
  <c r="P471"/>
  <c r="BK471"/>
  <c r="J471"/>
  <c r="BE471"/>
  <c r="BI464"/>
  <c r="BH464"/>
  <c r="BG464"/>
  <c r="BF464"/>
  <c r="T464"/>
  <c r="T463"/>
  <c r="R464"/>
  <c r="R463"/>
  <c r="P464"/>
  <c r="P463"/>
  <c r="BK464"/>
  <c r="BK463"/>
  <c r="J463"/>
  <c r="J464"/>
  <c r="BE464"/>
  <c r="J65"/>
  <c r="BI462"/>
  <c r="BH462"/>
  <c r="BG462"/>
  <c r="BF462"/>
  <c r="T462"/>
  <c r="R462"/>
  <c r="P462"/>
  <c r="BK462"/>
  <c r="J462"/>
  <c r="BE462"/>
  <c r="BI458"/>
  <c r="BH458"/>
  <c r="BG458"/>
  <c r="BF458"/>
  <c r="T458"/>
  <c r="R458"/>
  <c r="P458"/>
  <c r="BK458"/>
  <c r="J458"/>
  <c r="BE458"/>
  <c r="BI454"/>
  <c r="BH454"/>
  <c r="BG454"/>
  <c r="BF454"/>
  <c r="T454"/>
  <c r="R454"/>
  <c r="P454"/>
  <c r="BK454"/>
  <c r="J454"/>
  <c r="BE454"/>
  <c r="BI450"/>
  <c r="BH450"/>
  <c r="BG450"/>
  <c r="BF450"/>
  <c r="T450"/>
  <c r="R450"/>
  <c r="P450"/>
  <c r="BK450"/>
  <c r="J450"/>
  <c r="BE450"/>
  <c r="BI446"/>
  <c r="BH446"/>
  <c r="BG446"/>
  <c r="BF446"/>
  <c r="T446"/>
  <c r="R446"/>
  <c r="P446"/>
  <c r="BK446"/>
  <c r="J446"/>
  <c r="BE446"/>
  <c r="BI442"/>
  <c r="BH442"/>
  <c r="BG442"/>
  <c r="BF442"/>
  <c r="T442"/>
  <c r="R442"/>
  <c r="P442"/>
  <c r="BK442"/>
  <c r="J442"/>
  <c r="BE442"/>
  <c r="BI438"/>
  <c r="BH438"/>
  <c r="BG438"/>
  <c r="BF438"/>
  <c r="T438"/>
  <c r="R438"/>
  <c r="P438"/>
  <c r="BK438"/>
  <c r="J438"/>
  <c r="BE438"/>
  <c r="BI434"/>
  <c r="BH434"/>
  <c r="BG434"/>
  <c r="BF434"/>
  <c r="T434"/>
  <c r="R434"/>
  <c r="P434"/>
  <c r="BK434"/>
  <c r="J434"/>
  <c r="BE434"/>
  <c r="BI430"/>
  <c r="BH430"/>
  <c r="BG430"/>
  <c r="BF430"/>
  <c r="T430"/>
  <c r="R430"/>
  <c r="P430"/>
  <c r="BK430"/>
  <c r="J430"/>
  <c r="BE430"/>
  <c r="BI425"/>
  <c r="BH425"/>
  <c r="BG425"/>
  <c r="BF425"/>
  <c r="T425"/>
  <c r="R425"/>
  <c r="P425"/>
  <c r="BK425"/>
  <c r="J425"/>
  <c r="BE425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12"/>
  <c r="BH412"/>
  <c r="BG412"/>
  <c r="BF412"/>
  <c r="T412"/>
  <c r="R412"/>
  <c r="P412"/>
  <c r="BK412"/>
  <c r="J412"/>
  <c r="BE412"/>
  <c r="BI408"/>
  <c r="BH408"/>
  <c r="BG408"/>
  <c r="BF408"/>
  <c r="T408"/>
  <c r="R408"/>
  <c r="P408"/>
  <c r="BK408"/>
  <c r="J408"/>
  <c r="BE408"/>
  <c r="BI404"/>
  <c r="BH404"/>
  <c r="BG404"/>
  <c r="BF404"/>
  <c r="T404"/>
  <c r="R404"/>
  <c r="P404"/>
  <c r="BK404"/>
  <c r="J404"/>
  <c r="BE404"/>
  <c r="BI399"/>
  <c r="BH399"/>
  <c r="BG399"/>
  <c r="BF399"/>
  <c r="T399"/>
  <c r="R399"/>
  <c r="P399"/>
  <c r="BK399"/>
  <c r="J399"/>
  <c r="BE399"/>
  <c r="BI395"/>
  <c r="BH395"/>
  <c r="BG395"/>
  <c r="BF395"/>
  <c r="T395"/>
  <c r="R395"/>
  <c r="P395"/>
  <c r="BK395"/>
  <c r="J395"/>
  <c r="BE395"/>
  <c r="BI391"/>
  <c r="BH391"/>
  <c r="BG391"/>
  <c r="BF391"/>
  <c r="T391"/>
  <c r="R391"/>
  <c r="P391"/>
  <c r="BK391"/>
  <c r="J391"/>
  <c r="BE391"/>
  <c r="BI386"/>
  <c r="BH386"/>
  <c r="BG386"/>
  <c r="BF386"/>
  <c r="T386"/>
  <c r="R386"/>
  <c r="P386"/>
  <c r="BK386"/>
  <c r="J386"/>
  <c r="BE386"/>
  <c r="BI382"/>
  <c r="BH382"/>
  <c r="BG382"/>
  <c r="BF382"/>
  <c r="T382"/>
  <c r="R382"/>
  <c r="P382"/>
  <c r="BK382"/>
  <c r="J382"/>
  <c r="BE382"/>
  <c r="BI378"/>
  <c r="BH378"/>
  <c r="BG378"/>
  <c r="BF378"/>
  <c r="T378"/>
  <c r="R378"/>
  <c r="P378"/>
  <c r="BK378"/>
  <c r="J378"/>
  <c r="BE378"/>
  <c r="BI374"/>
  <c r="BH374"/>
  <c r="BG374"/>
  <c r="BF374"/>
  <c r="T374"/>
  <c r="R374"/>
  <c r="P374"/>
  <c r="BK374"/>
  <c r="J374"/>
  <c r="BE374"/>
  <c r="BI370"/>
  <c r="BH370"/>
  <c r="BG370"/>
  <c r="BF370"/>
  <c r="T370"/>
  <c r="R370"/>
  <c r="P370"/>
  <c r="BK370"/>
  <c r="J370"/>
  <c r="BE370"/>
  <c r="BI365"/>
  <c r="BH365"/>
  <c r="BG365"/>
  <c r="BF365"/>
  <c r="T365"/>
  <c r="R365"/>
  <c r="P365"/>
  <c r="BK365"/>
  <c r="J365"/>
  <c r="BE365"/>
  <c r="BI360"/>
  <c r="BH360"/>
  <c r="BG360"/>
  <c r="BF360"/>
  <c r="T360"/>
  <c r="R360"/>
  <c r="P360"/>
  <c r="BK360"/>
  <c r="J360"/>
  <c r="BE360"/>
  <c r="BI351"/>
  <c r="BH351"/>
  <c r="BG351"/>
  <c r="BF351"/>
  <c r="T351"/>
  <c r="R351"/>
  <c r="P351"/>
  <c r="BK351"/>
  <c r="J351"/>
  <c r="BE351"/>
  <c r="BI348"/>
  <c r="BH348"/>
  <c r="BG348"/>
  <c r="BF348"/>
  <c r="T348"/>
  <c r="R348"/>
  <c r="P348"/>
  <c r="BK348"/>
  <c r="J348"/>
  <c r="BE348"/>
  <c r="BI343"/>
  <c r="BH343"/>
  <c r="BG343"/>
  <c r="BF343"/>
  <c r="T343"/>
  <c r="R343"/>
  <c r="P343"/>
  <c r="BK343"/>
  <c r="J343"/>
  <c r="BE343"/>
  <c r="BI340"/>
  <c r="BH340"/>
  <c r="BG340"/>
  <c r="BF340"/>
  <c r="T340"/>
  <c r="R340"/>
  <c r="P340"/>
  <c r="BK340"/>
  <c r="J340"/>
  <c r="BE340"/>
  <c r="BI336"/>
  <c r="BH336"/>
  <c r="BG336"/>
  <c r="BF336"/>
  <c r="T336"/>
  <c r="R336"/>
  <c r="P336"/>
  <c r="BK336"/>
  <c r="J336"/>
  <c r="BE336"/>
  <c r="BI331"/>
  <c r="BH331"/>
  <c r="BG331"/>
  <c r="BF331"/>
  <c r="T331"/>
  <c r="R331"/>
  <c r="P331"/>
  <c r="BK331"/>
  <c r="J331"/>
  <c r="BE331"/>
  <c r="BI326"/>
  <c r="BH326"/>
  <c r="BG326"/>
  <c r="BF326"/>
  <c r="T326"/>
  <c r="R326"/>
  <c r="P326"/>
  <c r="BK326"/>
  <c r="J326"/>
  <c r="BE326"/>
  <c r="BI322"/>
  <c r="BH322"/>
  <c r="BG322"/>
  <c r="BF322"/>
  <c r="T322"/>
  <c r="R322"/>
  <c r="P322"/>
  <c r="BK322"/>
  <c r="J322"/>
  <c r="BE322"/>
  <c r="BI318"/>
  <c r="BH318"/>
  <c r="BG318"/>
  <c r="BF318"/>
  <c r="T318"/>
  <c r="R318"/>
  <c r="P318"/>
  <c r="BK318"/>
  <c r="J318"/>
  <c r="BE318"/>
  <c r="BI314"/>
  <c r="BH314"/>
  <c r="BG314"/>
  <c r="BF314"/>
  <c r="T314"/>
  <c r="R314"/>
  <c r="P314"/>
  <c r="BK314"/>
  <c r="J314"/>
  <c r="BE314"/>
  <c r="BI309"/>
  <c r="BH309"/>
  <c r="BG309"/>
  <c r="BF309"/>
  <c r="T309"/>
  <c r="R309"/>
  <c r="P309"/>
  <c r="BK309"/>
  <c r="J309"/>
  <c r="BE309"/>
  <c r="BI304"/>
  <c r="BH304"/>
  <c r="BG304"/>
  <c r="BF304"/>
  <c r="T304"/>
  <c r="R304"/>
  <c r="P304"/>
  <c r="BK304"/>
  <c r="J304"/>
  <c r="BE304"/>
  <c r="BI293"/>
  <c r="BH293"/>
  <c r="BG293"/>
  <c r="BF293"/>
  <c r="T293"/>
  <c r="R293"/>
  <c r="P293"/>
  <c r="BK293"/>
  <c r="J293"/>
  <c r="BE293"/>
  <c r="BI282"/>
  <c r="BH282"/>
  <c r="BG282"/>
  <c r="BF282"/>
  <c r="T282"/>
  <c r="R282"/>
  <c r="P282"/>
  <c r="BK282"/>
  <c r="J282"/>
  <c r="BE282"/>
  <c r="BI278"/>
  <c r="BH278"/>
  <c r="BG278"/>
  <c r="BF278"/>
  <c r="T278"/>
  <c r="R278"/>
  <c r="P278"/>
  <c r="BK278"/>
  <c r="J278"/>
  <c r="BE278"/>
  <c r="BI276"/>
  <c r="BH276"/>
  <c r="BG276"/>
  <c r="BF276"/>
  <c r="T276"/>
  <c r="R276"/>
  <c r="P276"/>
  <c r="BK276"/>
  <c r="J276"/>
  <c r="BE276"/>
  <c r="BI273"/>
  <c r="BH273"/>
  <c r="BG273"/>
  <c r="BF273"/>
  <c r="T273"/>
  <c r="R273"/>
  <c r="P273"/>
  <c r="BK273"/>
  <c r="J273"/>
  <c r="BE273"/>
  <c r="BI268"/>
  <c r="BH268"/>
  <c r="BG268"/>
  <c r="BF268"/>
  <c r="T268"/>
  <c r="R268"/>
  <c r="P268"/>
  <c r="BK268"/>
  <c r="J268"/>
  <c r="BE268"/>
  <c r="BI257"/>
  <c r="BH257"/>
  <c r="BG257"/>
  <c r="BF257"/>
  <c r="T257"/>
  <c r="T256"/>
  <c r="R257"/>
  <c r="R256"/>
  <c r="P257"/>
  <c r="P256"/>
  <c r="BK257"/>
  <c r="BK256"/>
  <c r="J256"/>
  <c r="J257"/>
  <c r="BE257"/>
  <c r="J64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0"/>
  <c r="BH240"/>
  <c r="BG240"/>
  <c r="BF240"/>
  <c r="T240"/>
  <c r="R240"/>
  <c r="P240"/>
  <c r="BK240"/>
  <c r="J240"/>
  <c r="BE240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29"/>
  <c r="BH229"/>
  <c r="BG229"/>
  <c r="BF229"/>
  <c r="T229"/>
  <c r="R229"/>
  <c r="P229"/>
  <c r="BK229"/>
  <c r="J229"/>
  <c r="BE229"/>
  <c r="BI218"/>
  <c r="BH218"/>
  <c r="BG218"/>
  <c r="BF218"/>
  <c r="T218"/>
  <c r="R218"/>
  <c r="P218"/>
  <c r="BK218"/>
  <c r="J218"/>
  <c r="BE218"/>
  <c r="BI213"/>
  <c r="BH213"/>
  <c r="BG213"/>
  <c r="BF213"/>
  <c r="T213"/>
  <c r="R213"/>
  <c r="P213"/>
  <c r="BK213"/>
  <c r="J213"/>
  <c r="BE213"/>
  <c r="BI209"/>
  <c r="BH209"/>
  <c r="BG209"/>
  <c r="BF209"/>
  <c r="T209"/>
  <c r="R209"/>
  <c r="P209"/>
  <c r="BK209"/>
  <c r="J209"/>
  <c r="BE209"/>
  <c r="BI205"/>
  <c r="BH205"/>
  <c r="BG205"/>
  <c r="BF205"/>
  <c r="T205"/>
  <c r="R205"/>
  <c r="P205"/>
  <c r="BK205"/>
  <c r="J205"/>
  <c r="BE205"/>
  <c r="BI200"/>
  <c r="BH200"/>
  <c r="BG200"/>
  <c r="BF200"/>
  <c r="T200"/>
  <c r="R200"/>
  <c r="P200"/>
  <c r="BK200"/>
  <c r="J200"/>
  <c r="BE200"/>
  <c r="BI196"/>
  <c r="BH196"/>
  <c r="BG196"/>
  <c r="BF196"/>
  <c r="T196"/>
  <c r="R196"/>
  <c r="P196"/>
  <c r="BK196"/>
  <c r="J196"/>
  <c r="BE196"/>
  <c r="BI192"/>
  <c r="BH192"/>
  <c r="BG192"/>
  <c r="BF192"/>
  <c r="T192"/>
  <c r="R192"/>
  <c r="P192"/>
  <c r="BK192"/>
  <c r="J192"/>
  <c r="BE192"/>
  <c r="BI185"/>
  <c r="BH185"/>
  <c r="BG185"/>
  <c r="BF185"/>
  <c r="T185"/>
  <c r="R185"/>
  <c r="P185"/>
  <c r="BK185"/>
  <c r="J185"/>
  <c r="BE185"/>
  <c r="BI182"/>
  <c r="BH182"/>
  <c r="BG182"/>
  <c r="BF182"/>
  <c r="T182"/>
  <c r="T181"/>
  <c r="R182"/>
  <c r="R181"/>
  <c r="P182"/>
  <c r="P181"/>
  <c r="BK182"/>
  <c r="BK181"/>
  <c r="J181"/>
  <c r="J182"/>
  <c r="BE182"/>
  <c r="J63"/>
  <c r="BI180"/>
  <c r="BH180"/>
  <c r="BG180"/>
  <c r="BF180"/>
  <c r="T180"/>
  <c r="R180"/>
  <c r="P180"/>
  <c r="BK180"/>
  <c r="J180"/>
  <c r="BE180"/>
  <c r="BI179"/>
  <c r="BH179"/>
  <c r="BG179"/>
  <c r="BF179"/>
  <c r="T179"/>
  <c r="T178"/>
  <c r="R179"/>
  <c r="R178"/>
  <c r="P179"/>
  <c r="P178"/>
  <c r="BK179"/>
  <c r="BK178"/>
  <c r="J178"/>
  <c r="J179"/>
  <c r="BE179"/>
  <c r="J62"/>
  <c r="BI177"/>
  <c r="BH177"/>
  <c r="BG177"/>
  <c r="BF177"/>
  <c r="T177"/>
  <c r="R177"/>
  <c r="P177"/>
  <c r="BK177"/>
  <c r="J177"/>
  <c r="BE177"/>
  <c r="BI172"/>
  <c r="BH172"/>
  <c r="BG172"/>
  <c r="BF172"/>
  <c r="T172"/>
  <c r="R172"/>
  <c r="P172"/>
  <c r="BK172"/>
  <c r="J172"/>
  <c r="BE172"/>
  <c r="BI167"/>
  <c r="BH167"/>
  <c r="BG167"/>
  <c r="BF167"/>
  <c r="T167"/>
  <c r="R167"/>
  <c r="P167"/>
  <c r="BK167"/>
  <c r="J167"/>
  <c r="BE167"/>
  <c r="BI162"/>
  <c r="BH162"/>
  <c r="BG162"/>
  <c r="BF162"/>
  <c r="T162"/>
  <c r="R162"/>
  <c r="P162"/>
  <c r="BK162"/>
  <c r="J162"/>
  <c r="BE162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1"/>
  <c r="BH141"/>
  <c r="BG141"/>
  <c r="BF141"/>
  <c r="T141"/>
  <c r="T140"/>
  <c r="T139"/>
  <c r="R141"/>
  <c r="R140"/>
  <c r="R139"/>
  <c r="P141"/>
  <c r="P140"/>
  <c r="P139"/>
  <c r="BK141"/>
  <c r="BK140"/>
  <c r="J140"/>
  <c r="BK139"/>
  <c r="J139"/>
  <c r="J141"/>
  <c r="BE141"/>
  <c r="J61"/>
  <c r="J60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T121"/>
  <c r="R122"/>
  <c r="R121"/>
  <c r="P122"/>
  <c r="P121"/>
  <c r="BK122"/>
  <c r="BK121"/>
  <c r="J121"/>
  <c r="J122"/>
  <c r="BE122"/>
  <c r="J59"/>
  <c r="BI118"/>
  <c r="BH118"/>
  <c r="BG118"/>
  <c r="BF118"/>
  <c r="T118"/>
  <c r="R118"/>
  <c r="P118"/>
  <c r="BK118"/>
  <c r="J118"/>
  <c r="BE118"/>
  <c r="BI114"/>
  <c r="BH114"/>
  <c r="BG114"/>
  <c r="BF114"/>
  <c r="T114"/>
  <c r="R114"/>
  <c r="P114"/>
  <c r="BK114"/>
  <c r="J114"/>
  <c r="BE114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4"/>
  <c r="BH94"/>
  <c r="BG94"/>
  <c r="BF94"/>
  <c r="T94"/>
  <c r="R94"/>
  <c r="P94"/>
  <c r="BK94"/>
  <c r="J94"/>
  <c r="BE94"/>
  <c r="BI91"/>
  <c r="F34"/>
  <c i="1" r="BD52"/>
  <c i="2" r="BH91"/>
  <c r="F33"/>
  <c i="1" r="BC52"/>
  <c i="2" r="BG91"/>
  <c r="F32"/>
  <c i="1" r="BB52"/>
  <c i="2" r="BF91"/>
  <c r="J31"/>
  <c i="1" r="AW52"/>
  <c i="2" r="F31"/>
  <c i="1" r="BA52"/>
  <c i="2" r="T91"/>
  <c r="T90"/>
  <c r="T89"/>
  <c r="T88"/>
  <c r="R91"/>
  <c r="R90"/>
  <c r="R89"/>
  <c r="R88"/>
  <c r="P91"/>
  <c r="P90"/>
  <c r="P89"/>
  <c r="P88"/>
  <c i="1" r="AU52"/>
  <c i="2" r="BK91"/>
  <c r="BK90"/>
  <c r="J90"/>
  <c r="BK89"/>
  <c r="J89"/>
  <c r="BK88"/>
  <c r="J88"/>
  <c r="J56"/>
  <c r="J27"/>
  <c i="1" r="AG52"/>
  <c i="2" r="J91"/>
  <c r="BE91"/>
  <c r="J30"/>
  <c i="1" r="AV52"/>
  <c i="2" r="F30"/>
  <c i="1" r="AZ52"/>
  <c i="2" r="J58"/>
  <c r="J57"/>
  <c r="J84"/>
  <c r="F84"/>
  <c r="F82"/>
  <c r="E80"/>
  <c r="J51"/>
  <c r="F51"/>
  <c r="F49"/>
  <c r="E47"/>
  <c r="J36"/>
  <c r="J18"/>
  <c r="E18"/>
  <c r="F85"/>
  <c r="F52"/>
  <c r="J17"/>
  <c r="J12"/>
  <c r="J82"/>
  <c r="J49"/>
  <c r="E7"/>
  <c r="E78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<sst xmlns="http://schemas.openxmlformats.org/spreadsheetml/2006/main">
  <si>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</si>
  <si>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</si>
  <si>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</si>
  <si>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</si>
  <si>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</si>
  <si>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</si>
  <si>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</si>
  <si>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{ac1027a4-a323-462d-a290-61899091c8b4}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</si>
  <si>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</si>
  <si>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</si>
  <si>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</si>
  <si>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</si>
  <si>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</si>
  <si>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</si>
  <si>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Kód:</t>
  </si>
  <si>
    <t>N2302019c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</si>
  <si>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</si>
  <si>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</si>
  <si>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Obnova střechy na budově ZŠ Poličná</t>
  </si>
  <si>
    <t>KSO:</t>
  </si>
  <si>
    <t/>
  </si>
  <si>
    <t>CC-CZ:</t>
  </si>
  <si>
    <t>Místo:</t>
  </si>
  <si>
    <t xml:space="preserve"> </t>
  </si>
  <si>
    <t>Datum:</t>
  </si>
  <si>
    <t>16. 1. 2019</t>
  </si>
  <si>
    <t>Zadavatel:</t>
  </si>
  <si>
    <t>IČ:</t>
  </si>
  <si>
    <t>Obec Poličná, č.p. 144, 757 01 Poličná</t>
  </si>
  <si>
    <t>DIČ:</t>
  </si>
  <si>
    <t>Uchazeč:</t>
  </si>
  <si>
    <t>Vyplň údaj</t>
  </si>
  <si>
    <t>Projektant:</t>
  </si>
  <si>
    <t>28623517</t>
  </si>
  <si>
    <t>REPRINSTA s.r.o., Valašské Meziříčí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</si>
  <si>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</si>
  <si>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</si>
  <si>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</si>
  <si>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</si>
  <si>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</si>
  <si>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</si>
  <si>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</si>
  <si>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</si>
  <si>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</si>
  <si>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</si>
  <si>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</si>
  <si>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</si>
  <si>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</si>
  <si>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</si>
  <si>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</si>
  <si>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</si>
  <si>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</si>
  <si>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</si>
  <si>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</si>
  <si>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</si>
  <si>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</si>
  <si>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</si>
  <si>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</si>
  <si>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</si>
  <si>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</si>
  <si>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</si>
  <si>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</si>
  <si>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</si>
  <si>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</si>
  <si>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</si>
  <si>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</si>
  <si>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</si>
  <si>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</si>
  <si>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</si>
  <si>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</si>
  <si>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</si>
  <si>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</si>
  <si>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</si>
  <si>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</si>
  <si>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</si>
  <si>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</si>
  <si>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</si>
  <si>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</si>
  <si>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Stará budova školy</t>
  </si>
  <si>
    <t>STA</t>
  </si>
  <si>
    <t>1</t>
  </si>
  <si>
    <t>{f5969c47-6cae-4da9-9050-d45e8d237568}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</si>
  <si>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</si>
  <si>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</si>
  <si>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</si>
  <si>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</si>
  <si>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</si>
  <si>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</si>
  <si>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</si>
  <si>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</si>
  <si>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Stará budova školy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</si>
  <si>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</si>
  <si>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</si>
  <si>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</si>
  <si>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</si>
  <si>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</si>
  <si>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</si>
  <si>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</si>
  <si>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</si>
  <si>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</si>
  <si>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</si>
  <si>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</si>
  <si>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</si>
  <si>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</si>
  <si>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</si>
  <si>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</si>
  <si>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OST - Ostatní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</si>
  <si>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</si>
  <si>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</si>
  <si>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</si>
  <si>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</si>
  <si>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</si>
  <si>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</si>
  <si>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</si>
  <si>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</si>
  <si>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</si>
  <si>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</si>
  <si>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</si>
  <si>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</si>
  <si>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</si>
  <si>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</si>
  <si>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</si>
  <si>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</si>
  <si>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</si>
  <si>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</si>
  <si>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</si>
  <si>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</si>
  <si>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</si>
  <si>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945412112</t>
  </si>
  <si>
    <t>Teleskopická hydraulická montážní plošina na samohybném podvozku, s otočným košem výšky zdvihu do 21 m</t>
  </si>
  <si>
    <t>den</t>
  </si>
  <si>
    <t>CS ÚRS 2018 02</t>
  </si>
  <si>
    <t>4</t>
  </si>
  <si>
    <t>1484300381</t>
  </si>
  <si>
    <t>VV</t>
  </si>
  <si>
    <t>Součet</t>
  </si>
  <si>
    <t>946112122</t>
  </si>
  <si>
    <t>Montáž pojízdných věží trubkových nebo dílcových s maximálním zatížením podlahy do 200 kg/m2 šířky přes 0,9 do 1,6 m, délky do 3,2 m, výšky přes 10,6 m do 11,6 m</t>
  </si>
  <si>
    <t>kus</t>
  </si>
  <si>
    <t>1434585844</t>
  </si>
  <si>
    <t>montáž věží</t>
  </si>
  <si>
    <t>3</t>
  </si>
  <si>
    <t>946112222</t>
  </si>
  <si>
    <t>Montáž pojízdných věží trubkových nebo dílcových s maximálním zatížením podlahy do 200 kg/m2 Příplatek za první a každý další den použití pojízdného lešení k ceně -2122</t>
  </si>
  <si>
    <t>-1565302069</t>
  </si>
  <si>
    <t>60*1</t>
  </si>
  <si>
    <t>946112822</t>
  </si>
  <si>
    <t>Demontáž pojízdných věží trubkových nebo dílcových s maximálním zatížením podlahy do 200 kg/m2 šířky přes 0,9 do 1,6 m, délky do 3,2 m, výšky přes 10,6 m do 11,6 m</t>
  </si>
  <si>
    <t>595029066</t>
  </si>
  <si>
    <t>demontáž věží</t>
  </si>
  <si>
    <t>5</t>
  </si>
  <si>
    <t>962032641</t>
  </si>
  <si>
    <t>Bourání zdiva nadzákladového z cihel nebo tvárnic komínového z cihel pálených, šamotových nebo vápenopískových nad střechou na maltu cementovou</t>
  </si>
  <si>
    <t>m3</t>
  </si>
  <si>
    <t>180501917</t>
  </si>
  <si>
    <t xml:space="preserve">komíny </t>
  </si>
  <si>
    <t>0,45*0,45*1,5</t>
  </si>
  <si>
    <t>0,45*0,75*1,5</t>
  </si>
  <si>
    <t>1*1,35*1,5</t>
  </si>
  <si>
    <t>6</t>
  </si>
  <si>
    <t>968062244</t>
  </si>
  <si>
    <t>Vybourání dřevěných rámů oken s křídly, dveřních zárubní, vrat, stěn, ostění nebo obkladů rámů oken s křídly jednoduchých, plochy do 1 m2</t>
  </si>
  <si>
    <t>m2</t>
  </si>
  <si>
    <t>1949873674</t>
  </si>
  <si>
    <t>vikýře</t>
  </si>
  <si>
    <t>1,35*0,5*2</t>
  </si>
  <si>
    <t>7</t>
  </si>
  <si>
    <t>968062245</t>
  </si>
  <si>
    <t>Vybourání dřevěných rámů oken s křídly, dveřních zárubní, vrat, stěn, ostění nebo obkladů rámů oken s křídly jednoduchých, plochy do 2 m2</t>
  </si>
  <si>
    <t>-2089341890</t>
  </si>
  <si>
    <t>2,3*0,5*2</t>
  </si>
  <si>
    <t>997</t>
  </si>
  <si>
    <t>Přesun sutě</t>
  </si>
  <si>
    <t>8</t>
  </si>
  <si>
    <t>997013213</t>
  </si>
  <si>
    <t>Vnitrostaveništní doprava suti a vybouraných hmot vodorovně do 50 m svisle ručně (nošením po schodech) pro budovy a haly výšky přes 9 do 12 m</t>
  </si>
  <si>
    <t>t</t>
  </si>
  <si>
    <t>103630040</t>
  </si>
  <si>
    <t>997013501</t>
  </si>
  <si>
    <t>Odvoz suti a vybouraných hmot na skládku nebo meziskládku se složením, na vzdálenost do 1 km</t>
  </si>
  <si>
    <t>1062765631</t>
  </si>
  <si>
    <t>10</t>
  </si>
  <si>
    <t>997013509</t>
  </si>
  <si>
    <t>Odvoz suti a vybouraných hmot na skládku nebo meziskládku se složením, na vzdálenost Příplatek k ceně za každý další i započatý 1 km přes 1 km</t>
  </si>
  <si>
    <t>-1165050315</t>
  </si>
  <si>
    <t>25,06*9</t>
  </si>
  <si>
    <t>11</t>
  </si>
  <si>
    <t>997013803</t>
  </si>
  <si>
    <t>Poplatek za uložení stavebního odpadu na skládce (skládkovné) cihelného zatříděného do Katalogu odpadů pod kódem 170 102</t>
  </si>
  <si>
    <t>910670244</t>
  </si>
  <si>
    <t>komín</t>
  </si>
  <si>
    <t>7,302</t>
  </si>
  <si>
    <t>12</t>
  </si>
  <si>
    <t>997013811</t>
  </si>
  <si>
    <t>Poplatek za uložení stavebního odpadu na skládce (skládkovné) dřevěného zatříděného do Katalogu odpadů pod kódem 170 201</t>
  </si>
  <si>
    <t>-999152471</t>
  </si>
  <si>
    <t>laťování, krov</t>
  </si>
  <si>
    <t>13,421</t>
  </si>
  <si>
    <t>13</t>
  </si>
  <si>
    <t>997013831</t>
  </si>
  <si>
    <t>Poplatek za uložení stavebního odpadu na skládce (skládkovné) směsného stavebního a demoličního zatříděného do Katalogu odpadů pod kódem 170 904</t>
  </si>
  <si>
    <t>2084694321</t>
  </si>
  <si>
    <t>krytina</t>
  </si>
  <si>
    <t>4,174</t>
  </si>
  <si>
    <t>PSV</t>
  </si>
  <si>
    <t>Práce a dodávky PSV</t>
  </si>
  <si>
    <t>721</t>
  </si>
  <si>
    <t>Zdravotechnika - vnitřní kanalizace</t>
  </si>
  <si>
    <t>14</t>
  </si>
  <si>
    <t>721171803</t>
  </si>
  <si>
    <t>Demontáž potrubí z novodurových trub odpadních nebo připojovacích do D 75</t>
  </si>
  <si>
    <t>m</t>
  </si>
  <si>
    <t>16</t>
  </si>
  <si>
    <t>1273360600</t>
  </si>
  <si>
    <t>půdorys střechy bourané konstrukce, řezy střechou</t>
  </si>
  <si>
    <t>BL2</t>
  </si>
  <si>
    <t>2,6</t>
  </si>
  <si>
    <t>5,1</t>
  </si>
  <si>
    <t>721171808</t>
  </si>
  <si>
    <t>Demontáž potrubí z novodurových trub odpadních nebo připojovacích přes 75 do D 114</t>
  </si>
  <si>
    <t>656884238</t>
  </si>
  <si>
    <t>72117406</t>
  </si>
  <si>
    <t>Potrubí z plastových trub polypropylenové větrací DN 50</t>
  </si>
  <si>
    <t>-2024326466</t>
  </si>
  <si>
    <t>půdorys střechy nový, řezy střechou</t>
  </si>
  <si>
    <t>PL1</t>
  </si>
  <si>
    <t>17</t>
  </si>
  <si>
    <t>721174063</t>
  </si>
  <si>
    <t>Potrubí z plastových trub polypropylenové větrací DN 110</t>
  </si>
  <si>
    <t>-1109489999</t>
  </si>
  <si>
    <t>PL2</t>
  </si>
  <si>
    <t>18</t>
  </si>
  <si>
    <t>721273151</t>
  </si>
  <si>
    <t>Ventilační hlavice z polypropylenu (PP) DN 50</t>
  </si>
  <si>
    <t>-1731894730</t>
  </si>
  <si>
    <t>půdorys střechy nový</t>
  </si>
  <si>
    <t>19</t>
  </si>
  <si>
    <t>721273153</t>
  </si>
  <si>
    <t>Ventilační hlavice z polypropylenu (PP) DN 110</t>
  </si>
  <si>
    <t>1296755089</t>
  </si>
  <si>
    <t>20</t>
  </si>
  <si>
    <t>998721202</t>
  </si>
  <si>
    <t>Přesun hmot pro vnitřní kanalizace stanovený procentní sazbou (%) z ceny vodorovná dopravní vzdálenost do 50 m v objektech výšky přes 6 do 12 m</t>
  </si>
  <si>
    <t>%</t>
  </si>
  <si>
    <t>-1961338401</t>
  </si>
  <si>
    <t>741</t>
  </si>
  <si>
    <t>Elektroinstalace - silnoproud</t>
  </si>
  <si>
    <t>74101</t>
  </si>
  <si>
    <t>Demontáž hromosvodu</t>
  </si>
  <si>
    <t>hod</t>
  </si>
  <si>
    <t>vlastní</t>
  </si>
  <si>
    <t>-1664960306</t>
  </si>
  <si>
    <t>22</t>
  </si>
  <si>
    <t>74102</t>
  </si>
  <si>
    <t>Montáž hromosvodu, vč. revize - viz samostatný výkaz výměr</t>
  </si>
  <si>
    <t>kpl</t>
  </si>
  <si>
    <t>-372111773</t>
  </si>
  <si>
    <t>762</t>
  </si>
  <si>
    <t>Konstrukce tesařské</t>
  </si>
  <si>
    <t>23</t>
  </si>
  <si>
    <t>762001001</t>
  </si>
  <si>
    <t>Očištění původního krovu před impregnací</t>
  </si>
  <si>
    <t>-440994230</t>
  </si>
  <si>
    <t>100</t>
  </si>
  <si>
    <t>24</t>
  </si>
  <si>
    <t>762083122</t>
  </si>
  <si>
    <t>Práce společné pro tesařské konstrukce impregnace řeziva máčením proti dřevokaznému hmyzu, houbám a plísním, třída ohrožení 3 a 4 (dřevo v exteriéru)</t>
  </si>
  <si>
    <t>-2032463144</t>
  </si>
  <si>
    <t>nátěr starého krovu</t>
  </si>
  <si>
    <t>50,39</t>
  </si>
  <si>
    <t>latě a kontralatě</t>
  </si>
  <si>
    <t>15,65</t>
  </si>
  <si>
    <t>14,23</t>
  </si>
  <si>
    <t>25</t>
  </si>
  <si>
    <t>762331911</t>
  </si>
  <si>
    <t>Vázané konstrukce krovů vyřezání části střešní vazby průřezové plochy řeziva do 120 cm2, délky krovového prvku do 3 m</t>
  </si>
  <si>
    <t>-439553526</t>
  </si>
  <si>
    <t>případná výměna kleštin</t>
  </si>
  <si>
    <t>90</t>
  </si>
  <si>
    <t>26</t>
  </si>
  <si>
    <t>762331921</t>
  </si>
  <si>
    <t>Vázané konstrukce krovů vyřezání části střešní vazby průřezové plochy řeziva přes 120 do 224 cm2, délky vyřezané části krovového prvku do 3 m</t>
  </si>
  <si>
    <t>1304127409</t>
  </si>
  <si>
    <t>případná výměna krokví</t>
  </si>
  <si>
    <t>300</t>
  </si>
  <si>
    <t>27</t>
  </si>
  <si>
    <t>762331931</t>
  </si>
  <si>
    <t>Vázané konstrukce krovů vyřezání části střešní vazby průřezové plochy řeziva přes 224 do 288 cm2, délky vyřezané části krovového prvku do 3 m</t>
  </si>
  <si>
    <t>891659392</t>
  </si>
  <si>
    <t>případná výměna pozednic,vaznic</t>
  </si>
  <si>
    <t>40</t>
  </si>
  <si>
    <t>60</t>
  </si>
  <si>
    <t>28</t>
  </si>
  <si>
    <t>762332921</t>
  </si>
  <si>
    <t>Vázané konstrukce krovů doplnění části střešní vazby z hranolů, nebo hranolků (materiál v ceně), průřezové plochy do 120 cm2</t>
  </si>
  <si>
    <t>-788141458</t>
  </si>
  <si>
    <t>29</t>
  </si>
  <si>
    <t>762332922</t>
  </si>
  <si>
    <t>Vázané konstrukce krovů doplnění části střešní vazby z hranolů, nebo hranolků (materiál v ceně), průřezové plochy přes 120 do 224 cm2</t>
  </si>
  <si>
    <t>-875736696</t>
  </si>
  <si>
    <t>30</t>
  </si>
  <si>
    <t>762332923</t>
  </si>
  <si>
    <t>Vázané konstrukce krovů doplnění části střešní vazby z hranolů, nebo hranolků (materiál v ceně), průřezové plochy přes 224 do 288 cm2</t>
  </si>
  <si>
    <t>1060596485</t>
  </si>
  <si>
    <t>31</t>
  </si>
  <si>
    <t>762342311</t>
  </si>
  <si>
    <t>Bednění a laťování montáž laťování střech složitých sklonu do 60° při osové vzdálenosti latí do 150 mm</t>
  </si>
  <si>
    <t>881015590</t>
  </si>
  <si>
    <t>půdorys střechy nový stav</t>
  </si>
  <si>
    <t>SCH1</t>
  </si>
  <si>
    <t>724,28</t>
  </si>
  <si>
    <t>SCH2</t>
  </si>
  <si>
    <t>272,74</t>
  </si>
  <si>
    <t>SCH3</t>
  </si>
  <si>
    <t>56,65</t>
  </si>
  <si>
    <t>SCH4</t>
  </si>
  <si>
    <t>24,48</t>
  </si>
  <si>
    <t>32</t>
  </si>
  <si>
    <t>M</t>
  </si>
  <si>
    <t>60514101</t>
  </si>
  <si>
    <t>řezivo jehličnaté lať jakost I 10-25cm2</t>
  </si>
  <si>
    <t>-1201309481</t>
  </si>
  <si>
    <t>1078,15*5,5*0,04*0,06</t>
  </si>
  <si>
    <t>14,23*1,1 'Přepočtené koeficientem množství</t>
  </si>
  <si>
    <t>33</t>
  </si>
  <si>
    <t>762342441</t>
  </si>
  <si>
    <t>Bednění a laťování montáž lišt trojúhelníkových nebo kontralatí</t>
  </si>
  <si>
    <t>-966069399</t>
  </si>
  <si>
    <t>1078,15*5</t>
  </si>
  <si>
    <t>34</t>
  </si>
  <si>
    <t>60514106</t>
  </si>
  <si>
    <t>řezivo jehličnaté lať pevnostní třída S10-13 průžez 40x60mm</t>
  </si>
  <si>
    <t>1021329020</t>
  </si>
  <si>
    <t>5390,75*0,06*0,04</t>
  </si>
  <si>
    <t>12,94*1,1 'Přepočtené koeficientem množství</t>
  </si>
  <si>
    <t>35</t>
  </si>
  <si>
    <t>762342811</t>
  </si>
  <si>
    <t>Demontáž bednění a laťování laťování střech sklonu do 60° se všemi nadstřešními konstrukcemi, z latí průřezové plochy do 25 cm2 při osové vzdálenosti do 0,22 m</t>
  </si>
  <si>
    <t>931582356</t>
  </si>
  <si>
    <t>půdorys střechy starý stav</t>
  </si>
  <si>
    <t>36</t>
  </si>
  <si>
    <t>762395000</t>
  </si>
  <si>
    <t>Spojovací prostředky krovů, bednění a laťování, nadstřešních konstrukcí svory, prkna, hřebíky, pásová ocel, vruty</t>
  </si>
  <si>
    <t>1054811428</t>
  </si>
  <si>
    <t>37</t>
  </si>
  <si>
    <t>998762202</t>
  </si>
  <si>
    <t>Přesun hmot pro konstrukce tesařské stanovený procentní sazbou (%) z ceny vodorovná dopravní vzdálenost do 50 m v objektech výšky přes 6 do 12 m</t>
  </si>
  <si>
    <t>-552741875</t>
  </si>
  <si>
    <t>764</t>
  </si>
  <si>
    <t>Konstrukce klempířské</t>
  </si>
  <si>
    <t>38</t>
  </si>
  <si>
    <t>764001841</t>
  </si>
  <si>
    <t>Demontáž klempířských konstrukcí krytiny ze šablon do suti</t>
  </si>
  <si>
    <t>256142891</t>
  </si>
  <si>
    <t>půdorys střechy bourané konstrukce</t>
  </si>
  <si>
    <t>39</t>
  </si>
  <si>
    <t>764002851</t>
  </si>
  <si>
    <t>Demontáž klempířských konstrukcí oplechování parapetů do suti</t>
  </si>
  <si>
    <t>-1604022734</t>
  </si>
  <si>
    <t>1,35*2</t>
  </si>
  <si>
    <t>2,3*2</t>
  </si>
  <si>
    <t>764004801</t>
  </si>
  <si>
    <t>Demontáž klempířských konstrukcí žlabu podokapního do suti</t>
  </si>
  <si>
    <t>794830912</t>
  </si>
  <si>
    <t>171+13</t>
  </si>
  <si>
    <t>41</t>
  </si>
  <si>
    <t>764004861</t>
  </si>
  <si>
    <t>Demontáž klempířských konstrukcí svodu do suti</t>
  </si>
  <si>
    <t>-229613883</t>
  </si>
  <si>
    <t>81</t>
  </si>
  <si>
    <t>42</t>
  </si>
  <si>
    <t>764011613</t>
  </si>
  <si>
    <t>Podkladní plech z pozinkovaného plechu s povrchovou úpravou rš 250 mm</t>
  </si>
  <si>
    <t>-1898624223</t>
  </si>
  <si>
    <t>půdorys střechy nový stav pod výlezy</t>
  </si>
  <si>
    <t>(0,6*4)*2</t>
  </si>
  <si>
    <t>43</t>
  </si>
  <si>
    <t>764101151</t>
  </si>
  <si>
    <t>Montáž krytiny z plechu s úpravou u okapů, prostupů a výčnělků střechy rovné ze šablon, počet kusů do 4 ks/m2 do 30°, včetně spojovacího materiálu</t>
  </si>
  <si>
    <t>123422180</t>
  </si>
  <si>
    <t>44</t>
  </si>
  <si>
    <t>55350183</t>
  </si>
  <si>
    <t>krytina střešní profilovaný Pz plech tl 0,5mm do š. 1100mm s povrchovou úpravou</t>
  </si>
  <si>
    <t>-199320144</t>
  </si>
  <si>
    <t>45</t>
  </si>
  <si>
    <t>59244119</t>
  </si>
  <si>
    <t>mřížka větrací univerzální</t>
  </si>
  <si>
    <t>174945184</t>
  </si>
  <si>
    <t>půdorys střechy - nový stav</t>
  </si>
  <si>
    <t>171</t>
  </si>
  <si>
    <t>46</t>
  </si>
  <si>
    <t>764211624</t>
  </si>
  <si>
    <t>Oplechování střešních prvků z pozinkovaného plechu s povrchovou úpravou hřebene větraného s použitím hřebenového plechu s větracím pásem rš 330 mm</t>
  </si>
  <si>
    <t>1582048431</t>
  </si>
  <si>
    <t>33,8</t>
  </si>
  <si>
    <t>23,5</t>
  </si>
  <si>
    <t>47</t>
  </si>
  <si>
    <t>764211655</t>
  </si>
  <si>
    <t>Oplechování střešních prvků z pozinkovaného plechu s povrchovou úpravou nároží větraného, včetně větracího pásu rš 400 mm</t>
  </si>
  <si>
    <t>-1136487988</t>
  </si>
  <si>
    <t>51</t>
  </si>
  <si>
    <t>48</t>
  </si>
  <si>
    <t>764212606</t>
  </si>
  <si>
    <t>Oplechování střešních prvků z pozinkovaného plechu s povrchovou úpravou úžlabí rš 500 mm</t>
  </si>
  <si>
    <t>-1349081820</t>
  </si>
  <si>
    <t>8,5</t>
  </si>
  <si>
    <t>49</t>
  </si>
  <si>
    <t>764212621</t>
  </si>
  <si>
    <t>Oplechování střešních prvků z pozinkovaného plechu s povrchovou úpravou Příplatek k cenám za provedení úžlabí v plechové krytině</t>
  </si>
  <si>
    <t>1727044451</t>
  </si>
  <si>
    <t>50</t>
  </si>
  <si>
    <t>764212633</t>
  </si>
  <si>
    <t>Oplechování střešních prvků z pozinkovaného plechu s povrchovou úpravou štítu závětrnou lištou rš 250 mm</t>
  </si>
  <si>
    <t>-1745918471</t>
  </si>
  <si>
    <t>řezy střechou A-A´, B-B´, C-C´nový stav</t>
  </si>
  <si>
    <t>6,293+9,757</t>
  </si>
  <si>
    <t>764212663</t>
  </si>
  <si>
    <t>Oplechování střešních prvků z pozinkovaného plechu s povrchovou úpravou okapu okapovým plechem střechy rovné rš 250 mm</t>
  </si>
  <si>
    <t>2129389828</t>
  </si>
  <si>
    <t>52</t>
  </si>
  <si>
    <t>764213652</t>
  </si>
  <si>
    <t>Oplechování střešních prvků z pozinkovaného plechu s povrchovou úpravou střešní výlez rozměru 600 x 600 mm, střechy s krytinou skládanou nebo plechovou</t>
  </si>
  <si>
    <t>1392838666</t>
  </si>
  <si>
    <t>53</t>
  </si>
  <si>
    <t>764213657</t>
  </si>
  <si>
    <t>Oplechování střešních prvků z pozinkovaného plechu s povrchovou úpravou sněhový rozražeč</t>
  </si>
  <si>
    <t>-1422279983</t>
  </si>
  <si>
    <t>1078,15*1,5</t>
  </si>
  <si>
    <t>54</t>
  </si>
  <si>
    <t>764216643</t>
  </si>
  <si>
    <t>Oplechování parapetů z pozinkovaného plechu s povrchovou úpravou rovných celoplošně lepené, bez rohů rš 250 mm</t>
  </si>
  <si>
    <t>426439948</t>
  </si>
  <si>
    <t>55</t>
  </si>
  <si>
    <t>764311604</t>
  </si>
  <si>
    <t>Lemování zdí z pozinkovaného plechu s povrchovou úpravou boční nebo horní rovné, střech s krytinou prejzovou nebo vlnitou rš 330 mm</t>
  </si>
  <si>
    <t>1202190686</t>
  </si>
  <si>
    <t>56</t>
  </si>
  <si>
    <t>764315621</t>
  </si>
  <si>
    <t>Lemování trub, konzol, držáků a ostatních kusových prvků z pozinkovaného plechu s povrchovou úpravou střech s krytinou skládanou mimo prejzovou nebo z plechu, průměr do 75 mm</t>
  </si>
  <si>
    <t>1007894096</t>
  </si>
  <si>
    <t>odvětrání kanalizace</t>
  </si>
  <si>
    <t>sloupek antény a poplašného systému</t>
  </si>
  <si>
    <t>1+1</t>
  </si>
  <si>
    <t>nerez komínek</t>
  </si>
  <si>
    <t>57</t>
  </si>
  <si>
    <t>764315622</t>
  </si>
  <si>
    <t>Lemování trub, konzol, držáků a ostatních kusových prvků z pozinkovaného plechu s povrchovou úpravou střech s krytinou skládanou mimo prejzovou nebo z plechu, průměr přes 75 do 100 mm</t>
  </si>
  <si>
    <t>-829364981</t>
  </si>
  <si>
    <t>58</t>
  </si>
  <si>
    <t>764501103</t>
  </si>
  <si>
    <t>Montáž žlabu podokapního půlkruhového žlabu</t>
  </si>
  <si>
    <t>1849194397</t>
  </si>
  <si>
    <t>59</t>
  </si>
  <si>
    <t>5534883</t>
  </si>
  <si>
    <t xml:space="preserve">žlab podokapní půlkulatý, titanzinek  6000 x 330 x 0,7 mm</t>
  </si>
  <si>
    <t xml:space="preserve"> vlastní</t>
  </si>
  <si>
    <t>837872974</t>
  </si>
  <si>
    <t>5534895</t>
  </si>
  <si>
    <t>dilatace žlabu půlkulatého titanzinek i krytka návalky 260 x 330 x 0,8 mm</t>
  </si>
  <si>
    <t>-1554002378</t>
  </si>
  <si>
    <t>61</t>
  </si>
  <si>
    <t>553488</t>
  </si>
  <si>
    <t xml:space="preserve">žlab podokapní půlkulatý, titanzinek  6000 x 396 x 0,8 mm</t>
  </si>
  <si>
    <t>787016684</t>
  </si>
  <si>
    <t>62</t>
  </si>
  <si>
    <t>553480</t>
  </si>
  <si>
    <t xml:space="preserve">dilatace žlabu půlkulatého  titanzinek i krytka návalky  260 x 396 x 0,8 mm</t>
  </si>
  <si>
    <t>-1131722626</t>
  </si>
  <si>
    <t>63</t>
  </si>
  <si>
    <t>764501104</t>
  </si>
  <si>
    <t>Montáž žlabu podokapního půlkruhového čela</t>
  </si>
  <si>
    <t>-463108354</t>
  </si>
  <si>
    <t>64</t>
  </si>
  <si>
    <t>5534914</t>
  </si>
  <si>
    <t xml:space="preserve">čelo půlkulatého žlabu kulové, s vnější návalkou,  titanzinek  330 mm</t>
  </si>
  <si>
    <t>1010467820</t>
  </si>
  <si>
    <t>65</t>
  </si>
  <si>
    <t>553491</t>
  </si>
  <si>
    <t xml:space="preserve">čelo půlkulatého žlabu kulové, s vnější návalkou,   titanzinek  396 mm</t>
  </si>
  <si>
    <t>455954364</t>
  </si>
  <si>
    <t>66</t>
  </si>
  <si>
    <t>764501105</t>
  </si>
  <si>
    <t>Montáž žlabu podokapního půlkruhového háku</t>
  </si>
  <si>
    <t>-213860563</t>
  </si>
  <si>
    <t>67</t>
  </si>
  <si>
    <t>5534891</t>
  </si>
  <si>
    <t xml:space="preserve">hák žlabový půlkulatý povrchová úprava titanzinek  330 dl 256mm</t>
  </si>
  <si>
    <t>-1404282680</t>
  </si>
  <si>
    <t>68</t>
  </si>
  <si>
    <t>553489</t>
  </si>
  <si>
    <t xml:space="preserve">hák žlabový půlkulatý povrchová úprava titanzinek  396 dl 256mm</t>
  </si>
  <si>
    <t>781917115</t>
  </si>
  <si>
    <t>69</t>
  </si>
  <si>
    <t>764501107</t>
  </si>
  <si>
    <t>Montáž žlabu podokapního půlkruhového rohu</t>
  </si>
  <si>
    <t>-923050862</t>
  </si>
  <si>
    <t>70</t>
  </si>
  <si>
    <t>5534898</t>
  </si>
  <si>
    <t xml:space="preserve">žlabový roh, vnejší, 90°, lisovaný z jednoho kusu,  titanzinek  315 x 396 x 0,8 mm</t>
  </si>
  <si>
    <t>1158681322</t>
  </si>
  <si>
    <t>71</t>
  </si>
  <si>
    <t>5534900</t>
  </si>
  <si>
    <t xml:space="preserve">roh žlabový lisovaný 90° vnitřní titanzinek  330</t>
  </si>
  <si>
    <t>1763332509</t>
  </si>
  <si>
    <t>72</t>
  </si>
  <si>
    <t>764501108</t>
  </si>
  <si>
    <t>Montáž žlabu podokapního půlkruhového kotlíku</t>
  </si>
  <si>
    <t>1415175094</t>
  </si>
  <si>
    <t>73</t>
  </si>
  <si>
    <t>5534916</t>
  </si>
  <si>
    <t>kotlík závěsný půlkulatý titanzinek 330/120</t>
  </si>
  <si>
    <t>-1883497914</t>
  </si>
  <si>
    <t>74</t>
  </si>
  <si>
    <t>5534910</t>
  </si>
  <si>
    <t xml:space="preserve">kotlík závěsný půlkulatý  titanzinek 396/120</t>
  </si>
  <si>
    <t>1399362181</t>
  </si>
  <si>
    <t>75</t>
  </si>
  <si>
    <t>764508131</t>
  </si>
  <si>
    <t>Montáž svodu kruhového, průměru svodu</t>
  </si>
  <si>
    <t>1856824682</t>
  </si>
  <si>
    <t>76</t>
  </si>
  <si>
    <t>55349343</t>
  </si>
  <si>
    <t xml:space="preserve">svod kruhový, vysokofrekvenčně svařovaný, titanzinek  3000 x 120 x 0,7 mm</t>
  </si>
  <si>
    <t>-1208266668</t>
  </si>
  <si>
    <t>77</t>
  </si>
  <si>
    <t>764508132</t>
  </si>
  <si>
    <t>Montáž svodu kruhového, průměru objímek</t>
  </si>
  <si>
    <t>1405533962</t>
  </si>
  <si>
    <t>78</t>
  </si>
  <si>
    <t>55349383</t>
  </si>
  <si>
    <t xml:space="preserve">objímka kruhového svodu titanzinek  120</t>
  </si>
  <si>
    <t>652337447</t>
  </si>
  <si>
    <t>79</t>
  </si>
  <si>
    <t>764508135</t>
  </si>
  <si>
    <t>Montáž svodu kruhového, průměru kolen výtokových</t>
  </si>
  <si>
    <t>122685631</t>
  </si>
  <si>
    <t>80</t>
  </si>
  <si>
    <t>55349267</t>
  </si>
  <si>
    <t xml:space="preserve">koleno kruhové s hrdlem titanzinek  120/72°</t>
  </si>
  <si>
    <t>136617809</t>
  </si>
  <si>
    <t>998764202</t>
  </si>
  <si>
    <t>Přesun hmot pro konstrukce klempířské stanovený procentní sazbou (%) z ceny vodorovná dopravní vzdálenost do 50 m v objektech výšky přes 6 do 12 m</t>
  </si>
  <si>
    <t>-717717373</t>
  </si>
  <si>
    <t>765</t>
  </si>
  <si>
    <t>Krytina skládaná</t>
  </si>
  <si>
    <t>82</t>
  </si>
  <si>
    <t>765191001</t>
  </si>
  <si>
    <t>Montáž pojistné hydroizolační fólie kladené ve sklonu do 20° lepením (vodotěsné podstřeší) na bednění nebo tepelnou izolaci</t>
  </si>
  <si>
    <t>1301522800</t>
  </si>
  <si>
    <t>83</t>
  </si>
  <si>
    <t>765191021</t>
  </si>
  <si>
    <t>Montáž pojistné hydroizolační fólie kladené ve sklonu přes 20° s lepenými přesahy na krokve</t>
  </si>
  <si>
    <t>-1408511116</t>
  </si>
  <si>
    <t>84</t>
  </si>
  <si>
    <t>28329324</t>
  </si>
  <si>
    <t>fólie podstřešní paropropustná difúzní kontaktní 135 g/m2 (1,5 x 50 m)</t>
  </si>
  <si>
    <t>495361345</t>
  </si>
  <si>
    <t>1078,15*1,1 'Přepočtené koeficientem množství</t>
  </si>
  <si>
    <t>85</t>
  </si>
  <si>
    <t>765191031</t>
  </si>
  <si>
    <t>Montáž pojistné hydroizolační fólie lepení těsnících pásků pod kontralatě</t>
  </si>
  <si>
    <t>1745312816</t>
  </si>
  <si>
    <t>86</t>
  </si>
  <si>
    <t>28329309</t>
  </si>
  <si>
    <t>páska oboustranně samolepící difúzních membrán</t>
  </si>
  <si>
    <t>704333897</t>
  </si>
  <si>
    <t>5390,75*1,1 'Přepočtené koeficientem množství</t>
  </si>
  <si>
    <t>87</t>
  </si>
  <si>
    <t>765191091</t>
  </si>
  <si>
    <t>Montáž pojistné hydroizolační fólie Příplatek k cenám montáže na bednění nebo tepelnou izolaci za sklon přes 30°</t>
  </si>
  <si>
    <t>240058994</t>
  </si>
  <si>
    <t>88</t>
  </si>
  <si>
    <t>765192001</t>
  </si>
  <si>
    <t>Nouzové zakrytí střechy plachtou</t>
  </si>
  <si>
    <t>575114865</t>
  </si>
  <si>
    <t>89</t>
  </si>
  <si>
    <t>998765202</t>
  </si>
  <si>
    <t>Přesun hmot pro krytiny skládané stanovený procentní sazbou (%) z ceny vodorovná dopravní vzdálenost do 50 m v objektech výšky přes 6 do 12 m</t>
  </si>
  <si>
    <t>-2073747880</t>
  </si>
  <si>
    <t>766</t>
  </si>
  <si>
    <t>Konstrukce truhlářské</t>
  </si>
  <si>
    <t>766000216</t>
  </si>
  <si>
    <t xml:space="preserve">Montáž oken plastových </t>
  </si>
  <si>
    <t>661913361</t>
  </si>
  <si>
    <t>91</t>
  </si>
  <si>
    <t>6114001</t>
  </si>
  <si>
    <t xml:space="preserve">okno plastové dvoukřídlé, s pevným sloupkem S+ S  135 x 50 cm,izolační dvojsklo,   O/1</t>
  </si>
  <si>
    <t>625503544</t>
  </si>
  <si>
    <t>92</t>
  </si>
  <si>
    <t>6114002</t>
  </si>
  <si>
    <t xml:space="preserve">okno plastové dvoukřídlé, s pevným sloupkem S+ S  230 x 50 cm,izolační dvojsklo,   O/2</t>
  </si>
  <si>
    <t>-129719219</t>
  </si>
  <si>
    <t>93</t>
  </si>
  <si>
    <t>998766202</t>
  </si>
  <si>
    <t>Přesun hmot pro konstrukce truhlářské stanovený procentní sazbou (%) z ceny vodorovná dopravní vzdálenost do 50 m v objektech výšky přes 6 do 12 m</t>
  </si>
  <si>
    <t>-1774259035</t>
  </si>
  <si>
    <t>OST</t>
  </si>
  <si>
    <t>Ostatní</t>
  </si>
  <si>
    <t>94</t>
  </si>
  <si>
    <t>001</t>
  </si>
  <si>
    <t>Demontáž a zpětná montáž solárních panelů</t>
  </si>
  <si>
    <t>512</t>
  </si>
  <si>
    <t>1423695572</t>
  </si>
  <si>
    <t>95</t>
  </si>
  <si>
    <t>002</t>
  </si>
  <si>
    <t>Předání a převzetí staveniště - náklady spojené s účastí zhotovitele na předání a převzetí staveniště</t>
  </si>
  <si>
    <t>soubor</t>
  </si>
  <si>
    <t>-2073288042</t>
  </si>
  <si>
    <t>96</t>
  </si>
  <si>
    <t>003</t>
  </si>
  <si>
    <t>Bazpečnostní a hygienická opatření na staveništi - náklady na ochranu staveniště před vstupem nepovolaných osob, vypracování potřebné dokumentace pro provoz staveniště ( požární řád a poplachová směrnice)</t>
  </si>
  <si>
    <t>1895003488</t>
  </si>
  <si>
    <t>97</t>
  </si>
  <si>
    <t>004</t>
  </si>
  <si>
    <t>Užívání veřejných ploch a prostranství</t>
  </si>
  <si>
    <t>1587363532</t>
  </si>
  <si>
    <t>98</t>
  </si>
  <si>
    <t>005</t>
  </si>
  <si>
    <t>Dokumentace skutečného provedení</t>
  </si>
  <si>
    <t>-2036496304</t>
  </si>
  <si>
    <t>VRN</t>
  </si>
  <si>
    <t>Vedlejší rozpočtové náklady</t>
  </si>
  <si>
    <t>99</t>
  </si>
  <si>
    <t>VRN 01</t>
  </si>
  <si>
    <t>Zařízení staveniště - zřízení přípojek energií, případná příprava území pro objekty zařízení staveniště a zařízení staveniště</t>
  </si>
  <si>
    <t>-780162207</t>
  </si>
  <si>
    <t>VRN 02</t>
  </si>
  <si>
    <t>Provoz zařízení staveniště - náklady na vybavení objektů zařízení staveniště, ostraha staveniště, náklady na energie, náklady na potřebný úklid v prostorách zařízení staveniště</t>
  </si>
  <si>
    <t>1006048521</t>
  </si>
  <si>
    <t>101</t>
  </si>
  <si>
    <t>VRN 03</t>
  </si>
  <si>
    <t>Odstranění zařízení staveniště - odstranění objektů zařízení staveniště včetně přípojek energií a jejich odvoz, úklid ploch zařízení staveniště</t>
  </si>
  <si>
    <t>1959924055</t>
  </si>
  <si>
    <t>102</t>
  </si>
  <si>
    <t>VRN 04</t>
  </si>
  <si>
    <t>Koordinační činnost - koordinace stavebních a technologických dodávek stavby</t>
  </si>
  <si>
    <t>-167602352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</si>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</sst>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4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4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4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4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7" fillId="0" borderId="29" xfId="0" applyFont="1" applyBorder="1" applyAlignment="1">
      <alignment vertical="center" wrapText="1"/>
      <protection locked="0"/>
    </xf>
    <xf numFmtId="0" fontId="37" fillId="0" borderId="30" xfId="0" applyFont="1" applyBorder="1" applyAlignment="1">
      <alignment vertical="center" wrapText="1"/>
      <protection locked="0"/>
    </xf>
    <xf numFmtId="0" fontId="37" fillId="0" borderId="31" xfId="0" applyFont="1" applyBorder="1" applyAlignment="1">
      <alignment vertical="center" wrapText="1"/>
      <protection locked="0"/>
    </xf>
    <xf numFmtId="0" fontId="37" fillId="0" borderId="32" xfId="0" applyFont="1" applyBorder="1" applyAlignment="1">
      <alignment horizontal="center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7" fillId="0" borderId="33" xfId="0" applyFont="1" applyBorder="1" applyAlignment="1">
      <alignment horizontal="center" vertical="center" wrapText="1"/>
      <protection locked="0"/>
    </xf>
    <xf numFmtId="0" fontId="37" fillId="0" borderId="32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horizontal="left" wrapText="1"/>
      <protection locked="0"/>
    </xf>
    <xf numFmtId="0" fontId="37" fillId="0" borderId="33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49" fontId="40" fillId="0" borderId="1" xfId="0" applyNumberFormat="1" applyFont="1" applyBorder="1" applyAlignment="1">
      <alignment horizontal="left" vertical="center" wrapText="1"/>
      <protection locked="0"/>
    </xf>
    <xf numFmtId="49" fontId="40" fillId="0" borderId="1" xfId="0" applyNumberFormat="1" applyFont="1" applyBorder="1" applyAlignment="1">
      <alignment vertical="center" wrapText="1"/>
      <protection locked="0"/>
    </xf>
    <xf numFmtId="0" fontId="37" fillId="0" borderId="35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vertical="center" wrapText="1"/>
      <protection locked="0"/>
    </xf>
    <xf numFmtId="0" fontId="37" fillId="0" borderId="36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vertical="top"/>
      <protection locked="0"/>
    </xf>
    <xf numFmtId="0" fontId="37" fillId="0" borderId="0" xfId="0" applyFont="1" applyAlignment="1">
      <alignment vertical="top"/>
      <protection locked="0"/>
    </xf>
    <xf numFmtId="0" fontId="37" fillId="0" borderId="29" xfId="0" applyFont="1" applyBorder="1" applyAlignment="1">
      <alignment horizontal="left" vertical="center"/>
      <protection locked="0"/>
    </xf>
    <xf numFmtId="0" fontId="37" fillId="0" borderId="30" xfId="0" applyFont="1" applyBorder="1" applyAlignment="1">
      <alignment horizontal="left" vertical="center"/>
      <protection locked="0"/>
    </xf>
    <xf numFmtId="0" fontId="37" fillId="0" borderId="31" xfId="0" applyFont="1" applyBorder="1" applyAlignment="1">
      <alignment horizontal="left" vertical="center"/>
      <protection locked="0"/>
    </xf>
    <xf numFmtId="0" fontId="37" fillId="0" borderId="32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7" fillId="0" borderId="33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center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40" fillId="0" borderId="1" xfId="0" applyFont="1" applyFill="1" applyBorder="1" applyAlignment="1">
      <alignment horizontal="left" vertical="center"/>
      <protection locked="0"/>
    </xf>
    <xf numFmtId="0" fontId="40" fillId="0" borderId="1" xfId="0" applyFont="1" applyFill="1" applyBorder="1" applyAlignment="1">
      <alignment horizontal="center" vertical="center"/>
      <protection locked="0"/>
    </xf>
    <xf numFmtId="0" fontId="37" fillId="0" borderId="35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7" fillId="0" borderId="36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7" fillId="0" borderId="29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 wrapText="1"/>
      <protection locked="0"/>
    </xf>
    <xf numFmtId="0" fontId="37" fillId="0" borderId="31" xfId="0" applyFont="1" applyBorder="1" applyAlignment="1">
      <alignment horizontal="left" vertical="center" wrapText="1"/>
      <protection locked="0"/>
    </xf>
    <xf numFmtId="0" fontId="37" fillId="0" borderId="32" xfId="0" applyFont="1" applyBorder="1" applyAlignment="1">
      <alignment horizontal="left" vertical="center" wrapText="1"/>
      <protection locked="0"/>
    </xf>
    <xf numFmtId="0" fontId="37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/>
      <protection locked="0"/>
    </xf>
    <xf numFmtId="0" fontId="40" fillId="0" borderId="35" xfId="0" applyFont="1" applyBorder="1" applyAlignment="1">
      <alignment horizontal="left" vertical="center" wrapText="1"/>
      <protection locked="0"/>
    </xf>
    <xf numFmtId="0" fontId="40" fillId="0" borderId="34" xfId="0" applyFont="1" applyBorder="1" applyAlignment="1">
      <alignment horizontal="left" vertical="center" wrapText="1"/>
      <protection locked="0"/>
    </xf>
    <xf numFmtId="0" fontId="40" fillId="0" borderId="36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top"/>
      <protection locked="0"/>
    </xf>
    <xf numFmtId="0" fontId="40" fillId="0" borderId="1" xfId="0" applyFont="1" applyBorder="1" applyAlignment="1">
      <alignment horizontal="center" vertical="top"/>
      <protection locked="0"/>
    </xf>
    <xf numFmtId="0" fontId="40" fillId="0" borderId="35" xfId="0" applyFont="1" applyBorder="1" applyAlignment="1">
      <alignment horizontal="left" vertical="center"/>
      <protection locked="0"/>
    </xf>
    <xf numFmtId="0" fontId="40" fillId="0" borderId="36" xfId="0" applyFont="1" applyBorder="1" applyAlignment="1">
      <alignment horizontal="left" vertical="center"/>
      <protection locked="0"/>
    </xf>
    <xf numFmtId="0" fontId="42" fillId="0" borderId="0" xfId="0" applyFont="1" applyAlignment="1">
      <alignment vertical="center"/>
      <protection locked="0"/>
    </xf>
    <xf numFmtId="0" fontId="39" fillId="0" borderId="1" xfId="0" applyFont="1" applyBorder="1" applyAlignment="1">
      <alignment vertical="center"/>
      <protection locked="0"/>
    </xf>
    <xf numFmtId="0" fontId="42" fillId="0" borderId="34" xfId="0" applyFont="1" applyBorder="1" applyAlignment="1">
      <alignment vertical="center"/>
      <protection locked="0"/>
    </xf>
    <xf numFmtId="0" fontId="39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0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9" fillId="0" borderId="34" xfId="0" applyFont="1" applyBorder="1" applyAlignment="1">
      <alignment horizontal="left"/>
      <protection locked="0"/>
    </xf>
    <xf numFmtId="0" fontId="42" fillId="0" borderId="34" xfId="0" applyFont="1" applyBorder="1" applyAlignment="1">
      <protection locked="0"/>
    </xf>
    <xf numFmtId="0" fontId="37" fillId="0" borderId="32" xfId="0" applyFont="1" applyBorder="1" applyAlignment="1">
      <alignment vertical="top"/>
      <protection locked="0"/>
    </xf>
    <xf numFmtId="0" fontId="37" fillId="0" borderId="33" xfId="0" applyFont="1" applyBorder="1" applyAlignment="1">
      <alignment vertical="top"/>
      <protection locked="0"/>
    </xf>
    <xf numFmtId="0" fontId="37" fillId="0" borderId="1" xfId="0" applyFont="1" applyBorder="1" applyAlignment="1">
      <alignment horizontal="center" vertical="center"/>
      <protection locked="0"/>
    </xf>
    <xf numFmtId="0" fontId="37" fillId="0" borderId="1" xfId="0" applyFont="1" applyBorder="1" applyAlignment="1">
      <alignment horizontal="left" vertical="top"/>
      <protection locked="0"/>
    </xf>
    <xf numFmtId="0" fontId="37" fillId="0" borderId="35" xfId="0" applyFont="1" applyBorder="1" applyAlignment="1">
      <alignment vertical="top"/>
      <protection locked="0"/>
    </xf>
    <xf numFmtId="0" fontId="37" fillId="0" borderId="34" xfId="0" applyFont="1" applyBorder="1" applyAlignment="1">
      <alignment vertical="top"/>
      <protection locked="0"/>
    </xf>
    <xf numFmtId="0" fontId="37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8</v>
      </c>
    </row>
    <row r="5" ht="14.4" customHeight="1">
      <c r="B5" s="27"/>
      <c r="C5" s="28"/>
      <c r="D5" s="33" t="s">
        <v>14</v>
      </c>
      <c r="E5" s="28"/>
      <c r="F5" s="28"/>
      <c r="G5" s="28"/>
      <c r="H5" s="28"/>
      <c r="I5" s="28"/>
      <c r="J5" s="28"/>
      <c r="K5" s="34" t="s">
        <v>15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16</v>
      </c>
      <c r="BS5" s="23" t="s">
        <v>8</v>
      </c>
    </row>
    <row r="6" ht="36.96" customHeight="1">
      <c r="B6" s="27"/>
      <c r="C6" s="28"/>
      <c r="D6" s="36" t="s">
        <v>17</v>
      </c>
      <c r="E6" s="28"/>
      <c r="F6" s="28"/>
      <c r="G6" s="28"/>
      <c r="H6" s="28"/>
      <c r="I6" s="28"/>
      <c r="J6" s="28"/>
      <c r="K6" s="37" t="s">
        <v>18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ht="14.4" customHeight="1">
      <c r="B7" s="27"/>
      <c r="C7" s="28"/>
      <c r="D7" s="39" t="s">
        <v>19</v>
      </c>
      <c r="E7" s="28"/>
      <c r="F7" s="28"/>
      <c r="G7" s="28"/>
      <c r="H7" s="28"/>
      <c r="I7" s="28"/>
      <c r="J7" s="28"/>
      <c r="K7" s="34" t="s">
        <v>20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21</v>
      </c>
      <c r="AL7" s="28"/>
      <c r="AM7" s="28"/>
      <c r="AN7" s="34" t="s">
        <v>20</v>
      </c>
      <c r="AO7" s="28"/>
      <c r="AP7" s="28"/>
      <c r="AQ7" s="30"/>
      <c r="BE7" s="38"/>
      <c r="BS7" s="23" t="s">
        <v>8</v>
      </c>
    </row>
    <row r="8" ht="14.4" customHeight="1">
      <c r="B8" s="27"/>
      <c r="C8" s="28"/>
      <c r="D8" s="39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24</v>
      </c>
      <c r="AL8" s="28"/>
      <c r="AM8" s="28"/>
      <c r="AN8" s="40" t="s">
        <v>25</v>
      </c>
      <c r="AO8" s="28"/>
      <c r="AP8" s="28"/>
      <c r="AQ8" s="30"/>
      <c r="BE8" s="38"/>
      <c r="BS8" s="23" t="s">
        <v>8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ht="14.4" customHeight="1">
      <c r="B10" s="27"/>
      <c r="C10" s="28"/>
      <c r="D10" s="39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27</v>
      </c>
      <c r="AL10" s="28"/>
      <c r="AM10" s="28"/>
      <c r="AN10" s="34" t="s">
        <v>20</v>
      </c>
      <c r="AO10" s="28"/>
      <c r="AP10" s="28"/>
      <c r="AQ10" s="30"/>
      <c r="BE10" s="38"/>
      <c r="BS10" s="23" t="s">
        <v>8</v>
      </c>
    </row>
    <row r="11" ht="18.48" customHeight="1">
      <c r="B11" s="27"/>
      <c r="C11" s="28"/>
      <c r="D11" s="28"/>
      <c r="E11" s="34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29</v>
      </c>
      <c r="AL11" s="28"/>
      <c r="AM11" s="28"/>
      <c r="AN11" s="34" t="s">
        <v>20</v>
      </c>
      <c r="AO11" s="28"/>
      <c r="AP11" s="28"/>
      <c r="AQ11" s="30"/>
      <c r="BE11" s="38"/>
      <c r="BS11" s="23" t="s">
        <v>8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ht="14.4" customHeight="1">
      <c r="B13" s="27"/>
      <c r="C13" s="28"/>
      <c r="D13" s="39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27</v>
      </c>
      <c r="AL13" s="28"/>
      <c r="AM13" s="28"/>
      <c r="AN13" s="41" t="s">
        <v>31</v>
      </c>
      <c r="AO13" s="28"/>
      <c r="AP13" s="28"/>
      <c r="AQ13" s="30"/>
      <c r="BE13" s="38"/>
      <c r="BS13" s="23" t="s">
        <v>8</v>
      </c>
    </row>
    <row r="14">
      <c r="B14" s="27"/>
      <c r="C14" s="28"/>
      <c r="D14" s="28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28"/>
      <c r="AM14" s="28"/>
      <c r="AN14" s="41" t="s">
        <v>31</v>
      </c>
      <c r="AO14" s="28"/>
      <c r="AP14" s="28"/>
      <c r="AQ14" s="30"/>
      <c r="BE14" s="38"/>
      <c r="BS14" s="23" t="s">
        <v>8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27</v>
      </c>
      <c r="AL16" s="28"/>
      <c r="AM16" s="28"/>
      <c r="AN16" s="34" t="s">
        <v>33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29</v>
      </c>
      <c r="AL17" s="28"/>
      <c r="AM17" s="28"/>
      <c r="AN17" s="34" t="s">
        <v>20</v>
      </c>
      <c r="AO17" s="28"/>
      <c r="AP17" s="28"/>
      <c r="AQ17" s="30"/>
      <c r="BE17" s="38"/>
      <c r="BS17" s="23" t="s">
        <v>35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ht="14.4" customHeight="1">
      <c r="B19" s="27"/>
      <c r="C19" s="28"/>
      <c r="D19" s="39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ht="57" customHeight="1">
      <c r="B20" s="27"/>
      <c r="C20" s="28"/>
      <c r="D20" s="28"/>
      <c r="E20" s="43" t="s">
        <v>37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38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39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40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41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42</v>
      </c>
      <c r="E26" s="53"/>
      <c r="F26" s="54" t="s">
        <v>43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44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45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46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47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48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49</v>
      </c>
      <c r="U32" s="60"/>
      <c r="V32" s="60"/>
      <c r="W32" s="60"/>
      <c r="X32" s="62" t="s">
        <v>50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51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14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N2302019c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17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Obnova střechy na budově ZŠ Poličná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22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24</v>
      </c>
      <c r="AJ44" s="73"/>
      <c r="AK44" s="73"/>
      <c r="AL44" s="73"/>
      <c r="AM44" s="84" t="str">
        <f>IF(AN8= "","",AN8)</f>
        <v>16. 1. 2019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26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>Obec Poličná, č.p. 144, 757 01 Poličná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32</v>
      </c>
      <c r="AJ46" s="73"/>
      <c r="AK46" s="73"/>
      <c r="AL46" s="73"/>
      <c r="AM46" s="76" t="str">
        <f>IF(E17="","",E17)</f>
        <v>REPRINSTA s.r.o., Valašské Meziříčí</v>
      </c>
      <c r="AN46" s="76"/>
      <c r="AO46" s="76"/>
      <c r="AP46" s="76"/>
      <c r="AQ46" s="73"/>
      <c r="AR46" s="71"/>
      <c r="AS46" s="85" t="s">
        <v>52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30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53</v>
      </c>
      <c r="D49" s="96"/>
      <c r="E49" s="96"/>
      <c r="F49" s="96"/>
      <c r="G49" s="96"/>
      <c r="H49" s="97"/>
      <c r="I49" s="98" t="s">
        <v>54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55</v>
      </c>
      <c r="AH49" s="96"/>
      <c r="AI49" s="96"/>
      <c r="AJ49" s="96"/>
      <c r="AK49" s="96"/>
      <c r="AL49" s="96"/>
      <c r="AM49" s="96"/>
      <c r="AN49" s="98" t="s">
        <v>56</v>
      </c>
      <c r="AO49" s="96"/>
      <c r="AP49" s="96"/>
      <c r="AQ49" s="100" t="s">
        <v>57</v>
      </c>
      <c r="AR49" s="71"/>
      <c r="AS49" s="101" t="s">
        <v>58</v>
      </c>
      <c r="AT49" s="102" t="s">
        <v>59</v>
      </c>
      <c r="AU49" s="102" t="s">
        <v>60</v>
      </c>
      <c r="AV49" s="102" t="s">
        <v>61</v>
      </c>
      <c r="AW49" s="102" t="s">
        <v>62</v>
      </c>
      <c r="AX49" s="102" t="s">
        <v>63</v>
      </c>
      <c r="AY49" s="102" t="s">
        <v>64</v>
      </c>
      <c r="AZ49" s="102" t="s">
        <v>65</v>
      </c>
      <c r="BA49" s="102" t="s">
        <v>66</v>
      </c>
      <c r="BB49" s="102" t="s">
        <v>67</v>
      </c>
      <c r="BC49" s="102" t="s">
        <v>68</v>
      </c>
      <c r="BD49" s="103" t="s">
        <v>69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70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20</v>
      </c>
      <c r="AR51" s="82"/>
      <c r="AS51" s="112">
        <f>ROUND(AS52,2)</f>
        <v>0</v>
      </c>
      <c r="AT51" s="113">
        <f>ROUND(SUM(AV51:AW51),2)</f>
        <v>0</v>
      </c>
      <c r="AU51" s="114">
        <f>ROUND(AU52,5)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ROUND(AZ52,2)</f>
        <v>0</v>
      </c>
      <c r="BA51" s="113">
        <f>ROUND(BA52,2)</f>
        <v>0</v>
      </c>
      <c r="BB51" s="113">
        <f>ROUND(BB52,2)</f>
        <v>0</v>
      </c>
      <c r="BC51" s="113">
        <f>ROUND(BC52,2)</f>
        <v>0</v>
      </c>
      <c r="BD51" s="115">
        <f>ROUND(BD52,2)</f>
        <v>0</v>
      </c>
      <c r="BS51" s="116" t="s">
        <v>71</v>
      </c>
      <c r="BT51" s="116" t="s">
        <v>72</v>
      </c>
      <c r="BU51" s="117" t="s">
        <v>73</v>
      </c>
      <c r="BV51" s="116" t="s">
        <v>74</v>
      </c>
      <c r="BW51" s="116" t="s">
        <v>7</v>
      </c>
      <c r="BX51" s="116" t="s">
        <v>75</v>
      </c>
      <c r="CL51" s="116" t="s">
        <v>20</v>
      </c>
    </row>
    <row r="52" s="5" customFormat="1" ht="16.5" customHeight="1">
      <c r="A52" s="118" t="s">
        <v>76</v>
      </c>
      <c r="B52" s="119"/>
      <c r="C52" s="120"/>
      <c r="D52" s="121" t="s">
        <v>77</v>
      </c>
      <c r="E52" s="121"/>
      <c r="F52" s="121"/>
      <c r="G52" s="121"/>
      <c r="H52" s="121"/>
      <c r="I52" s="122"/>
      <c r="J52" s="121" t="s">
        <v>78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'SO 01 - Stará budova školy'!J27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79</v>
      </c>
      <c r="AR52" s="125"/>
      <c r="AS52" s="126">
        <v>0</v>
      </c>
      <c r="AT52" s="127">
        <f>ROUND(SUM(AV52:AW52),2)</f>
        <v>0</v>
      </c>
      <c r="AU52" s="128">
        <f>'SO 01 - Stará budova školy'!P88</f>
        <v>0</v>
      </c>
      <c r="AV52" s="127">
        <f>'SO 01 - Stará budova školy'!J30</f>
        <v>0</v>
      </c>
      <c r="AW52" s="127">
        <f>'SO 01 - Stará budova školy'!J31</f>
        <v>0</v>
      </c>
      <c r="AX52" s="127">
        <f>'SO 01 - Stará budova školy'!J32</f>
        <v>0</v>
      </c>
      <c r="AY52" s="127">
        <f>'SO 01 - Stará budova školy'!J33</f>
        <v>0</v>
      </c>
      <c r="AZ52" s="127">
        <f>'SO 01 - Stará budova školy'!F30</f>
        <v>0</v>
      </c>
      <c r="BA52" s="127">
        <f>'SO 01 - Stará budova školy'!F31</f>
        <v>0</v>
      </c>
      <c r="BB52" s="127">
        <f>'SO 01 - Stará budova školy'!F32</f>
        <v>0</v>
      </c>
      <c r="BC52" s="127">
        <f>'SO 01 - Stará budova školy'!F33</f>
        <v>0</v>
      </c>
      <c r="BD52" s="129">
        <f>'SO 01 - Stará budova školy'!F34</f>
        <v>0</v>
      </c>
      <c r="BT52" s="130" t="s">
        <v>80</v>
      </c>
      <c r="BV52" s="130" t="s">
        <v>74</v>
      </c>
      <c r="BW52" s="130" t="s">
        <v>81</v>
      </c>
      <c r="BX52" s="130" t="s">
        <v>7</v>
      </c>
      <c r="CL52" s="130" t="s">
        <v>20</v>
      </c>
      <c r="CM52" s="130" t="s">
        <v>82</v>
      </c>
    </row>
    <row r="53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="1" customFormat="1" ht="6.96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sheet="1" formatColumns="0" formatRows="0" objects="1" scenarios="1" spinCount="100000" saltValue="j6YwNpc3C1EsXdmDCqttbtn1WjwV9BlX1P4dMMU0voKoJvcVIW/PSLEIRjqM/tBWXTU3UqzBeudjNgwEzDJGbg==" hashValue="5W5sArQEPlLXwd9gI0JNwGjGmC0+jakp2p7WIgZsesf0L9Ol94g2Lx1O9M/mmZqcwzv/p1gum4XJ+/tUTJc2Yw==" algorithmName="SHA-512" password="CC35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SO 01 - Stará budova školy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1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2"/>
      <c r="C1" s="132"/>
      <c r="D1" s="133" t="s">
        <v>1</v>
      </c>
      <c r="E1" s="132"/>
      <c r="F1" s="134" t="s">
        <v>83</v>
      </c>
      <c r="G1" s="134" t="s">
        <v>84</v>
      </c>
      <c r="H1" s="134"/>
      <c r="I1" s="135"/>
      <c r="J1" s="134" t="s">
        <v>85</v>
      </c>
      <c r="K1" s="133" t="s">
        <v>86</v>
      </c>
      <c r="L1" s="134" t="s">
        <v>87</v>
      </c>
      <c r="M1" s="134"/>
      <c r="N1" s="134"/>
      <c r="O1" s="134"/>
      <c r="P1" s="134"/>
      <c r="Q1" s="134"/>
      <c r="R1" s="134"/>
      <c r="S1" s="134"/>
      <c r="T1" s="13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81</v>
      </c>
    </row>
    <row r="3" ht="6.96" customHeight="1">
      <c r="B3" s="24"/>
      <c r="C3" s="25"/>
      <c r="D3" s="25"/>
      <c r="E3" s="25"/>
      <c r="F3" s="25"/>
      <c r="G3" s="25"/>
      <c r="H3" s="25"/>
      <c r="I3" s="136"/>
      <c r="J3" s="25"/>
      <c r="K3" s="26"/>
      <c r="AT3" s="23" t="s">
        <v>82</v>
      </c>
    </row>
    <row r="4" ht="36.96" customHeight="1">
      <c r="B4" s="27"/>
      <c r="C4" s="28"/>
      <c r="D4" s="29" t="s">
        <v>88</v>
      </c>
      <c r="E4" s="28"/>
      <c r="F4" s="28"/>
      <c r="G4" s="28"/>
      <c r="H4" s="28"/>
      <c r="I4" s="137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37"/>
      <c r="J5" s="28"/>
      <c r="K5" s="30"/>
    </row>
    <row r="6">
      <c r="B6" s="27"/>
      <c r="C6" s="28"/>
      <c r="D6" s="39" t="s">
        <v>17</v>
      </c>
      <c r="E6" s="28"/>
      <c r="F6" s="28"/>
      <c r="G6" s="28"/>
      <c r="H6" s="28"/>
      <c r="I6" s="137"/>
      <c r="J6" s="28"/>
      <c r="K6" s="30"/>
    </row>
    <row r="7" ht="16.5" customHeight="1">
      <c r="B7" s="27"/>
      <c r="C7" s="28"/>
      <c r="D7" s="28"/>
      <c r="E7" s="138" t="str">
        <f>'Rekapitulace stavby'!K6</f>
        <v>Obnova střechy na budově ZŠ Poličná</v>
      </c>
      <c r="F7" s="39"/>
      <c r="G7" s="39"/>
      <c r="H7" s="39"/>
      <c r="I7" s="137"/>
      <c r="J7" s="28"/>
      <c r="K7" s="30"/>
    </row>
    <row r="8" s="1" customFormat="1">
      <c r="B8" s="45"/>
      <c r="C8" s="46"/>
      <c r="D8" s="39" t="s">
        <v>89</v>
      </c>
      <c r="E8" s="46"/>
      <c r="F8" s="46"/>
      <c r="G8" s="46"/>
      <c r="H8" s="46"/>
      <c r="I8" s="139"/>
      <c r="J8" s="46"/>
      <c r="K8" s="50"/>
    </row>
    <row r="9" s="1" customFormat="1" ht="36.96" customHeight="1">
      <c r="B9" s="45"/>
      <c r="C9" s="46"/>
      <c r="D9" s="46"/>
      <c r="E9" s="140" t="s">
        <v>90</v>
      </c>
      <c r="F9" s="46"/>
      <c r="G9" s="46"/>
      <c r="H9" s="46"/>
      <c r="I9" s="139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39"/>
      <c r="J10" s="46"/>
      <c r="K10" s="50"/>
    </row>
    <row r="11" s="1" customFormat="1" ht="14.4" customHeight="1">
      <c r="B11" s="45"/>
      <c r="C11" s="46"/>
      <c r="D11" s="39" t="s">
        <v>19</v>
      </c>
      <c r="E11" s="46"/>
      <c r="F11" s="34" t="s">
        <v>20</v>
      </c>
      <c r="G11" s="46"/>
      <c r="H11" s="46"/>
      <c r="I11" s="141" t="s">
        <v>21</v>
      </c>
      <c r="J11" s="34" t="s">
        <v>20</v>
      </c>
      <c r="K11" s="50"/>
    </row>
    <row r="12" s="1" customFormat="1" ht="14.4" customHeight="1">
      <c r="B12" s="45"/>
      <c r="C12" s="46"/>
      <c r="D12" s="39" t="s">
        <v>22</v>
      </c>
      <c r="E12" s="46"/>
      <c r="F12" s="34" t="s">
        <v>23</v>
      </c>
      <c r="G12" s="46"/>
      <c r="H12" s="46"/>
      <c r="I12" s="141" t="s">
        <v>24</v>
      </c>
      <c r="J12" s="142" t="str">
        <f>'Rekapitulace stavby'!AN8</f>
        <v>16. 1. 2019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39"/>
      <c r="J13" s="46"/>
      <c r="K13" s="50"/>
    </row>
    <row r="14" s="1" customFormat="1" ht="14.4" customHeight="1">
      <c r="B14" s="45"/>
      <c r="C14" s="46"/>
      <c r="D14" s="39" t="s">
        <v>26</v>
      </c>
      <c r="E14" s="46"/>
      <c r="F14" s="46"/>
      <c r="G14" s="46"/>
      <c r="H14" s="46"/>
      <c r="I14" s="141" t="s">
        <v>27</v>
      </c>
      <c r="J14" s="34" t="s">
        <v>20</v>
      </c>
      <c r="K14" s="50"/>
    </row>
    <row r="15" s="1" customFormat="1" ht="18" customHeight="1">
      <c r="B15" s="45"/>
      <c r="C15" s="46"/>
      <c r="D15" s="46"/>
      <c r="E15" s="34" t="s">
        <v>28</v>
      </c>
      <c r="F15" s="46"/>
      <c r="G15" s="46"/>
      <c r="H15" s="46"/>
      <c r="I15" s="141" t="s">
        <v>29</v>
      </c>
      <c r="J15" s="34" t="s">
        <v>20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39"/>
      <c r="J16" s="46"/>
      <c r="K16" s="50"/>
    </row>
    <row r="17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1" t="s">
        <v>27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1" t="s">
        <v>29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39"/>
      <c r="J19" s="46"/>
      <c r="K19" s="50"/>
    </row>
    <row r="20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1" t="s">
        <v>27</v>
      </c>
      <c r="J20" s="34" t="s">
        <v>33</v>
      </c>
      <c r="K20" s="50"/>
    </row>
    <row r="2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1" t="s">
        <v>29</v>
      </c>
      <c r="J21" s="34" t="s">
        <v>20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39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39"/>
      <c r="J23" s="46"/>
      <c r="K23" s="50"/>
    </row>
    <row r="24" s="6" customFormat="1" ht="16.5" customHeight="1">
      <c r="B24" s="143"/>
      <c r="C24" s="144"/>
      <c r="D24" s="144"/>
      <c r="E24" s="43" t="s">
        <v>20</v>
      </c>
      <c r="F24" s="43"/>
      <c r="G24" s="43"/>
      <c r="H24" s="43"/>
      <c r="I24" s="145"/>
      <c r="J24" s="144"/>
      <c r="K24" s="146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39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47"/>
      <c r="J26" s="105"/>
      <c r="K26" s="148"/>
    </row>
    <row r="27" s="1" customFormat="1" ht="25.44" customHeight="1">
      <c r="B27" s="45"/>
      <c r="C27" s="46"/>
      <c r="D27" s="149" t="s">
        <v>38</v>
      </c>
      <c r="E27" s="46"/>
      <c r="F27" s="46"/>
      <c r="G27" s="46"/>
      <c r="H27" s="46"/>
      <c r="I27" s="139"/>
      <c r="J27" s="150">
        <f>ROUND(J88,2)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47"/>
      <c r="J28" s="105"/>
      <c r="K28" s="148"/>
    </row>
    <row r="29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1" t="s">
        <v>39</v>
      </c>
      <c r="J29" s="51" t="s">
        <v>41</v>
      </c>
      <c r="K29" s="50"/>
    </row>
    <row r="30" s="1" customFormat="1" ht="14.4" customHeight="1">
      <c r="B30" s="45"/>
      <c r="C30" s="46"/>
      <c r="D30" s="54" t="s">
        <v>42</v>
      </c>
      <c r="E30" s="54" t="s">
        <v>43</v>
      </c>
      <c r="F30" s="152">
        <f>ROUND(SUM(BE88:BE539), 2)</f>
        <v>0</v>
      </c>
      <c r="G30" s="46"/>
      <c r="H30" s="46"/>
      <c r="I30" s="153">
        <v>0.20999999999999999</v>
      </c>
      <c r="J30" s="152">
        <f>ROUND(ROUND((SUM(BE88:BE539)), 2)*I30, 2)</f>
        <v>0</v>
      </c>
      <c r="K30" s="50"/>
    </row>
    <row r="31" s="1" customFormat="1" ht="14.4" customHeight="1">
      <c r="B31" s="45"/>
      <c r="C31" s="46"/>
      <c r="D31" s="46"/>
      <c r="E31" s="54" t="s">
        <v>44</v>
      </c>
      <c r="F31" s="152">
        <f>ROUND(SUM(BF88:BF539), 2)</f>
        <v>0</v>
      </c>
      <c r="G31" s="46"/>
      <c r="H31" s="46"/>
      <c r="I31" s="153">
        <v>0.14999999999999999</v>
      </c>
      <c r="J31" s="152">
        <f>ROUND(ROUND((SUM(BF88:BF539)),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45</v>
      </c>
      <c r="F32" s="152">
        <f>ROUND(SUM(BG88:BG539), 2)</f>
        <v>0</v>
      </c>
      <c r="G32" s="46"/>
      <c r="H32" s="46"/>
      <c r="I32" s="153">
        <v>0.20999999999999999</v>
      </c>
      <c r="J32" s="152">
        <v>0</v>
      </c>
      <c r="K32" s="50"/>
    </row>
    <row r="33" hidden="1" s="1" customFormat="1" ht="14.4" customHeight="1">
      <c r="B33" s="45"/>
      <c r="C33" s="46"/>
      <c r="D33" s="46"/>
      <c r="E33" s="54" t="s">
        <v>46</v>
      </c>
      <c r="F33" s="152">
        <f>ROUND(SUM(BH88:BH539), 2)</f>
        <v>0</v>
      </c>
      <c r="G33" s="46"/>
      <c r="H33" s="46"/>
      <c r="I33" s="153">
        <v>0.14999999999999999</v>
      </c>
      <c r="J33" s="152">
        <v>0</v>
      </c>
      <c r="K33" s="50"/>
    </row>
    <row r="34" hidden="1" s="1" customFormat="1" ht="14.4" customHeight="1">
      <c r="B34" s="45"/>
      <c r="C34" s="46"/>
      <c r="D34" s="46"/>
      <c r="E34" s="54" t="s">
        <v>47</v>
      </c>
      <c r="F34" s="152">
        <f>ROUND(SUM(BI88:BI539), 2)</f>
        <v>0</v>
      </c>
      <c r="G34" s="46"/>
      <c r="H34" s="46"/>
      <c r="I34" s="153">
        <v>0</v>
      </c>
      <c r="J34" s="152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39"/>
      <c r="J35" s="46"/>
      <c r="K35" s="50"/>
    </row>
    <row r="36" s="1" customFormat="1" ht="25.44" customHeight="1">
      <c r="B36" s="45"/>
      <c r="C36" s="154"/>
      <c r="D36" s="155" t="s">
        <v>48</v>
      </c>
      <c r="E36" s="97"/>
      <c r="F36" s="97"/>
      <c r="G36" s="156" t="s">
        <v>49</v>
      </c>
      <c r="H36" s="157" t="s">
        <v>50</v>
      </c>
      <c r="I36" s="158"/>
      <c r="J36" s="159">
        <f>SUM(J27:J34)</f>
        <v>0</v>
      </c>
      <c r="K36" s="160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1"/>
      <c r="J37" s="67"/>
      <c r="K37" s="68"/>
    </row>
    <row r="41" s="1" customFormat="1" ht="6.96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="1" customFormat="1" ht="36.96" customHeight="1">
      <c r="B42" s="45"/>
      <c r="C42" s="29" t="s">
        <v>91</v>
      </c>
      <c r="D42" s="46"/>
      <c r="E42" s="46"/>
      <c r="F42" s="46"/>
      <c r="G42" s="46"/>
      <c r="H42" s="46"/>
      <c r="I42" s="139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39"/>
      <c r="J43" s="46"/>
      <c r="K43" s="50"/>
    </row>
    <row r="44" s="1" customFormat="1" ht="14.4" customHeight="1">
      <c r="B44" s="45"/>
      <c r="C44" s="39" t="s">
        <v>17</v>
      </c>
      <c r="D44" s="46"/>
      <c r="E44" s="46"/>
      <c r="F44" s="46"/>
      <c r="G44" s="46"/>
      <c r="H44" s="46"/>
      <c r="I44" s="139"/>
      <c r="J44" s="46"/>
      <c r="K44" s="50"/>
    </row>
    <row r="45" s="1" customFormat="1" ht="16.5" customHeight="1">
      <c r="B45" s="45"/>
      <c r="C45" s="46"/>
      <c r="D45" s="46"/>
      <c r="E45" s="138" t="str">
        <f>E7</f>
        <v>Obnova střechy na budově ZŠ Poličná</v>
      </c>
      <c r="F45" s="39"/>
      <c r="G45" s="39"/>
      <c r="H45" s="39"/>
      <c r="I45" s="139"/>
      <c r="J45" s="46"/>
      <c r="K45" s="50"/>
    </row>
    <row r="46" s="1" customFormat="1" ht="14.4" customHeight="1">
      <c r="B46" s="45"/>
      <c r="C46" s="39" t="s">
        <v>89</v>
      </c>
      <c r="D46" s="46"/>
      <c r="E46" s="46"/>
      <c r="F46" s="46"/>
      <c r="G46" s="46"/>
      <c r="H46" s="46"/>
      <c r="I46" s="139"/>
      <c r="J46" s="46"/>
      <c r="K46" s="50"/>
    </row>
    <row r="47" s="1" customFormat="1" ht="17.25" customHeight="1">
      <c r="B47" s="45"/>
      <c r="C47" s="46"/>
      <c r="D47" s="46"/>
      <c r="E47" s="140" t="str">
        <f>E9</f>
        <v>SO 01 - Stará budova školy</v>
      </c>
      <c r="F47" s="46"/>
      <c r="G47" s="46"/>
      <c r="H47" s="46"/>
      <c r="I47" s="139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39"/>
      <c r="J48" s="46"/>
      <c r="K48" s="50"/>
    </row>
    <row r="49" s="1" customFormat="1" ht="18" customHeight="1">
      <c r="B49" s="45"/>
      <c r="C49" s="39" t="s">
        <v>22</v>
      </c>
      <c r="D49" s="46"/>
      <c r="E49" s="46"/>
      <c r="F49" s="34" t="str">
        <f>F12</f>
        <v xml:space="preserve"> </v>
      </c>
      <c r="G49" s="46"/>
      <c r="H49" s="46"/>
      <c r="I49" s="141" t="s">
        <v>24</v>
      </c>
      <c r="J49" s="142" t="str">
        <f>IF(J12="","",J12)</f>
        <v>16. 1. 2019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39"/>
      <c r="J50" s="46"/>
      <c r="K50" s="50"/>
    </row>
    <row r="51" s="1" customFormat="1">
      <c r="B51" s="45"/>
      <c r="C51" s="39" t="s">
        <v>26</v>
      </c>
      <c r="D51" s="46"/>
      <c r="E51" s="46"/>
      <c r="F51" s="34" t="str">
        <f>E15</f>
        <v>Obec Poličná, č.p. 144, 757 01 Poličná</v>
      </c>
      <c r="G51" s="46"/>
      <c r="H51" s="46"/>
      <c r="I51" s="141" t="s">
        <v>32</v>
      </c>
      <c r="J51" s="43" t="str">
        <f>E21</f>
        <v>REPRINSTA s.r.o., Valašské Meziříčí</v>
      </c>
      <c r="K51" s="50"/>
    </row>
    <row r="52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39"/>
      <c r="J52" s="166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39"/>
      <c r="J53" s="46"/>
      <c r="K53" s="50"/>
    </row>
    <row r="54" s="1" customFormat="1" ht="29.28" customHeight="1">
      <c r="B54" s="45"/>
      <c r="C54" s="167" t="s">
        <v>92</v>
      </c>
      <c r="D54" s="154"/>
      <c r="E54" s="154"/>
      <c r="F54" s="154"/>
      <c r="G54" s="154"/>
      <c r="H54" s="154"/>
      <c r="I54" s="168"/>
      <c r="J54" s="169" t="s">
        <v>93</v>
      </c>
      <c r="K54" s="170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39"/>
      <c r="J55" s="46"/>
      <c r="K55" s="50"/>
    </row>
    <row r="56" s="1" customFormat="1" ht="29.28" customHeight="1">
      <c r="B56" s="45"/>
      <c r="C56" s="171" t="s">
        <v>94</v>
      </c>
      <c r="D56" s="46"/>
      <c r="E56" s="46"/>
      <c r="F56" s="46"/>
      <c r="G56" s="46"/>
      <c r="H56" s="46"/>
      <c r="I56" s="139"/>
      <c r="J56" s="150">
        <f>J88</f>
        <v>0</v>
      </c>
      <c r="K56" s="50"/>
      <c r="AU56" s="23" t="s">
        <v>95</v>
      </c>
    </row>
    <row r="57" s="7" customFormat="1" ht="24.96" customHeight="1">
      <c r="B57" s="172"/>
      <c r="C57" s="173"/>
      <c r="D57" s="174" t="s">
        <v>96</v>
      </c>
      <c r="E57" s="175"/>
      <c r="F57" s="175"/>
      <c r="G57" s="175"/>
      <c r="H57" s="175"/>
      <c r="I57" s="176"/>
      <c r="J57" s="177">
        <f>J89</f>
        <v>0</v>
      </c>
      <c r="K57" s="178"/>
    </row>
    <row r="58" s="8" customFormat="1" ht="19.92" customHeight="1">
      <c r="B58" s="179"/>
      <c r="C58" s="180"/>
      <c r="D58" s="181" t="s">
        <v>97</v>
      </c>
      <c r="E58" s="182"/>
      <c r="F58" s="182"/>
      <c r="G58" s="182"/>
      <c r="H58" s="182"/>
      <c r="I58" s="183"/>
      <c r="J58" s="184">
        <f>J90</f>
        <v>0</v>
      </c>
      <c r="K58" s="185"/>
    </row>
    <row r="59" s="8" customFormat="1" ht="19.92" customHeight="1">
      <c r="B59" s="179"/>
      <c r="C59" s="180"/>
      <c r="D59" s="181" t="s">
        <v>98</v>
      </c>
      <c r="E59" s="182"/>
      <c r="F59" s="182"/>
      <c r="G59" s="182"/>
      <c r="H59" s="182"/>
      <c r="I59" s="183"/>
      <c r="J59" s="184">
        <f>J121</f>
        <v>0</v>
      </c>
      <c r="K59" s="185"/>
    </row>
    <row r="60" s="7" customFormat="1" ht="24.96" customHeight="1">
      <c r="B60" s="172"/>
      <c r="C60" s="173"/>
      <c r="D60" s="174" t="s">
        <v>99</v>
      </c>
      <c r="E60" s="175"/>
      <c r="F60" s="175"/>
      <c r="G60" s="175"/>
      <c r="H60" s="175"/>
      <c r="I60" s="176"/>
      <c r="J60" s="177">
        <f>J139</f>
        <v>0</v>
      </c>
      <c r="K60" s="178"/>
    </row>
    <row r="61" s="8" customFormat="1" ht="19.92" customHeight="1">
      <c r="B61" s="179"/>
      <c r="C61" s="180"/>
      <c r="D61" s="181" t="s">
        <v>100</v>
      </c>
      <c r="E61" s="182"/>
      <c r="F61" s="182"/>
      <c r="G61" s="182"/>
      <c r="H61" s="182"/>
      <c r="I61" s="183"/>
      <c r="J61" s="184">
        <f>J140</f>
        <v>0</v>
      </c>
      <c r="K61" s="185"/>
    </row>
    <row r="62" s="8" customFormat="1" ht="19.92" customHeight="1">
      <c r="B62" s="179"/>
      <c r="C62" s="180"/>
      <c r="D62" s="181" t="s">
        <v>101</v>
      </c>
      <c r="E62" s="182"/>
      <c r="F62" s="182"/>
      <c r="G62" s="182"/>
      <c r="H62" s="182"/>
      <c r="I62" s="183"/>
      <c r="J62" s="184">
        <f>J178</f>
        <v>0</v>
      </c>
      <c r="K62" s="185"/>
    </row>
    <row r="63" s="8" customFormat="1" ht="19.92" customHeight="1">
      <c r="B63" s="179"/>
      <c r="C63" s="180"/>
      <c r="D63" s="181" t="s">
        <v>102</v>
      </c>
      <c r="E63" s="182"/>
      <c r="F63" s="182"/>
      <c r="G63" s="182"/>
      <c r="H63" s="182"/>
      <c r="I63" s="183"/>
      <c r="J63" s="184">
        <f>J181</f>
        <v>0</v>
      </c>
      <c r="K63" s="185"/>
    </row>
    <row r="64" s="8" customFormat="1" ht="19.92" customHeight="1">
      <c r="B64" s="179"/>
      <c r="C64" s="180"/>
      <c r="D64" s="181" t="s">
        <v>103</v>
      </c>
      <c r="E64" s="182"/>
      <c r="F64" s="182"/>
      <c r="G64" s="182"/>
      <c r="H64" s="182"/>
      <c r="I64" s="183"/>
      <c r="J64" s="184">
        <f>J256</f>
        <v>0</v>
      </c>
      <c r="K64" s="185"/>
    </row>
    <row r="65" s="8" customFormat="1" ht="19.92" customHeight="1">
      <c r="B65" s="179"/>
      <c r="C65" s="180"/>
      <c r="D65" s="181" t="s">
        <v>104</v>
      </c>
      <c r="E65" s="182"/>
      <c r="F65" s="182"/>
      <c r="G65" s="182"/>
      <c r="H65" s="182"/>
      <c r="I65" s="183"/>
      <c r="J65" s="184">
        <f>J463</f>
        <v>0</v>
      </c>
      <c r="K65" s="185"/>
    </row>
    <row r="66" s="8" customFormat="1" ht="19.92" customHeight="1">
      <c r="B66" s="179"/>
      <c r="C66" s="180"/>
      <c r="D66" s="181" t="s">
        <v>105</v>
      </c>
      <c r="E66" s="182"/>
      <c r="F66" s="182"/>
      <c r="G66" s="182"/>
      <c r="H66" s="182"/>
      <c r="I66" s="183"/>
      <c r="J66" s="184">
        <f>J520</f>
        <v>0</v>
      </c>
      <c r="K66" s="185"/>
    </row>
    <row r="67" s="7" customFormat="1" ht="24.96" customHeight="1">
      <c r="B67" s="172"/>
      <c r="C67" s="173"/>
      <c r="D67" s="174" t="s">
        <v>106</v>
      </c>
      <c r="E67" s="175"/>
      <c r="F67" s="175"/>
      <c r="G67" s="175"/>
      <c r="H67" s="175"/>
      <c r="I67" s="176"/>
      <c r="J67" s="177">
        <f>J529</f>
        <v>0</v>
      </c>
      <c r="K67" s="178"/>
    </row>
    <row r="68" s="7" customFormat="1" ht="24.96" customHeight="1">
      <c r="B68" s="172"/>
      <c r="C68" s="173"/>
      <c r="D68" s="174" t="s">
        <v>107</v>
      </c>
      <c r="E68" s="175"/>
      <c r="F68" s="175"/>
      <c r="G68" s="175"/>
      <c r="H68" s="175"/>
      <c r="I68" s="176"/>
      <c r="J68" s="177">
        <f>J535</f>
        <v>0</v>
      </c>
      <c r="K68" s="178"/>
    </row>
    <row r="69" s="1" customFormat="1" ht="21.84" customHeight="1">
      <c r="B69" s="45"/>
      <c r="C69" s="46"/>
      <c r="D69" s="46"/>
      <c r="E69" s="46"/>
      <c r="F69" s="46"/>
      <c r="G69" s="46"/>
      <c r="H69" s="46"/>
      <c r="I69" s="139"/>
      <c r="J69" s="46"/>
      <c r="K69" s="50"/>
    </row>
    <row r="70" s="1" customFormat="1" ht="6.96" customHeight="1">
      <c r="B70" s="66"/>
      <c r="C70" s="67"/>
      <c r="D70" s="67"/>
      <c r="E70" s="67"/>
      <c r="F70" s="67"/>
      <c r="G70" s="67"/>
      <c r="H70" s="67"/>
      <c r="I70" s="161"/>
      <c r="J70" s="67"/>
      <c r="K70" s="68"/>
    </row>
    <row r="74" s="1" customFormat="1" ht="6.96" customHeight="1">
      <c r="B74" s="69"/>
      <c r="C74" s="70"/>
      <c r="D74" s="70"/>
      <c r="E74" s="70"/>
      <c r="F74" s="70"/>
      <c r="G74" s="70"/>
      <c r="H74" s="70"/>
      <c r="I74" s="164"/>
      <c r="J74" s="70"/>
      <c r="K74" s="70"/>
      <c r="L74" s="71"/>
    </row>
    <row r="75" s="1" customFormat="1" ht="36.96" customHeight="1">
      <c r="B75" s="45"/>
      <c r="C75" s="72" t="s">
        <v>108</v>
      </c>
      <c r="D75" s="73"/>
      <c r="E75" s="73"/>
      <c r="F75" s="73"/>
      <c r="G75" s="73"/>
      <c r="H75" s="73"/>
      <c r="I75" s="186"/>
      <c r="J75" s="73"/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86"/>
      <c r="J76" s="73"/>
      <c r="K76" s="73"/>
      <c r="L76" s="71"/>
    </row>
    <row r="77" s="1" customFormat="1" ht="14.4" customHeight="1">
      <c r="B77" s="45"/>
      <c r="C77" s="75" t="s">
        <v>17</v>
      </c>
      <c r="D77" s="73"/>
      <c r="E77" s="73"/>
      <c r="F77" s="73"/>
      <c r="G77" s="73"/>
      <c r="H77" s="73"/>
      <c r="I77" s="186"/>
      <c r="J77" s="73"/>
      <c r="K77" s="73"/>
      <c r="L77" s="71"/>
    </row>
    <row r="78" s="1" customFormat="1" ht="16.5" customHeight="1">
      <c r="B78" s="45"/>
      <c r="C78" s="73"/>
      <c r="D78" s="73"/>
      <c r="E78" s="187" t="str">
        <f>E7</f>
        <v>Obnova střechy na budově ZŠ Poličná</v>
      </c>
      <c r="F78" s="75"/>
      <c r="G78" s="75"/>
      <c r="H78" s="75"/>
      <c r="I78" s="186"/>
      <c r="J78" s="73"/>
      <c r="K78" s="73"/>
      <c r="L78" s="71"/>
    </row>
    <row r="79" s="1" customFormat="1" ht="14.4" customHeight="1">
      <c r="B79" s="45"/>
      <c r="C79" s="75" t="s">
        <v>89</v>
      </c>
      <c r="D79" s="73"/>
      <c r="E79" s="73"/>
      <c r="F79" s="73"/>
      <c r="G79" s="73"/>
      <c r="H79" s="73"/>
      <c r="I79" s="186"/>
      <c r="J79" s="73"/>
      <c r="K79" s="73"/>
      <c r="L79" s="71"/>
    </row>
    <row r="80" s="1" customFormat="1" ht="17.25" customHeight="1">
      <c r="B80" s="45"/>
      <c r="C80" s="73"/>
      <c r="D80" s="73"/>
      <c r="E80" s="81" t="str">
        <f>E9</f>
        <v>SO 01 - Stará budova školy</v>
      </c>
      <c r="F80" s="73"/>
      <c r="G80" s="73"/>
      <c r="H80" s="73"/>
      <c r="I80" s="186"/>
      <c r="J80" s="73"/>
      <c r="K80" s="73"/>
      <c r="L80" s="71"/>
    </row>
    <row r="81" s="1" customFormat="1" ht="6.96" customHeight="1">
      <c r="B81" s="45"/>
      <c r="C81" s="73"/>
      <c r="D81" s="73"/>
      <c r="E81" s="73"/>
      <c r="F81" s="73"/>
      <c r="G81" s="73"/>
      <c r="H81" s="73"/>
      <c r="I81" s="186"/>
      <c r="J81" s="73"/>
      <c r="K81" s="73"/>
      <c r="L81" s="71"/>
    </row>
    <row r="82" s="1" customFormat="1" ht="18" customHeight="1">
      <c r="B82" s="45"/>
      <c r="C82" s="75" t="s">
        <v>22</v>
      </c>
      <c r="D82" s="73"/>
      <c r="E82" s="73"/>
      <c r="F82" s="188" t="str">
        <f>F12</f>
        <v xml:space="preserve"> </v>
      </c>
      <c r="G82" s="73"/>
      <c r="H82" s="73"/>
      <c r="I82" s="189" t="s">
        <v>24</v>
      </c>
      <c r="J82" s="84" t="str">
        <f>IF(J12="","",J12)</f>
        <v>16. 1. 2019</v>
      </c>
      <c r="K82" s="73"/>
      <c r="L82" s="71"/>
    </row>
    <row r="83" s="1" customFormat="1" ht="6.96" customHeight="1">
      <c r="B83" s="45"/>
      <c r="C83" s="73"/>
      <c r="D83" s="73"/>
      <c r="E83" s="73"/>
      <c r="F83" s="73"/>
      <c r="G83" s="73"/>
      <c r="H83" s="73"/>
      <c r="I83" s="186"/>
      <c r="J83" s="73"/>
      <c r="K83" s="73"/>
      <c r="L83" s="71"/>
    </row>
    <row r="84" s="1" customFormat="1">
      <c r="B84" s="45"/>
      <c r="C84" s="75" t="s">
        <v>26</v>
      </c>
      <c r="D84" s="73"/>
      <c r="E84" s="73"/>
      <c r="F84" s="188" t="str">
        <f>E15</f>
        <v>Obec Poličná, č.p. 144, 757 01 Poličná</v>
      </c>
      <c r="G84" s="73"/>
      <c r="H84" s="73"/>
      <c r="I84" s="189" t="s">
        <v>32</v>
      </c>
      <c r="J84" s="188" t="str">
        <f>E21</f>
        <v>REPRINSTA s.r.o., Valašské Meziříčí</v>
      </c>
      <c r="K84" s="73"/>
      <c r="L84" s="71"/>
    </row>
    <row r="85" s="1" customFormat="1" ht="14.4" customHeight="1">
      <c r="B85" s="45"/>
      <c r="C85" s="75" t="s">
        <v>30</v>
      </c>
      <c r="D85" s="73"/>
      <c r="E85" s="73"/>
      <c r="F85" s="188" t="str">
        <f>IF(E18="","",E18)</f>
        <v/>
      </c>
      <c r="G85" s="73"/>
      <c r="H85" s="73"/>
      <c r="I85" s="186"/>
      <c r="J85" s="73"/>
      <c r="K85" s="73"/>
      <c r="L85" s="71"/>
    </row>
    <row r="86" s="1" customFormat="1" ht="10.32" customHeight="1">
      <c r="B86" s="45"/>
      <c r="C86" s="73"/>
      <c r="D86" s="73"/>
      <c r="E86" s="73"/>
      <c r="F86" s="73"/>
      <c r="G86" s="73"/>
      <c r="H86" s="73"/>
      <c r="I86" s="186"/>
      <c r="J86" s="73"/>
      <c r="K86" s="73"/>
      <c r="L86" s="71"/>
    </row>
    <row r="87" s="9" customFormat="1" ht="29.28" customHeight="1">
      <c r="B87" s="190"/>
      <c r="C87" s="191" t="s">
        <v>109</v>
      </c>
      <c r="D87" s="192" t="s">
        <v>57</v>
      </c>
      <c r="E87" s="192" t="s">
        <v>53</v>
      </c>
      <c r="F87" s="192" t="s">
        <v>110</v>
      </c>
      <c r="G87" s="192" t="s">
        <v>111</v>
      </c>
      <c r="H87" s="192" t="s">
        <v>112</v>
      </c>
      <c r="I87" s="193" t="s">
        <v>113</v>
      </c>
      <c r="J87" s="192" t="s">
        <v>93</v>
      </c>
      <c r="K87" s="194" t="s">
        <v>114</v>
      </c>
      <c r="L87" s="195"/>
      <c r="M87" s="101" t="s">
        <v>115</v>
      </c>
      <c r="N87" s="102" t="s">
        <v>42</v>
      </c>
      <c r="O87" s="102" t="s">
        <v>116</v>
      </c>
      <c r="P87" s="102" t="s">
        <v>117</v>
      </c>
      <c r="Q87" s="102" t="s">
        <v>118</v>
      </c>
      <c r="R87" s="102" t="s">
        <v>119</v>
      </c>
      <c r="S87" s="102" t="s">
        <v>120</v>
      </c>
      <c r="T87" s="103" t="s">
        <v>121</v>
      </c>
    </row>
    <row r="88" s="1" customFormat="1" ht="29.28" customHeight="1">
      <c r="B88" s="45"/>
      <c r="C88" s="107" t="s">
        <v>94</v>
      </c>
      <c r="D88" s="73"/>
      <c r="E88" s="73"/>
      <c r="F88" s="73"/>
      <c r="G88" s="73"/>
      <c r="H88" s="73"/>
      <c r="I88" s="186"/>
      <c r="J88" s="196">
        <f>BK88</f>
        <v>0</v>
      </c>
      <c r="K88" s="73"/>
      <c r="L88" s="71"/>
      <c r="M88" s="104"/>
      <c r="N88" s="105"/>
      <c r="O88" s="105"/>
      <c r="P88" s="197">
        <f>P89+P139+P529+P535</f>
        <v>0</v>
      </c>
      <c r="Q88" s="105"/>
      <c r="R88" s="197">
        <f>R89+R139+R529+R535</f>
        <v>32.19849880000001</v>
      </c>
      <c r="S88" s="105"/>
      <c r="T88" s="198">
        <f>T89+T139+T529+T535</f>
        <v>25.061017</v>
      </c>
      <c r="AT88" s="23" t="s">
        <v>71</v>
      </c>
      <c r="AU88" s="23" t="s">
        <v>95</v>
      </c>
      <c r="BK88" s="199">
        <f>BK89+BK139+BK529+BK535</f>
        <v>0</v>
      </c>
    </row>
    <row r="89" s="10" customFormat="1" ht="37.44001" customHeight="1">
      <c r="B89" s="200"/>
      <c r="C89" s="201"/>
      <c r="D89" s="202" t="s">
        <v>71</v>
      </c>
      <c r="E89" s="203" t="s">
        <v>122</v>
      </c>
      <c r="F89" s="203" t="s">
        <v>123</v>
      </c>
      <c r="G89" s="201"/>
      <c r="H89" s="201"/>
      <c r="I89" s="204"/>
      <c r="J89" s="205">
        <f>BK89</f>
        <v>0</v>
      </c>
      <c r="K89" s="201"/>
      <c r="L89" s="206"/>
      <c r="M89" s="207"/>
      <c r="N89" s="208"/>
      <c r="O89" s="208"/>
      <c r="P89" s="209">
        <f>P90+P121</f>
        <v>0</v>
      </c>
      <c r="Q89" s="208"/>
      <c r="R89" s="209">
        <f>R90+R121</f>
        <v>0</v>
      </c>
      <c r="S89" s="208"/>
      <c r="T89" s="210">
        <f>T90+T121</f>
        <v>7.4289199999999997</v>
      </c>
      <c r="AR89" s="211" t="s">
        <v>80</v>
      </c>
      <c r="AT89" s="212" t="s">
        <v>71</v>
      </c>
      <c r="AU89" s="212" t="s">
        <v>72</v>
      </c>
      <c r="AY89" s="211" t="s">
        <v>124</v>
      </c>
      <c r="BK89" s="213">
        <f>BK90+BK121</f>
        <v>0</v>
      </c>
    </row>
    <row r="90" s="10" customFormat="1" ht="19.92" customHeight="1">
      <c r="B90" s="200"/>
      <c r="C90" s="201"/>
      <c r="D90" s="202" t="s">
        <v>71</v>
      </c>
      <c r="E90" s="214" t="s">
        <v>125</v>
      </c>
      <c r="F90" s="214" t="s">
        <v>126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SUM(P91:P120)</f>
        <v>0</v>
      </c>
      <c r="Q90" s="208"/>
      <c r="R90" s="209">
        <f>SUM(R91:R120)</f>
        <v>0</v>
      </c>
      <c r="S90" s="208"/>
      <c r="T90" s="210">
        <f>SUM(T91:T120)</f>
        <v>7.4289199999999997</v>
      </c>
      <c r="AR90" s="211" t="s">
        <v>80</v>
      </c>
      <c r="AT90" s="212" t="s">
        <v>71</v>
      </c>
      <c r="AU90" s="212" t="s">
        <v>80</v>
      </c>
      <c r="AY90" s="211" t="s">
        <v>124</v>
      </c>
      <c r="BK90" s="213">
        <f>SUM(BK91:BK120)</f>
        <v>0</v>
      </c>
    </row>
    <row r="91" s="1" customFormat="1" ht="25.5" customHeight="1">
      <c r="B91" s="45"/>
      <c r="C91" s="216" t="s">
        <v>80</v>
      </c>
      <c r="D91" s="216" t="s">
        <v>127</v>
      </c>
      <c r="E91" s="217" t="s">
        <v>128</v>
      </c>
      <c r="F91" s="218" t="s">
        <v>129</v>
      </c>
      <c r="G91" s="219" t="s">
        <v>130</v>
      </c>
      <c r="H91" s="220">
        <v>15</v>
      </c>
      <c r="I91" s="221"/>
      <c r="J91" s="220">
        <f>ROUND(I91*H91,2)</f>
        <v>0</v>
      </c>
      <c r="K91" s="218" t="s">
        <v>131</v>
      </c>
      <c r="L91" s="71"/>
      <c r="M91" s="222" t="s">
        <v>20</v>
      </c>
      <c r="N91" s="223" t="s">
        <v>43</v>
      </c>
      <c r="O91" s="4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AR91" s="23" t="s">
        <v>132</v>
      </c>
      <c r="AT91" s="23" t="s">
        <v>127</v>
      </c>
      <c r="AU91" s="23" t="s">
        <v>82</v>
      </c>
      <c r="AY91" s="23" t="s">
        <v>124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23" t="s">
        <v>80</v>
      </c>
      <c r="BK91" s="226">
        <f>ROUND(I91*H91,2)</f>
        <v>0</v>
      </c>
      <c r="BL91" s="23" t="s">
        <v>132</v>
      </c>
      <c r="BM91" s="23" t="s">
        <v>133</v>
      </c>
    </row>
    <row r="92" s="11" customFormat="1">
      <c r="B92" s="227"/>
      <c r="C92" s="228"/>
      <c r="D92" s="229" t="s">
        <v>134</v>
      </c>
      <c r="E92" s="230" t="s">
        <v>20</v>
      </c>
      <c r="F92" s="231" t="s">
        <v>10</v>
      </c>
      <c r="G92" s="228"/>
      <c r="H92" s="232">
        <v>15</v>
      </c>
      <c r="I92" s="233"/>
      <c r="J92" s="228"/>
      <c r="K92" s="228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134</v>
      </c>
      <c r="AU92" s="238" t="s">
        <v>82</v>
      </c>
      <c r="AV92" s="11" t="s">
        <v>82</v>
      </c>
      <c r="AW92" s="11" t="s">
        <v>35</v>
      </c>
      <c r="AX92" s="11" t="s">
        <v>72</v>
      </c>
      <c r="AY92" s="238" t="s">
        <v>124</v>
      </c>
    </row>
    <row r="93" s="12" customFormat="1">
      <c r="B93" s="239"/>
      <c r="C93" s="240"/>
      <c r="D93" s="229" t="s">
        <v>134</v>
      </c>
      <c r="E93" s="241" t="s">
        <v>20</v>
      </c>
      <c r="F93" s="242" t="s">
        <v>135</v>
      </c>
      <c r="G93" s="240"/>
      <c r="H93" s="243">
        <v>15</v>
      </c>
      <c r="I93" s="244"/>
      <c r="J93" s="240"/>
      <c r="K93" s="240"/>
      <c r="L93" s="245"/>
      <c r="M93" s="246"/>
      <c r="N93" s="247"/>
      <c r="O93" s="247"/>
      <c r="P93" s="247"/>
      <c r="Q93" s="247"/>
      <c r="R93" s="247"/>
      <c r="S93" s="247"/>
      <c r="T93" s="248"/>
      <c r="AT93" s="249" t="s">
        <v>134</v>
      </c>
      <c r="AU93" s="249" t="s">
        <v>82</v>
      </c>
      <c r="AV93" s="12" t="s">
        <v>132</v>
      </c>
      <c r="AW93" s="12" t="s">
        <v>35</v>
      </c>
      <c r="AX93" s="12" t="s">
        <v>80</v>
      </c>
      <c r="AY93" s="249" t="s">
        <v>124</v>
      </c>
    </row>
    <row r="94" s="1" customFormat="1" ht="38.25" customHeight="1">
      <c r="B94" s="45"/>
      <c r="C94" s="216" t="s">
        <v>82</v>
      </c>
      <c r="D94" s="216" t="s">
        <v>127</v>
      </c>
      <c r="E94" s="217" t="s">
        <v>136</v>
      </c>
      <c r="F94" s="218" t="s">
        <v>137</v>
      </c>
      <c r="G94" s="219" t="s">
        <v>138</v>
      </c>
      <c r="H94" s="220">
        <v>4</v>
      </c>
      <c r="I94" s="221"/>
      <c r="J94" s="220">
        <f>ROUND(I94*H94,2)</f>
        <v>0</v>
      </c>
      <c r="K94" s="218" t="s">
        <v>131</v>
      </c>
      <c r="L94" s="71"/>
      <c r="M94" s="222" t="s">
        <v>20</v>
      </c>
      <c r="N94" s="223" t="s">
        <v>43</v>
      </c>
      <c r="O94" s="4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AR94" s="23" t="s">
        <v>132</v>
      </c>
      <c r="AT94" s="23" t="s">
        <v>127</v>
      </c>
      <c r="AU94" s="23" t="s">
        <v>82</v>
      </c>
      <c r="AY94" s="23" t="s">
        <v>124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23" t="s">
        <v>80</v>
      </c>
      <c r="BK94" s="226">
        <f>ROUND(I94*H94,2)</f>
        <v>0</v>
      </c>
      <c r="BL94" s="23" t="s">
        <v>132</v>
      </c>
      <c r="BM94" s="23" t="s">
        <v>139</v>
      </c>
    </row>
    <row r="95" s="13" customFormat="1">
      <c r="B95" s="250"/>
      <c r="C95" s="251"/>
      <c r="D95" s="229" t="s">
        <v>134</v>
      </c>
      <c r="E95" s="252" t="s">
        <v>20</v>
      </c>
      <c r="F95" s="253" t="s">
        <v>140</v>
      </c>
      <c r="G95" s="251"/>
      <c r="H95" s="252" t="s">
        <v>20</v>
      </c>
      <c r="I95" s="254"/>
      <c r="J95" s="251"/>
      <c r="K95" s="251"/>
      <c r="L95" s="255"/>
      <c r="M95" s="256"/>
      <c r="N95" s="257"/>
      <c r="O95" s="257"/>
      <c r="P95" s="257"/>
      <c r="Q95" s="257"/>
      <c r="R95" s="257"/>
      <c r="S95" s="257"/>
      <c r="T95" s="258"/>
      <c r="AT95" s="259" t="s">
        <v>134</v>
      </c>
      <c r="AU95" s="259" t="s">
        <v>82</v>
      </c>
      <c r="AV95" s="13" t="s">
        <v>80</v>
      </c>
      <c r="AW95" s="13" t="s">
        <v>35</v>
      </c>
      <c r="AX95" s="13" t="s">
        <v>72</v>
      </c>
      <c r="AY95" s="259" t="s">
        <v>124</v>
      </c>
    </row>
    <row r="96" s="11" customFormat="1">
      <c r="B96" s="227"/>
      <c r="C96" s="228"/>
      <c r="D96" s="229" t="s">
        <v>134</v>
      </c>
      <c r="E96" s="230" t="s">
        <v>20</v>
      </c>
      <c r="F96" s="231" t="s">
        <v>132</v>
      </c>
      <c r="G96" s="228"/>
      <c r="H96" s="232">
        <v>4</v>
      </c>
      <c r="I96" s="233"/>
      <c r="J96" s="228"/>
      <c r="K96" s="228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134</v>
      </c>
      <c r="AU96" s="238" t="s">
        <v>82</v>
      </c>
      <c r="AV96" s="11" t="s">
        <v>82</v>
      </c>
      <c r="AW96" s="11" t="s">
        <v>35</v>
      </c>
      <c r="AX96" s="11" t="s">
        <v>72</v>
      </c>
      <c r="AY96" s="238" t="s">
        <v>124</v>
      </c>
    </row>
    <row r="97" s="12" customFormat="1">
      <c r="B97" s="239"/>
      <c r="C97" s="240"/>
      <c r="D97" s="229" t="s">
        <v>134</v>
      </c>
      <c r="E97" s="241" t="s">
        <v>20</v>
      </c>
      <c r="F97" s="242" t="s">
        <v>135</v>
      </c>
      <c r="G97" s="240"/>
      <c r="H97" s="243">
        <v>4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AT97" s="249" t="s">
        <v>134</v>
      </c>
      <c r="AU97" s="249" t="s">
        <v>82</v>
      </c>
      <c r="AV97" s="12" t="s">
        <v>132</v>
      </c>
      <c r="AW97" s="12" t="s">
        <v>35</v>
      </c>
      <c r="AX97" s="12" t="s">
        <v>80</v>
      </c>
      <c r="AY97" s="249" t="s">
        <v>124</v>
      </c>
    </row>
    <row r="98" s="1" customFormat="1" ht="38.25" customHeight="1">
      <c r="B98" s="45"/>
      <c r="C98" s="216" t="s">
        <v>141</v>
      </c>
      <c r="D98" s="216" t="s">
        <v>127</v>
      </c>
      <c r="E98" s="217" t="s">
        <v>142</v>
      </c>
      <c r="F98" s="218" t="s">
        <v>143</v>
      </c>
      <c r="G98" s="219" t="s">
        <v>138</v>
      </c>
      <c r="H98" s="220">
        <v>60</v>
      </c>
      <c r="I98" s="221"/>
      <c r="J98" s="220">
        <f>ROUND(I98*H98,2)</f>
        <v>0</v>
      </c>
      <c r="K98" s="218" t="s">
        <v>131</v>
      </c>
      <c r="L98" s="71"/>
      <c r="M98" s="222" t="s">
        <v>20</v>
      </c>
      <c r="N98" s="223" t="s">
        <v>43</v>
      </c>
      <c r="O98" s="4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AR98" s="23" t="s">
        <v>132</v>
      </c>
      <c r="AT98" s="23" t="s">
        <v>127</v>
      </c>
      <c r="AU98" s="23" t="s">
        <v>82</v>
      </c>
      <c r="AY98" s="23" t="s">
        <v>124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23" t="s">
        <v>80</v>
      </c>
      <c r="BK98" s="226">
        <f>ROUND(I98*H98,2)</f>
        <v>0</v>
      </c>
      <c r="BL98" s="23" t="s">
        <v>132</v>
      </c>
      <c r="BM98" s="23" t="s">
        <v>144</v>
      </c>
    </row>
    <row r="99" s="11" customFormat="1">
      <c r="B99" s="227"/>
      <c r="C99" s="228"/>
      <c r="D99" s="229" t="s">
        <v>134</v>
      </c>
      <c r="E99" s="230" t="s">
        <v>20</v>
      </c>
      <c r="F99" s="231" t="s">
        <v>145</v>
      </c>
      <c r="G99" s="228"/>
      <c r="H99" s="232">
        <v>60</v>
      </c>
      <c r="I99" s="233"/>
      <c r="J99" s="228"/>
      <c r="K99" s="228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134</v>
      </c>
      <c r="AU99" s="238" t="s">
        <v>82</v>
      </c>
      <c r="AV99" s="11" t="s">
        <v>82</v>
      </c>
      <c r="AW99" s="11" t="s">
        <v>35</v>
      </c>
      <c r="AX99" s="11" t="s">
        <v>72</v>
      </c>
      <c r="AY99" s="238" t="s">
        <v>124</v>
      </c>
    </row>
    <row r="100" s="12" customFormat="1">
      <c r="B100" s="239"/>
      <c r="C100" s="240"/>
      <c r="D100" s="229" t="s">
        <v>134</v>
      </c>
      <c r="E100" s="241" t="s">
        <v>20</v>
      </c>
      <c r="F100" s="242" t="s">
        <v>135</v>
      </c>
      <c r="G100" s="240"/>
      <c r="H100" s="243">
        <v>60</v>
      </c>
      <c r="I100" s="244"/>
      <c r="J100" s="240"/>
      <c r="K100" s="240"/>
      <c r="L100" s="245"/>
      <c r="M100" s="246"/>
      <c r="N100" s="247"/>
      <c r="O100" s="247"/>
      <c r="P100" s="247"/>
      <c r="Q100" s="247"/>
      <c r="R100" s="247"/>
      <c r="S100" s="247"/>
      <c r="T100" s="248"/>
      <c r="AT100" s="249" t="s">
        <v>134</v>
      </c>
      <c r="AU100" s="249" t="s">
        <v>82</v>
      </c>
      <c r="AV100" s="12" t="s">
        <v>132</v>
      </c>
      <c r="AW100" s="12" t="s">
        <v>35</v>
      </c>
      <c r="AX100" s="12" t="s">
        <v>80</v>
      </c>
      <c r="AY100" s="249" t="s">
        <v>124</v>
      </c>
    </row>
    <row r="101" s="1" customFormat="1" ht="38.25" customHeight="1">
      <c r="B101" s="45"/>
      <c r="C101" s="216" t="s">
        <v>132</v>
      </c>
      <c r="D101" s="216" t="s">
        <v>127</v>
      </c>
      <c r="E101" s="217" t="s">
        <v>146</v>
      </c>
      <c r="F101" s="218" t="s">
        <v>147</v>
      </c>
      <c r="G101" s="219" t="s">
        <v>138</v>
      </c>
      <c r="H101" s="220">
        <v>4</v>
      </c>
      <c r="I101" s="221"/>
      <c r="J101" s="220">
        <f>ROUND(I101*H101,2)</f>
        <v>0</v>
      </c>
      <c r="K101" s="218" t="s">
        <v>131</v>
      </c>
      <c r="L101" s="71"/>
      <c r="M101" s="222" t="s">
        <v>20</v>
      </c>
      <c r="N101" s="223" t="s">
        <v>43</v>
      </c>
      <c r="O101" s="4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23" t="s">
        <v>132</v>
      </c>
      <c r="AT101" s="23" t="s">
        <v>127</v>
      </c>
      <c r="AU101" s="23" t="s">
        <v>82</v>
      </c>
      <c r="AY101" s="23" t="s">
        <v>124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23" t="s">
        <v>80</v>
      </c>
      <c r="BK101" s="226">
        <f>ROUND(I101*H101,2)</f>
        <v>0</v>
      </c>
      <c r="BL101" s="23" t="s">
        <v>132</v>
      </c>
      <c r="BM101" s="23" t="s">
        <v>148</v>
      </c>
    </row>
    <row r="102" s="13" customFormat="1">
      <c r="B102" s="250"/>
      <c r="C102" s="251"/>
      <c r="D102" s="229" t="s">
        <v>134</v>
      </c>
      <c r="E102" s="252" t="s">
        <v>20</v>
      </c>
      <c r="F102" s="253" t="s">
        <v>149</v>
      </c>
      <c r="G102" s="251"/>
      <c r="H102" s="252" t="s">
        <v>20</v>
      </c>
      <c r="I102" s="254"/>
      <c r="J102" s="251"/>
      <c r="K102" s="251"/>
      <c r="L102" s="255"/>
      <c r="M102" s="256"/>
      <c r="N102" s="257"/>
      <c r="O102" s="257"/>
      <c r="P102" s="257"/>
      <c r="Q102" s="257"/>
      <c r="R102" s="257"/>
      <c r="S102" s="257"/>
      <c r="T102" s="258"/>
      <c r="AT102" s="259" t="s">
        <v>134</v>
      </c>
      <c r="AU102" s="259" t="s">
        <v>82</v>
      </c>
      <c r="AV102" s="13" t="s">
        <v>80</v>
      </c>
      <c r="AW102" s="13" t="s">
        <v>35</v>
      </c>
      <c r="AX102" s="13" t="s">
        <v>72</v>
      </c>
      <c r="AY102" s="259" t="s">
        <v>124</v>
      </c>
    </row>
    <row r="103" s="11" customFormat="1">
      <c r="B103" s="227"/>
      <c r="C103" s="228"/>
      <c r="D103" s="229" t="s">
        <v>134</v>
      </c>
      <c r="E103" s="230" t="s">
        <v>20</v>
      </c>
      <c r="F103" s="231" t="s">
        <v>132</v>
      </c>
      <c r="G103" s="228"/>
      <c r="H103" s="232">
        <v>4</v>
      </c>
      <c r="I103" s="233"/>
      <c r="J103" s="228"/>
      <c r="K103" s="228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134</v>
      </c>
      <c r="AU103" s="238" t="s">
        <v>82</v>
      </c>
      <c r="AV103" s="11" t="s">
        <v>82</v>
      </c>
      <c r="AW103" s="11" t="s">
        <v>35</v>
      </c>
      <c r="AX103" s="11" t="s">
        <v>72</v>
      </c>
      <c r="AY103" s="238" t="s">
        <v>124</v>
      </c>
    </row>
    <row r="104" s="12" customFormat="1">
      <c r="B104" s="239"/>
      <c r="C104" s="240"/>
      <c r="D104" s="229" t="s">
        <v>134</v>
      </c>
      <c r="E104" s="241" t="s">
        <v>20</v>
      </c>
      <c r="F104" s="242" t="s">
        <v>135</v>
      </c>
      <c r="G104" s="240"/>
      <c r="H104" s="243">
        <v>4</v>
      </c>
      <c r="I104" s="244"/>
      <c r="J104" s="240"/>
      <c r="K104" s="240"/>
      <c r="L104" s="245"/>
      <c r="M104" s="246"/>
      <c r="N104" s="247"/>
      <c r="O104" s="247"/>
      <c r="P104" s="247"/>
      <c r="Q104" s="247"/>
      <c r="R104" s="247"/>
      <c r="S104" s="247"/>
      <c r="T104" s="248"/>
      <c r="AT104" s="249" t="s">
        <v>134</v>
      </c>
      <c r="AU104" s="249" t="s">
        <v>82</v>
      </c>
      <c r="AV104" s="12" t="s">
        <v>132</v>
      </c>
      <c r="AW104" s="12" t="s">
        <v>35</v>
      </c>
      <c r="AX104" s="12" t="s">
        <v>80</v>
      </c>
      <c r="AY104" s="249" t="s">
        <v>124</v>
      </c>
    </row>
    <row r="105" s="1" customFormat="1" ht="38.25" customHeight="1">
      <c r="B105" s="45"/>
      <c r="C105" s="216" t="s">
        <v>150</v>
      </c>
      <c r="D105" s="216" t="s">
        <v>127</v>
      </c>
      <c r="E105" s="217" t="s">
        <v>151</v>
      </c>
      <c r="F105" s="218" t="s">
        <v>152</v>
      </c>
      <c r="G105" s="219" t="s">
        <v>153</v>
      </c>
      <c r="H105" s="220">
        <v>4.3700000000000001</v>
      </c>
      <c r="I105" s="221"/>
      <c r="J105" s="220">
        <f>ROUND(I105*H105,2)</f>
        <v>0</v>
      </c>
      <c r="K105" s="218" t="s">
        <v>131</v>
      </c>
      <c r="L105" s="71"/>
      <c r="M105" s="222" t="s">
        <v>20</v>
      </c>
      <c r="N105" s="223" t="s">
        <v>43</v>
      </c>
      <c r="O105" s="46"/>
      <c r="P105" s="224">
        <f>O105*H105</f>
        <v>0</v>
      </c>
      <c r="Q105" s="224">
        <v>0</v>
      </c>
      <c r="R105" s="224">
        <f>Q105*H105</f>
        <v>0</v>
      </c>
      <c r="S105" s="224">
        <v>1.671</v>
      </c>
      <c r="T105" s="225">
        <f>S105*H105</f>
        <v>7.30227</v>
      </c>
      <c r="AR105" s="23" t="s">
        <v>132</v>
      </c>
      <c r="AT105" s="23" t="s">
        <v>127</v>
      </c>
      <c r="AU105" s="23" t="s">
        <v>82</v>
      </c>
      <c r="AY105" s="23" t="s">
        <v>124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23" t="s">
        <v>80</v>
      </c>
      <c r="BK105" s="226">
        <f>ROUND(I105*H105,2)</f>
        <v>0</v>
      </c>
      <c r="BL105" s="23" t="s">
        <v>132</v>
      </c>
      <c r="BM105" s="23" t="s">
        <v>154</v>
      </c>
    </row>
    <row r="106" s="13" customFormat="1">
      <c r="B106" s="250"/>
      <c r="C106" s="251"/>
      <c r="D106" s="229" t="s">
        <v>134</v>
      </c>
      <c r="E106" s="252" t="s">
        <v>20</v>
      </c>
      <c r="F106" s="253" t="s">
        <v>155</v>
      </c>
      <c r="G106" s="251"/>
      <c r="H106" s="252" t="s">
        <v>20</v>
      </c>
      <c r="I106" s="254"/>
      <c r="J106" s="251"/>
      <c r="K106" s="251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134</v>
      </c>
      <c r="AU106" s="259" t="s">
        <v>82</v>
      </c>
      <c r="AV106" s="13" t="s">
        <v>80</v>
      </c>
      <c r="AW106" s="13" t="s">
        <v>35</v>
      </c>
      <c r="AX106" s="13" t="s">
        <v>72</v>
      </c>
      <c r="AY106" s="259" t="s">
        <v>124</v>
      </c>
    </row>
    <row r="107" s="11" customFormat="1">
      <c r="B107" s="227"/>
      <c r="C107" s="228"/>
      <c r="D107" s="229" t="s">
        <v>134</v>
      </c>
      <c r="E107" s="230" t="s">
        <v>20</v>
      </c>
      <c r="F107" s="231" t="s">
        <v>156</v>
      </c>
      <c r="G107" s="228"/>
      <c r="H107" s="232">
        <v>0.29999999999999999</v>
      </c>
      <c r="I107" s="233"/>
      <c r="J107" s="228"/>
      <c r="K107" s="228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134</v>
      </c>
      <c r="AU107" s="238" t="s">
        <v>82</v>
      </c>
      <c r="AV107" s="11" t="s">
        <v>82</v>
      </c>
      <c r="AW107" s="11" t="s">
        <v>35</v>
      </c>
      <c r="AX107" s="11" t="s">
        <v>72</v>
      </c>
      <c r="AY107" s="238" t="s">
        <v>124</v>
      </c>
    </row>
    <row r="108" s="11" customFormat="1">
      <c r="B108" s="227"/>
      <c r="C108" s="228"/>
      <c r="D108" s="229" t="s">
        <v>134</v>
      </c>
      <c r="E108" s="230" t="s">
        <v>20</v>
      </c>
      <c r="F108" s="231" t="s">
        <v>157</v>
      </c>
      <c r="G108" s="228"/>
      <c r="H108" s="232">
        <v>0.51000000000000001</v>
      </c>
      <c r="I108" s="233"/>
      <c r="J108" s="228"/>
      <c r="K108" s="228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134</v>
      </c>
      <c r="AU108" s="238" t="s">
        <v>82</v>
      </c>
      <c r="AV108" s="11" t="s">
        <v>82</v>
      </c>
      <c r="AW108" s="11" t="s">
        <v>35</v>
      </c>
      <c r="AX108" s="11" t="s">
        <v>72</v>
      </c>
      <c r="AY108" s="238" t="s">
        <v>124</v>
      </c>
    </row>
    <row r="109" s="11" customFormat="1">
      <c r="B109" s="227"/>
      <c r="C109" s="228"/>
      <c r="D109" s="229" t="s">
        <v>134</v>
      </c>
      <c r="E109" s="230" t="s">
        <v>20</v>
      </c>
      <c r="F109" s="231" t="s">
        <v>157</v>
      </c>
      <c r="G109" s="228"/>
      <c r="H109" s="232">
        <v>0.51000000000000001</v>
      </c>
      <c r="I109" s="233"/>
      <c r="J109" s="228"/>
      <c r="K109" s="228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134</v>
      </c>
      <c r="AU109" s="238" t="s">
        <v>82</v>
      </c>
      <c r="AV109" s="11" t="s">
        <v>82</v>
      </c>
      <c r="AW109" s="11" t="s">
        <v>35</v>
      </c>
      <c r="AX109" s="11" t="s">
        <v>72</v>
      </c>
      <c r="AY109" s="238" t="s">
        <v>124</v>
      </c>
    </row>
    <row r="110" s="11" customFormat="1">
      <c r="B110" s="227"/>
      <c r="C110" s="228"/>
      <c r="D110" s="229" t="s">
        <v>134</v>
      </c>
      <c r="E110" s="230" t="s">
        <v>20</v>
      </c>
      <c r="F110" s="231" t="s">
        <v>157</v>
      </c>
      <c r="G110" s="228"/>
      <c r="H110" s="232">
        <v>0.51000000000000001</v>
      </c>
      <c r="I110" s="233"/>
      <c r="J110" s="228"/>
      <c r="K110" s="228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134</v>
      </c>
      <c r="AU110" s="238" t="s">
        <v>82</v>
      </c>
      <c r="AV110" s="11" t="s">
        <v>82</v>
      </c>
      <c r="AW110" s="11" t="s">
        <v>35</v>
      </c>
      <c r="AX110" s="11" t="s">
        <v>72</v>
      </c>
      <c r="AY110" s="238" t="s">
        <v>124</v>
      </c>
    </row>
    <row r="111" s="11" customFormat="1">
      <c r="B111" s="227"/>
      <c r="C111" s="228"/>
      <c r="D111" s="229" t="s">
        <v>134</v>
      </c>
      <c r="E111" s="230" t="s">
        <v>20</v>
      </c>
      <c r="F111" s="231" t="s">
        <v>158</v>
      </c>
      <c r="G111" s="228"/>
      <c r="H111" s="232">
        <v>2.0299999999999998</v>
      </c>
      <c r="I111" s="233"/>
      <c r="J111" s="228"/>
      <c r="K111" s="228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134</v>
      </c>
      <c r="AU111" s="238" t="s">
        <v>82</v>
      </c>
      <c r="AV111" s="11" t="s">
        <v>82</v>
      </c>
      <c r="AW111" s="11" t="s">
        <v>35</v>
      </c>
      <c r="AX111" s="11" t="s">
        <v>72</v>
      </c>
      <c r="AY111" s="238" t="s">
        <v>124</v>
      </c>
    </row>
    <row r="112" s="11" customFormat="1">
      <c r="B112" s="227"/>
      <c r="C112" s="228"/>
      <c r="D112" s="229" t="s">
        <v>134</v>
      </c>
      <c r="E112" s="230" t="s">
        <v>20</v>
      </c>
      <c r="F112" s="231" t="s">
        <v>157</v>
      </c>
      <c r="G112" s="228"/>
      <c r="H112" s="232">
        <v>0.51000000000000001</v>
      </c>
      <c r="I112" s="233"/>
      <c r="J112" s="228"/>
      <c r="K112" s="228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134</v>
      </c>
      <c r="AU112" s="238" t="s">
        <v>82</v>
      </c>
      <c r="AV112" s="11" t="s">
        <v>82</v>
      </c>
      <c r="AW112" s="11" t="s">
        <v>35</v>
      </c>
      <c r="AX112" s="11" t="s">
        <v>72</v>
      </c>
      <c r="AY112" s="238" t="s">
        <v>124</v>
      </c>
    </row>
    <row r="113" s="12" customFormat="1">
      <c r="B113" s="239"/>
      <c r="C113" s="240"/>
      <c r="D113" s="229" t="s">
        <v>134</v>
      </c>
      <c r="E113" s="241" t="s">
        <v>20</v>
      </c>
      <c r="F113" s="242" t="s">
        <v>135</v>
      </c>
      <c r="G113" s="240"/>
      <c r="H113" s="243">
        <v>4.3700000000000001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AT113" s="249" t="s">
        <v>134</v>
      </c>
      <c r="AU113" s="249" t="s">
        <v>82</v>
      </c>
      <c r="AV113" s="12" t="s">
        <v>132</v>
      </c>
      <c r="AW113" s="12" t="s">
        <v>35</v>
      </c>
      <c r="AX113" s="12" t="s">
        <v>80</v>
      </c>
      <c r="AY113" s="249" t="s">
        <v>124</v>
      </c>
    </row>
    <row r="114" s="1" customFormat="1" ht="25.5" customHeight="1">
      <c r="B114" s="45"/>
      <c r="C114" s="216" t="s">
        <v>159</v>
      </c>
      <c r="D114" s="216" t="s">
        <v>127</v>
      </c>
      <c r="E114" s="217" t="s">
        <v>160</v>
      </c>
      <c r="F114" s="218" t="s">
        <v>161</v>
      </c>
      <c r="G114" s="219" t="s">
        <v>162</v>
      </c>
      <c r="H114" s="220">
        <v>1.3500000000000001</v>
      </c>
      <c r="I114" s="221"/>
      <c r="J114" s="220">
        <f>ROUND(I114*H114,2)</f>
        <v>0</v>
      </c>
      <c r="K114" s="218" t="s">
        <v>131</v>
      </c>
      <c r="L114" s="71"/>
      <c r="M114" s="222" t="s">
        <v>20</v>
      </c>
      <c r="N114" s="223" t="s">
        <v>43</v>
      </c>
      <c r="O114" s="46"/>
      <c r="P114" s="224">
        <f>O114*H114</f>
        <v>0</v>
      </c>
      <c r="Q114" s="224">
        <v>0</v>
      </c>
      <c r="R114" s="224">
        <f>Q114*H114</f>
        <v>0</v>
      </c>
      <c r="S114" s="224">
        <v>0.041000000000000002</v>
      </c>
      <c r="T114" s="225">
        <f>S114*H114</f>
        <v>0.055350000000000003</v>
      </c>
      <c r="AR114" s="23" t="s">
        <v>132</v>
      </c>
      <c r="AT114" s="23" t="s">
        <v>127</v>
      </c>
      <c r="AU114" s="23" t="s">
        <v>82</v>
      </c>
      <c r="AY114" s="23" t="s">
        <v>124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23" t="s">
        <v>80</v>
      </c>
      <c r="BK114" s="226">
        <f>ROUND(I114*H114,2)</f>
        <v>0</v>
      </c>
      <c r="BL114" s="23" t="s">
        <v>132</v>
      </c>
      <c r="BM114" s="23" t="s">
        <v>163</v>
      </c>
    </row>
    <row r="115" s="13" customFormat="1">
      <c r="B115" s="250"/>
      <c r="C115" s="251"/>
      <c r="D115" s="229" t="s">
        <v>134</v>
      </c>
      <c r="E115" s="252" t="s">
        <v>20</v>
      </c>
      <c r="F115" s="253" t="s">
        <v>164</v>
      </c>
      <c r="G115" s="251"/>
      <c r="H115" s="252" t="s">
        <v>20</v>
      </c>
      <c r="I115" s="254"/>
      <c r="J115" s="251"/>
      <c r="K115" s="251"/>
      <c r="L115" s="255"/>
      <c r="M115" s="256"/>
      <c r="N115" s="257"/>
      <c r="O115" s="257"/>
      <c r="P115" s="257"/>
      <c r="Q115" s="257"/>
      <c r="R115" s="257"/>
      <c r="S115" s="257"/>
      <c r="T115" s="258"/>
      <c r="AT115" s="259" t="s">
        <v>134</v>
      </c>
      <c r="AU115" s="259" t="s">
        <v>82</v>
      </c>
      <c r="AV115" s="13" t="s">
        <v>80</v>
      </c>
      <c r="AW115" s="13" t="s">
        <v>35</v>
      </c>
      <c r="AX115" s="13" t="s">
        <v>72</v>
      </c>
      <c r="AY115" s="259" t="s">
        <v>124</v>
      </c>
    </row>
    <row r="116" s="11" customFormat="1">
      <c r="B116" s="227"/>
      <c r="C116" s="228"/>
      <c r="D116" s="229" t="s">
        <v>134</v>
      </c>
      <c r="E116" s="230" t="s">
        <v>20</v>
      </c>
      <c r="F116" s="231" t="s">
        <v>165</v>
      </c>
      <c r="G116" s="228"/>
      <c r="H116" s="232">
        <v>1.3500000000000001</v>
      </c>
      <c r="I116" s="233"/>
      <c r="J116" s="228"/>
      <c r="K116" s="228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134</v>
      </c>
      <c r="AU116" s="238" t="s">
        <v>82</v>
      </c>
      <c r="AV116" s="11" t="s">
        <v>82</v>
      </c>
      <c r="AW116" s="11" t="s">
        <v>35</v>
      </c>
      <c r="AX116" s="11" t="s">
        <v>72</v>
      </c>
      <c r="AY116" s="238" t="s">
        <v>124</v>
      </c>
    </row>
    <row r="117" s="12" customFormat="1">
      <c r="B117" s="239"/>
      <c r="C117" s="240"/>
      <c r="D117" s="229" t="s">
        <v>134</v>
      </c>
      <c r="E117" s="241" t="s">
        <v>20</v>
      </c>
      <c r="F117" s="242" t="s">
        <v>135</v>
      </c>
      <c r="G117" s="240"/>
      <c r="H117" s="243">
        <v>1.3500000000000001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134</v>
      </c>
      <c r="AU117" s="249" t="s">
        <v>82</v>
      </c>
      <c r="AV117" s="12" t="s">
        <v>132</v>
      </c>
      <c r="AW117" s="12" t="s">
        <v>35</v>
      </c>
      <c r="AX117" s="12" t="s">
        <v>80</v>
      </c>
      <c r="AY117" s="249" t="s">
        <v>124</v>
      </c>
    </row>
    <row r="118" s="1" customFormat="1" ht="25.5" customHeight="1">
      <c r="B118" s="45"/>
      <c r="C118" s="216" t="s">
        <v>166</v>
      </c>
      <c r="D118" s="216" t="s">
        <v>127</v>
      </c>
      <c r="E118" s="217" t="s">
        <v>167</v>
      </c>
      <c r="F118" s="218" t="s">
        <v>168</v>
      </c>
      <c r="G118" s="219" t="s">
        <v>162</v>
      </c>
      <c r="H118" s="220">
        <v>2.2999999999999998</v>
      </c>
      <c r="I118" s="221"/>
      <c r="J118" s="220">
        <f>ROUND(I118*H118,2)</f>
        <v>0</v>
      </c>
      <c r="K118" s="218" t="s">
        <v>131</v>
      </c>
      <c r="L118" s="71"/>
      <c r="M118" s="222" t="s">
        <v>20</v>
      </c>
      <c r="N118" s="223" t="s">
        <v>43</v>
      </c>
      <c r="O118" s="46"/>
      <c r="P118" s="224">
        <f>O118*H118</f>
        <v>0</v>
      </c>
      <c r="Q118" s="224">
        <v>0</v>
      </c>
      <c r="R118" s="224">
        <f>Q118*H118</f>
        <v>0</v>
      </c>
      <c r="S118" s="224">
        <v>0.031</v>
      </c>
      <c r="T118" s="225">
        <f>S118*H118</f>
        <v>0.071299999999999988</v>
      </c>
      <c r="AR118" s="23" t="s">
        <v>132</v>
      </c>
      <c r="AT118" s="23" t="s">
        <v>127</v>
      </c>
      <c r="AU118" s="23" t="s">
        <v>82</v>
      </c>
      <c r="AY118" s="23" t="s">
        <v>124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23" t="s">
        <v>80</v>
      </c>
      <c r="BK118" s="226">
        <f>ROUND(I118*H118,2)</f>
        <v>0</v>
      </c>
      <c r="BL118" s="23" t="s">
        <v>132</v>
      </c>
      <c r="BM118" s="23" t="s">
        <v>169</v>
      </c>
    </row>
    <row r="119" s="11" customFormat="1">
      <c r="B119" s="227"/>
      <c r="C119" s="228"/>
      <c r="D119" s="229" t="s">
        <v>134</v>
      </c>
      <c r="E119" s="230" t="s">
        <v>20</v>
      </c>
      <c r="F119" s="231" t="s">
        <v>170</v>
      </c>
      <c r="G119" s="228"/>
      <c r="H119" s="232">
        <v>2.2999999999999998</v>
      </c>
      <c r="I119" s="233"/>
      <c r="J119" s="228"/>
      <c r="K119" s="228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134</v>
      </c>
      <c r="AU119" s="238" t="s">
        <v>82</v>
      </c>
      <c r="AV119" s="11" t="s">
        <v>82</v>
      </c>
      <c r="AW119" s="11" t="s">
        <v>35</v>
      </c>
      <c r="AX119" s="11" t="s">
        <v>72</v>
      </c>
      <c r="AY119" s="238" t="s">
        <v>124</v>
      </c>
    </row>
    <row r="120" s="12" customFormat="1">
      <c r="B120" s="239"/>
      <c r="C120" s="240"/>
      <c r="D120" s="229" t="s">
        <v>134</v>
      </c>
      <c r="E120" s="241" t="s">
        <v>20</v>
      </c>
      <c r="F120" s="242" t="s">
        <v>135</v>
      </c>
      <c r="G120" s="240"/>
      <c r="H120" s="243">
        <v>2.2999999999999998</v>
      </c>
      <c r="I120" s="244"/>
      <c r="J120" s="240"/>
      <c r="K120" s="240"/>
      <c r="L120" s="245"/>
      <c r="M120" s="246"/>
      <c r="N120" s="247"/>
      <c r="O120" s="247"/>
      <c r="P120" s="247"/>
      <c r="Q120" s="247"/>
      <c r="R120" s="247"/>
      <c r="S120" s="247"/>
      <c r="T120" s="248"/>
      <c r="AT120" s="249" t="s">
        <v>134</v>
      </c>
      <c r="AU120" s="249" t="s">
        <v>82</v>
      </c>
      <c r="AV120" s="12" t="s">
        <v>132</v>
      </c>
      <c r="AW120" s="12" t="s">
        <v>35</v>
      </c>
      <c r="AX120" s="12" t="s">
        <v>80</v>
      </c>
      <c r="AY120" s="249" t="s">
        <v>124</v>
      </c>
    </row>
    <row r="121" s="10" customFormat="1" ht="29.88" customHeight="1">
      <c r="B121" s="200"/>
      <c r="C121" s="201"/>
      <c r="D121" s="202" t="s">
        <v>71</v>
      </c>
      <c r="E121" s="214" t="s">
        <v>171</v>
      </c>
      <c r="F121" s="214" t="s">
        <v>172</v>
      </c>
      <c r="G121" s="201"/>
      <c r="H121" s="201"/>
      <c r="I121" s="204"/>
      <c r="J121" s="215">
        <f>BK121</f>
        <v>0</v>
      </c>
      <c r="K121" s="201"/>
      <c r="L121" s="206"/>
      <c r="M121" s="207"/>
      <c r="N121" s="208"/>
      <c r="O121" s="208"/>
      <c r="P121" s="209">
        <f>SUM(P122:P138)</f>
        <v>0</v>
      </c>
      <c r="Q121" s="208"/>
      <c r="R121" s="209">
        <f>SUM(R122:R138)</f>
        <v>0</v>
      </c>
      <c r="S121" s="208"/>
      <c r="T121" s="210">
        <f>SUM(T122:T138)</f>
        <v>0</v>
      </c>
      <c r="AR121" s="211" t="s">
        <v>80</v>
      </c>
      <c r="AT121" s="212" t="s">
        <v>71</v>
      </c>
      <c r="AU121" s="212" t="s">
        <v>80</v>
      </c>
      <c r="AY121" s="211" t="s">
        <v>124</v>
      </c>
      <c r="BK121" s="213">
        <f>SUM(BK122:BK138)</f>
        <v>0</v>
      </c>
    </row>
    <row r="122" s="1" customFormat="1" ht="38.25" customHeight="1">
      <c r="B122" s="45"/>
      <c r="C122" s="216" t="s">
        <v>173</v>
      </c>
      <c r="D122" s="216" t="s">
        <v>127</v>
      </c>
      <c r="E122" s="217" t="s">
        <v>174</v>
      </c>
      <c r="F122" s="218" t="s">
        <v>175</v>
      </c>
      <c r="G122" s="219" t="s">
        <v>176</v>
      </c>
      <c r="H122" s="220">
        <v>25.059999999999999</v>
      </c>
      <c r="I122" s="221"/>
      <c r="J122" s="220">
        <f>ROUND(I122*H122,2)</f>
        <v>0</v>
      </c>
      <c r="K122" s="218" t="s">
        <v>131</v>
      </c>
      <c r="L122" s="71"/>
      <c r="M122" s="222" t="s">
        <v>20</v>
      </c>
      <c r="N122" s="223" t="s">
        <v>43</v>
      </c>
      <c r="O122" s="4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AR122" s="23" t="s">
        <v>132</v>
      </c>
      <c r="AT122" s="23" t="s">
        <v>127</v>
      </c>
      <c r="AU122" s="23" t="s">
        <v>82</v>
      </c>
      <c r="AY122" s="23" t="s">
        <v>124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23" t="s">
        <v>80</v>
      </c>
      <c r="BK122" s="226">
        <f>ROUND(I122*H122,2)</f>
        <v>0</v>
      </c>
      <c r="BL122" s="23" t="s">
        <v>132</v>
      </c>
      <c r="BM122" s="23" t="s">
        <v>177</v>
      </c>
    </row>
    <row r="123" s="1" customFormat="1" ht="25.5" customHeight="1">
      <c r="B123" s="45"/>
      <c r="C123" s="216" t="s">
        <v>125</v>
      </c>
      <c r="D123" s="216" t="s">
        <v>127</v>
      </c>
      <c r="E123" s="217" t="s">
        <v>178</v>
      </c>
      <c r="F123" s="218" t="s">
        <v>179</v>
      </c>
      <c r="G123" s="219" t="s">
        <v>176</v>
      </c>
      <c r="H123" s="220">
        <v>25.059999999999999</v>
      </c>
      <c r="I123" s="221"/>
      <c r="J123" s="220">
        <f>ROUND(I123*H123,2)</f>
        <v>0</v>
      </c>
      <c r="K123" s="218" t="s">
        <v>131</v>
      </c>
      <c r="L123" s="71"/>
      <c r="M123" s="222" t="s">
        <v>20</v>
      </c>
      <c r="N123" s="223" t="s">
        <v>43</v>
      </c>
      <c r="O123" s="4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AR123" s="23" t="s">
        <v>132</v>
      </c>
      <c r="AT123" s="23" t="s">
        <v>127</v>
      </c>
      <c r="AU123" s="23" t="s">
        <v>82</v>
      </c>
      <c r="AY123" s="23" t="s">
        <v>124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23" t="s">
        <v>80</v>
      </c>
      <c r="BK123" s="226">
        <f>ROUND(I123*H123,2)</f>
        <v>0</v>
      </c>
      <c r="BL123" s="23" t="s">
        <v>132</v>
      </c>
      <c r="BM123" s="23" t="s">
        <v>180</v>
      </c>
    </row>
    <row r="124" s="1" customFormat="1" ht="25.5" customHeight="1">
      <c r="B124" s="45"/>
      <c r="C124" s="216" t="s">
        <v>181</v>
      </c>
      <c r="D124" s="216" t="s">
        <v>127</v>
      </c>
      <c r="E124" s="217" t="s">
        <v>182</v>
      </c>
      <c r="F124" s="218" t="s">
        <v>183</v>
      </c>
      <c r="G124" s="219" t="s">
        <v>176</v>
      </c>
      <c r="H124" s="220">
        <v>225.53999999999999</v>
      </c>
      <c r="I124" s="221"/>
      <c r="J124" s="220">
        <f>ROUND(I124*H124,2)</f>
        <v>0</v>
      </c>
      <c r="K124" s="218" t="s">
        <v>131</v>
      </c>
      <c r="L124" s="71"/>
      <c r="M124" s="222" t="s">
        <v>20</v>
      </c>
      <c r="N124" s="223" t="s">
        <v>43</v>
      </c>
      <c r="O124" s="4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AR124" s="23" t="s">
        <v>132</v>
      </c>
      <c r="AT124" s="23" t="s">
        <v>127</v>
      </c>
      <c r="AU124" s="23" t="s">
        <v>82</v>
      </c>
      <c r="AY124" s="23" t="s">
        <v>124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23" t="s">
        <v>80</v>
      </c>
      <c r="BK124" s="226">
        <f>ROUND(I124*H124,2)</f>
        <v>0</v>
      </c>
      <c r="BL124" s="23" t="s">
        <v>132</v>
      </c>
      <c r="BM124" s="23" t="s">
        <v>184</v>
      </c>
    </row>
    <row r="125" s="11" customFormat="1">
      <c r="B125" s="227"/>
      <c r="C125" s="228"/>
      <c r="D125" s="229" t="s">
        <v>134</v>
      </c>
      <c r="E125" s="230" t="s">
        <v>20</v>
      </c>
      <c r="F125" s="231" t="s">
        <v>185</v>
      </c>
      <c r="G125" s="228"/>
      <c r="H125" s="232">
        <v>225.53999999999999</v>
      </c>
      <c r="I125" s="233"/>
      <c r="J125" s="228"/>
      <c r="K125" s="228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134</v>
      </c>
      <c r="AU125" s="238" t="s">
        <v>82</v>
      </c>
      <c r="AV125" s="11" t="s">
        <v>82</v>
      </c>
      <c r="AW125" s="11" t="s">
        <v>35</v>
      </c>
      <c r="AX125" s="11" t="s">
        <v>72</v>
      </c>
      <c r="AY125" s="238" t="s">
        <v>124</v>
      </c>
    </row>
    <row r="126" s="12" customFormat="1">
      <c r="B126" s="239"/>
      <c r="C126" s="240"/>
      <c r="D126" s="229" t="s">
        <v>134</v>
      </c>
      <c r="E126" s="241" t="s">
        <v>20</v>
      </c>
      <c r="F126" s="242" t="s">
        <v>135</v>
      </c>
      <c r="G126" s="240"/>
      <c r="H126" s="243">
        <v>225.53999999999999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AT126" s="249" t="s">
        <v>134</v>
      </c>
      <c r="AU126" s="249" t="s">
        <v>82</v>
      </c>
      <c r="AV126" s="12" t="s">
        <v>132</v>
      </c>
      <c r="AW126" s="12" t="s">
        <v>35</v>
      </c>
      <c r="AX126" s="12" t="s">
        <v>80</v>
      </c>
      <c r="AY126" s="249" t="s">
        <v>124</v>
      </c>
    </row>
    <row r="127" s="1" customFormat="1" ht="25.5" customHeight="1">
      <c r="B127" s="45"/>
      <c r="C127" s="216" t="s">
        <v>186</v>
      </c>
      <c r="D127" s="216" t="s">
        <v>127</v>
      </c>
      <c r="E127" s="217" t="s">
        <v>187</v>
      </c>
      <c r="F127" s="218" t="s">
        <v>188</v>
      </c>
      <c r="G127" s="219" t="s">
        <v>176</v>
      </c>
      <c r="H127" s="220">
        <v>7.2999999999999998</v>
      </c>
      <c r="I127" s="221"/>
      <c r="J127" s="220">
        <f>ROUND(I127*H127,2)</f>
        <v>0</v>
      </c>
      <c r="K127" s="218" t="s">
        <v>131</v>
      </c>
      <c r="L127" s="71"/>
      <c r="M127" s="222" t="s">
        <v>20</v>
      </c>
      <c r="N127" s="223" t="s">
        <v>43</v>
      </c>
      <c r="O127" s="4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AR127" s="23" t="s">
        <v>132</v>
      </c>
      <c r="AT127" s="23" t="s">
        <v>127</v>
      </c>
      <c r="AU127" s="23" t="s">
        <v>82</v>
      </c>
      <c r="AY127" s="23" t="s">
        <v>124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23" t="s">
        <v>80</v>
      </c>
      <c r="BK127" s="226">
        <f>ROUND(I127*H127,2)</f>
        <v>0</v>
      </c>
      <c r="BL127" s="23" t="s">
        <v>132</v>
      </c>
      <c r="BM127" s="23" t="s">
        <v>189</v>
      </c>
    </row>
    <row r="128" s="13" customFormat="1">
      <c r="B128" s="250"/>
      <c r="C128" s="251"/>
      <c r="D128" s="229" t="s">
        <v>134</v>
      </c>
      <c r="E128" s="252" t="s">
        <v>20</v>
      </c>
      <c r="F128" s="253" t="s">
        <v>190</v>
      </c>
      <c r="G128" s="251"/>
      <c r="H128" s="252" t="s">
        <v>20</v>
      </c>
      <c r="I128" s="254"/>
      <c r="J128" s="251"/>
      <c r="K128" s="251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134</v>
      </c>
      <c r="AU128" s="259" t="s">
        <v>82</v>
      </c>
      <c r="AV128" s="13" t="s">
        <v>80</v>
      </c>
      <c r="AW128" s="13" t="s">
        <v>35</v>
      </c>
      <c r="AX128" s="13" t="s">
        <v>72</v>
      </c>
      <c r="AY128" s="259" t="s">
        <v>124</v>
      </c>
    </row>
    <row r="129" s="11" customFormat="1">
      <c r="B129" s="227"/>
      <c r="C129" s="228"/>
      <c r="D129" s="229" t="s">
        <v>134</v>
      </c>
      <c r="E129" s="230" t="s">
        <v>20</v>
      </c>
      <c r="F129" s="231" t="s">
        <v>191</v>
      </c>
      <c r="G129" s="228"/>
      <c r="H129" s="232">
        <v>7.2999999999999998</v>
      </c>
      <c r="I129" s="233"/>
      <c r="J129" s="228"/>
      <c r="K129" s="228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134</v>
      </c>
      <c r="AU129" s="238" t="s">
        <v>82</v>
      </c>
      <c r="AV129" s="11" t="s">
        <v>82</v>
      </c>
      <c r="AW129" s="11" t="s">
        <v>35</v>
      </c>
      <c r="AX129" s="11" t="s">
        <v>72</v>
      </c>
      <c r="AY129" s="238" t="s">
        <v>124</v>
      </c>
    </row>
    <row r="130" s="12" customFormat="1">
      <c r="B130" s="239"/>
      <c r="C130" s="240"/>
      <c r="D130" s="229" t="s">
        <v>134</v>
      </c>
      <c r="E130" s="241" t="s">
        <v>20</v>
      </c>
      <c r="F130" s="242" t="s">
        <v>135</v>
      </c>
      <c r="G130" s="240"/>
      <c r="H130" s="243">
        <v>7.2999999999999998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AT130" s="249" t="s">
        <v>134</v>
      </c>
      <c r="AU130" s="249" t="s">
        <v>82</v>
      </c>
      <c r="AV130" s="12" t="s">
        <v>132</v>
      </c>
      <c r="AW130" s="12" t="s">
        <v>35</v>
      </c>
      <c r="AX130" s="12" t="s">
        <v>80</v>
      </c>
      <c r="AY130" s="249" t="s">
        <v>124</v>
      </c>
    </row>
    <row r="131" s="1" customFormat="1" ht="25.5" customHeight="1">
      <c r="B131" s="45"/>
      <c r="C131" s="216" t="s">
        <v>192</v>
      </c>
      <c r="D131" s="216" t="s">
        <v>127</v>
      </c>
      <c r="E131" s="217" t="s">
        <v>193</v>
      </c>
      <c r="F131" s="218" t="s">
        <v>194</v>
      </c>
      <c r="G131" s="219" t="s">
        <v>176</v>
      </c>
      <c r="H131" s="220">
        <v>13.42</v>
      </c>
      <c r="I131" s="221"/>
      <c r="J131" s="220">
        <f>ROUND(I131*H131,2)</f>
        <v>0</v>
      </c>
      <c r="K131" s="218" t="s">
        <v>131</v>
      </c>
      <c r="L131" s="71"/>
      <c r="M131" s="222" t="s">
        <v>20</v>
      </c>
      <c r="N131" s="223" t="s">
        <v>43</v>
      </c>
      <c r="O131" s="4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AR131" s="23" t="s">
        <v>132</v>
      </c>
      <c r="AT131" s="23" t="s">
        <v>127</v>
      </c>
      <c r="AU131" s="23" t="s">
        <v>82</v>
      </c>
      <c r="AY131" s="23" t="s">
        <v>124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23" t="s">
        <v>80</v>
      </c>
      <c r="BK131" s="226">
        <f>ROUND(I131*H131,2)</f>
        <v>0</v>
      </c>
      <c r="BL131" s="23" t="s">
        <v>132</v>
      </c>
      <c r="BM131" s="23" t="s">
        <v>195</v>
      </c>
    </row>
    <row r="132" s="13" customFormat="1">
      <c r="B132" s="250"/>
      <c r="C132" s="251"/>
      <c r="D132" s="229" t="s">
        <v>134</v>
      </c>
      <c r="E132" s="252" t="s">
        <v>20</v>
      </c>
      <c r="F132" s="253" t="s">
        <v>196</v>
      </c>
      <c r="G132" s="251"/>
      <c r="H132" s="252" t="s">
        <v>20</v>
      </c>
      <c r="I132" s="254"/>
      <c r="J132" s="251"/>
      <c r="K132" s="251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134</v>
      </c>
      <c r="AU132" s="259" t="s">
        <v>82</v>
      </c>
      <c r="AV132" s="13" t="s">
        <v>80</v>
      </c>
      <c r="AW132" s="13" t="s">
        <v>35</v>
      </c>
      <c r="AX132" s="13" t="s">
        <v>72</v>
      </c>
      <c r="AY132" s="259" t="s">
        <v>124</v>
      </c>
    </row>
    <row r="133" s="11" customFormat="1">
      <c r="B133" s="227"/>
      <c r="C133" s="228"/>
      <c r="D133" s="229" t="s">
        <v>134</v>
      </c>
      <c r="E133" s="230" t="s">
        <v>20</v>
      </c>
      <c r="F133" s="231" t="s">
        <v>197</v>
      </c>
      <c r="G133" s="228"/>
      <c r="H133" s="232">
        <v>13.42</v>
      </c>
      <c r="I133" s="233"/>
      <c r="J133" s="228"/>
      <c r="K133" s="228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134</v>
      </c>
      <c r="AU133" s="238" t="s">
        <v>82</v>
      </c>
      <c r="AV133" s="11" t="s">
        <v>82</v>
      </c>
      <c r="AW133" s="11" t="s">
        <v>35</v>
      </c>
      <c r="AX133" s="11" t="s">
        <v>72</v>
      </c>
      <c r="AY133" s="238" t="s">
        <v>124</v>
      </c>
    </row>
    <row r="134" s="12" customFormat="1">
      <c r="B134" s="239"/>
      <c r="C134" s="240"/>
      <c r="D134" s="229" t="s">
        <v>134</v>
      </c>
      <c r="E134" s="241" t="s">
        <v>20</v>
      </c>
      <c r="F134" s="242" t="s">
        <v>135</v>
      </c>
      <c r="G134" s="240"/>
      <c r="H134" s="243">
        <v>13.42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AT134" s="249" t="s">
        <v>134</v>
      </c>
      <c r="AU134" s="249" t="s">
        <v>82</v>
      </c>
      <c r="AV134" s="12" t="s">
        <v>132</v>
      </c>
      <c r="AW134" s="12" t="s">
        <v>35</v>
      </c>
      <c r="AX134" s="12" t="s">
        <v>80</v>
      </c>
      <c r="AY134" s="249" t="s">
        <v>124</v>
      </c>
    </row>
    <row r="135" s="1" customFormat="1" ht="38.25" customHeight="1">
      <c r="B135" s="45"/>
      <c r="C135" s="216" t="s">
        <v>198</v>
      </c>
      <c r="D135" s="216" t="s">
        <v>127</v>
      </c>
      <c r="E135" s="217" t="s">
        <v>199</v>
      </c>
      <c r="F135" s="218" t="s">
        <v>200</v>
      </c>
      <c r="G135" s="219" t="s">
        <v>176</v>
      </c>
      <c r="H135" s="220">
        <v>4.1699999999999999</v>
      </c>
      <c r="I135" s="221"/>
      <c r="J135" s="220">
        <f>ROUND(I135*H135,2)</f>
        <v>0</v>
      </c>
      <c r="K135" s="218" t="s">
        <v>131</v>
      </c>
      <c r="L135" s="71"/>
      <c r="M135" s="222" t="s">
        <v>20</v>
      </c>
      <c r="N135" s="223" t="s">
        <v>43</v>
      </c>
      <c r="O135" s="4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AR135" s="23" t="s">
        <v>132</v>
      </c>
      <c r="AT135" s="23" t="s">
        <v>127</v>
      </c>
      <c r="AU135" s="23" t="s">
        <v>82</v>
      </c>
      <c r="AY135" s="23" t="s">
        <v>124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23" t="s">
        <v>80</v>
      </c>
      <c r="BK135" s="226">
        <f>ROUND(I135*H135,2)</f>
        <v>0</v>
      </c>
      <c r="BL135" s="23" t="s">
        <v>132</v>
      </c>
      <c r="BM135" s="23" t="s">
        <v>201</v>
      </c>
    </row>
    <row r="136" s="13" customFormat="1">
      <c r="B136" s="250"/>
      <c r="C136" s="251"/>
      <c r="D136" s="229" t="s">
        <v>134</v>
      </c>
      <c r="E136" s="252" t="s">
        <v>20</v>
      </c>
      <c r="F136" s="253" t="s">
        <v>202</v>
      </c>
      <c r="G136" s="251"/>
      <c r="H136" s="252" t="s">
        <v>20</v>
      </c>
      <c r="I136" s="254"/>
      <c r="J136" s="251"/>
      <c r="K136" s="251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134</v>
      </c>
      <c r="AU136" s="259" t="s">
        <v>82</v>
      </c>
      <c r="AV136" s="13" t="s">
        <v>80</v>
      </c>
      <c r="AW136" s="13" t="s">
        <v>35</v>
      </c>
      <c r="AX136" s="13" t="s">
        <v>72</v>
      </c>
      <c r="AY136" s="259" t="s">
        <v>124</v>
      </c>
    </row>
    <row r="137" s="11" customFormat="1">
      <c r="B137" s="227"/>
      <c r="C137" s="228"/>
      <c r="D137" s="229" t="s">
        <v>134</v>
      </c>
      <c r="E137" s="230" t="s">
        <v>20</v>
      </c>
      <c r="F137" s="231" t="s">
        <v>203</v>
      </c>
      <c r="G137" s="228"/>
      <c r="H137" s="232">
        <v>4.1699999999999999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134</v>
      </c>
      <c r="AU137" s="238" t="s">
        <v>82</v>
      </c>
      <c r="AV137" s="11" t="s">
        <v>82</v>
      </c>
      <c r="AW137" s="11" t="s">
        <v>35</v>
      </c>
      <c r="AX137" s="11" t="s">
        <v>72</v>
      </c>
      <c r="AY137" s="238" t="s">
        <v>124</v>
      </c>
    </row>
    <row r="138" s="12" customFormat="1">
      <c r="B138" s="239"/>
      <c r="C138" s="240"/>
      <c r="D138" s="229" t="s">
        <v>134</v>
      </c>
      <c r="E138" s="241" t="s">
        <v>20</v>
      </c>
      <c r="F138" s="242" t="s">
        <v>135</v>
      </c>
      <c r="G138" s="240"/>
      <c r="H138" s="243">
        <v>4.1699999999999999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AT138" s="249" t="s">
        <v>134</v>
      </c>
      <c r="AU138" s="249" t="s">
        <v>82</v>
      </c>
      <c r="AV138" s="12" t="s">
        <v>132</v>
      </c>
      <c r="AW138" s="12" t="s">
        <v>35</v>
      </c>
      <c r="AX138" s="12" t="s">
        <v>80</v>
      </c>
      <c r="AY138" s="249" t="s">
        <v>124</v>
      </c>
    </row>
    <row r="139" s="10" customFormat="1" ht="37.44001" customHeight="1">
      <c r="B139" s="200"/>
      <c r="C139" s="201"/>
      <c r="D139" s="202" t="s">
        <v>71</v>
      </c>
      <c r="E139" s="203" t="s">
        <v>204</v>
      </c>
      <c r="F139" s="203" t="s">
        <v>205</v>
      </c>
      <c r="G139" s="201"/>
      <c r="H139" s="201"/>
      <c r="I139" s="204"/>
      <c r="J139" s="205">
        <f>BK139</f>
        <v>0</v>
      </c>
      <c r="K139" s="201"/>
      <c r="L139" s="206"/>
      <c r="M139" s="207"/>
      <c r="N139" s="208"/>
      <c r="O139" s="208"/>
      <c r="P139" s="209">
        <f>P140+P178+P181+P256+P463+P520</f>
        <v>0</v>
      </c>
      <c r="Q139" s="208"/>
      <c r="R139" s="209">
        <f>R140+R178+R181+R256+R463+R520</f>
        <v>32.19849880000001</v>
      </c>
      <c r="S139" s="208"/>
      <c r="T139" s="210">
        <f>T140+T178+T181+T256+T463+T520</f>
        <v>17.632097000000002</v>
      </c>
      <c r="AR139" s="211" t="s">
        <v>82</v>
      </c>
      <c r="AT139" s="212" t="s">
        <v>71</v>
      </c>
      <c r="AU139" s="212" t="s">
        <v>72</v>
      </c>
      <c r="AY139" s="211" t="s">
        <v>124</v>
      </c>
      <c r="BK139" s="213">
        <f>BK140+BK178+BK181+BK256+BK463+BK520</f>
        <v>0</v>
      </c>
    </row>
    <row r="140" s="10" customFormat="1" ht="19.92" customHeight="1">
      <c r="B140" s="200"/>
      <c r="C140" s="201"/>
      <c r="D140" s="202" t="s">
        <v>71</v>
      </c>
      <c r="E140" s="214" t="s">
        <v>206</v>
      </c>
      <c r="F140" s="214" t="s">
        <v>207</v>
      </c>
      <c r="G140" s="201"/>
      <c r="H140" s="201"/>
      <c r="I140" s="204"/>
      <c r="J140" s="215">
        <f>BK140</f>
        <v>0</v>
      </c>
      <c r="K140" s="201"/>
      <c r="L140" s="206"/>
      <c r="M140" s="207"/>
      <c r="N140" s="208"/>
      <c r="O140" s="208"/>
      <c r="P140" s="209">
        <f>SUM(P141:P177)</f>
        <v>0</v>
      </c>
      <c r="Q140" s="208"/>
      <c r="R140" s="209">
        <f>SUM(R141:R177)</f>
        <v>0.011606</v>
      </c>
      <c r="S140" s="208"/>
      <c r="T140" s="210">
        <f>SUM(T141:T177)</f>
        <v>0.037488</v>
      </c>
      <c r="AR140" s="211" t="s">
        <v>82</v>
      </c>
      <c r="AT140" s="212" t="s">
        <v>71</v>
      </c>
      <c r="AU140" s="212" t="s">
        <v>80</v>
      </c>
      <c r="AY140" s="211" t="s">
        <v>124</v>
      </c>
      <c r="BK140" s="213">
        <f>SUM(BK141:BK177)</f>
        <v>0</v>
      </c>
    </row>
    <row r="141" s="1" customFormat="1" ht="25.5" customHeight="1">
      <c r="B141" s="45"/>
      <c r="C141" s="216" t="s">
        <v>208</v>
      </c>
      <c r="D141" s="216" t="s">
        <v>127</v>
      </c>
      <c r="E141" s="217" t="s">
        <v>209</v>
      </c>
      <c r="F141" s="218" t="s">
        <v>210</v>
      </c>
      <c r="G141" s="219" t="s">
        <v>211</v>
      </c>
      <c r="H141" s="220">
        <v>15.4</v>
      </c>
      <c r="I141" s="221"/>
      <c r="J141" s="220">
        <f>ROUND(I141*H141,2)</f>
        <v>0</v>
      </c>
      <c r="K141" s="218" t="s">
        <v>131</v>
      </c>
      <c r="L141" s="71"/>
      <c r="M141" s="222" t="s">
        <v>20</v>
      </c>
      <c r="N141" s="223" t="s">
        <v>43</v>
      </c>
      <c r="O141" s="46"/>
      <c r="P141" s="224">
        <f>O141*H141</f>
        <v>0</v>
      </c>
      <c r="Q141" s="224">
        <v>0</v>
      </c>
      <c r="R141" s="224">
        <f>Q141*H141</f>
        <v>0</v>
      </c>
      <c r="S141" s="224">
        <v>0.0020999999999999999</v>
      </c>
      <c r="T141" s="225">
        <f>S141*H141</f>
        <v>0.032340000000000001</v>
      </c>
      <c r="AR141" s="23" t="s">
        <v>212</v>
      </c>
      <c r="AT141" s="23" t="s">
        <v>127</v>
      </c>
      <c r="AU141" s="23" t="s">
        <v>82</v>
      </c>
      <c r="AY141" s="23" t="s">
        <v>124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23" t="s">
        <v>80</v>
      </c>
      <c r="BK141" s="226">
        <f>ROUND(I141*H141,2)</f>
        <v>0</v>
      </c>
      <c r="BL141" s="23" t="s">
        <v>212</v>
      </c>
      <c r="BM141" s="23" t="s">
        <v>213</v>
      </c>
    </row>
    <row r="142" s="13" customFormat="1">
      <c r="B142" s="250"/>
      <c r="C142" s="251"/>
      <c r="D142" s="229" t="s">
        <v>134</v>
      </c>
      <c r="E142" s="252" t="s">
        <v>20</v>
      </c>
      <c r="F142" s="253" t="s">
        <v>214</v>
      </c>
      <c r="G142" s="251"/>
      <c r="H142" s="252" t="s">
        <v>20</v>
      </c>
      <c r="I142" s="254"/>
      <c r="J142" s="251"/>
      <c r="K142" s="251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134</v>
      </c>
      <c r="AU142" s="259" t="s">
        <v>82</v>
      </c>
      <c r="AV142" s="13" t="s">
        <v>80</v>
      </c>
      <c r="AW142" s="13" t="s">
        <v>35</v>
      </c>
      <c r="AX142" s="13" t="s">
        <v>72</v>
      </c>
      <c r="AY142" s="259" t="s">
        <v>124</v>
      </c>
    </row>
    <row r="143" s="13" customFormat="1">
      <c r="B143" s="250"/>
      <c r="C143" s="251"/>
      <c r="D143" s="229" t="s">
        <v>134</v>
      </c>
      <c r="E143" s="252" t="s">
        <v>20</v>
      </c>
      <c r="F143" s="253" t="s">
        <v>215</v>
      </c>
      <c r="G143" s="251"/>
      <c r="H143" s="252" t="s">
        <v>20</v>
      </c>
      <c r="I143" s="254"/>
      <c r="J143" s="251"/>
      <c r="K143" s="251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134</v>
      </c>
      <c r="AU143" s="259" t="s">
        <v>82</v>
      </c>
      <c r="AV143" s="13" t="s">
        <v>80</v>
      </c>
      <c r="AW143" s="13" t="s">
        <v>35</v>
      </c>
      <c r="AX143" s="13" t="s">
        <v>72</v>
      </c>
      <c r="AY143" s="259" t="s">
        <v>124</v>
      </c>
    </row>
    <row r="144" s="11" customFormat="1">
      <c r="B144" s="227"/>
      <c r="C144" s="228"/>
      <c r="D144" s="229" t="s">
        <v>134</v>
      </c>
      <c r="E144" s="230" t="s">
        <v>20</v>
      </c>
      <c r="F144" s="231" t="s">
        <v>216</v>
      </c>
      <c r="G144" s="228"/>
      <c r="H144" s="232">
        <v>2.6000000000000001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134</v>
      </c>
      <c r="AU144" s="238" t="s">
        <v>82</v>
      </c>
      <c r="AV144" s="11" t="s">
        <v>82</v>
      </c>
      <c r="AW144" s="11" t="s">
        <v>35</v>
      </c>
      <c r="AX144" s="11" t="s">
        <v>72</v>
      </c>
      <c r="AY144" s="238" t="s">
        <v>124</v>
      </c>
    </row>
    <row r="145" s="11" customFormat="1">
      <c r="B145" s="227"/>
      <c r="C145" s="228"/>
      <c r="D145" s="229" t="s">
        <v>134</v>
      </c>
      <c r="E145" s="230" t="s">
        <v>20</v>
      </c>
      <c r="F145" s="231" t="s">
        <v>217</v>
      </c>
      <c r="G145" s="228"/>
      <c r="H145" s="232">
        <v>5.0999999999999996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134</v>
      </c>
      <c r="AU145" s="238" t="s">
        <v>82</v>
      </c>
      <c r="AV145" s="11" t="s">
        <v>82</v>
      </c>
      <c r="AW145" s="11" t="s">
        <v>35</v>
      </c>
      <c r="AX145" s="11" t="s">
        <v>72</v>
      </c>
      <c r="AY145" s="238" t="s">
        <v>124</v>
      </c>
    </row>
    <row r="146" s="11" customFormat="1">
      <c r="B146" s="227"/>
      <c r="C146" s="228"/>
      <c r="D146" s="229" t="s">
        <v>134</v>
      </c>
      <c r="E146" s="230" t="s">
        <v>20</v>
      </c>
      <c r="F146" s="231" t="s">
        <v>217</v>
      </c>
      <c r="G146" s="228"/>
      <c r="H146" s="232">
        <v>5.0999999999999996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134</v>
      </c>
      <c r="AU146" s="238" t="s">
        <v>82</v>
      </c>
      <c r="AV146" s="11" t="s">
        <v>82</v>
      </c>
      <c r="AW146" s="11" t="s">
        <v>35</v>
      </c>
      <c r="AX146" s="11" t="s">
        <v>72</v>
      </c>
      <c r="AY146" s="238" t="s">
        <v>124</v>
      </c>
    </row>
    <row r="147" s="11" customFormat="1">
      <c r="B147" s="227"/>
      <c r="C147" s="228"/>
      <c r="D147" s="229" t="s">
        <v>134</v>
      </c>
      <c r="E147" s="230" t="s">
        <v>20</v>
      </c>
      <c r="F147" s="231" t="s">
        <v>216</v>
      </c>
      <c r="G147" s="228"/>
      <c r="H147" s="232">
        <v>2.6000000000000001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134</v>
      </c>
      <c r="AU147" s="238" t="s">
        <v>82</v>
      </c>
      <c r="AV147" s="11" t="s">
        <v>82</v>
      </c>
      <c r="AW147" s="11" t="s">
        <v>35</v>
      </c>
      <c r="AX147" s="11" t="s">
        <v>72</v>
      </c>
      <c r="AY147" s="238" t="s">
        <v>124</v>
      </c>
    </row>
    <row r="148" s="12" customFormat="1">
      <c r="B148" s="239"/>
      <c r="C148" s="240"/>
      <c r="D148" s="229" t="s">
        <v>134</v>
      </c>
      <c r="E148" s="241" t="s">
        <v>20</v>
      </c>
      <c r="F148" s="242" t="s">
        <v>135</v>
      </c>
      <c r="G148" s="240"/>
      <c r="H148" s="243">
        <v>15.4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134</v>
      </c>
      <c r="AU148" s="249" t="s">
        <v>82</v>
      </c>
      <c r="AV148" s="12" t="s">
        <v>132</v>
      </c>
      <c r="AW148" s="12" t="s">
        <v>35</v>
      </c>
      <c r="AX148" s="12" t="s">
        <v>80</v>
      </c>
      <c r="AY148" s="249" t="s">
        <v>124</v>
      </c>
    </row>
    <row r="149" s="1" customFormat="1" ht="25.5" customHeight="1">
      <c r="B149" s="45"/>
      <c r="C149" s="216" t="s">
        <v>10</v>
      </c>
      <c r="D149" s="216" t="s">
        <v>127</v>
      </c>
      <c r="E149" s="217" t="s">
        <v>218</v>
      </c>
      <c r="F149" s="218" t="s">
        <v>219</v>
      </c>
      <c r="G149" s="219" t="s">
        <v>211</v>
      </c>
      <c r="H149" s="220">
        <v>2.6000000000000001</v>
      </c>
      <c r="I149" s="221"/>
      <c r="J149" s="220">
        <f>ROUND(I149*H149,2)</f>
        <v>0</v>
      </c>
      <c r="K149" s="218" t="s">
        <v>131</v>
      </c>
      <c r="L149" s="71"/>
      <c r="M149" s="222" t="s">
        <v>20</v>
      </c>
      <c r="N149" s="223" t="s">
        <v>43</v>
      </c>
      <c r="O149" s="46"/>
      <c r="P149" s="224">
        <f>O149*H149</f>
        <v>0</v>
      </c>
      <c r="Q149" s="224">
        <v>0</v>
      </c>
      <c r="R149" s="224">
        <f>Q149*H149</f>
        <v>0</v>
      </c>
      <c r="S149" s="224">
        <v>0.00198</v>
      </c>
      <c r="T149" s="225">
        <f>S149*H149</f>
        <v>0.0051479999999999998</v>
      </c>
      <c r="AR149" s="23" t="s">
        <v>212</v>
      </c>
      <c r="AT149" s="23" t="s">
        <v>127</v>
      </c>
      <c r="AU149" s="23" t="s">
        <v>82</v>
      </c>
      <c r="AY149" s="23" t="s">
        <v>124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23" t="s">
        <v>80</v>
      </c>
      <c r="BK149" s="226">
        <f>ROUND(I149*H149,2)</f>
        <v>0</v>
      </c>
      <c r="BL149" s="23" t="s">
        <v>212</v>
      </c>
      <c r="BM149" s="23" t="s">
        <v>220</v>
      </c>
    </row>
    <row r="150" s="13" customFormat="1">
      <c r="B150" s="250"/>
      <c r="C150" s="251"/>
      <c r="D150" s="229" t="s">
        <v>134</v>
      </c>
      <c r="E150" s="252" t="s">
        <v>20</v>
      </c>
      <c r="F150" s="253" t="s">
        <v>214</v>
      </c>
      <c r="G150" s="251"/>
      <c r="H150" s="252" t="s">
        <v>20</v>
      </c>
      <c r="I150" s="254"/>
      <c r="J150" s="251"/>
      <c r="K150" s="251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134</v>
      </c>
      <c r="AU150" s="259" t="s">
        <v>82</v>
      </c>
      <c r="AV150" s="13" t="s">
        <v>80</v>
      </c>
      <c r="AW150" s="13" t="s">
        <v>35</v>
      </c>
      <c r="AX150" s="13" t="s">
        <v>72</v>
      </c>
      <c r="AY150" s="259" t="s">
        <v>124</v>
      </c>
    </row>
    <row r="151" s="13" customFormat="1">
      <c r="B151" s="250"/>
      <c r="C151" s="251"/>
      <c r="D151" s="229" t="s">
        <v>134</v>
      </c>
      <c r="E151" s="252" t="s">
        <v>20</v>
      </c>
      <c r="F151" s="253" t="s">
        <v>215</v>
      </c>
      <c r="G151" s="251"/>
      <c r="H151" s="252" t="s">
        <v>20</v>
      </c>
      <c r="I151" s="254"/>
      <c r="J151" s="251"/>
      <c r="K151" s="251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134</v>
      </c>
      <c r="AU151" s="259" t="s">
        <v>82</v>
      </c>
      <c r="AV151" s="13" t="s">
        <v>80</v>
      </c>
      <c r="AW151" s="13" t="s">
        <v>35</v>
      </c>
      <c r="AX151" s="13" t="s">
        <v>72</v>
      </c>
      <c r="AY151" s="259" t="s">
        <v>124</v>
      </c>
    </row>
    <row r="152" s="11" customFormat="1">
      <c r="B152" s="227"/>
      <c r="C152" s="228"/>
      <c r="D152" s="229" t="s">
        <v>134</v>
      </c>
      <c r="E152" s="230" t="s">
        <v>20</v>
      </c>
      <c r="F152" s="231" t="s">
        <v>216</v>
      </c>
      <c r="G152" s="228"/>
      <c r="H152" s="232">
        <v>2.6000000000000001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134</v>
      </c>
      <c r="AU152" s="238" t="s">
        <v>82</v>
      </c>
      <c r="AV152" s="11" t="s">
        <v>82</v>
      </c>
      <c r="AW152" s="11" t="s">
        <v>35</v>
      </c>
      <c r="AX152" s="11" t="s">
        <v>72</v>
      </c>
      <c r="AY152" s="238" t="s">
        <v>124</v>
      </c>
    </row>
    <row r="153" s="12" customFormat="1">
      <c r="B153" s="239"/>
      <c r="C153" s="240"/>
      <c r="D153" s="229" t="s">
        <v>134</v>
      </c>
      <c r="E153" s="241" t="s">
        <v>20</v>
      </c>
      <c r="F153" s="242" t="s">
        <v>135</v>
      </c>
      <c r="G153" s="240"/>
      <c r="H153" s="243">
        <v>2.6000000000000001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134</v>
      </c>
      <c r="AU153" s="249" t="s">
        <v>82</v>
      </c>
      <c r="AV153" s="12" t="s">
        <v>132</v>
      </c>
      <c r="AW153" s="12" t="s">
        <v>35</v>
      </c>
      <c r="AX153" s="12" t="s">
        <v>80</v>
      </c>
      <c r="AY153" s="249" t="s">
        <v>124</v>
      </c>
    </row>
    <row r="154" s="1" customFormat="1" ht="16.5" customHeight="1">
      <c r="B154" s="45"/>
      <c r="C154" s="216" t="s">
        <v>212</v>
      </c>
      <c r="D154" s="216" t="s">
        <v>127</v>
      </c>
      <c r="E154" s="217" t="s">
        <v>221</v>
      </c>
      <c r="F154" s="218" t="s">
        <v>222</v>
      </c>
      <c r="G154" s="219" t="s">
        <v>211</v>
      </c>
      <c r="H154" s="220">
        <v>15.4</v>
      </c>
      <c r="I154" s="221"/>
      <c r="J154" s="220">
        <f>ROUND(I154*H154,2)</f>
        <v>0</v>
      </c>
      <c r="K154" s="218" t="s">
        <v>131</v>
      </c>
      <c r="L154" s="71"/>
      <c r="M154" s="222" t="s">
        <v>20</v>
      </c>
      <c r="N154" s="223" t="s">
        <v>43</v>
      </c>
      <c r="O154" s="46"/>
      <c r="P154" s="224">
        <f>O154*H154</f>
        <v>0</v>
      </c>
      <c r="Q154" s="224">
        <v>0.00052999999999999998</v>
      </c>
      <c r="R154" s="224">
        <f>Q154*H154</f>
        <v>0.0081619999999999991</v>
      </c>
      <c r="S154" s="224">
        <v>0</v>
      </c>
      <c r="T154" s="225">
        <f>S154*H154</f>
        <v>0</v>
      </c>
      <c r="AR154" s="23" t="s">
        <v>212</v>
      </c>
      <c r="AT154" s="23" t="s">
        <v>127</v>
      </c>
      <c r="AU154" s="23" t="s">
        <v>82</v>
      </c>
      <c r="AY154" s="23" t="s">
        <v>124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23" t="s">
        <v>80</v>
      </c>
      <c r="BK154" s="226">
        <f>ROUND(I154*H154,2)</f>
        <v>0</v>
      </c>
      <c r="BL154" s="23" t="s">
        <v>212</v>
      </c>
      <c r="BM154" s="23" t="s">
        <v>223</v>
      </c>
    </row>
    <row r="155" s="13" customFormat="1">
      <c r="B155" s="250"/>
      <c r="C155" s="251"/>
      <c r="D155" s="229" t="s">
        <v>134</v>
      </c>
      <c r="E155" s="252" t="s">
        <v>20</v>
      </c>
      <c r="F155" s="253" t="s">
        <v>224</v>
      </c>
      <c r="G155" s="251"/>
      <c r="H155" s="252" t="s">
        <v>20</v>
      </c>
      <c r="I155" s="254"/>
      <c r="J155" s="251"/>
      <c r="K155" s="251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134</v>
      </c>
      <c r="AU155" s="259" t="s">
        <v>82</v>
      </c>
      <c r="AV155" s="13" t="s">
        <v>80</v>
      </c>
      <c r="AW155" s="13" t="s">
        <v>35</v>
      </c>
      <c r="AX155" s="13" t="s">
        <v>72</v>
      </c>
      <c r="AY155" s="259" t="s">
        <v>124</v>
      </c>
    </row>
    <row r="156" s="13" customFormat="1">
      <c r="B156" s="250"/>
      <c r="C156" s="251"/>
      <c r="D156" s="229" t="s">
        <v>134</v>
      </c>
      <c r="E156" s="252" t="s">
        <v>20</v>
      </c>
      <c r="F156" s="253" t="s">
        <v>225</v>
      </c>
      <c r="G156" s="251"/>
      <c r="H156" s="252" t="s">
        <v>20</v>
      </c>
      <c r="I156" s="254"/>
      <c r="J156" s="251"/>
      <c r="K156" s="251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134</v>
      </c>
      <c r="AU156" s="259" t="s">
        <v>82</v>
      </c>
      <c r="AV156" s="13" t="s">
        <v>80</v>
      </c>
      <c r="AW156" s="13" t="s">
        <v>35</v>
      </c>
      <c r="AX156" s="13" t="s">
        <v>72</v>
      </c>
      <c r="AY156" s="259" t="s">
        <v>124</v>
      </c>
    </row>
    <row r="157" s="11" customFormat="1">
      <c r="B157" s="227"/>
      <c r="C157" s="228"/>
      <c r="D157" s="229" t="s">
        <v>134</v>
      </c>
      <c r="E157" s="230" t="s">
        <v>20</v>
      </c>
      <c r="F157" s="231" t="s">
        <v>216</v>
      </c>
      <c r="G157" s="228"/>
      <c r="H157" s="232">
        <v>2.6000000000000001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134</v>
      </c>
      <c r="AU157" s="238" t="s">
        <v>82</v>
      </c>
      <c r="AV157" s="11" t="s">
        <v>82</v>
      </c>
      <c r="AW157" s="11" t="s">
        <v>35</v>
      </c>
      <c r="AX157" s="11" t="s">
        <v>72</v>
      </c>
      <c r="AY157" s="238" t="s">
        <v>124</v>
      </c>
    </row>
    <row r="158" s="11" customFormat="1">
      <c r="B158" s="227"/>
      <c r="C158" s="228"/>
      <c r="D158" s="229" t="s">
        <v>134</v>
      </c>
      <c r="E158" s="230" t="s">
        <v>20</v>
      </c>
      <c r="F158" s="231" t="s">
        <v>217</v>
      </c>
      <c r="G158" s="228"/>
      <c r="H158" s="232">
        <v>5.0999999999999996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134</v>
      </c>
      <c r="AU158" s="238" t="s">
        <v>82</v>
      </c>
      <c r="AV158" s="11" t="s">
        <v>82</v>
      </c>
      <c r="AW158" s="11" t="s">
        <v>35</v>
      </c>
      <c r="AX158" s="11" t="s">
        <v>72</v>
      </c>
      <c r="AY158" s="238" t="s">
        <v>124</v>
      </c>
    </row>
    <row r="159" s="11" customFormat="1">
      <c r="B159" s="227"/>
      <c r="C159" s="228"/>
      <c r="D159" s="229" t="s">
        <v>134</v>
      </c>
      <c r="E159" s="230" t="s">
        <v>20</v>
      </c>
      <c r="F159" s="231" t="s">
        <v>217</v>
      </c>
      <c r="G159" s="228"/>
      <c r="H159" s="232">
        <v>5.0999999999999996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134</v>
      </c>
      <c r="AU159" s="238" t="s">
        <v>82</v>
      </c>
      <c r="AV159" s="11" t="s">
        <v>82</v>
      </c>
      <c r="AW159" s="11" t="s">
        <v>35</v>
      </c>
      <c r="AX159" s="11" t="s">
        <v>72</v>
      </c>
      <c r="AY159" s="238" t="s">
        <v>124</v>
      </c>
    </row>
    <row r="160" s="11" customFormat="1">
      <c r="B160" s="227"/>
      <c r="C160" s="228"/>
      <c r="D160" s="229" t="s">
        <v>134</v>
      </c>
      <c r="E160" s="230" t="s">
        <v>20</v>
      </c>
      <c r="F160" s="231" t="s">
        <v>216</v>
      </c>
      <c r="G160" s="228"/>
      <c r="H160" s="232">
        <v>2.6000000000000001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134</v>
      </c>
      <c r="AU160" s="238" t="s">
        <v>82</v>
      </c>
      <c r="AV160" s="11" t="s">
        <v>82</v>
      </c>
      <c r="AW160" s="11" t="s">
        <v>35</v>
      </c>
      <c r="AX160" s="11" t="s">
        <v>72</v>
      </c>
      <c r="AY160" s="238" t="s">
        <v>124</v>
      </c>
    </row>
    <row r="161" s="12" customFormat="1">
      <c r="B161" s="239"/>
      <c r="C161" s="240"/>
      <c r="D161" s="229" t="s">
        <v>134</v>
      </c>
      <c r="E161" s="241" t="s">
        <v>20</v>
      </c>
      <c r="F161" s="242" t="s">
        <v>135</v>
      </c>
      <c r="G161" s="240"/>
      <c r="H161" s="243">
        <v>15.4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134</v>
      </c>
      <c r="AU161" s="249" t="s">
        <v>82</v>
      </c>
      <c r="AV161" s="12" t="s">
        <v>132</v>
      </c>
      <c r="AW161" s="12" t="s">
        <v>35</v>
      </c>
      <c r="AX161" s="12" t="s">
        <v>80</v>
      </c>
      <c r="AY161" s="249" t="s">
        <v>124</v>
      </c>
    </row>
    <row r="162" s="1" customFormat="1" ht="16.5" customHeight="1">
      <c r="B162" s="45"/>
      <c r="C162" s="216" t="s">
        <v>226</v>
      </c>
      <c r="D162" s="216" t="s">
        <v>127</v>
      </c>
      <c r="E162" s="217" t="s">
        <v>227</v>
      </c>
      <c r="F162" s="218" t="s">
        <v>228</v>
      </c>
      <c r="G162" s="219" t="s">
        <v>211</v>
      </c>
      <c r="H162" s="220">
        <v>2.6000000000000001</v>
      </c>
      <c r="I162" s="221"/>
      <c r="J162" s="220">
        <f>ROUND(I162*H162,2)</f>
        <v>0</v>
      </c>
      <c r="K162" s="218" t="s">
        <v>131</v>
      </c>
      <c r="L162" s="71"/>
      <c r="M162" s="222" t="s">
        <v>20</v>
      </c>
      <c r="N162" s="223" t="s">
        <v>43</v>
      </c>
      <c r="O162" s="46"/>
      <c r="P162" s="224">
        <f>O162*H162</f>
        <v>0</v>
      </c>
      <c r="Q162" s="224">
        <v>0.00109</v>
      </c>
      <c r="R162" s="224">
        <f>Q162*H162</f>
        <v>0.0028340000000000001</v>
      </c>
      <c r="S162" s="224">
        <v>0</v>
      </c>
      <c r="T162" s="225">
        <f>S162*H162</f>
        <v>0</v>
      </c>
      <c r="AR162" s="23" t="s">
        <v>212</v>
      </c>
      <c r="AT162" s="23" t="s">
        <v>127</v>
      </c>
      <c r="AU162" s="23" t="s">
        <v>82</v>
      </c>
      <c r="AY162" s="23" t="s">
        <v>124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23" t="s">
        <v>80</v>
      </c>
      <c r="BK162" s="226">
        <f>ROUND(I162*H162,2)</f>
        <v>0</v>
      </c>
      <c r="BL162" s="23" t="s">
        <v>212</v>
      </c>
      <c r="BM162" s="23" t="s">
        <v>229</v>
      </c>
    </row>
    <row r="163" s="13" customFormat="1">
      <c r="B163" s="250"/>
      <c r="C163" s="251"/>
      <c r="D163" s="229" t="s">
        <v>134</v>
      </c>
      <c r="E163" s="252" t="s">
        <v>20</v>
      </c>
      <c r="F163" s="253" t="s">
        <v>224</v>
      </c>
      <c r="G163" s="251"/>
      <c r="H163" s="252" t="s">
        <v>20</v>
      </c>
      <c r="I163" s="254"/>
      <c r="J163" s="251"/>
      <c r="K163" s="251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134</v>
      </c>
      <c r="AU163" s="259" t="s">
        <v>82</v>
      </c>
      <c r="AV163" s="13" t="s">
        <v>80</v>
      </c>
      <c r="AW163" s="13" t="s">
        <v>35</v>
      </c>
      <c r="AX163" s="13" t="s">
        <v>72</v>
      </c>
      <c r="AY163" s="259" t="s">
        <v>124</v>
      </c>
    </row>
    <row r="164" s="13" customFormat="1">
      <c r="B164" s="250"/>
      <c r="C164" s="251"/>
      <c r="D164" s="229" t="s">
        <v>134</v>
      </c>
      <c r="E164" s="252" t="s">
        <v>20</v>
      </c>
      <c r="F164" s="253" t="s">
        <v>230</v>
      </c>
      <c r="G164" s="251"/>
      <c r="H164" s="252" t="s">
        <v>20</v>
      </c>
      <c r="I164" s="254"/>
      <c r="J164" s="251"/>
      <c r="K164" s="251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134</v>
      </c>
      <c r="AU164" s="259" t="s">
        <v>82</v>
      </c>
      <c r="AV164" s="13" t="s">
        <v>80</v>
      </c>
      <c r="AW164" s="13" t="s">
        <v>35</v>
      </c>
      <c r="AX164" s="13" t="s">
        <v>72</v>
      </c>
      <c r="AY164" s="259" t="s">
        <v>124</v>
      </c>
    </row>
    <row r="165" s="11" customFormat="1">
      <c r="B165" s="227"/>
      <c r="C165" s="228"/>
      <c r="D165" s="229" t="s">
        <v>134</v>
      </c>
      <c r="E165" s="230" t="s">
        <v>20</v>
      </c>
      <c r="F165" s="231" t="s">
        <v>216</v>
      </c>
      <c r="G165" s="228"/>
      <c r="H165" s="232">
        <v>2.6000000000000001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134</v>
      </c>
      <c r="AU165" s="238" t="s">
        <v>82</v>
      </c>
      <c r="AV165" s="11" t="s">
        <v>82</v>
      </c>
      <c r="AW165" s="11" t="s">
        <v>35</v>
      </c>
      <c r="AX165" s="11" t="s">
        <v>72</v>
      </c>
      <c r="AY165" s="238" t="s">
        <v>124</v>
      </c>
    </row>
    <row r="166" s="12" customFormat="1">
      <c r="B166" s="239"/>
      <c r="C166" s="240"/>
      <c r="D166" s="229" t="s">
        <v>134</v>
      </c>
      <c r="E166" s="241" t="s">
        <v>20</v>
      </c>
      <c r="F166" s="242" t="s">
        <v>135</v>
      </c>
      <c r="G166" s="240"/>
      <c r="H166" s="243">
        <v>2.6000000000000001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AT166" s="249" t="s">
        <v>134</v>
      </c>
      <c r="AU166" s="249" t="s">
        <v>82</v>
      </c>
      <c r="AV166" s="12" t="s">
        <v>132</v>
      </c>
      <c r="AW166" s="12" t="s">
        <v>35</v>
      </c>
      <c r="AX166" s="12" t="s">
        <v>80</v>
      </c>
      <c r="AY166" s="249" t="s">
        <v>124</v>
      </c>
    </row>
    <row r="167" s="1" customFormat="1" ht="16.5" customHeight="1">
      <c r="B167" s="45"/>
      <c r="C167" s="216" t="s">
        <v>231</v>
      </c>
      <c r="D167" s="216" t="s">
        <v>127</v>
      </c>
      <c r="E167" s="217" t="s">
        <v>232</v>
      </c>
      <c r="F167" s="218" t="s">
        <v>233</v>
      </c>
      <c r="G167" s="219" t="s">
        <v>138</v>
      </c>
      <c r="H167" s="220">
        <v>4</v>
      </c>
      <c r="I167" s="221"/>
      <c r="J167" s="220">
        <f>ROUND(I167*H167,2)</f>
        <v>0</v>
      </c>
      <c r="K167" s="218" t="s">
        <v>131</v>
      </c>
      <c r="L167" s="71"/>
      <c r="M167" s="222" t="s">
        <v>20</v>
      </c>
      <c r="N167" s="223" t="s">
        <v>43</v>
      </c>
      <c r="O167" s="46"/>
      <c r="P167" s="224">
        <f>O167*H167</f>
        <v>0</v>
      </c>
      <c r="Q167" s="224">
        <v>8.0000000000000007E-05</v>
      </c>
      <c r="R167" s="224">
        <f>Q167*H167</f>
        <v>0.00032000000000000003</v>
      </c>
      <c r="S167" s="224">
        <v>0</v>
      </c>
      <c r="T167" s="225">
        <f>S167*H167</f>
        <v>0</v>
      </c>
      <c r="AR167" s="23" t="s">
        <v>212</v>
      </c>
      <c r="AT167" s="23" t="s">
        <v>127</v>
      </c>
      <c r="AU167" s="23" t="s">
        <v>82</v>
      </c>
      <c r="AY167" s="23" t="s">
        <v>124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23" t="s">
        <v>80</v>
      </c>
      <c r="BK167" s="226">
        <f>ROUND(I167*H167,2)</f>
        <v>0</v>
      </c>
      <c r="BL167" s="23" t="s">
        <v>212</v>
      </c>
      <c r="BM167" s="23" t="s">
        <v>234</v>
      </c>
    </row>
    <row r="168" s="13" customFormat="1">
      <c r="B168" s="250"/>
      <c r="C168" s="251"/>
      <c r="D168" s="229" t="s">
        <v>134</v>
      </c>
      <c r="E168" s="252" t="s">
        <v>20</v>
      </c>
      <c r="F168" s="253" t="s">
        <v>235</v>
      </c>
      <c r="G168" s="251"/>
      <c r="H168" s="252" t="s">
        <v>20</v>
      </c>
      <c r="I168" s="254"/>
      <c r="J168" s="251"/>
      <c r="K168" s="251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134</v>
      </c>
      <c r="AU168" s="259" t="s">
        <v>82</v>
      </c>
      <c r="AV168" s="13" t="s">
        <v>80</v>
      </c>
      <c r="AW168" s="13" t="s">
        <v>35</v>
      </c>
      <c r="AX168" s="13" t="s">
        <v>72</v>
      </c>
      <c r="AY168" s="259" t="s">
        <v>124</v>
      </c>
    </row>
    <row r="169" s="13" customFormat="1">
      <c r="B169" s="250"/>
      <c r="C169" s="251"/>
      <c r="D169" s="229" t="s">
        <v>134</v>
      </c>
      <c r="E169" s="252" t="s">
        <v>20</v>
      </c>
      <c r="F169" s="253" t="s">
        <v>225</v>
      </c>
      <c r="G169" s="251"/>
      <c r="H169" s="252" t="s">
        <v>20</v>
      </c>
      <c r="I169" s="254"/>
      <c r="J169" s="251"/>
      <c r="K169" s="251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134</v>
      </c>
      <c r="AU169" s="259" t="s">
        <v>82</v>
      </c>
      <c r="AV169" s="13" t="s">
        <v>80</v>
      </c>
      <c r="AW169" s="13" t="s">
        <v>35</v>
      </c>
      <c r="AX169" s="13" t="s">
        <v>72</v>
      </c>
      <c r="AY169" s="259" t="s">
        <v>124</v>
      </c>
    </row>
    <row r="170" s="11" customFormat="1">
      <c r="B170" s="227"/>
      <c r="C170" s="228"/>
      <c r="D170" s="229" t="s">
        <v>134</v>
      </c>
      <c r="E170" s="230" t="s">
        <v>20</v>
      </c>
      <c r="F170" s="231" t="s">
        <v>132</v>
      </c>
      <c r="G170" s="228"/>
      <c r="H170" s="232">
        <v>4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134</v>
      </c>
      <c r="AU170" s="238" t="s">
        <v>82</v>
      </c>
      <c r="AV170" s="11" t="s">
        <v>82</v>
      </c>
      <c r="AW170" s="11" t="s">
        <v>35</v>
      </c>
      <c r="AX170" s="11" t="s">
        <v>72</v>
      </c>
      <c r="AY170" s="238" t="s">
        <v>124</v>
      </c>
    </row>
    <row r="171" s="12" customFormat="1">
      <c r="B171" s="239"/>
      <c r="C171" s="240"/>
      <c r="D171" s="229" t="s">
        <v>134</v>
      </c>
      <c r="E171" s="241" t="s">
        <v>20</v>
      </c>
      <c r="F171" s="242" t="s">
        <v>135</v>
      </c>
      <c r="G171" s="240"/>
      <c r="H171" s="243">
        <v>4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AT171" s="249" t="s">
        <v>134</v>
      </c>
      <c r="AU171" s="249" t="s">
        <v>82</v>
      </c>
      <c r="AV171" s="12" t="s">
        <v>132</v>
      </c>
      <c r="AW171" s="12" t="s">
        <v>35</v>
      </c>
      <c r="AX171" s="12" t="s">
        <v>80</v>
      </c>
      <c r="AY171" s="249" t="s">
        <v>124</v>
      </c>
    </row>
    <row r="172" s="1" customFormat="1" ht="16.5" customHeight="1">
      <c r="B172" s="45"/>
      <c r="C172" s="216" t="s">
        <v>236</v>
      </c>
      <c r="D172" s="216" t="s">
        <v>127</v>
      </c>
      <c r="E172" s="217" t="s">
        <v>237</v>
      </c>
      <c r="F172" s="218" t="s">
        <v>238</v>
      </c>
      <c r="G172" s="219" t="s">
        <v>138</v>
      </c>
      <c r="H172" s="220">
        <v>1</v>
      </c>
      <c r="I172" s="221"/>
      <c r="J172" s="220">
        <f>ROUND(I172*H172,2)</f>
        <v>0</v>
      </c>
      <c r="K172" s="218" t="s">
        <v>131</v>
      </c>
      <c r="L172" s="71"/>
      <c r="M172" s="222" t="s">
        <v>20</v>
      </c>
      <c r="N172" s="223" t="s">
        <v>43</v>
      </c>
      <c r="O172" s="46"/>
      <c r="P172" s="224">
        <f>O172*H172</f>
        <v>0</v>
      </c>
      <c r="Q172" s="224">
        <v>0.00029</v>
      </c>
      <c r="R172" s="224">
        <f>Q172*H172</f>
        <v>0.00029</v>
      </c>
      <c r="S172" s="224">
        <v>0</v>
      </c>
      <c r="T172" s="225">
        <f>S172*H172</f>
        <v>0</v>
      </c>
      <c r="AR172" s="23" t="s">
        <v>212</v>
      </c>
      <c r="AT172" s="23" t="s">
        <v>127</v>
      </c>
      <c r="AU172" s="23" t="s">
        <v>82</v>
      </c>
      <c r="AY172" s="23" t="s">
        <v>124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23" t="s">
        <v>80</v>
      </c>
      <c r="BK172" s="226">
        <f>ROUND(I172*H172,2)</f>
        <v>0</v>
      </c>
      <c r="BL172" s="23" t="s">
        <v>212</v>
      </c>
      <c r="BM172" s="23" t="s">
        <v>239</v>
      </c>
    </row>
    <row r="173" s="13" customFormat="1">
      <c r="B173" s="250"/>
      <c r="C173" s="251"/>
      <c r="D173" s="229" t="s">
        <v>134</v>
      </c>
      <c r="E173" s="252" t="s">
        <v>20</v>
      </c>
      <c r="F173" s="253" t="s">
        <v>235</v>
      </c>
      <c r="G173" s="251"/>
      <c r="H173" s="252" t="s">
        <v>20</v>
      </c>
      <c r="I173" s="254"/>
      <c r="J173" s="251"/>
      <c r="K173" s="251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134</v>
      </c>
      <c r="AU173" s="259" t="s">
        <v>82</v>
      </c>
      <c r="AV173" s="13" t="s">
        <v>80</v>
      </c>
      <c r="AW173" s="13" t="s">
        <v>35</v>
      </c>
      <c r="AX173" s="13" t="s">
        <v>72</v>
      </c>
      <c r="AY173" s="259" t="s">
        <v>124</v>
      </c>
    </row>
    <row r="174" s="13" customFormat="1">
      <c r="B174" s="250"/>
      <c r="C174" s="251"/>
      <c r="D174" s="229" t="s">
        <v>134</v>
      </c>
      <c r="E174" s="252" t="s">
        <v>20</v>
      </c>
      <c r="F174" s="253" t="s">
        <v>230</v>
      </c>
      <c r="G174" s="251"/>
      <c r="H174" s="252" t="s">
        <v>20</v>
      </c>
      <c r="I174" s="254"/>
      <c r="J174" s="251"/>
      <c r="K174" s="251"/>
      <c r="L174" s="255"/>
      <c r="M174" s="256"/>
      <c r="N174" s="257"/>
      <c r="O174" s="257"/>
      <c r="P174" s="257"/>
      <c r="Q174" s="257"/>
      <c r="R174" s="257"/>
      <c r="S174" s="257"/>
      <c r="T174" s="258"/>
      <c r="AT174" s="259" t="s">
        <v>134</v>
      </c>
      <c r="AU174" s="259" t="s">
        <v>82</v>
      </c>
      <c r="AV174" s="13" t="s">
        <v>80</v>
      </c>
      <c r="AW174" s="13" t="s">
        <v>35</v>
      </c>
      <c r="AX174" s="13" t="s">
        <v>72</v>
      </c>
      <c r="AY174" s="259" t="s">
        <v>124</v>
      </c>
    </row>
    <row r="175" s="11" customFormat="1">
      <c r="B175" s="227"/>
      <c r="C175" s="228"/>
      <c r="D175" s="229" t="s">
        <v>134</v>
      </c>
      <c r="E175" s="230" t="s">
        <v>20</v>
      </c>
      <c r="F175" s="231" t="s">
        <v>80</v>
      </c>
      <c r="G175" s="228"/>
      <c r="H175" s="232">
        <v>1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134</v>
      </c>
      <c r="AU175" s="238" t="s">
        <v>82</v>
      </c>
      <c r="AV175" s="11" t="s">
        <v>82</v>
      </c>
      <c r="AW175" s="11" t="s">
        <v>35</v>
      </c>
      <c r="AX175" s="11" t="s">
        <v>72</v>
      </c>
      <c r="AY175" s="238" t="s">
        <v>124</v>
      </c>
    </row>
    <row r="176" s="12" customFormat="1">
      <c r="B176" s="239"/>
      <c r="C176" s="240"/>
      <c r="D176" s="229" t="s">
        <v>134</v>
      </c>
      <c r="E176" s="241" t="s">
        <v>20</v>
      </c>
      <c r="F176" s="242" t="s">
        <v>135</v>
      </c>
      <c r="G176" s="240"/>
      <c r="H176" s="243">
        <v>1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134</v>
      </c>
      <c r="AU176" s="249" t="s">
        <v>82</v>
      </c>
      <c r="AV176" s="12" t="s">
        <v>132</v>
      </c>
      <c r="AW176" s="12" t="s">
        <v>35</v>
      </c>
      <c r="AX176" s="12" t="s">
        <v>80</v>
      </c>
      <c r="AY176" s="249" t="s">
        <v>124</v>
      </c>
    </row>
    <row r="177" s="1" customFormat="1" ht="38.25" customHeight="1">
      <c r="B177" s="45"/>
      <c r="C177" s="216" t="s">
        <v>240</v>
      </c>
      <c r="D177" s="216" t="s">
        <v>127</v>
      </c>
      <c r="E177" s="217" t="s">
        <v>241</v>
      </c>
      <c r="F177" s="218" t="s">
        <v>242</v>
      </c>
      <c r="G177" s="219" t="s">
        <v>243</v>
      </c>
      <c r="H177" s="221"/>
      <c r="I177" s="221"/>
      <c r="J177" s="220">
        <f>ROUND(I177*H177,2)</f>
        <v>0</v>
      </c>
      <c r="K177" s="218" t="s">
        <v>131</v>
      </c>
      <c r="L177" s="71"/>
      <c r="M177" s="222" t="s">
        <v>20</v>
      </c>
      <c r="N177" s="223" t="s">
        <v>43</v>
      </c>
      <c r="O177" s="4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AR177" s="23" t="s">
        <v>212</v>
      </c>
      <c r="AT177" s="23" t="s">
        <v>127</v>
      </c>
      <c r="AU177" s="23" t="s">
        <v>82</v>
      </c>
      <c r="AY177" s="23" t="s">
        <v>124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23" t="s">
        <v>80</v>
      </c>
      <c r="BK177" s="226">
        <f>ROUND(I177*H177,2)</f>
        <v>0</v>
      </c>
      <c r="BL177" s="23" t="s">
        <v>212</v>
      </c>
      <c r="BM177" s="23" t="s">
        <v>244</v>
      </c>
    </row>
    <row r="178" s="10" customFormat="1" ht="29.88" customHeight="1">
      <c r="B178" s="200"/>
      <c r="C178" s="201"/>
      <c r="D178" s="202" t="s">
        <v>71</v>
      </c>
      <c r="E178" s="214" t="s">
        <v>245</v>
      </c>
      <c r="F178" s="214" t="s">
        <v>246</v>
      </c>
      <c r="G178" s="201"/>
      <c r="H178" s="201"/>
      <c r="I178" s="204"/>
      <c r="J178" s="215">
        <f>BK178</f>
        <v>0</v>
      </c>
      <c r="K178" s="201"/>
      <c r="L178" s="206"/>
      <c r="M178" s="207"/>
      <c r="N178" s="208"/>
      <c r="O178" s="208"/>
      <c r="P178" s="209">
        <f>SUM(P179:P180)</f>
        <v>0</v>
      </c>
      <c r="Q178" s="208"/>
      <c r="R178" s="209">
        <f>SUM(R179:R180)</f>
        <v>0</v>
      </c>
      <c r="S178" s="208"/>
      <c r="T178" s="210">
        <f>SUM(T179:T180)</f>
        <v>0</v>
      </c>
      <c r="AR178" s="211" t="s">
        <v>82</v>
      </c>
      <c r="AT178" s="212" t="s">
        <v>71</v>
      </c>
      <c r="AU178" s="212" t="s">
        <v>80</v>
      </c>
      <c r="AY178" s="211" t="s">
        <v>124</v>
      </c>
      <c r="BK178" s="213">
        <f>SUM(BK179:BK180)</f>
        <v>0</v>
      </c>
    </row>
    <row r="179" s="1" customFormat="1" ht="16.5" customHeight="1">
      <c r="B179" s="45"/>
      <c r="C179" s="216" t="s">
        <v>9</v>
      </c>
      <c r="D179" s="216" t="s">
        <v>127</v>
      </c>
      <c r="E179" s="217" t="s">
        <v>247</v>
      </c>
      <c r="F179" s="218" t="s">
        <v>248</v>
      </c>
      <c r="G179" s="219" t="s">
        <v>249</v>
      </c>
      <c r="H179" s="220">
        <v>20</v>
      </c>
      <c r="I179" s="221"/>
      <c r="J179" s="220">
        <f>ROUND(I179*H179,2)</f>
        <v>0</v>
      </c>
      <c r="K179" s="218" t="s">
        <v>250</v>
      </c>
      <c r="L179" s="71"/>
      <c r="M179" s="222" t="s">
        <v>20</v>
      </c>
      <c r="N179" s="223" t="s">
        <v>43</v>
      </c>
      <c r="O179" s="4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AR179" s="23" t="s">
        <v>212</v>
      </c>
      <c r="AT179" s="23" t="s">
        <v>127</v>
      </c>
      <c r="AU179" s="23" t="s">
        <v>82</v>
      </c>
      <c r="AY179" s="23" t="s">
        <v>124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23" t="s">
        <v>80</v>
      </c>
      <c r="BK179" s="226">
        <f>ROUND(I179*H179,2)</f>
        <v>0</v>
      </c>
      <c r="BL179" s="23" t="s">
        <v>212</v>
      </c>
      <c r="BM179" s="23" t="s">
        <v>251</v>
      </c>
    </row>
    <row r="180" s="1" customFormat="1" ht="16.5" customHeight="1">
      <c r="B180" s="45"/>
      <c r="C180" s="216" t="s">
        <v>252</v>
      </c>
      <c r="D180" s="216" t="s">
        <v>127</v>
      </c>
      <c r="E180" s="217" t="s">
        <v>253</v>
      </c>
      <c r="F180" s="218" t="s">
        <v>254</v>
      </c>
      <c r="G180" s="219" t="s">
        <v>255</v>
      </c>
      <c r="H180" s="220">
        <v>1</v>
      </c>
      <c r="I180" s="221"/>
      <c r="J180" s="220">
        <f>ROUND(I180*H180,2)</f>
        <v>0</v>
      </c>
      <c r="K180" s="218" t="s">
        <v>250</v>
      </c>
      <c r="L180" s="71"/>
      <c r="M180" s="222" t="s">
        <v>20</v>
      </c>
      <c r="N180" s="223" t="s">
        <v>43</v>
      </c>
      <c r="O180" s="4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AR180" s="23" t="s">
        <v>212</v>
      </c>
      <c r="AT180" s="23" t="s">
        <v>127</v>
      </c>
      <c r="AU180" s="23" t="s">
        <v>82</v>
      </c>
      <c r="AY180" s="23" t="s">
        <v>124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23" t="s">
        <v>80</v>
      </c>
      <c r="BK180" s="226">
        <f>ROUND(I180*H180,2)</f>
        <v>0</v>
      </c>
      <c r="BL180" s="23" t="s">
        <v>212</v>
      </c>
      <c r="BM180" s="23" t="s">
        <v>256</v>
      </c>
    </row>
    <row r="181" s="10" customFormat="1" ht="29.88" customHeight="1">
      <c r="B181" s="200"/>
      <c r="C181" s="201"/>
      <c r="D181" s="202" t="s">
        <v>71</v>
      </c>
      <c r="E181" s="214" t="s">
        <v>257</v>
      </c>
      <c r="F181" s="214" t="s">
        <v>258</v>
      </c>
      <c r="G181" s="201"/>
      <c r="H181" s="201"/>
      <c r="I181" s="204"/>
      <c r="J181" s="215">
        <f>BK181</f>
        <v>0</v>
      </c>
      <c r="K181" s="201"/>
      <c r="L181" s="206"/>
      <c r="M181" s="207"/>
      <c r="N181" s="208"/>
      <c r="O181" s="208"/>
      <c r="P181" s="209">
        <f>SUM(P182:P255)</f>
        <v>0</v>
      </c>
      <c r="Q181" s="208"/>
      <c r="R181" s="209">
        <f>SUM(R182:R255)</f>
        <v>23.783805900000004</v>
      </c>
      <c r="S181" s="208"/>
      <c r="T181" s="210">
        <f>SUM(T182:T255)</f>
        <v>13.421050000000001</v>
      </c>
      <c r="AR181" s="211" t="s">
        <v>82</v>
      </c>
      <c r="AT181" s="212" t="s">
        <v>71</v>
      </c>
      <c r="AU181" s="212" t="s">
        <v>80</v>
      </c>
      <c r="AY181" s="211" t="s">
        <v>124</v>
      </c>
      <c r="BK181" s="213">
        <f>SUM(BK182:BK255)</f>
        <v>0</v>
      </c>
    </row>
    <row r="182" s="1" customFormat="1" ht="16.5" customHeight="1">
      <c r="B182" s="45"/>
      <c r="C182" s="216" t="s">
        <v>259</v>
      </c>
      <c r="D182" s="216" t="s">
        <v>127</v>
      </c>
      <c r="E182" s="217" t="s">
        <v>260</v>
      </c>
      <c r="F182" s="218" t="s">
        <v>261</v>
      </c>
      <c r="G182" s="219" t="s">
        <v>249</v>
      </c>
      <c r="H182" s="220">
        <v>100</v>
      </c>
      <c r="I182" s="221"/>
      <c r="J182" s="220">
        <f>ROUND(I182*H182,2)</f>
        <v>0</v>
      </c>
      <c r="K182" s="218" t="s">
        <v>250</v>
      </c>
      <c r="L182" s="71"/>
      <c r="M182" s="222" t="s">
        <v>20</v>
      </c>
      <c r="N182" s="223" t="s">
        <v>43</v>
      </c>
      <c r="O182" s="4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AR182" s="23" t="s">
        <v>212</v>
      </c>
      <c r="AT182" s="23" t="s">
        <v>127</v>
      </c>
      <c r="AU182" s="23" t="s">
        <v>82</v>
      </c>
      <c r="AY182" s="23" t="s">
        <v>124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23" t="s">
        <v>80</v>
      </c>
      <c r="BK182" s="226">
        <f>ROUND(I182*H182,2)</f>
        <v>0</v>
      </c>
      <c r="BL182" s="23" t="s">
        <v>212</v>
      </c>
      <c r="BM182" s="23" t="s">
        <v>262</v>
      </c>
    </row>
    <row r="183" s="11" customFormat="1">
      <c r="B183" s="227"/>
      <c r="C183" s="228"/>
      <c r="D183" s="229" t="s">
        <v>134</v>
      </c>
      <c r="E183" s="230" t="s">
        <v>20</v>
      </c>
      <c r="F183" s="231" t="s">
        <v>263</v>
      </c>
      <c r="G183" s="228"/>
      <c r="H183" s="232">
        <v>100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134</v>
      </c>
      <c r="AU183" s="238" t="s">
        <v>82</v>
      </c>
      <c r="AV183" s="11" t="s">
        <v>82</v>
      </c>
      <c r="AW183" s="11" t="s">
        <v>35</v>
      </c>
      <c r="AX183" s="11" t="s">
        <v>72</v>
      </c>
      <c r="AY183" s="238" t="s">
        <v>124</v>
      </c>
    </row>
    <row r="184" s="12" customFormat="1">
      <c r="B184" s="239"/>
      <c r="C184" s="240"/>
      <c r="D184" s="229" t="s">
        <v>134</v>
      </c>
      <c r="E184" s="241" t="s">
        <v>20</v>
      </c>
      <c r="F184" s="242" t="s">
        <v>135</v>
      </c>
      <c r="G184" s="240"/>
      <c r="H184" s="243">
        <v>100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AT184" s="249" t="s">
        <v>134</v>
      </c>
      <c r="AU184" s="249" t="s">
        <v>82</v>
      </c>
      <c r="AV184" s="12" t="s">
        <v>132</v>
      </c>
      <c r="AW184" s="12" t="s">
        <v>35</v>
      </c>
      <c r="AX184" s="12" t="s">
        <v>80</v>
      </c>
      <c r="AY184" s="249" t="s">
        <v>124</v>
      </c>
    </row>
    <row r="185" s="1" customFormat="1" ht="38.25" customHeight="1">
      <c r="B185" s="45"/>
      <c r="C185" s="216" t="s">
        <v>264</v>
      </c>
      <c r="D185" s="216" t="s">
        <v>127</v>
      </c>
      <c r="E185" s="217" t="s">
        <v>265</v>
      </c>
      <c r="F185" s="218" t="s">
        <v>266</v>
      </c>
      <c r="G185" s="219" t="s">
        <v>153</v>
      </c>
      <c r="H185" s="220">
        <v>80.269999999999996</v>
      </c>
      <c r="I185" s="221"/>
      <c r="J185" s="220">
        <f>ROUND(I185*H185,2)</f>
        <v>0</v>
      </c>
      <c r="K185" s="218" t="s">
        <v>131</v>
      </c>
      <c r="L185" s="71"/>
      <c r="M185" s="222" t="s">
        <v>20</v>
      </c>
      <c r="N185" s="223" t="s">
        <v>43</v>
      </c>
      <c r="O185" s="46"/>
      <c r="P185" s="224">
        <f>O185*H185</f>
        <v>0</v>
      </c>
      <c r="Q185" s="224">
        <v>0.00189</v>
      </c>
      <c r="R185" s="224">
        <f>Q185*H185</f>
        <v>0.15171029999999999</v>
      </c>
      <c r="S185" s="224">
        <v>0</v>
      </c>
      <c r="T185" s="225">
        <f>S185*H185</f>
        <v>0</v>
      </c>
      <c r="AR185" s="23" t="s">
        <v>212</v>
      </c>
      <c r="AT185" s="23" t="s">
        <v>127</v>
      </c>
      <c r="AU185" s="23" t="s">
        <v>82</v>
      </c>
      <c r="AY185" s="23" t="s">
        <v>124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23" t="s">
        <v>80</v>
      </c>
      <c r="BK185" s="226">
        <f>ROUND(I185*H185,2)</f>
        <v>0</v>
      </c>
      <c r="BL185" s="23" t="s">
        <v>212</v>
      </c>
      <c r="BM185" s="23" t="s">
        <v>267</v>
      </c>
    </row>
    <row r="186" s="13" customFormat="1">
      <c r="B186" s="250"/>
      <c r="C186" s="251"/>
      <c r="D186" s="229" t="s">
        <v>134</v>
      </c>
      <c r="E186" s="252" t="s">
        <v>20</v>
      </c>
      <c r="F186" s="253" t="s">
        <v>268</v>
      </c>
      <c r="G186" s="251"/>
      <c r="H186" s="252" t="s">
        <v>20</v>
      </c>
      <c r="I186" s="254"/>
      <c r="J186" s="251"/>
      <c r="K186" s="251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134</v>
      </c>
      <c r="AU186" s="259" t="s">
        <v>82</v>
      </c>
      <c r="AV186" s="13" t="s">
        <v>80</v>
      </c>
      <c r="AW186" s="13" t="s">
        <v>35</v>
      </c>
      <c r="AX186" s="13" t="s">
        <v>72</v>
      </c>
      <c r="AY186" s="259" t="s">
        <v>124</v>
      </c>
    </row>
    <row r="187" s="11" customFormat="1">
      <c r="B187" s="227"/>
      <c r="C187" s="228"/>
      <c r="D187" s="229" t="s">
        <v>134</v>
      </c>
      <c r="E187" s="230" t="s">
        <v>20</v>
      </c>
      <c r="F187" s="231" t="s">
        <v>269</v>
      </c>
      <c r="G187" s="228"/>
      <c r="H187" s="232">
        <v>50.390000000000001</v>
      </c>
      <c r="I187" s="233"/>
      <c r="J187" s="228"/>
      <c r="K187" s="228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134</v>
      </c>
      <c r="AU187" s="238" t="s">
        <v>82</v>
      </c>
      <c r="AV187" s="11" t="s">
        <v>82</v>
      </c>
      <c r="AW187" s="11" t="s">
        <v>35</v>
      </c>
      <c r="AX187" s="11" t="s">
        <v>72</v>
      </c>
      <c r="AY187" s="238" t="s">
        <v>124</v>
      </c>
    </row>
    <row r="188" s="13" customFormat="1">
      <c r="B188" s="250"/>
      <c r="C188" s="251"/>
      <c r="D188" s="229" t="s">
        <v>134</v>
      </c>
      <c r="E188" s="252" t="s">
        <v>20</v>
      </c>
      <c r="F188" s="253" t="s">
        <v>270</v>
      </c>
      <c r="G188" s="251"/>
      <c r="H188" s="252" t="s">
        <v>20</v>
      </c>
      <c r="I188" s="254"/>
      <c r="J188" s="251"/>
      <c r="K188" s="251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134</v>
      </c>
      <c r="AU188" s="259" t="s">
        <v>82</v>
      </c>
      <c r="AV188" s="13" t="s">
        <v>80</v>
      </c>
      <c r="AW188" s="13" t="s">
        <v>35</v>
      </c>
      <c r="AX188" s="13" t="s">
        <v>72</v>
      </c>
      <c r="AY188" s="259" t="s">
        <v>124</v>
      </c>
    </row>
    <row r="189" s="11" customFormat="1">
      <c r="B189" s="227"/>
      <c r="C189" s="228"/>
      <c r="D189" s="229" t="s">
        <v>134</v>
      </c>
      <c r="E189" s="230" t="s">
        <v>20</v>
      </c>
      <c r="F189" s="231" t="s">
        <v>271</v>
      </c>
      <c r="G189" s="228"/>
      <c r="H189" s="232">
        <v>15.65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134</v>
      </c>
      <c r="AU189" s="238" t="s">
        <v>82</v>
      </c>
      <c r="AV189" s="11" t="s">
        <v>82</v>
      </c>
      <c r="AW189" s="11" t="s">
        <v>35</v>
      </c>
      <c r="AX189" s="11" t="s">
        <v>72</v>
      </c>
      <c r="AY189" s="238" t="s">
        <v>124</v>
      </c>
    </row>
    <row r="190" s="11" customFormat="1">
      <c r="B190" s="227"/>
      <c r="C190" s="228"/>
      <c r="D190" s="229" t="s">
        <v>134</v>
      </c>
      <c r="E190" s="230" t="s">
        <v>20</v>
      </c>
      <c r="F190" s="231" t="s">
        <v>272</v>
      </c>
      <c r="G190" s="228"/>
      <c r="H190" s="232">
        <v>14.23</v>
      </c>
      <c r="I190" s="233"/>
      <c r="J190" s="228"/>
      <c r="K190" s="228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134</v>
      </c>
      <c r="AU190" s="238" t="s">
        <v>82</v>
      </c>
      <c r="AV190" s="11" t="s">
        <v>82</v>
      </c>
      <c r="AW190" s="11" t="s">
        <v>35</v>
      </c>
      <c r="AX190" s="11" t="s">
        <v>72</v>
      </c>
      <c r="AY190" s="238" t="s">
        <v>124</v>
      </c>
    </row>
    <row r="191" s="12" customFormat="1">
      <c r="B191" s="239"/>
      <c r="C191" s="240"/>
      <c r="D191" s="229" t="s">
        <v>134</v>
      </c>
      <c r="E191" s="241" t="s">
        <v>20</v>
      </c>
      <c r="F191" s="242" t="s">
        <v>135</v>
      </c>
      <c r="G191" s="240"/>
      <c r="H191" s="243">
        <v>80.269999999999996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AT191" s="249" t="s">
        <v>134</v>
      </c>
      <c r="AU191" s="249" t="s">
        <v>82</v>
      </c>
      <c r="AV191" s="12" t="s">
        <v>132</v>
      </c>
      <c r="AW191" s="12" t="s">
        <v>35</v>
      </c>
      <c r="AX191" s="12" t="s">
        <v>80</v>
      </c>
      <c r="AY191" s="249" t="s">
        <v>124</v>
      </c>
    </row>
    <row r="192" s="1" customFormat="1" ht="25.5" customHeight="1">
      <c r="B192" s="45"/>
      <c r="C192" s="216" t="s">
        <v>273</v>
      </c>
      <c r="D192" s="216" t="s">
        <v>127</v>
      </c>
      <c r="E192" s="217" t="s">
        <v>274</v>
      </c>
      <c r="F192" s="218" t="s">
        <v>275</v>
      </c>
      <c r="G192" s="219" t="s">
        <v>211</v>
      </c>
      <c r="H192" s="220">
        <v>90</v>
      </c>
      <c r="I192" s="221"/>
      <c r="J192" s="220">
        <f>ROUND(I192*H192,2)</f>
        <v>0</v>
      </c>
      <c r="K192" s="218" t="s">
        <v>131</v>
      </c>
      <c r="L192" s="71"/>
      <c r="M192" s="222" t="s">
        <v>20</v>
      </c>
      <c r="N192" s="223" t="s">
        <v>43</v>
      </c>
      <c r="O192" s="46"/>
      <c r="P192" s="224">
        <f>O192*H192</f>
        <v>0</v>
      </c>
      <c r="Q192" s="224">
        <v>0</v>
      </c>
      <c r="R192" s="224">
        <f>Q192*H192</f>
        <v>0</v>
      </c>
      <c r="S192" s="224">
        <v>0.0066</v>
      </c>
      <c r="T192" s="225">
        <f>S192*H192</f>
        <v>0.59399999999999997</v>
      </c>
      <c r="AR192" s="23" t="s">
        <v>212</v>
      </c>
      <c r="AT192" s="23" t="s">
        <v>127</v>
      </c>
      <c r="AU192" s="23" t="s">
        <v>82</v>
      </c>
      <c r="AY192" s="23" t="s">
        <v>124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23" t="s">
        <v>80</v>
      </c>
      <c r="BK192" s="226">
        <f>ROUND(I192*H192,2)</f>
        <v>0</v>
      </c>
      <c r="BL192" s="23" t="s">
        <v>212</v>
      </c>
      <c r="BM192" s="23" t="s">
        <v>276</v>
      </c>
    </row>
    <row r="193" s="13" customFormat="1">
      <c r="B193" s="250"/>
      <c r="C193" s="251"/>
      <c r="D193" s="229" t="s">
        <v>134</v>
      </c>
      <c r="E193" s="252" t="s">
        <v>20</v>
      </c>
      <c r="F193" s="253" t="s">
        <v>277</v>
      </c>
      <c r="G193" s="251"/>
      <c r="H193" s="252" t="s">
        <v>20</v>
      </c>
      <c r="I193" s="254"/>
      <c r="J193" s="251"/>
      <c r="K193" s="251"/>
      <c r="L193" s="255"/>
      <c r="M193" s="256"/>
      <c r="N193" s="257"/>
      <c r="O193" s="257"/>
      <c r="P193" s="257"/>
      <c r="Q193" s="257"/>
      <c r="R193" s="257"/>
      <c r="S193" s="257"/>
      <c r="T193" s="258"/>
      <c r="AT193" s="259" t="s">
        <v>134</v>
      </c>
      <c r="AU193" s="259" t="s">
        <v>82</v>
      </c>
      <c r="AV193" s="13" t="s">
        <v>80</v>
      </c>
      <c r="AW193" s="13" t="s">
        <v>35</v>
      </c>
      <c r="AX193" s="13" t="s">
        <v>72</v>
      </c>
      <c r="AY193" s="259" t="s">
        <v>124</v>
      </c>
    </row>
    <row r="194" s="11" customFormat="1">
      <c r="B194" s="227"/>
      <c r="C194" s="228"/>
      <c r="D194" s="229" t="s">
        <v>134</v>
      </c>
      <c r="E194" s="230" t="s">
        <v>20</v>
      </c>
      <c r="F194" s="231" t="s">
        <v>278</v>
      </c>
      <c r="G194" s="228"/>
      <c r="H194" s="232">
        <v>90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134</v>
      </c>
      <c r="AU194" s="238" t="s">
        <v>82</v>
      </c>
      <c r="AV194" s="11" t="s">
        <v>82</v>
      </c>
      <c r="AW194" s="11" t="s">
        <v>35</v>
      </c>
      <c r="AX194" s="11" t="s">
        <v>72</v>
      </c>
      <c r="AY194" s="238" t="s">
        <v>124</v>
      </c>
    </row>
    <row r="195" s="12" customFormat="1">
      <c r="B195" s="239"/>
      <c r="C195" s="240"/>
      <c r="D195" s="229" t="s">
        <v>134</v>
      </c>
      <c r="E195" s="241" t="s">
        <v>20</v>
      </c>
      <c r="F195" s="242" t="s">
        <v>135</v>
      </c>
      <c r="G195" s="240"/>
      <c r="H195" s="243">
        <v>90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AT195" s="249" t="s">
        <v>134</v>
      </c>
      <c r="AU195" s="249" t="s">
        <v>82</v>
      </c>
      <c r="AV195" s="12" t="s">
        <v>132</v>
      </c>
      <c r="AW195" s="12" t="s">
        <v>35</v>
      </c>
      <c r="AX195" s="12" t="s">
        <v>80</v>
      </c>
      <c r="AY195" s="249" t="s">
        <v>124</v>
      </c>
    </row>
    <row r="196" s="1" customFormat="1" ht="38.25" customHeight="1">
      <c r="B196" s="45"/>
      <c r="C196" s="216" t="s">
        <v>279</v>
      </c>
      <c r="D196" s="216" t="s">
        <v>127</v>
      </c>
      <c r="E196" s="217" t="s">
        <v>280</v>
      </c>
      <c r="F196" s="218" t="s">
        <v>281</v>
      </c>
      <c r="G196" s="219" t="s">
        <v>211</v>
      </c>
      <c r="H196" s="220">
        <v>300</v>
      </c>
      <c r="I196" s="221"/>
      <c r="J196" s="220">
        <f>ROUND(I196*H196,2)</f>
        <v>0</v>
      </c>
      <c r="K196" s="218" t="s">
        <v>131</v>
      </c>
      <c r="L196" s="71"/>
      <c r="M196" s="222" t="s">
        <v>20</v>
      </c>
      <c r="N196" s="223" t="s">
        <v>43</v>
      </c>
      <c r="O196" s="46"/>
      <c r="P196" s="224">
        <f>O196*H196</f>
        <v>0</v>
      </c>
      <c r="Q196" s="224">
        <v>0</v>
      </c>
      <c r="R196" s="224">
        <f>Q196*H196</f>
        <v>0</v>
      </c>
      <c r="S196" s="224">
        <v>0.012319999999999999</v>
      </c>
      <c r="T196" s="225">
        <f>S196*H196</f>
        <v>3.6959999999999997</v>
      </c>
      <c r="AR196" s="23" t="s">
        <v>212</v>
      </c>
      <c r="AT196" s="23" t="s">
        <v>127</v>
      </c>
      <c r="AU196" s="23" t="s">
        <v>82</v>
      </c>
      <c r="AY196" s="23" t="s">
        <v>124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23" t="s">
        <v>80</v>
      </c>
      <c r="BK196" s="226">
        <f>ROUND(I196*H196,2)</f>
        <v>0</v>
      </c>
      <c r="BL196" s="23" t="s">
        <v>212</v>
      </c>
      <c r="BM196" s="23" t="s">
        <v>282</v>
      </c>
    </row>
    <row r="197" s="13" customFormat="1">
      <c r="B197" s="250"/>
      <c r="C197" s="251"/>
      <c r="D197" s="229" t="s">
        <v>134</v>
      </c>
      <c r="E197" s="252" t="s">
        <v>20</v>
      </c>
      <c r="F197" s="253" t="s">
        <v>283</v>
      </c>
      <c r="G197" s="251"/>
      <c r="H197" s="252" t="s">
        <v>20</v>
      </c>
      <c r="I197" s="254"/>
      <c r="J197" s="251"/>
      <c r="K197" s="251"/>
      <c r="L197" s="255"/>
      <c r="M197" s="256"/>
      <c r="N197" s="257"/>
      <c r="O197" s="257"/>
      <c r="P197" s="257"/>
      <c r="Q197" s="257"/>
      <c r="R197" s="257"/>
      <c r="S197" s="257"/>
      <c r="T197" s="258"/>
      <c r="AT197" s="259" t="s">
        <v>134</v>
      </c>
      <c r="AU197" s="259" t="s">
        <v>82</v>
      </c>
      <c r="AV197" s="13" t="s">
        <v>80</v>
      </c>
      <c r="AW197" s="13" t="s">
        <v>35</v>
      </c>
      <c r="AX197" s="13" t="s">
        <v>72</v>
      </c>
      <c r="AY197" s="259" t="s">
        <v>124</v>
      </c>
    </row>
    <row r="198" s="11" customFormat="1">
      <c r="B198" s="227"/>
      <c r="C198" s="228"/>
      <c r="D198" s="229" t="s">
        <v>134</v>
      </c>
      <c r="E198" s="230" t="s">
        <v>20</v>
      </c>
      <c r="F198" s="231" t="s">
        <v>284</v>
      </c>
      <c r="G198" s="228"/>
      <c r="H198" s="232">
        <v>300</v>
      </c>
      <c r="I198" s="233"/>
      <c r="J198" s="228"/>
      <c r="K198" s="228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134</v>
      </c>
      <c r="AU198" s="238" t="s">
        <v>82</v>
      </c>
      <c r="AV198" s="11" t="s">
        <v>82</v>
      </c>
      <c r="AW198" s="11" t="s">
        <v>35</v>
      </c>
      <c r="AX198" s="11" t="s">
        <v>72</v>
      </c>
      <c r="AY198" s="238" t="s">
        <v>124</v>
      </c>
    </row>
    <row r="199" s="12" customFormat="1">
      <c r="B199" s="239"/>
      <c r="C199" s="240"/>
      <c r="D199" s="229" t="s">
        <v>134</v>
      </c>
      <c r="E199" s="241" t="s">
        <v>20</v>
      </c>
      <c r="F199" s="242" t="s">
        <v>135</v>
      </c>
      <c r="G199" s="240"/>
      <c r="H199" s="243">
        <v>300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AT199" s="249" t="s">
        <v>134</v>
      </c>
      <c r="AU199" s="249" t="s">
        <v>82</v>
      </c>
      <c r="AV199" s="12" t="s">
        <v>132</v>
      </c>
      <c r="AW199" s="12" t="s">
        <v>35</v>
      </c>
      <c r="AX199" s="12" t="s">
        <v>80</v>
      </c>
      <c r="AY199" s="249" t="s">
        <v>124</v>
      </c>
    </row>
    <row r="200" s="1" customFormat="1" ht="38.25" customHeight="1">
      <c r="B200" s="45"/>
      <c r="C200" s="216" t="s">
        <v>285</v>
      </c>
      <c r="D200" s="216" t="s">
        <v>127</v>
      </c>
      <c r="E200" s="217" t="s">
        <v>286</v>
      </c>
      <c r="F200" s="218" t="s">
        <v>287</v>
      </c>
      <c r="G200" s="219" t="s">
        <v>211</v>
      </c>
      <c r="H200" s="220">
        <v>100</v>
      </c>
      <c r="I200" s="221"/>
      <c r="J200" s="220">
        <f>ROUND(I200*H200,2)</f>
        <v>0</v>
      </c>
      <c r="K200" s="218" t="s">
        <v>131</v>
      </c>
      <c r="L200" s="71"/>
      <c r="M200" s="222" t="s">
        <v>20</v>
      </c>
      <c r="N200" s="223" t="s">
        <v>43</v>
      </c>
      <c r="O200" s="46"/>
      <c r="P200" s="224">
        <f>O200*H200</f>
        <v>0</v>
      </c>
      <c r="Q200" s="224">
        <v>0</v>
      </c>
      <c r="R200" s="224">
        <f>Q200*H200</f>
        <v>0</v>
      </c>
      <c r="S200" s="224">
        <v>0.01584</v>
      </c>
      <c r="T200" s="225">
        <f>S200*H200</f>
        <v>1.5840000000000001</v>
      </c>
      <c r="AR200" s="23" t="s">
        <v>212</v>
      </c>
      <c r="AT200" s="23" t="s">
        <v>127</v>
      </c>
      <c r="AU200" s="23" t="s">
        <v>82</v>
      </c>
      <c r="AY200" s="23" t="s">
        <v>124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23" t="s">
        <v>80</v>
      </c>
      <c r="BK200" s="226">
        <f>ROUND(I200*H200,2)</f>
        <v>0</v>
      </c>
      <c r="BL200" s="23" t="s">
        <v>212</v>
      </c>
      <c r="BM200" s="23" t="s">
        <v>288</v>
      </c>
    </row>
    <row r="201" s="13" customFormat="1">
      <c r="B201" s="250"/>
      <c r="C201" s="251"/>
      <c r="D201" s="229" t="s">
        <v>134</v>
      </c>
      <c r="E201" s="252" t="s">
        <v>20</v>
      </c>
      <c r="F201" s="253" t="s">
        <v>289</v>
      </c>
      <c r="G201" s="251"/>
      <c r="H201" s="252" t="s">
        <v>20</v>
      </c>
      <c r="I201" s="254"/>
      <c r="J201" s="251"/>
      <c r="K201" s="251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134</v>
      </c>
      <c r="AU201" s="259" t="s">
        <v>82</v>
      </c>
      <c r="AV201" s="13" t="s">
        <v>80</v>
      </c>
      <c r="AW201" s="13" t="s">
        <v>35</v>
      </c>
      <c r="AX201" s="13" t="s">
        <v>72</v>
      </c>
      <c r="AY201" s="259" t="s">
        <v>124</v>
      </c>
    </row>
    <row r="202" s="11" customFormat="1">
      <c r="B202" s="227"/>
      <c r="C202" s="228"/>
      <c r="D202" s="229" t="s">
        <v>134</v>
      </c>
      <c r="E202" s="230" t="s">
        <v>20</v>
      </c>
      <c r="F202" s="231" t="s">
        <v>290</v>
      </c>
      <c r="G202" s="228"/>
      <c r="H202" s="232">
        <v>40</v>
      </c>
      <c r="I202" s="233"/>
      <c r="J202" s="228"/>
      <c r="K202" s="228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134</v>
      </c>
      <c r="AU202" s="238" t="s">
        <v>82</v>
      </c>
      <c r="AV202" s="11" t="s">
        <v>82</v>
      </c>
      <c r="AW202" s="11" t="s">
        <v>35</v>
      </c>
      <c r="AX202" s="11" t="s">
        <v>72</v>
      </c>
      <c r="AY202" s="238" t="s">
        <v>124</v>
      </c>
    </row>
    <row r="203" s="11" customFormat="1">
      <c r="B203" s="227"/>
      <c r="C203" s="228"/>
      <c r="D203" s="229" t="s">
        <v>134</v>
      </c>
      <c r="E203" s="230" t="s">
        <v>20</v>
      </c>
      <c r="F203" s="231" t="s">
        <v>291</v>
      </c>
      <c r="G203" s="228"/>
      <c r="H203" s="232">
        <v>60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134</v>
      </c>
      <c r="AU203" s="238" t="s">
        <v>82</v>
      </c>
      <c r="AV203" s="11" t="s">
        <v>82</v>
      </c>
      <c r="AW203" s="11" t="s">
        <v>35</v>
      </c>
      <c r="AX203" s="11" t="s">
        <v>72</v>
      </c>
      <c r="AY203" s="238" t="s">
        <v>124</v>
      </c>
    </row>
    <row r="204" s="12" customFormat="1">
      <c r="B204" s="239"/>
      <c r="C204" s="240"/>
      <c r="D204" s="229" t="s">
        <v>134</v>
      </c>
      <c r="E204" s="241" t="s">
        <v>20</v>
      </c>
      <c r="F204" s="242" t="s">
        <v>135</v>
      </c>
      <c r="G204" s="240"/>
      <c r="H204" s="243">
        <v>100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134</v>
      </c>
      <c r="AU204" s="249" t="s">
        <v>82</v>
      </c>
      <c r="AV204" s="12" t="s">
        <v>132</v>
      </c>
      <c r="AW204" s="12" t="s">
        <v>35</v>
      </c>
      <c r="AX204" s="12" t="s">
        <v>80</v>
      </c>
      <c r="AY204" s="249" t="s">
        <v>124</v>
      </c>
    </row>
    <row r="205" s="1" customFormat="1" ht="25.5" customHeight="1">
      <c r="B205" s="45"/>
      <c r="C205" s="216" t="s">
        <v>292</v>
      </c>
      <c r="D205" s="216" t="s">
        <v>127</v>
      </c>
      <c r="E205" s="217" t="s">
        <v>293</v>
      </c>
      <c r="F205" s="218" t="s">
        <v>294</v>
      </c>
      <c r="G205" s="219" t="s">
        <v>211</v>
      </c>
      <c r="H205" s="220">
        <v>90</v>
      </c>
      <c r="I205" s="221"/>
      <c r="J205" s="220">
        <f>ROUND(I205*H205,2)</f>
        <v>0</v>
      </c>
      <c r="K205" s="218" t="s">
        <v>131</v>
      </c>
      <c r="L205" s="71"/>
      <c r="M205" s="222" t="s">
        <v>20</v>
      </c>
      <c r="N205" s="223" t="s">
        <v>43</v>
      </c>
      <c r="O205" s="46"/>
      <c r="P205" s="224">
        <f>O205*H205</f>
        <v>0</v>
      </c>
      <c r="Q205" s="224">
        <v>0.0073200000000000001</v>
      </c>
      <c r="R205" s="224">
        <f>Q205*H205</f>
        <v>0.65880000000000005</v>
      </c>
      <c r="S205" s="224">
        <v>0</v>
      </c>
      <c r="T205" s="225">
        <f>S205*H205</f>
        <v>0</v>
      </c>
      <c r="AR205" s="23" t="s">
        <v>212</v>
      </c>
      <c r="AT205" s="23" t="s">
        <v>127</v>
      </c>
      <c r="AU205" s="23" t="s">
        <v>82</v>
      </c>
      <c r="AY205" s="23" t="s">
        <v>124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23" t="s">
        <v>80</v>
      </c>
      <c r="BK205" s="226">
        <f>ROUND(I205*H205,2)</f>
        <v>0</v>
      </c>
      <c r="BL205" s="23" t="s">
        <v>212</v>
      </c>
      <c r="BM205" s="23" t="s">
        <v>295</v>
      </c>
    </row>
    <row r="206" s="13" customFormat="1">
      <c r="B206" s="250"/>
      <c r="C206" s="251"/>
      <c r="D206" s="229" t="s">
        <v>134</v>
      </c>
      <c r="E206" s="252" t="s">
        <v>20</v>
      </c>
      <c r="F206" s="253" t="s">
        <v>277</v>
      </c>
      <c r="G206" s="251"/>
      <c r="H206" s="252" t="s">
        <v>20</v>
      </c>
      <c r="I206" s="254"/>
      <c r="J206" s="251"/>
      <c r="K206" s="251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134</v>
      </c>
      <c r="AU206" s="259" t="s">
        <v>82</v>
      </c>
      <c r="AV206" s="13" t="s">
        <v>80</v>
      </c>
      <c r="AW206" s="13" t="s">
        <v>35</v>
      </c>
      <c r="AX206" s="13" t="s">
        <v>72</v>
      </c>
      <c r="AY206" s="259" t="s">
        <v>124</v>
      </c>
    </row>
    <row r="207" s="11" customFormat="1">
      <c r="B207" s="227"/>
      <c r="C207" s="228"/>
      <c r="D207" s="229" t="s">
        <v>134</v>
      </c>
      <c r="E207" s="230" t="s">
        <v>20</v>
      </c>
      <c r="F207" s="231" t="s">
        <v>278</v>
      </c>
      <c r="G207" s="228"/>
      <c r="H207" s="232">
        <v>90</v>
      </c>
      <c r="I207" s="233"/>
      <c r="J207" s="228"/>
      <c r="K207" s="228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134</v>
      </c>
      <c r="AU207" s="238" t="s">
        <v>82</v>
      </c>
      <c r="AV207" s="11" t="s">
        <v>82</v>
      </c>
      <c r="AW207" s="11" t="s">
        <v>35</v>
      </c>
      <c r="AX207" s="11" t="s">
        <v>72</v>
      </c>
      <c r="AY207" s="238" t="s">
        <v>124</v>
      </c>
    </row>
    <row r="208" s="12" customFormat="1">
      <c r="B208" s="239"/>
      <c r="C208" s="240"/>
      <c r="D208" s="229" t="s">
        <v>134</v>
      </c>
      <c r="E208" s="241" t="s">
        <v>20</v>
      </c>
      <c r="F208" s="242" t="s">
        <v>135</v>
      </c>
      <c r="G208" s="240"/>
      <c r="H208" s="243">
        <v>90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134</v>
      </c>
      <c r="AU208" s="249" t="s">
        <v>82</v>
      </c>
      <c r="AV208" s="12" t="s">
        <v>132</v>
      </c>
      <c r="AW208" s="12" t="s">
        <v>35</v>
      </c>
      <c r="AX208" s="12" t="s">
        <v>80</v>
      </c>
      <c r="AY208" s="249" t="s">
        <v>124</v>
      </c>
    </row>
    <row r="209" s="1" customFormat="1" ht="25.5" customHeight="1">
      <c r="B209" s="45"/>
      <c r="C209" s="216" t="s">
        <v>296</v>
      </c>
      <c r="D209" s="216" t="s">
        <v>127</v>
      </c>
      <c r="E209" s="217" t="s">
        <v>297</v>
      </c>
      <c r="F209" s="218" t="s">
        <v>298</v>
      </c>
      <c r="G209" s="219" t="s">
        <v>211</v>
      </c>
      <c r="H209" s="220">
        <v>300</v>
      </c>
      <c r="I209" s="221"/>
      <c r="J209" s="220">
        <f>ROUND(I209*H209,2)</f>
        <v>0</v>
      </c>
      <c r="K209" s="218" t="s">
        <v>131</v>
      </c>
      <c r="L209" s="71"/>
      <c r="M209" s="222" t="s">
        <v>20</v>
      </c>
      <c r="N209" s="223" t="s">
        <v>43</v>
      </c>
      <c r="O209" s="46"/>
      <c r="P209" s="224">
        <f>O209*H209</f>
        <v>0</v>
      </c>
      <c r="Q209" s="224">
        <v>0.01363</v>
      </c>
      <c r="R209" s="224">
        <f>Q209*H209</f>
        <v>4.0889999999999995</v>
      </c>
      <c r="S209" s="224">
        <v>0</v>
      </c>
      <c r="T209" s="225">
        <f>S209*H209</f>
        <v>0</v>
      </c>
      <c r="AR209" s="23" t="s">
        <v>212</v>
      </c>
      <c r="AT209" s="23" t="s">
        <v>127</v>
      </c>
      <c r="AU209" s="23" t="s">
        <v>82</v>
      </c>
      <c r="AY209" s="23" t="s">
        <v>124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23" t="s">
        <v>80</v>
      </c>
      <c r="BK209" s="226">
        <f>ROUND(I209*H209,2)</f>
        <v>0</v>
      </c>
      <c r="BL209" s="23" t="s">
        <v>212</v>
      </c>
      <c r="BM209" s="23" t="s">
        <v>299</v>
      </c>
    </row>
    <row r="210" s="13" customFormat="1">
      <c r="B210" s="250"/>
      <c r="C210" s="251"/>
      <c r="D210" s="229" t="s">
        <v>134</v>
      </c>
      <c r="E210" s="252" t="s">
        <v>20</v>
      </c>
      <c r="F210" s="253" t="s">
        <v>283</v>
      </c>
      <c r="G210" s="251"/>
      <c r="H210" s="252" t="s">
        <v>20</v>
      </c>
      <c r="I210" s="254"/>
      <c r="J210" s="251"/>
      <c r="K210" s="251"/>
      <c r="L210" s="255"/>
      <c r="M210" s="256"/>
      <c r="N210" s="257"/>
      <c r="O210" s="257"/>
      <c r="P210" s="257"/>
      <c r="Q210" s="257"/>
      <c r="R210" s="257"/>
      <c r="S210" s="257"/>
      <c r="T210" s="258"/>
      <c r="AT210" s="259" t="s">
        <v>134</v>
      </c>
      <c r="AU210" s="259" t="s">
        <v>82</v>
      </c>
      <c r="AV210" s="13" t="s">
        <v>80</v>
      </c>
      <c r="AW210" s="13" t="s">
        <v>35</v>
      </c>
      <c r="AX210" s="13" t="s">
        <v>72</v>
      </c>
      <c r="AY210" s="259" t="s">
        <v>124</v>
      </c>
    </row>
    <row r="211" s="11" customFormat="1">
      <c r="B211" s="227"/>
      <c r="C211" s="228"/>
      <c r="D211" s="229" t="s">
        <v>134</v>
      </c>
      <c r="E211" s="230" t="s">
        <v>20</v>
      </c>
      <c r="F211" s="231" t="s">
        <v>284</v>
      </c>
      <c r="G211" s="228"/>
      <c r="H211" s="232">
        <v>300</v>
      </c>
      <c r="I211" s="233"/>
      <c r="J211" s="228"/>
      <c r="K211" s="228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134</v>
      </c>
      <c r="AU211" s="238" t="s">
        <v>82</v>
      </c>
      <c r="AV211" s="11" t="s">
        <v>82</v>
      </c>
      <c r="AW211" s="11" t="s">
        <v>35</v>
      </c>
      <c r="AX211" s="11" t="s">
        <v>72</v>
      </c>
      <c r="AY211" s="238" t="s">
        <v>124</v>
      </c>
    </row>
    <row r="212" s="12" customFormat="1">
      <c r="B212" s="239"/>
      <c r="C212" s="240"/>
      <c r="D212" s="229" t="s">
        <v>134</v>
      </c>
      <c r="E212" s="241" t="s">
        <v>20</v>
      </c>
      <c r="F212" s="242" t="s">
        <v>135</v>
      </c>
      <c r="G212" s="240"/>
      <c r="H212" s="243">
        <v>300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AT212" s="249" t="s">
        <v>134</v>
      </c>
      <c r="AU212" s="249" t="s">
        <v>82</v>
      </c>
      <c r="AV212" s="12" t="s">
        <v>132</v>
      </c>
      <c r="AW212" s="12" t="s">
        <v>35</v>
      </c>
      <c r="AX212" s="12" t="s">
        <v>80</v>
      </c>
      <c r="AY212" s="249" t="s">
        <v>124</v>
      </c>
    </row>
    <row r="213" s="1" customFormat="1" ht="25.5" customHeight="1">
      <c r="B213" s="45"/>
      <c r="C213" s="216" t="s">
        <v>300</v>
      </c>
      <c r="D213" s="216" t="s">
        <v>127</v>
      </c>
      <c r="E213" s="217" t="s">
        <v>301</v>
      </c>
      <c r="F213" s="218" t="s">
        <v>302</v>
      </c>
      <c r="G213" s="219" t="s">
        <v>211</v>
      </c>
      <c r="H213" s="220">
        <v>100</v>
      </c>
      <c r="I213" s="221"/>
      <c r="J213" s="220">
        <f>ROUND(I213*H213,2)</f>
        <v>0</v>
      </c>
      <c r="K213" s="218" t="s">
        <v>131</v>
      </c>
      <c r="L213" s="71"/>
      <c r="M213" s="222" t="s">
        <v>20</v>
      </c>
      <c r="N213" s="223" t="s">
        <v>43</v>
      </c>
      <c r="O213" s="46"/>
      <c r="P213" s="224">
        <f>O213*H213</f>
        <v>0</v>
      </c>
      <c r="Q213" s="224">
        <v>0.017520000000000001</v>
      </c>
      <c r="R213" s="224">
        <f>Q213*H213</f>
        <v>1.752</v>
      </c>
      <c r="S213" s="224">
        <v>0</v>
      </c>
      <c r="T213" s="225">
        <f>S213*H213</f>
        <v>0</v>
      </c>
      <c r="AR213" s="23" t="s">
        <v>212</v>
      </c>
      <c r="AT213" s="23" t="s">
        <v>127</v>
      </c>
      <c r="AU213" s="23" t="s">
        <v>82</v>
      </c>
      <c r="AY213" s="23" t="s">
        <v>124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23" t="s">
        <v>80</v>
      </c>
      <c r="BK213" s="226">
        <f>ROUND(I213*H213,2)</f>
        <v>0</v>
      </c>
      <c r="BL213" s="23" t="s">
        <v>212</v>
      </c>
      <c r="BM213" s="23" t="s">
        <v>303</v>
      </c>
    </row>
    <row r="214" s="13" customFormat="1">
      <c r="B214" s="250"/>
      <c r="C214" s="251"/>
      <c r="D214" s="229" t="s">
        <v>134</v>
      </c>
      <c r="E214" s="252" t="s">
        <v>20</v>
      </c>
      <c r="F214" s="253" t="s">
        <v>289</v>
      </c>
      <c r="G214" s="251"/>
      <c r="H214" s="252" t="s">
        <v>20</v>
      </c>
      <c r="I214" s="254"/>
      <c r="J214" s="251"/>
      <c r="K214" s="251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134</v>
      </c>
      <c r="AU214" s="259" t="s">
        <v>82</v>
      </c>
      <c r="AV214" s="13" t="s">
        <v>80</v>
      </c>
      <c r="AW214" s="13" t="s">
        <v>35</v>
      </c>
      <c r="AX214" s="13" t="s">
        <v>72</v>
      </c>
      <c r="AY214" s="259" t="s">
        <v>124</v>
      </c>
    </row>
    <row r="215" s="11" customFormat="1">
      <c r="B215" s="227"/>
      <c r="C215" s="228"/>
      <c r="D215" s="229" t="s">
        <v>134</v>
      </c>
      <c r="E215" s="230" t="s">
        <v>20</v>
      </c>
      <c r="F215" s="231" t="s">
        <v>290</v>
      </c>
      <c r="G215" s="228"/>
      <c r="H215" s="232">
        <v>40</v>
      </c>
      <c r="I215" s="233"/>
      <c r="J215" s="228"/>
      <c r="K215" s="228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134</v>
      </c>
      <c r="AU215" s="238" t="s">
        <v>82</v>
      </c>
      <c r="AV215" s="11" t="s">
        <v>82</v>
      </c>
      <c r="AW215" s="11" t="s">
        <v>35</v>
      </c>
      <c r="AX215" s="11" t="s">
        <v>72</v>
      </c>
      <c r="AY215" s="238" t="s">
        <v>124</v>
      </c>
    </row>
    <row r="216" s="11" customFormat="1">
      <c r="B216" s="227"/>
      <c r="C216" s="228"/>
      <c r="D216" s="229" t="s">
        <v>134</v>
      </c>
      <c r="E216" s="230" t="s">
        <v>20</v>
      </c>
      <c r="F216" s="231" t="s">
        <v>291</v>
      </c>
      <c r="G216" s="228"/>
      <c r="H216" s="232">
        <v>60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134</v>
      </c>
      <c r="AU216" s="238" t="s">
        <v>82</v>
      </c>
      <c r="AV216" s="11" t="s">
        <v>82</v>
      </c>
      <c r="AW216" s="11" t="s">
        <v>35</v>
      </c>
      <c r="AX216" s="11" t="s">
        <v>72</v>
      </c>
      <c r="AY216" s="238" t="s">
        <v>124</v>
      </c>
    </row>
    <row r="217" s="12" customFormat="1">
      <c r="B217" s="239"/>
      <c r="C217" s="240"/>
      <c r="D217" s="229" t="s">
        <v>134</v>
      </c>
      <c r="E217" s="241" t="s">
        <v>20</v>
      </c>
      <c r="F217" s="242" t="s">
        <v>135</v>
      </c>
      <c r="G217" s="240"/>
      <c r="H217" s="243">
        <v>100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AT217" s="249" t="s">
        <v>134</v>
      </c>
      <c r="AU217" s="249" t="s">
        <v>82</v>
      </c>
      <c r="AV217" s="12" t="s">
        <v>132</v>
      </c>
      <c r="AW217" s="12" t="s">
        <v>35</v>
      </c>
      <c r="AX217" s="12" t="s">
        <v>80</v>
      </c>
      <c r="AY217" s="249" t="s">
        <v>124</v>
      </c>
    </row>
    <row r="218" s="1" customFormat="1" ht="25.5" customHeight="1">
      <c r="B218" s="45"/>
      <c r="C218" s="216" t="s">
        <v>304</v>
      </c>
      <c r="D218" s="216" t="s">
        <v>127</v>
      </c>
      <c r="E218" s="217" t="s">
        <v>305</v>
      </c>
      <c r="F218" s="218" t="s">
        <v>306</v>
      </c>
      <c r="G218" s="219" t="s">
        <v>162</v>
      </c>
      <c r="H218" s="220">
        <v>1078.1500000000001</v>
      </c>
      <c r="I218" s="221"/>
      <c r="J218" s="220">
        <f>ROUND(I218*H218,2)</f>
        <v>0</v>
      </c>
      <c r="K218" s="218" t="s">
        <v>131</v>
      </c>
      <c r="L218" s="71"/>
      <c r="M218" s="222" t="s">
        <v>20</v>
      </c>
      <c r="N218" s="223" t="s">
        <v>43</v>
      </c>
      <c r="O218" s="46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AR218" s="23" t="s">
        <v>212</v>
      </c>
      <c r="AT218" s="23" t="s">
        <v>127</v>
      </c>
      <c r="AU218" s="23" t="s">
        <v>82</v>
      </c>
      <c r="AY218" s="23" t="s">
        <v>124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23" t="s">
        <v>80</v>
      </c>
      <c r="BK218" s="226">
        <f>ROUND(I218*H218,2)</f>
        <v>0</v>
      </c>
      <c r="BL218" s="23" t="s">
        <v>212</v>
      </c>
      <c r="BM218" s="23" t="s">
        <v>307</v>
      </c>
    </row>
    <row r="219" s="13" customFormat="1">
      <c r="B219" s="250"/>
      <c r="C219" s="251"/>
      <c r="D219" s="229" t="s">
        <v>134</v>
      </c>
      <c r="E219" s="252" t="s">
        <v>20</v>
      </c>
      <c r="F219" s="253" t="s">
        <v>308</v>
      </c>
      <c r="G219" s="251"/>
      <c r="H219" s="252" t="s">
        <v>20</v>
      </c>
      <c r="I219" s="254"/>
      <c r="J219" s="251"/>
      <c r="K219" s="251"/>
      <c r="L219" s="255"/>
      <c r="M219" s="256"/>
      <c r="N219" s="257"/>
      <c r="O219" s="257"/>
      <c r="P219" s="257"/>
      <c r="Q219" s="257"/>
      <c r="R219" s="257"/>
      <c r="S219" s="257"/>
      <c r="T219" s="258"/>
      <c r="AT219" s="259" t="s">
        <v>134</v>
      </c>
      <c r="AU219" s="259" t="s">
        <v>82</v>
      </c>
      <c r="AV219" s="13" t="s">
        <v>80</v>
      </c>
      <c r="AW219" s="13" t="s">
        <v>35</v>
      </c>
      <c r="AX219" s="13" t="s">
        <v>72</v>
      </c>
      <c r="AY219" s="259" t="s">
        <v>124</v>
      </c>
    </row>
    <row r="220" s="13" customFormat="1">
      <c r="B220" s="250"/>
      <c r="C220" s="251"/>
      <c r="D220" s="229" t="s">
        <v>134</v>
      </c>
      <c r="E220" s="252" t="s">
        <v>20</v>
      </c>
      <c r="F220" s="253" t="s">
        <v>309</v>
      </c>
      <c r="G220" s="251"/>
      <c r="H220" s="252" t="s">
        <v>20</v>
      </c>
      <c r="I220" s="254"/>
      <c r="J220" s="251"/>
      <c r="K220" s="251"/>
      <c r="L220" s="255"/>
      <c r="M220" s="256"/>
      <c r="N220" s="257"/>
      <c r="O220" s="257"/>
      <c r="P220" s="257"/>
      <c r="Q220" s="257"/>
      <c r="R220" s="257"/>
      <c r="S220" s="257"/>
      <c r="T220" s="258"/>
      <c r="AT220" s="259" t="s">
        <v>134</v>
      </c>
      <c r="AU220" s="259" t="s">
        <v>82</v>
      </c>
      <c r="AV220" s="13" t="s">
        <v>80</v>
      </c>
      <c r="AW220" s="13" t="s">
        <v>35</v>
      </c>
      <c r="AX220" s="13" t="s">
        <v>72</v>
      </c>
      <c r="AY220" s="259" t="s">
        <v>124</v>
      </c>
    </row>
    <row r="221" s="11" customFormat="1">
      <c r="B221" s="227"/>
      <c r="C221" s="228"/>
      <c r="D221" s="229" t="s">
        <v>134</v>
      </c>
      <c r="E221" s="230" t="s">
        <v>20</v>
      </c>
      <c r="F221" s="231" t="s">
        <v>310</v>
      </c>
      <c r="G221" s="228"/>
      <c r="H221" s="232">
        <v>724.27999999999997</v>
      </c>
      <c r="I221" s="233"/>
      <c r="J221" s="228"/>
      <c r="K221" s="228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134</v>
      </c>
      <c r="AU221" s="238" t="s">
        <v>82</v>
      </c>
      <c r="AV221" s="11" t="s">
        <v>82</v>
      </c>
      <c r="AW221" s="11" t="s">
        <v>35</v>
      </c>
      <c r="AX221" s="11" t="s">
        <v>72</v>
      </c>
      <c r="AY221" s="238" t="s">
        <v>124</v>
      </c>
    </row>
    <row r="222" s="13" customFormat="1">
      <c r="B222" s="250"/>
      <c r="C222" s="251"/>
      <c r="D222" s="229" t="s">
        <v>134</v>
      </c>
      <c r="E222" s="252" t="s">
        <v>20</v>
      </c>
      <c r="F222" s="253" t="s">
        <v>311</v>
      </c>
      <c r="G222" s="251"/>
      <c r="H222" s="252" t="s">
        <v>20</v>
      </c>
      <c r="I222" s="254"/>
      <c r="J222" s="251"/>
      <c r="K222" s="251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134</v>
      </c>
      <c r="AU222" s="259" t="s">
        <v>82</v>
      </c>
      <c r="AV222" s="13" t="s">
        <v>80</v>
      </c>
      <c r="AW222" s="13" t="s">
        <v>35</v>
      </c>
      <c r="AX222" s="13" t="s">
        <v>72</v>
      </c>
      <c r="AY222" s="259" t="s">
        <v>124</v>
      </c>
    </row>
    <row r="223" s="11" customFormat="1">
      <c r="B223" s="227"/>
      <c r="C223" s="228"/>
      <c r="D223" s="229" t="s">
        <v>134</v>
      </c>
      <c r="E223" s="230" t="s">
        <v>20</v>
      </c>
      <c r="F223" s="231" t="s">
        <v>312</v>
      </c>
      <c r="G223" s="228"/>
      <c r="H223" s="232">
        <v>272.74000000000001</v>
      </c>
      <c r="I223" s="233"/>
      <c r="J223" s="228"/>
      <c r="K223" s="228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134</v>
      </c>
      <c r="AU223" s="238" t="s">
        <v>82</v>
      </c>
      <c r="AV223" s="11" t="s">
        <v>82</v>
      </c>
      <c r="AW223" s="11" t="s">
        <v>35</v>
      </c>
      <c r="AX223" s="11" t="s">
        <v>72</v>
      </c>
      <c r="AY223" s="238" t="s">
        <v>124</v>
      </c>
    </row>
    <row r="224" s="13" customFormat="1">
      <c r="B224" s="250"/>
      <c r="C224" s="251"/>
      <c r="D224" s="229" t="s">
        <v>134</v>
      </c>
      <c r="E224" s="252" t="s">
        <v>20</v>
      </c>
      <c r="F224" s="253" t="s">
        <v>313</v>
      </c>
      <c r="G224" s="251"/>
      <c r="H224" s="252" t="s">
        <v>20</v>
      </c>
      <c r="I224" s="254"/>
      <c r="J224" s="251"/>
      <c r="K224" s="251"/>
      <c r="L224" s="255"/>
      <c r="M224" s="256"/>
      <c r="N224" s="257"/>
      <c r="O224" s="257"/>
      <c r="P224" s="257"/>
      <c r="Q224" s="257"/>
      <c r="R224" s="257"/>
      <c r="S224" s="257"/>
      <c r="T224" s="258"/>
      <c r="AT224" s="259" t="s">
        <v>134</v>
      </c>
      <c r="AU224" s="259" t="s">
        <v>82</v>
      </c>
      <c r="AV224" s="13" t="s">
        <v>80</v>
      </c>
      <c r="AW224" s="13" t="s">
        <v>35</v>
      </c>
      <c r="AX224" s="13" t="s">
        <v>72</v>
      </c>
      <c r="AY224" s="259" t="s">
        <v>124</v>
      </c>
    </row>
    <row r="225" s="11" customFormat="1">
      <c r="B225" s="227"/>
      <c r="C225" s="228"/>
      <c r="D225" s="229" t="s">
        <v>134</v>
      </c>
      <c r="E225" s="230" t="s">
        <v>20</v>
      </c>
      <c r="F225" s="231" t="s">
        <v>314</v>
      </c>
      <c r="G225" s="228"/>
      <c r="H225" s="232">
        <v>56.649999999999999</v>
      </c>
      <c r="I225" s="233"/>
      <c r="J225" s="228"/>
      <c r="K225" s="228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134</v>
      </c>
      <c r="AU225" s="238" t="s">
        <v>82</v>
      </c>
      <c r="AV225" s="11" t="s">
        <v>82</v>
      </c>
      <c r="AW225" s="11" t="s">
        <v>35</v>
      </c>
      <c r="AX225" s="11" t="s">
        <v>72</v>
      </c>
      <c r="AY225" s="238" t="s">
        <v>124</v>
      </c>
    </row>
    <row r="226" s="13" customFormat="1">
      <c r="B226" s="250"/>
      <c r="C226" s="251"/>
      <c r="D226" s="229" t="s">
        <v>134</v>
      </c>
      <c r="E226" s="252" t="s">
        <v>20</v>
      </c>
      <c r="F226" s="253" t="s">
        <v>315</v>
      </c>
      <c r="G226" s="251"/>
      <c r="H226" s="252" t="s">
        <v>20</v>
      </c>
      <c r="I226" s="254"/>
      <c r="J226" s="251"/>
      <c r="K226" s="251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134</v>
      </c>
      <c r="AU226" s="259" t="s">
        <v>82</v>
      </c>
      <c r="AV226" s="13" t="s">
        <v>80</v>
      </c>
      <c r="AW226" s="13" t="s">
        <v>35</v>
      </c>
      <c r="AX226" s="13" t="s">
        <v>72</v>
      </c>
      <c r="AY226" s="259" t="s">
        <v>124</v>
      </c>
    </row>
    <row r="227" s="11" customFormat="1">
      <c r="B227" s="227"/>
      <c r="C227" s="228"/>
      <c r="D227" s="229" t="s">
        <v>134</v>
      </c>
      <c r="E227" s="230" t="s">
        <v>20</v>
      </c>
      <c r="F227" s="231" t="s">
        <v>316</v>
      </c>
      <c r="G227" s="228"/>
      <c r="H227" s="232">
        <v>24.48</v>
      </c>
      <c r="I227" s="233"/>
      <c r="J227" s="228"/>
      <c r="K227" s="228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134</v>
      </c>
      <c r="AU227" s="238" t="s">
        <v>82</v>
      </c>
      <c r="AV227" s="11" t="s">
        <v>82</v>
      </c>
      <c r="AW227" s="11" t="s">
        <v>35</v>
      </c>
      <c r="AX227" s="11" t="s">
        <v>72</v>
      </c>
      <c r="AY227" s="238" t="s">
        <v>124</v>
      </c>
    </row>
    <row r="228" s="12" customFormat="1">
      <c r="B228" s="239"/>
      <c r="C228" s="240"/>
      <c r="D228" s="229" t="s">
        <v>134</v>
      </c>
      <c r="E228" s="241" t="s">
        <v>20</v>
      </c>
      <c r="F228" s="242" t="s">
        <v>135</v>
      </c>
      <c r="G228" s="240"/>
      <c r="H228" s="243">
        <v>1078.1500000000001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AT228" s="249" t="s">
        <v>134</v>
      </c>
      <c r="AU228" s="249" t="s">
        <v>82</v>
      </c>
      <c r="AV228" s="12" t="s">
        <v>132</v>
      </c>
      <c r="AW228" s="12" t="s">
        <v>35</v>
      </c>
      <c r="AX228" s="12" t="s">
        <v>80</v>
      </c>
      <c r="AY228" s="249" t="s">
        <v>124</v>
      </c>
    </row>
    <row r="229" s="1" customFormat="1" ht="16.5" customHeight="1">
      <c r="B229" s="45"/>
      <c r="C229" s="260" t="s">
        <v>317</v>
      </c>
      <c r="D229" s="260" t="s">
        <v>318</v>
      </c>
      <c r="E229" s="261" t="s">
        <v>319</v>
      </c>
      <c r="F229" s="262" t="s">
        <v>320</v>
      </c>
      <c r="G229" s="263" t="s">
        <v>153</v>
      </c>
      <c r="H229" s="264">
        <v>15.65</v>
      </c>
      <c r="I229" s="265"/>
      <c r="J229" s="264">
        <f>ROUND(I229*H229,2)</f>
        <v>0</v>
      </c>
      <c r="K229" s="262" t="s">
        <v>131</v>
      </c>
      <c r="L229" s="266"/>
      <c r="M229" s="267" t="s">
        <v>20</v>
      </c>
      <c r="N229" s="268" t="s">
        <v>43</v>
      </c>
      <c r="O229" s="46"/>
      <c r="P229" s="224">
        <f>O229*H229</f>
        <v>0</v>
      </c>
      <c r="Q229" s="224">
        <v>0.55000000000000004</v>
      </c>
      <c r="R229" s="224">
        <f>Q229*H229</f>
        <v>8.6075000000000017</v>
      </c>
      <c r="S229" s="224">
        <v>0</v>
      </c>
      <c r="T229" s="225">
        <f>S229*H229</f>
        <v>0</v>
      </c>
      <c r="AR229" s="23" t="s">
        <v>317</v>
      </c>
      <c r="AT229" s="23" t="s">
        <v>318</v>
      </c>
      <c r="AU229" s="23" t="s">
        <v>82</v>
      </c>
      <c r="AY229" s="23" t="s">
        <v>124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23" t="s">
        <v>80</v>
      </c>
      <c r="BK229" s="226">
        <f>ROUND(I229*H229,2)</f>
        <v>0</v>
      </c>
      <c r="BL229" s="23" t="s">
        <v>212</v>
      </c>
      <c r="BM229" s="23" t="s">
        <v>321</v>
      </c>
    </row>
    <row r="230" s="11" customFormat="1">
      <c r="B230" s="227"/>
      <c r="C230" s="228"/>
      <c r="D230" s="229" t="s">
        <v>134</v>
      </c>
      <c r="E230" s="230" t="s">
        <v>20</v>
      </c>
      <c r="F230" s="231" t="s">
        <v>322</v>
      </c>
      <c r="G230" s="228"/>
      <c r="H230" s="232">
        <v>14.23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134</v>
      </c>
      <c r="AU230" s="238" t="s">
        <v>82</v>
      </c>
      <c r="AV230" s="11" t="s">
        <v>82</v>
      </c>
      <c r="AW230" s="11" t="s">
        <v>35</v>
      </c>
      <c r="AX230" s="11" t="s">
        <v>72</v>
      </c>
      <c r="AY230" s="238" t="s">
        <v>124</v>
      </c>
    </row>
    <row r="231" s="12" customFormat="1">
      <c r="B231" s="239"/>
      <c r="C231" s="240"/>
      <c r="D231" s="229" t="s">
        <v>134</v>
      </c>
      <c r="E231" s="241" t="s">
        <v>20</v>
      </c>
      <c r="F231" s="242" t="s">
        <v>135</v>
      </c>
      <c r="G231" s="240"/>
      <c r="H231" s="243">
        <v>14.23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AT231" s="249" t="s">
        <v>134</v>
      </c>
      <c r="AU231" s="249" t="s">
        <v>82</v>
      </c>
      <c r="AV231" s="12" t="s">
        <v>132</v>
      </c>
      <c r="AW231" s="12" t="s">
        <v>35</v>
      </c>
      <c r="AX231" s="12" t="s">
        <v>80</v>
      </c>
      <c r="AY231" s="249" t="s">
        <v>124</v>
      </c>
    </row>
    <row r="232" s="11" customFormat="1">
      <c r="B232" s="227"/>
      <c r="C232" s="228"/>
      <c r="D232" s="229" t="s">
        <v>134</v>
      </c>
      <c r="E232" s="228"/>
      <c r="F232" s="231" t="s">
        <v>323</v>
      </c>
      <c r="G232" s="228"/>
      <c r="H232" s="232">
        <v>15.65</v>
      </c>
      <c r="I232" s="233"/>
      <c r="J232" s="228"/>
      <c r="K232" s="228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134</v>
      </c>
      <c r="AU232" s="238" t="s">
        <v>82</v>
      </c>
      <c r="AV232" s="11" t="s">
        <v>82</v>
      </c>
      <c r="AW232" s="11" t="s">
        <v>6</v>
      </c>
      <c r="AX232" s="11" t="s">
        <v>80</v>
      </c>
      <c r="AY232" s="238" t="s">
        <v>124</v>
      </c>
    </row>
    <row r="233" s="1" customFormat="1" ht="16.5" customHeight="1">
      <c r="B233" s="45"/>
      <c r="C233" s="216" t="s">
        <v>324</v>
      </c>
      <c r="D233" s="216" t="s">
        <v>127</v>
      </c>
      <c r="E233" s="217" t="s">
        <v>325</v>
      </c>
      <c r="F233" s="218" t="s">
        <v>326</v>
      </c>
      <c r="G233" s="219" t="s">
        <v>211</v>
      </c>
      <c r="H233" s="220">
        <v>5390.75</v>
      </c>
      <c r="I233" s="221"/>
      <c r="J233" s="220">
        <f>ROUND(I233*H233,2)</f>
        <v>0</v>
      </c>
      <c r="K233" s="218" t="s">
        <v>131</v>
      </c>
      <c r="L233" s="71"/>
      <c r="M233" s="222" t="s">
        <v>20</v>
      </c>
      <c r="N233" s="223" t="s">
        <v>43</v>
      </c>
      <c r="O233" s="46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AR233" s="23" t="s">
        <v>212</v>
      </c>
      <c r="AT233" s="23" t="s">
        <v>127</v>
      </c>
      <c r="AU233" s="23" t="s">
        <v>82</v>
      </c>
      <c r="AY233" s="23" t="s">
        <v>124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23" t="s">
        <v>80</v>
      </c>
      <c r="BK233" s="226">
        <f>ROUND(I233*H233,2)</f>
        <v>0</v>
      </c>
      <c r="BL233" s="23" t="s">
        <v>212</v>
      </c>
      <c r="BM233" s="23" t="s">
        <v>327</v>
      </c>
    </row>
    <row r="234" s="11" customFormat="1">
      <c r="B234" s="227"/>
      <c r="C234" s="228"/>
      <c r="D234" s="229" t="s">
        <v>134</v>
      </c>
      <c r="E234" s="230" t="s">
        <v>20</v>
      </c>
      <c r="F234" s="231" t="s">
        <v>328</v>
      </c>
      <c r="G234" s="228"/>
      <c r="H234" s="232">
        <v>5390.75</v>
      </c>
      <c r="I234" s="233"/>
      <c r="J234" s="228"/>
      <c r="K234" s="228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134</v>
      </c>
      <c r="AU234" s="238" t="s">
        <v>82</v>
      </c>
      <c r="AV234" s="11" t="s">
        <v>82</v>
      </c>
      <c r="AW234" s="11" t="s">
        <v>35</v>
      </c>
      <c r="AX234" s="11" t="s">
        <v>72</v>
      </c>
      <c r="AY234" s="238" t="s">
        <v>124</v>
      </c>
    </row>
    <row r="235" s="12" customFormat="1">
      <c r="B235" s="239"/>
      <c r="C235" s="240"/>
      <c r="D235" s="229" t="s">
        <v>134</v>
      </c>
      <c r="E235" s="241" t="s">
        <v>20</v>
      </c>
      <c r="F235" s="242" t="s">
        <v>135</v>
      </c>
      <c r="G235" s="240"/>
      <c r="H235" s="243">
        <v>5390.75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AT235" s="249" t="s">
        <v>134</v>
      </c>
      <c r="AU235" s="249" t="s">
        <v>82</v>
      </c>
      <c r="AV235" s="12" t="s">
        <v>132</v>
      </c>
      <c r="AW235" s="12" t="s">
        <v>35</v>
      </c>
      <c r="AX235" s="12" t="s">
        <v>80</v>
      </c>
      <c r="AY235" s="249" t="s">
        <v>124</v>
      </c>
    </row>
    <row r="236" s="1" customFormat="1" ht="16.5" customHeight="1">
      <c r="B236" s="45"/>
      <c r="C236" s="260" t="s">
        <v>329</v>
      </c>
      <c r="D236" s="260" t="s">
        <v>318</v>
      </c>
      <c r="E236" s="261" t="s">
        <v>330</v>
      </c>
      <c r="F236" s="262" t="s">
        <v>331</v>
      </c>
      <c r="G236" s="263" t="s">
        <v>153</v>
      </c>
      <c r="H236" s="264">
        <v>14.23</v>
      </c>
      <c r="I236" s="265"/>
      <c r="J236" s="264">
        <f>ROUND(I236*H236,2)</f>
        <v>0</v>
      </c>
      <c r="K236" s="262" t="s">
        <v>131</v>
      </c>
      <c r="L236" s="266"/>
      <c r="M236" s="267" t="s">
        <v>20</v>
      </c>
      <c r="N236" s="268" t="s">
        <v>43</v>
      </c>
      <c r="O236" s="46"/>
      <c r="P236" s="224">
        <f>O236*H236</f>
        <v>0</v>
      </c>
      <c r="Q236" s="224">
        <v>0.55000000000000004</v>
      </c>
      <c r="R236" s="224">
        <f>Q236*H236</f>
        <v>7.8265000000000011</v>
      </c>
      <c r="S236" s="224">
        <v>0</v>
      </c>
      <c r="T236" s="225">
        <f>S236*H236</f>
        <v>0</v>
      </c>
      <c r="AR236" s="23" t="s">
        <v>317</v>
      </c>
      <c r="AT236" s="23" t="s">
        <v>318</v>
      </c>
      <c r="AU236" s="23" t="s">
        <v>82</v>
      </c>
      <c r="AY236" s="23" t="s">
        <v>124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23" t="s">
        <v>80</v>
      </c>
      <c r="BK236" s="226">
        <f>ROUND(I236*H236,2)</f>
        <v>0</v>
      </c>
      <c r="BL236" s="23" t="s">
        <v>212</v>
      </c>
      <c r="BM236" s="23" t="s">
        <v>332</v>
      </c>
    </row>
    <row r="237" s="11" customFormat="1">
      <c r="B237" s="227"/>
      <c r="C237" s="228"/>
      <c r="D237" s="229" t="s">
        <v>134</v>
      </c>
      <c r="E237" s="230" t="s">
        <v>20</v>
      </c>
      <c r="F237" s="231" t="s">
        <v>333</v>
      </c>
      <c r="G237" s="228"/>
      <c r="H237" s="232">
        <v>12.94</v>
      </c>
      <c r="I237" s="233"/>
      <c r="J237" s="228"/>
      <c r="K237" s="228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134</v>
      </c>
      <c r="AU237" s="238" t="s">
        <v>82</v>
      </c>
      <c r="AV237" s="11" t="s">
        <v>82</v>
      </c>
      <c r="AW237" s="11" t="s">
        <v>35</v>
      </c>
      <c r="AX237" s="11" t="s">
        <v>72</v>
      </c>
      <c r="AY237" s="238" t="s">
        <v>124</v>
      </c>
    </row>
    <row r="238" s="12" customFormat="1">
      <c r="B238" s="239"/>
      <c r="C238" s="240"/>
      <c r="D238" s="229" t="s">
        <v>134</v>
      </c>
      <c r="E238" s="241" t="s">
        <v>20</v>
      </c>
      <c r="F238" s="242" t="s">
        <v>135</v>
      </c>
      <c r="G238" s="240"/>
      <c r="H238" s="243">
        <v>12.94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AT238" s="249" t="s">
        <v>134</v>
      </c>
      <c r="AU238" s="249" t="s">
        <v>82</v>
      </c>
      <c r="AV238" s="12" t="s">
        <v>132</v>
      </c>
      <c r="AW238" s="12" t="s">
        <v>35</v>
      </c>
      <c r="AX238" s="12" t="s">
        <v>80</v>
      </c>
      <c r="AY238" s="249" t="s">
        <v>124</v>
      </c>
    </row>
    <row r="239" s="11" customFormat="1">
      <c r="B239" s="227"/>
      <c r="C239" s="228"/>
      <c r="D239" s="229" t="s">
        <v>134</v>
      </c>
      <c r="E239" s="228"/>
      <c r="F239" s="231" t="s">
        <v>334</v>
      </c>
      <c r="G239" s="228"/>
      <c r="H239" s="232">
        <v>14.23</v>
      </c>
      <c r="I239" s="233"/>
      <c r="J239" s="228"/>
      <c r="K239" s="228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134</v>
      </c>
      <c r="AU239" s="238" t="s">
        <v>82</v>
      </c>
      <c r="AV239" s="11" t="s">
        <v>82</v>
      </c>
      <c r="AW239" s="11" t="s">
        <v>6</v>
      </c>
      <c r="AX239" s="11" t="s">
        <v>80</v>
      </c>
      <c r="AY239" s="238" t="s">
        <v>124</v>
      </c>
    </row>
    <row r="240" s="1" customFormat="1" ht="38.25" customHeight="1">
      <c r="B240" s="45"/>
      <c r="C240" s="216" t="s">
        <v>335</v>
      </c>
      <c r="D240" s="216" t="s">
        <v>127</v>
      </c>
      <c r="E240" s="217" t="s">
        <v>336</v>
      </c>
      <c r="F240" s="218" t="s">
        <v>337</v>
      </c>
      <c r="G240" s="219" t="s">
        <v>162</v>
      </c>
      <c r="H240" s="220">
        <v>1078.1500000000001</v>
      </c>
      <c r="I240" s="221"/>
      <c r="J240" s="220">
        <f>ROUND(I240*H240,2)</f>
        <v>0</v>
      </c>
      <c r="K240" s="218" t="s">
        <v>131</v>
      </c>
      <c r="L240" s="71"/>
      <c r="M240" s="222" t="s">
        <v>20</v>
      </c>
      <c r="N240" s="223" t="s">
        <v>43</v>
      </c>
      <c r="O240" s="46"/>
      <c r="P240" s="224">
        <f>O240*H240</f>
        <v>0</v>
      </c>
      <c r="Q240" s="224">
        <v>0</v>
      </c>
      <c r="R240" s="224">
        <f>Q240*H240</f>
        <v>0</v>
      </c>
      <c r="S240" s="224">
        <v>0.0070000000000000001</v>
      </c>
      <c r="T240" s="225">
        <f>S240*H240</f>
        <v>7.5470500000000005</v>
      </c>
      <c r="AR240" s="23" t="s">
        <v>212</v>
      </c>
      <c r="AT240" s="23" t="s">
        <v>127</v>
      </c>
      <c r="AU240" s="23" t="s">
        <v>82</v>
      </c>
      <c r="AY240" s="23" t="s">
        <v>124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23" t="s">
        <v>80</v>
      </c>
      <c r="BK240" s="226">
        <f>ROUND(I240*H240,2)</f>
        <v>0</v>
      </c>
      <c r="BL240" s="23" t="s">
        <v>212</v>
      </c>
      <c r="BM240" s="23" t="s">
        <v>338</v>
      </c>
    </row>
    <row r="241" s="13" customFormat="1">
      <c r="B241" s="250"/>
      <c r="C241" s="251"/>
      <c r="D241" s="229" t="s">
        <v>134</v>
      </c>
      <c r="E241" s="252" t="s">
        <v>20</v>
      </c>
      <c r="F241" s="253" t="s">
        <v>339</v>
      </c>
      <c r="G241" s="251"/>
      <c r="H241" s="252" t="s">
        <v>20</v>
      </c>
      <c r="I241" s="254"/>
      <c r="J241" s="251"/>
      <c r="K241" s="251"/>
      <c r="L241" s="255"/>
      <c r="M241" s="256"/>
      <c r="N241" s="257"/>
      <c r="O241" s="257"/>
      <c r="P241" s="257"/>
      <c r="Q241" s="257"/>
      <c r="R241" s="257"/>
      <c r="S241" s="257"/>
      <c r="T241" s="258"/>
      <c r="AT241" s="259" t="s">
        <v>134</v>
      </c>
      <c r="AU241" s="259" t="s">
        <v>82</v>
      </c>
      <c r="AV241" s="13" t="s">
        <v>80</v>
      </c>
      <c r="AW241" s="13" t="s">
        <v>35</v>
      </c>
      <c r="AX241" s="13" t="s">
        <v>72</v>
      </c>
      <c r="AY241" s="259" t="s">
        <v>124</v>
      </c>
    </row>
    <row r="242" s="13" customFormat="1">
      <c r="B242" s="250"/>
      <c r="C242" s="251"/>
      <c r="D242" s="229" t="s">
        <v>134</v>
      </c>
      <c r="E242" s="252" t="s">
        <v>20</v>
      </c>
      <c r="F242" s="253" t="s">
        <v>309</v>
      </c>
      <c r="G242" s="251"/>
      <c r="H242" s="252" t="s">
        <v>20</v>
      </c>
      <c r="I242" s="254"/>
      <c r="J242" s="251"/>
      <c r="K242" s="251"/>
      <c r="L242" s="255"/>
      <c r="M242" s="256"/>
      <c r="N242" s="257"/>
      <c r="O242" s="257"/>
      <c r="P242" s="257"/>
      <c r="Q242" s="257"/>
      <c r="R242" s="257"/>
      <c r="S242" s="257"/>
      <c r="T242" s="258"/>
      <c r="AT242" s="259" t="s">
        <v>134</v>
      </c>
      <c r="AU242" s="259" t="s">
        <v>82</v>
      </c>
      <c r="AV242" s="13" t="s">
        <v>80</v>
      </c>
      <c r="AW242" s="13" t="s">
        <v>35</v>
      </c>
      <c r="AX242" s="13" t="s">
        <v>72</v>
      </c>
      <c r="AY242" s="259" t="s">
        <v>124</v>
      </c>
    </row>
    <row r="243" s="11" customFormat="1">
      <c r="B243" s="227"/>
      <c r="C243" s="228"/>
      <c r="D243" s="229" t="s">
        <v>134</v>
      </c>
      <c r="E243" s="230" t="s">
        <v>20</v>
      </c>
      <c r="F243" s="231" t="s">
        <v>310</v>
      </c>
      <c r="G243" s="228"/>
      <c r="H243" s="232">
        <v>724.27999999999997</v>
      </c>
      <c r="I243" s="233"/>
      <c r="J243" s="228"/>
      <c r="K243" s="228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134</v>
      </c>
      <c r="AU243" s="238" t="s">
        <v>82</v>
      </c>
      <c r="AV243" s="11" t="s">
        <v>82</v>
      </c>
      <c r="AW243" s="11" t="s">
        <v>35</v>
      </c>
      <c r="AX243" s="11" t="s">
        <v>72</v>
      </c>
      <c r="AY243" s="238" t="s">
        <v>124</v>
      </c>
    </row>
    <row r="244" s="13" customFormat="1">
      <c r="B244" s="250"/>
      <c r="C244" s="251"/>
      <c r="D244" s="229" t="s">
        <v>134</v>
      </c>
      <c r="E244" s="252" t="s">
        <v>20</v>
      </c>
      <c r="F244" s="253" t="s">
        <v>311</v>
      </c>
      <c r="G244" s="251"/>
      <c r="H244" s="252" t="s">
        <v>20</v>
      </c>
      <c r="I244" s="254"/>
      <c r="J244" s="251"/>
      <c r="K244" s="251"/>
      <c r="L244" s="255"/>
      <c r="M244" s="256"/>
      <c r="N244" s="257"/>
      <c r="O244" s="257"/>
      <c r="P244" s="257"/>
      <c r="Q244" s="257"/>
      <c r="R244" s="257"/>
      <c r="S244" s="257"/>
      <c r="T244" s="258"/>
      <c r="AT244" s="259" t="s">
        <v>134</v>
      </c>
      <c r="AU244" s="259" t="s">
        <v>82</v>
      </c>
      <c r="AV244" s="13" t="s">
        <v>80</v>
      </c>
      <c r="AW244" s="13" t="s">
        <v>35</v>
      </c>
      <c r="AX244" s="13" t="s">
        <v>72</v>
      </c>
      <c r="AY244" s="259" t="s">
        <v>124</v>
      </c>
    </row>
    <row r="245" s="11" customFormat="1">
      <c r="B245" s="227"/>
      <c r="C245" s="228"/>
      <c r="D245" s="229" t="s">
        <v>134</v>
      </c>
      <c r="E245" s="230" t="s">
        <v>20</v>
      </c>
      <c r="F245" s="231" t="s">
        <v>312</v>
      </c>
      <c r="G245" s="228"/>
      <c r="H245" s="232">
        <v>272.74000000000001</v>
      </c>
      <c r="I245" s="233"/>
      <c r="J245" s="228"/>
      <c r="K245" s="228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134</v>
      </c>
      <c r="AU245" s="238" t="s">
        <v>82</v>
      </c>
      <c r="AV245" s="11" t="s">
        <v>82</v>
      </c>
      <c r="AW245" s="11" t="s">
        <v>35</v>
      </c>
      <c r="AX245" s="11" t="s">
        <v>72</v>
      </c>
      <c r="AY245" s="238" t="s">
        <v>124</v>
      </c>
    </row>
    <row r="246" s="13" customFormat="1">
      <c r="B246" s="250"/>
      <c r="C246" s="251"/>
      <c r="D246" s="229" t="s">
        <v>134</v>
      </c>
      <c r="E246" s="252" t="s">
        <v>20</v>
      </c>
      <c r="F246" s="253" t="s">
        <v>313</v>
      </c>
      <c r="G246" s="251"/>
      <c r="H246" s="252" t="s">
        <v>20</v>
      </c>
      <c r="I246" s="254"/>
      <c r="J246" s="251"/>
      <c r="K246" s="251"/>
      <c r="L246" s="255"/>
      <c r="M246" s="256"/>
      <c r="N246" s="257"/>
      <c r="O246" s="257"/>
      <c r="P246" s="257"/>
      <c r="Q246" s="257"/>
      <c r="R246" s="257"/>
      <c r="S246" s="257"/>
      <c r="T246" s="258"/>
      <c r="AT246" s="259" t="s">
        <v>134</v>
      </c>
      <c r="AU246" s="259" t="s">
        <v>82</v>
      </c>
      <c r="AV246" s="13" t="s">
        <v>80</v>
      </c>
      <c r="AW246" s="13" t="s">
        <v>35</v>
      </c>
      <c r="AX246" s="13" t="s">
        <v>72</v>
      </c>
      <c r="AY246" s="259" t="s">
        <v>124</v>
      </c>
    </row>
    <row r="247" s="11" customFormat="1">
      <c r="B247" s="227"/>
      <c r="C247" s="228"/>
      <c r="D247" s="229" t="s">
        <v>134</v>
      </c>
      <c r="E247" s="230" t="s">
        <v>20</v>
      </c>
      <c r="F247" s="231" t="s">
        <v>314</v>
      </c>
      <c r="G247" s="228"/>
      <c r="H247" s="232">
        <v>56.649999999999999</v>
      </c>
      <c r="I247" s="233"/>
      <c r="J247" s="228"/>
      <c r="K247" s="228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134</v>
      </c>
      <c r="AU247" s="238" t="s">
        <v>82</v>
      </c>
      <c r="AV247" s="11" t="s">
        <v>82</v>
      </c>
      <c r="AW247" s="11" t="s">
        <v>35</v>
      </c>
      <c r="AX247" s="11" t="s">
        <v>72</v>
      </c>
      <c r="AY247" s="238" t="s">
        <v>124</v>
      </c>
    </row>
    <row r="248" s="13" customFormat="1">
      <c r="B248" s="250"/>
      <c r="C248" s="251"/>
      <c r="D248" s="229" t="s">
        <v>134</v>
      </c>
      <c r="E248" s="252" t="s">
        <v>20</v>
      </c>
      <c r="F248" s="253" t="s">
        <v>315</v>
      </c>
      <c r="G248" s="251"/>
      <c r="H248" s="252" t="s">
        <v>20</v>
      </c>
      <c r="I248" s="254"/>
      <c r="J248" s="251"/>
      <c r="K248" s="251"/>
      <c r="L248" s="255"/>
      <c r="M248" s="256"/>
      <c r="N248" s="257"/>
      <c r="O248" s="257"/>
      <c r="P248" s="257"/>
      <c r="Q248" s="257"/>
      <c r="R248" s="257"/>
      <c r="S248" s="257"/>
      <c r="T248" s="258"/>
      <c r="AT248" s="259" t="s">
        <v>134</v>
      </c>
      <c r="AU248" s="259" t="s">
        <v>82</v>
      </c>
      <c r="AV248" s="13" t="s">
        <v>80</v>
      </c>
      <c r="AW248" s="13" t="s">
        <v>35</v>
      </c>
      <c r="AX248" s="13" t="s">
        <v>72</v>
      </c>
      <c r="AY248" s="259" t="s">
        <v>124</v>
      </c>
    </row>
    <row r="249" s="11" customFormat="1">
      <c r="B249" s="227"/>
      <c r="C249" s="228"/>
      <c r="D249" s="229" t="s">
        <v>134</v>
      </c>
      <c r="E249" s="230" t="s">
        <v>20</v>
      </c>
      <c r="F249" s="231" t="s">
        <v>316</v>
      </c>
      <c r="G249" s="228"/>
      <c r="H249" s="232">
        <v>24.48</v>
      </c>
      <c r="I249" s="233"/>
      <c r="J249" s="228"/>
      <c r="K249" s="228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134</v>
      </c>
      <c r="AU249" s="238" t="s">
        <v>82</v>
      </c>
      <c r="AV249" s="11" t="s">
        <v>82</v>
      </c>
      <c r="AW249" s="11" t="s">
        <v>35</v>
      </c>
      <c r="AX249" s="11" t="s">
        <v>72</v>
      </c>
      <c r="AY249" s="238" t="s">
        <v>124</v>
      </c>
    </row>
    <row r="250" s="12" customFormat="1">
      <c r="B250" s="239"/>
      <c r="C250" s="240"/>
      <c r="D250" s="229" t="s">
        <v>134</v>
      </c>
      <c r="E250" s="241" t="s">
        <v>20</v>
      </c>
      <c r="F250" s="242" t="s">
        <v>135</v>
      </c>
      <c r="G250" s="240"/>
      <c r="H250" s="243">
        <v>1078.1500000000001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AT250" s="249" t="s">
        <v>134</v>
      </c>
      <c r="AU250" s="249" t="s">
        <v>82</v>
      </c>
      <c r="AV250" s="12" t="s">
        <v>132</v>
      </c>
      <c r="AW250" s="12" t="s">
        <v>35</v>
      </c>
      <c r="AX250" s="12" t="s">
        <v>80</v>
      </c>
      <c r="AY250" s="249" t="s">
        <v>124</v>
      </c>
    </row>
    <row r="251" s="1" customFormat="1" ht="25.5" customHeight="1">
      <c r="B251" s="45"/>
      <c r="C251" s="216" t="s">
        <v>340</v>
      </c>
      <c r="D251" s="216" t="s">
        <v>127</v>
      </c>
      <c r="E251" s="217" t="s">
        <v>341</v>
      </c>
      <c r="F251" s="218" t="s">
        <v>342</v>
      </c>
      <c r="G251" s="219" t="s">
        <v>153</v>
      </c>
      <c r="H251" s="220">
        <v>29.879999999999999</v>
      </c>
      <c r="I251" s="221"/>
      <c r="J251" s="220">
        <f>ROUND(I251*H251,2)</f>
        <v>0</v>
      </c>
      <c r="K251" s="218" t="s">
        <v>131</v>
      </c>
      <c r="L251" s="71"/>
      <c r="M251" s="222" t="s">
        <v>20</v>
      </c>
      <c r="N251" s="223" t="s">
        <v>43</v>
      </c>
      <c r="O251" s="46"/>
      <c r="P251" s="224">
        <f>O251*H251</f>
        <v>0</v>
      </c>
      <c r="Q251" s="224">
        <v>0.023369999999999998</v>
      </c>
      <c r="R251" s="224">
        <f>Q251*H251</f>
        <v>0.69829559999999991</v>
      </c>
      <c r="S251" s="224">
        <v>0</v>
      </c>
      <c r="T251" s="225">
        <f>S251*H251</f>
        <v>0</v>
      </c>
      <c r="AR251" s="23" t="s">
        <v>212</v>
      </c>
      <c r="AT251" s="23" t="s">
        <v>127</v>
      </c>
      <c r="AU251" s="23" t="s">
        <v>82</v>
      </c>
      <c r="AY251" s="23" t="s">
        <v>124</v>
      </c>
      <c r="BE251" s="226">
        <f>IF(N251="základní",J251,0)</f>
        <v>0</v>
      </c>
      <c r="BF251" s="226">
        <f>IF(N251="snížená",J251,0)</f>
        <v>0</v>
      </c>
      <c r="BG251" s="226">
        <f>IF(N251="zákl. přenesená",J251,0)</f>
        <v>0</v>
      </c>
      <c r="BH251" s="226">
        <f>IF(N251="sníž. přenesená",J251,0)</f>
        <v>0</v>
      </c>
      <c r="BI251" s="226">
        <f>IF(N251="nulová",J251,0)</f>
        <v>0</v>
      </c>
      <c r="BJ251" s="23" t="s">
        <v>80</v>
      </c>
      <c r="BK251" s="226">
        <f>ROUND(I251*H251,2)</f>
        <v>0</v>
      </c>
      <c r="BL251" s="23" t="s">
        <v>212</v>
      </c>
      <c r="BM251" s="23" t="s">
        <v>343</v>
      </c>
    </row>
    <row r="252" s="11" customFormat="1">
      <c r="B252" s="227"/>
      <c r="C252" s="228"/>
      <c r="D252" s="229" t="s">
        <v>134</v>
      </c>
      <c r="E252" s="230" t="s">
        <v>20</v>
      </c>
      <c r="F252" s="231" t="s">
        <v>271</v>
      </c>
      <c r="G252" s="228"/>
      <c r="H252" s="232">
        <v>15.65</v>
      </c>
      <c r="I252" s="233"/>
      <c r="J252" s="228"/>
      <c r="K252" s="228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134</v>
      </c>
      <c r="AU252" s="238" t="s">
        <v>82</v>
      </c>
      <c r="AV252" s="11" t="s">
        <v>82</v>
      </c>
      <c r="AW252" s="11" t="s">
        <v>35</v>
      </c>
      <c r="AX252" s="11" t="s">
        <v>72</v>
      </c>
      <c r="AY252" s="238" t="s">
        <v>124</v>
      </c>
    </row>
    <row r="253" s="11" customFormat="1">
      <c r="B253" s="227"/>
      <c r="C253" s="228"/>
      <c r="D253" s="229" t="s">
        <v>134</v>
      </c>
      <c r="E253" s="230" t="s">
        <v>20</v>
      </c>
      <c r="F253" s="231" t="s">
        <v>272</v>
      </c>
      <c r="G253" s="228"/>
      <c r="H253" s="232">
        <v>14.23</v>
      </c>
      <c r="I253" s="233"/>
      <c r="J253" s="228"/>
      <c r="K253" s="228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134</v>
      </c>
      <c r="AU253" s="238" t="s">
        <v>82</v>
      </c>
      <c r="AV253" s="11" t="s">
        <v>82</v>
      </c>
      <c r="AW253" s="11" t="s">
        <v>35</v>
      </c>
      <c r="AX253" s="11" t="s">
        <v>72</v>
      </c>
      <c r="AY253" s="238" t="s">
        <v>124</v>
      </c>
    </row>
    <row r="254" s="12" customFormat="1">
      <c r="B254" s="239"/>
      <c r="C254" s="240"/>
      <c r="D254" s="229" t="s">
        <v>134</v>
      </c>
      <c r="E254" s="241" t="s">
        <v>20</v>
      </c>
      <c r="F254" s="242" t="s">
        <v>135</v>
      </c>
      <c r="G254" s="240"/>
      <c r="H254" s="243">
        <v>29.879999999999999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AT254" s="249" t="s">
        <v>134</v>
      </c>
      <c r="AU254" s="249" t="s">
        <v>82</v>
      </c>
      <c r="AV254" s="12" t="s">
        <v>132</v>
      </c>
      <c r="AW254" s="12" t="s">
        <v>35</v>
      </c>
      <c r="AX254" s="12" t="s">
        <v>80</v>
      </c>
      <c r="AY254" s="249" t="s">
        <v>124</v>
      </c>
    </row>
    <row r="255" s="1" customFormat="1" ht="38.25" customHeight="1">
      <c r="B255" s="45"/>
      <c r="C255" s="216" t="s">
        <v>344</v>
      </c>
      <c r="D255" s="216" t="s">
        <v>127</v>
      </c>
      <c r="E255" s="217" t="s">
        <v>345</v>
      </c>
      <c r="F255" s="218" t="s">
        <v>346</v>
      </c>
      <c r="G255" s="219" t="s">
        <v>243</v>
      </c>
      <c r="H255" s="221"/>
      <c r="I255" s="221"/>
      <c r="J255" s="220">
        <f>ROUND(I255*H255,2)</f>
        <v>0</v>
      </c>
      <c r="K255" s="218" t="s">
        <v>131</v>
      </c>
      <c r="L255" s="71"/>
      <c r="M255" s="222" t="s">
        <v>20</v>
      </c>
      <c r="N255" s="223" t="s">
        <v>43</v>
      </c>
      <c r="O255" s="46"/>
      <c r="P255" s="224">
        <f>O255*H255</f>
        <v>0</v>
      </c>
      <c r="Q255" s="224">
        <v>0</v>
      </c>
      <c r="R255" s="224">
        <f>Q255*H255</f>
        <v>0</v>
      </c>
      <c r="S255" s="224">
        <v>0</v>
      </c>
      <c r="T255" s="225">
        <f>S255*H255</f>
        <v>0</v>
      </c>
      <c r="AR255" s="23" t="s">
        <v>212</v>
      </c>
      <c r="AT255" s="23" t="s">
        <v>127</v>
      </c>
      <c r="AU255" s="23" t="s">
        <v>82</v>
      </c>
      <c r="AY255" s="23" t="s">
        <v>124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23" t="s">
        <v>80</v>
      </c>
      <c r="BK255" s="226">
        <f>ROUND(I255*H255,2)</f>
        <v>0</v>
      </c>
      <c r="BL255" s="23" t="s">
        <v>212</v>
      </c>
      <c r="BM255" s="23" t="s">
        <v>347</v>
      </c>
    </row>
    <row r="256" s="10" customFormat="1" ht="29.88" customHeight="1">
      <c r="B256" s="200"/>
      <c r="C256" s="201"/>
      <c r="D256" s="202" t="s">
        <v>71</v>
      </c>
      <c r="E256" s="214" t="s">
        <v>348</v>
      </c>
      <c r="F256" s="214" t="s">
        <v>349</v>
      </c>
      <c r="G256" s="201"/>
      <c r="H256" s="201"/>
      <c r="I256" s="204"/>
      <c r="J256" s="215">
        <f>BK256</f>
        <v>0</v>
      </c>
      <c r="K256" s="201"/>
      <c r="L256" s="206"/>
      <c r="M256" s="207"/>
      <c r="N256" s="208"/>
      <c r="O256" s="208"/>
      <c r="P256" s="209">
        <f>SUM(P257:P462)</f>
        <v>0</v>
      </c>
      <c r="Q256" s="208"/>
      <c r="R256" s="209">
        <f>SUM(R257:R462)</f>
        <v>7.8705505000000047</v>
      </c>
      <c r="S256" s="208"/>
      <c r="T256" s="210">
        <f>SUM(T257:T462)</f>
        <v>4.1735590000000009</v>
      </c>
      <c r="AR256" s="211" t="s">
        <v>82</v>
      </c>
      <c r="AT256" s="212" t="s">
        <v>71</v>
      </c>
      <c r="AU256" s="212" t="s">
        <v>80</v>
      </c>
      <c r="AY256" s="211" t="s">
        <v>124</v>
      </c>
      <c r="BK256" s="213">
        <f>SUM(BK257:BK462)</f>
        <v>0</v>
      </c>
    </row>
    <row r="257" s="1" customFormat="1" ht="16.5" customHeight="1">
      <c r="B257" s="45"/>
      <c r="C257" s="216" t="s">
        <v>350</v>
      </c>
      <c r="D257" s="216" t="s">
        <v>127</v>
      </c>
      <c r="E257" s="217" t="s">
        <v>351</v>
      </c>
      <c r="F257" s="218" t="s">
        <v>352</v>
      </c>
      <c r="G257" s="219" t="s">
        <v>162</v>
      </c>
      <c r="H257" s="220">
        <v>1078.1500000000001</v>
      </c>
      <c r="I257" s="221"/>
      <c r="J257" s="220">
        <f>ROUND(I257*H257,2)</f>
        <v>0</v>
      </c>
      <c r="K257" s="218" t="s">
        <v>131</v>
      </c>
      <c r="L257" s="71"/>
      <c r="M257" s="222" t="s">
        <v>20</v>
      </c>
      <c r="N257" s="223" t="s">
        <v>43</v>
      </c>
      <c r="O257" s="46"/>
      <c r="P257" s="224">
        <f>O257*H257</f>
        <v>0</v>
      </c>
      <c r="Q257" s="224">
        <v>0</v>
      </c>
      <c r="R257" s="224">
        <f>Q257*H257</f>
        <v>0</v>
      </c>
      <c r="S257" s="224">
        <v>0.0031199999999999999</v>
      </c>
      <c r="T257" s="225">
        <f>S257*H257</f>
        <v>3.3638280000000003</v>
      </c>
      <c r="AR257" s="23" t="s">
        <v>212</v>
      </c>
      <c r="AT257" s="23" t="s">
        <v>127</v>
      </c>
      <c r="AU257" s="23" t="s">
        <v>82</v>
      </c>
      <c r="AY257" s="23" t="s">
        <v>124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23" t="s">
        <v>80</v>
      </c>
      <c r="BK257" s="226">
        <f>ROUND(I257*H257,2)</f>
        <v>0</v>
      </c>
      <c r="BL257" s="23" t="s">
        <v>212</v>
      </c>
      <c r="BM257" s="23" t="s">
        <v>353</v>
      </c>
    </row>
    <row r="258" s="13" customFormat="1">
      <c r="B258" s="250"/>
      <c r="C258" s="251"/>
      <c r="D258" s="229" t="s">
        <v>134</v>
      </c>
      <c r="E258" s="252" t="s">
        <v>20</v>
      </c>
      <c r="F258" s="253" t="s">
        <v>354</v>
      </c>
      <c r="G258" s="251"/>
      <c r="H258" s="252" t="s">
        <v>20</v>
      </c>
      <c r="I258" s="254"/>
      <c r="J258" s="251"/>
      <c r="K258" s="251"/>
      <c r="L258" s="255"/>
      <c r="M258" s="256"/>
      <c r="N258" s="257"/>
      <c r="O258" s="257"/>
      <c r="P258" s="257"/>
      <c r="Q258" s="257"/>
      <c r="R258" s="257"/>
      <c r="S258" s="257"/>
      <c r="T258" s="258"/>
      <c r="AT258" s="259" t="s">
        <v>134</v>
      </c>
      <c r="AU258" s="259" t="s">
        <v>82</v>
      </c>
      <c r="AV258" s="13" t="s">
        <v>80</v>
      </c>
      <c r="AW258" s="13" t="s">
        <v>35</v>
      </c>
      <c r="AX258" s="13" t="s">
        <v>72</v>
      </c>
      <c r="AY258" s="259" t="s">
        <v>124</v>
      </c>
    </row>
    <row r="259" s="13" customFormat="1">
      <c r="B259" s="250"/>
      <c r="C259" s="251"/>
      <c r="D259" s="229" t="s">
        <v>134</v>
      </c>
      <c r="E259" s="252" t="s">
        <v>20</v>
      </c>
      <c r="F259" s="253" t="s">
        <v>309</v>
      </c>
      <c r="G259" s="251"/>
      <c r="H259" s="252" t="s">
        <v>20</v>
      </c>
      <c r="I259" s="254"/>
      <c r="J259" s="251"/>
      <c r="K259" s="251"/>
      <c r="L259" s="255"/>
      <c r="M259" s="256"/>
      <c r="N259" s="257"/>
      <c r="O259" s="257"/>
      <c r="P259" s="257"/>
      <c r="Q259" s="257"/>
      <c r="R259" s="257"/>
      <c r="S259" s="257"/>
      <c r="T259" s="258"/>
      <c r="AT259" s="259" t="s">
        <v>134</v>
      </c>
      <c r="AU259" s="259" t="s">
        <v>82</v>
      </c>
      <c r="AV259" s="13" t="s">
        <v>80</v>
      </c>
      <c r="AW259" s="13" t="s">
        <v>35</v>
      </c>
      <c r="AX259" s="13" t="s">
        <v>72</v>
      </c>
      <c r="AY259" s="259" t="s">
        <v>124</v>
      </c>
    </row>
    <row r="260" s="11" customFormat="1">
      <c r="B260" s="227"/>
      <c r="C260" s="228"/>
      <c r="D260" s="229" t="s">
        <v>134</v>
      </c>
      <c r="E260" s="230" t="s">
        <v>20</v>
      </c>
      <c r="F260" s="231" t="s">
        <v>310</v>
      </c>
      <c r="G260" s="228"/>
      <c r="H260" s="232">
        <v>724.27999999999997</v>
      </c>
      <c r="I260" s="233"/>
      <c r="J260" s="228"/>
      <c r="K260" s="228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134</v>
      </c>
      <c r="AU260" s="238" t="s">
        <v>82</v>
      </c>
      <c r="AV260" s="11" t="s">
        <v>82</v>
      </c>
      <c r="AW260" s="11" t="s">
        <v>35</v>
      </c>
      <c r="AX260" s="11" t="s">
        <v>72</v>
      </c>
      <c r="AY260" s="238" t="s">
        <v>124</v>
      </c>
    </row>
    <row r="261" s="13" customFormat="1">
      <c r="B261" s="250"/>
      <c r="C261" s="251"/>
      <c r="D261" s="229" t="s">
        <v>134</v>
      </c>
      <c r="E261" s="252" t="s">
        <v>20</v>
      </c>
      <c r="F261" s="253" t="s">
        <v>311</v>
      </c>
      <c r="G261" s="251"/>
      <c r="H261" s="252" t="s">
        <v>20</v>
      </c>
      <c r="I261" s="254"/>
      <c r="J261" s="251"/>
      <c r="K261" s="251"/>
      <c r="L261" s="255"/>
      <c r="M261" s="256"/>
      <c r="N261" s="257"/>
      <c r="O261" s="257"/>
      <c r="P261" s="257"/>
      <c r="Q261" s="257"/>
      <c r="R261" s="257"/>
      <c r="S261" s="257"/>
      <c r="T261" s="258"/>
      <c r="AT261" s="259" t="s">
        <v>134</v>
      </c>
      <c r="AU261" s="259" t="s">
        <v>82</v>
      </c>
      <c r="AV261" s="13" t="s">
        <v>80</v>
      </c>
      <c r="AW261" s="13" t="s">
        <v>35</v>
      </c>
      <c r="AX261" s="13" t="s">
        <v>72</v>
      </c>
      <c r="AY261" s="259" t="s">
        <v>124</v>
      </c>
    </row>
    <row r="262" s="11" customFormat="1">
      <c r="B262" s="227"/>
      <c r="C262" s="228"/>
      <c r="D262" s="229" t="s">
        <v>134</v>
      </c>
      <c r="E262" s="230" t="s">
        <v>20</v>
      </c>
      <c r="F262" s="231" t="s">
        <v>312</v>
      </c>
      <c r="G262" s="228"/>
      <c r="H262" s="232">
        <v>272.74000000000001</v>
      </c>
      <c r="I262" s="233"/>
      <c r="J262" s="228"/>
      <c r="K262" s="228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134</v>
      </c>
      <c r="AU262" s="238" t="s">
        <v>82</v>
      </c>
      <c r="AV262" s="11" t="s">
        <v>82</v>
      </c>
      <c r="AW262" s="11" t="s">
        <v>35</v>
      </c>
      <c r="AX262" s="11" t="s">
        <v>72</v>
      </c>
      <c r="AY262" s="238" t="s">
        <v>124</v>
      </c>
    </row>
    <row r="263" s="13" customFormat="1">
      <c r="B263" s="250"/>
      <c r="C263" s="251"/>
      <c r="D263" s="229" t="s">
        <v>134</v>
      </c>
      <c r="E263" s="252" t="s">
        <v>20</v>
      </c>
      <c r="F263" s="253" t="s">
        <v>313</v>
      </c>
      <c r="G263" s="251"/>
      <c r="H263" s="252" t="s">
        <v>20</v>
      </c>
      <c r="I263" s="254"/>
      <c r="J263" s="251"/>
      <c r="K263" s="251"/>
      <c r="L263" s="255"/>
      <c r="M263" s="256"/>
      <c r="N263" s="257"/>
      <c r="O263" s="257"/>
      <c r="P263" s="257"/>
      <c r="Q263" s="257"/>
      <c r="R263" s="257"/>
      <c r="S263" s="257"/>
      <c r="T263" s="258"/>
      <c r="AT263" s="259" t="s">
        <v>134</v>
      </c>
      <c r="AU263" s="259" t="s">
        <v>82</v>
      </c>
      <c r="AV263" s="13" t="s">
        <v>80</v>
      </c>
      <c r="AW263" s="13" t="s">
        <v>35</v>
      </c>
      <c r="AX263" s="13" t="s">
        <v>72</v>
      </c>
      <c r="AY263" s="259" t="s">
        <v>124</v>
      </c>
    </row>
    <row r="264" s="11" customFormat="1">
      <c r="B264" s="227"/>
      <c r="C264" s="228"/>
      <c r="D264" s="229" t="s">
        <v>134</v>
      </c>
      <c r="E264" s="230" t="s">
        <v>20</v>
      </c>
      <c r="F264" s="231" t="s">
        <v>314</v>
      </c>
      <c r="G264" s="228"/>
      <c r="H264" s="232">
        <v>56.649999999999999</v>
      </c>
      <c r="I264" s="233"/>
      <c r="J264" s="228"/>
      <c r="K264" s="228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134</v>
      </c>
      <c r="AU264" s="238" t="s">
        <v>82</v>
      </c>
      <c r="AV264" s="11" t="s">
        <v>82</v>
      </c>
      <c r="AW264" s="11" t="s">
        <v>35</v>
      </c>
      <c r="AX264" s="11" t="s">
        <v>72</v>
      </c>
      <c r="AY264" s="238" t="s">
        <v>124</v>
      </c>
    </row>
    <row r="265" s="13" customFormat="1">
      <c r="B265" s="250"/>
      <c r="C265" s="251"/>
      <c r="D265" s="229" t="s">
        <v>134</v>
      </c>
      <c r="E265" s="252" t="s">
        <v>20</v>
      </c>
      <c r="F265" s="253" t="s">
        <v>315</v>
      </c>
      <c r="G265" s="251"/>
      <c r="H265" s="252" t="s">
        <v>20</v>
      </c>
      <c r="I265" s="254"/>
      <c r="J265" s="251"/>
      <c r="K265" s="251"/>
      <c r="L265" s="255"/>
      <c r="M265" s="256"/>
      <c r="N265" s="257"/>
      <c r="O265" s="257"/>
      <c r="P265" s="257"/>
      <c r="Q265" s="257"/>
      <c r="R265" s="257"/>
      <c r="S265" s="257"/>
      <c r="T265" s="258"/>
      <c r="AT265" s="259" t="s">
        <v>134</v>
      </c>
      <c r="AU265" s="259" t="s">
        <v>82</v>
      </c>
      <c r="AV265" s="13" t="s">
        <v>80</v>
      </c>
      <c r="AW265" s="13" t="s">
        <v>35</v>
      </c>
      <c r="AX265" s="13" t="s">
        <v>72</v>
      </c>
      <c r="AY265" s="259" t="s">
        <v>124</v>
      </c>
    </row>
    <row r="266" s="11" customFormat="1">
      <c r="B266" s="227"/>
      <c r="C266" s="228"/>
      <c r="D266" s="229" t="s">
        <v>134</v>
      </c>
      <c r="E266" s="230" t="s">
        <v>20</v>
      </c>
      <c r="F266" s="231" t="s">
        <v>316</v>
      </c>
      <c r="G266" s="228"/>
      <c r="H266" s="232">
        <v>24.48</v>
      </c>
      <c r="I266" s="233"/>
      <c r="J266" s="228"/>
      <c r="K266" s="228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134</v>
      </c>
      <c r="AU266" s="238" t="s">
        <v>82</v>
      </c>
      <c r="AV266" s="11" t="s">
        <v>82</v>
      </c>
      <c r="AW266" s="11" t="s">
        <v>35</v>
      </c>
      <c r="AX266" s="11" t="s">
        <v>72</v>
      </c>
      <c r="AY266" s="238" t="s">
        <v>124</v>
      </c>
    </row>
    <row r="267" s="12" customFormat="1">
      <c r="B267" s="239"/>
      <c r="C267" s="240"/>
      <c r="D267" s="229" t="s">
        <v>134</v>
      </c>
      <c r="E267" s="241" t="s">
        <v>20</v>
      </c>
      <c r="F267" s="242" t="s">
        <v>135</v>
      </c>
      <c r="G267" s="240"/>
      <c r="H267" s="243">
        <v>1078.1500000000001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AT267" s="249" t="s">
        <v>134</v>
      </c>
      <c r="AU267" s="249" t="s">
        <v>82</v>
      </c>
      <c r="AV267" s="12" t="s">
        <v>132</v>
      </c>
      <c r="AW267" s="12" t="s">
        <v>35</v>
      </c>
      <c r="AX267" s="12" t="s">
        <v>80</v>
      </c>
      <c r="AY267" s="249" t="s">
        <v>124</v>
      </c>
    </row>
    <row r="268" s="1" customFormat="1" ht="16.5" customHeight="1">
      <c r="B268" s="45"/>
      <c r="C268" s="216" t="s">
        <v>355</v>
      </c>
      <c r="D268" s="216" t="s">
        <v>127</v>
      </c>
      <c r="E268" s="217" t="s">
        <v>356</v>
      </c>
      <c r="F268" s="218" t="s">
        <v>357</v>
      </c>
      <c r="G268" s="219" t="s">
        <v>211</v>
      </c>
      <c r="H268" s="220">
        <v>7.2999999999999998</v>
      </c>
      <c r="I268" s="221"/>
      <c r="J268" s="220">
        <f>ROUND(I268*H268,2)</f>
        <v>0</v>
      </c>
      <c r="K268" s="218" t="s">
        <v>131</v>
      </c>
      <c r="L268" s="71"/>
      <c r="M268" s="222" t="s">
        <v>20</v>
      </c>
      <c r="N268" s="223" t="s">
        <v>43</v>
      </c>
      <c r="O268" s="46"/>
      <c r="P268" s="224">
        <f>O268*H268</f>
        <v>0</v>
      </c>
      <c r="Q268" s="224">
        <v>0</v>
      </c>
      <c r="R268" s="224">
        <f>Q268*H268</f>
        <v>0</v>
      </c>
      <c r="S268" s="224">
        <v>0.00167</v>
      </c>
      <c r="T268" s="225">
        <f>S268*H268</f>
        <v>0.012191</v>
      </c>
      <c r="AR268" s="23" t="s">
        <v>212</v>
      </c>
      <c r="AT268" s="23" t="s">
        <v>127</v>
      </c>
      <c r="AU268" s="23" t="s">
        <v>82</v>
      </c>
      <c r="AY268" s="23" t="s">
        <v>124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23" t="s">
        <v>80</v>
      </c>
      <c r="BK268" s="226">
        <f>ROUND(I268*H268,2)</f>
        <v>0</v>
      </c>
      <c r="BL268" s="23" t="s">
        <v>212</v>
      </c>
      <c r="BM268" s="23" t="s">
        <v>358</v>
      </c>
    </row>
    <row r="269" s="13" customFormat="1">
      <c r="B269" s="250"/>
      <c r="C269" s="251"/>
      <c r="D269" s="229" t="s">
        <v>134</v>
      </c>
      <c r="E269" s="252" t="s">
        <v>20</v>
      </c>
      <c r="F269" s="253" t="s">
        <v>164</v>
      </c>
      <c r="G269" s="251"/>
      <c r="H269" s="252" t="s">
        <v>20</v>
      </c>
      <c r="I269" s="254"/>
      <c r="J269" s="251"/>
      <c r="K269" s="251"/>
      <c r="L269" s="255"/>
      <c r="M269" s="256"/>
      <c r="N269" s="257"/>
      <c r="O269" s="257"/>
      <c r="P269" s="257"/>
      <c r="Q269" s="257"/>
      <c r="R269" s="257"/>
      <c r="S269" s="257"/>
      <c r="T269" s="258"/>
      <c r="AT269" s="259" t="s">
        <v>134</v>
      </c>
      <c r="AU269" s="259" t="s">
        <v>82</v>
      </c>
      <c r="AV269" s="13" t="s">
        <v>80</v>
      </c>
      <c r="AW269" s="13" t="s">
        <v>35</v>
      </c>
      <c r="AX269" s="13" t="s">
        <v>72</v>
      </c>
      <c r="AY269" s="259" t="s">
        <v>124</v>
      </c>
    </row>
    <row r="270" s="11" customFormat="1">
      <c r="B270" s="227"/>
      <c r="C270" s="228"/>
      <c r="D270" s="229" t="s">
        <v>134</v>
      </c>
      <c r="E270" s="230" t="s">
        <v>20</v>
      </c>
      <c r="F270" s="231" t="s">
        <v>359</v>
      </c>
      <c r="G270" s="228"/>
      <c r="H270" s="232">
        <v>2.7000000000000002</v>
      </c>
      <c r="I270" s="233"/>
      <c r="J270" s="228"/>
      <c r="K270" s="228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134</v>
      </c>
      <c r="AU270" s="238" t="s">
        <v>82</v>
      </c>
      <c r="AV270" s="11" t="s">
        <v>82</v>
      </c>
      <c r="AW270" s="11" t="s">
        <v>35</v>
      </c>
      <c r="AX270" s="11" t="s">
        <v>72</v>
      </c>
      <c r="AY270" s="238" t="s">
        <v>124</v>
      </c>
    </row>
    <row r="271" s="11" customFormat="1">
      <c r="B271" s="227"/>
      <c r="C271" s="228"/>
      <c r="D271" s="229" t="s">
        <v>134</v>
      </c>
      <c r="E271" s="230" t="s">
        <v>20</v>
      </c>
      <c r="F271" s="231" t="s">
        <v>360</v>
      </c>
      <c r="G271" s="228"/>
      <c r="H271" s="232">
        <v>4.5999999999999996</v>
      </c>
      <c r="I271" s="233"/>
      <c r="J271" s="228"/>
      <c r="K271" s="228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134</v>
      </c>
      <c r="AU271" s="238" t="s">
        <v>82</v>
      </c>
      <c r="AV271" s="11" t="s">
        <v>82</v>
      </c>
      <c r="AW271" s="11" t="s">
        <v>35</v>
      </c>
      <c r="AX271" s="11" t="s">
        <v>72</v>
      </c>
      <c r="AY271" s="238" t="s">
        <v>124</v>
      </c>
    </row>
    <row r="272" s="12" customFormat="1">
      <c r="B272" s="239"/>
      <c r="C272" s="240"/>
      <c r="D272" s="229" t="s">
        <v>134</v>
      </c>
      <c r="E272" s="241" t="s">
        <v>20</v>
      </c>
      <c r="F272" s="242" t="s">
        <v>135</v>
      </c>
      <c r="G272" s="240"/>
      <c r="H272" s="243">
        <v>7.2999999999999998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AT272" s="249" t="s">
        <v>134</v>
      </c>
      <c r="AU272" s="249" t="s">
        <v>82</v>
      </c>
      <c r="AV272" s="12" t="s">
        <v>132</v>
      </c>
      <c r="AW272" s="12" t="s">
        <v>35</v>
      </c>
      <c r="AX272" s="12" t="s">
        <v>80</v>
      </c>
      <c r="AY272" s="249" t="s">
        <v>124</v>
      </c>
    </row>
    <row r="273" s="1" customFormat="1" ht="16.5" customHeight="1">
      <c r="B273" s="45"/>
      <c r="C273" s="216" t="s">
        <v>290</v>
      </c>
      <c r="D273" s="216" t="s">
        <v>127</v>
      </c>
      <c r="E273" s="217" t="s">
        <v>361</v>
      </c>
      <c r="F273" s="218" t="s">
        <v>362</v>
      </c>
      <c r="G273" s="219" t="s">
        <v>211</v>
      </c>
      <c r="H273" s="220">
        <v>184</v>
      </c>
      <c r="I273" s="221"/>
      <c r="J273" s="220">
        <f>ROUND(I273*H273,2)</f>
        <v>0</v>
      </c>
      <c r="K273" s="218" t="s">
        <v>131</v>
      </c>
      <c r="L273" s="71"/>
      <c r="M273" s="222" t="s">
        <v>20</v>
      </c>
      <c r="N273" s="223" t="s">
        <v>43</v>
      </c>
      <c r="O273" s="46"/>
      <c r="P273" s="224">
        <f>O273*H273</f>
        <v>0</v>
      </c>
      <c r="Q273" s="224">
        <v>0</v>
      </c>
      <c r="R273" s="224">
        <f>Q273*H273</f>
        <v>0</v>
      </c>
      <c r="S273" s="224">
        <v>0.0025999999999999999</v>
      </c>
      <c r="T273" s="225">
        <f>S273*H273</f>
        <v>0.47839999999999999</v>
      </c>
      <c r="AR273" s="23" t="s">
        <v>212</v>
      </c>
      <c r="AT273" s="23" t="s">
        <v>127</v>
      </c>
      <c r="AU273" s="23" t="s">
        <v>82</v>
      </c>
      <c r="AY273" s="23" t="s">
        <v>124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23" t="s">
        <v>80</v>
      </c>
      <c r="BK273" s="226">
        <f>ROUND(I273*H273,2)</f>
        <v>0</v>
      </c>
      <c r="BL273" s="23" t="s">
        <v>212</v>
      </c>
      <c r="BM273" s="23" t="s">
        <v>363</v>
      </c>
    </row>
    <row r="274" s="11" customFormat="1">
      <c r="B274" s="227"/>
      <c r="C274" s="228"/>
      <c r="D274" s="229" t="s">
        <v>134</v>
      </c>
      <c r="E274" s="230" t="s">
        <v>20</v>
      </c>
      <c r="F274" s="231" t="s">
        <v>364</v>
      </c>
      <c r="G274" s="228"/>
      <c r="H274" s="232">
        <v>184</v>
      </c>
      <c r="I274" s="233"/>
      <c r="J274" s="228"/>
      <c r="K274" s="228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134</v>
      </c>
      <c r="AU274" s="238" t="s">
        <v>82</v>
      </c>
      <c r="AV274" s="11" t="s">
        <v>82</v>
      </c>
      <c r="AW274" s="11" t="s">
        <v>35</v>
      </c>
      <c r="AX274" s="11" t="s">
        <v>72</v>
      </c>
      <c r="AY274" s="238" t="s">
        <v>124</v>
      </c>
    </row>
    <row r="275" s="12" customFormat="1">
      <c r="B275" s="239"/>
      <c r="C275" s="240"/>
      <c r="D275" s="229" t="s">
        <v>134</v>
      </c>
      <c r="E275" s="241" t="s">
        <v>20</v>
      </c>
      <c r="F275" s="242" t="s">
        <v>135</v>
      </c>
      <c r="G275" s="240"/>
      <c r="H275" s="243">
        <v>184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AT275" s="249" t="s">
        <v>134</v>
      </c>
      <c r="AU275" s="249" t="s">
        <v>82</v>
      </c>
      <c r="AV275" s="12" t="s">
        <v>132</v>
      </c>
      <c r="AW275" s="12" t="s">
        <v>35</v>
      </c>
      <c r="AX275" s="12" t="s">
        <v>80</v>
      </c>
      <c r="AY275" s="249" t="s">
        <v>124</v>
      </c>
    </row>
    <row r="276" s="1" customFormat="1" ht="16.5" customHeight="1">
      <c r="B276" s="45"/>
      <c r="C276" s="216" t="s">
        <v>365</v>
      </c>
      <c r="D276" s="216" t="s">
        <v>127</v>
      </c>
      <c r="E276" s="217" t="s">
        <v>366</v>
      </c>
      <c r="F276" s="218" t="s">
        <v>367</v>
      </c>
      <c r="G276" s="219" t="s">
        <v>211</v>
      </c>
      <c r="H276" s="220">
        <v>81</v>
      </c>
      <c r="I276" s="221"/>
      <c r="J276" s="220">
        <f>ROUND(I276*H276,2)</f>
        <v>0</v>
      </c>
      <c r="K276" s="218" t="s">
        <v>131</v>
      </c>
      <c r="L276" s="71"/>
      <c r="M276" s="222" t="s">
        <v>20</v>
      </c>
      <c r="N276" s="223" t="s">
        <v>43</v>
      </c>
      <c r="O276" s="46"/>
      <c r="P276" s="224">
        <f>O276*H276</f>
        <v>0</v>
      </c>
      <c r="Q276" s="224">
        <v>0</v>
      </c>
      <c r="R276" s="224">
        <f>Q276*H276</f>
        <v>0</v>
      </c>
      <c r="S276" s="224">
        <v>0.0039399999999999999</v>
      </c>
      <c r="T276" s="225">
        <f>S276*H276</f>
        <v>0.31913999999999998</v>
      </c>
      <c r="AR276" s="23" t="s">
        <v>212</v>
      </c>
      <c r="AT276" s="23" t="s">
        <v>127</v>
      </c>
      <c r="AU276" s="23" t="s">
        <v>82</v>
      </c>
      <c r="AY276" s="23" t="s">
        <v>124</v>
      </c>
      <c r="BE276" s="226">
        <f>IF(N276="základní",J276,0)</f>
        <v>0</v>
      </c>
      <c r="BF276" s="226">
        <f>IF(N276="snížená",J276,0)</f>
        <v>0</v>
      </c>
      <c r="BG276" s="226">
        <f>IF(N276="zákl. přenesená",J276,0)</f>
        <v>0</v>
      </c>
      <c r="BH276" s="226">
        <f>IF(N276="sníž. přenesená",J276,0)</f>
        <v>0</v>
      </c>
      <c r="BI276" s="226">
        <f>IF(N276="nulová",J276,0)</f>
        <v>0</v>
      </c>
      <c r="BJ276" s="23" t="s">
        <v>80</v>
      </c>
      <c r="BK276" s="226">
        <f>ROUND(I276*H276,2)</f>
        <v>0</v>
      </c>
      <c r="BL276" s="23" t="s">
        <v>212</v>
      </c>
      <c r="BM276" s="23" t="s">
        <v>368</v>
      </c>
    </row>
    <row r="277" s="11" customFormat="1">
      <c r="B277" s="227"/>
      <c r="C277" s="228"/>
      <c r="D277" s="229" t="s">
        <v>134</v>
      </c>
      <c r="E277" s="230" t="s">
        <v>20</v>
      </c>
      <c r="F277" s="231" t="s">
        <v>369</v>
      </c>
      <c r="G277" s="228"/>
      <c r="H277" s="232">
        <v>81</v>
      </c>
      <c r="I277" s="233"/>
      <c r="J277" s="228"/>
      <c r="K277" s="228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134</v>
      </c>
      <c r="AU277" s="238" t="s">
        <v>82</v>
      </c>
      <c r="AV277" s="11" t="s">
        <v>82</v>
      </c>
      <c r="AW277" s="11" t="s">
        <v>35</v>
      </c>
      <c r="AX277" s="11" t="s">
        <v>80</v>
      </c>
      <c r="AY277" s="238" t="s">
        <v>124</v>
      </c>
    </row>
    <row r="278" s="1" customFormat="1" ht="16.5" customHeight="1">
      <c r="B278" s="45"/>
      <c r="C278" s="216" t="s">
        <v>370</v>
      </c>
      <c r="D278" s="216" t="s">
        <v>127</v>
      </c>
      <c r="E278" s="217" t="s">
        <v>371</v>
      </c>
      <c r="F278" s="218" t="s">
        <v>372</v>
      </c>
      <c r="G278" s="219" t="s">
        <v>211</v>
      </c>
      <c r="H278" s="220">
        <v>4.7999999999999998</v>
      </c>
      <c r="I278" s="221"/>
      <c r="J278" s="220">
        <f>ROUND(I278*H278,2)</f>
        <v>0</v>
      </c>
      <c r="K278" s="218" t="s">
        <v>131</v>
      </c>
      <c r="L278" s="71"/>
      <c r="M278" s="222" t="s">
        <v>20</v>
      </c>
      <c r="N278" s="223" t="s">
        <v>43</v>
      </c>
      <c r="O278" s="46"/>
      <c r="P278" s="224">
        <f>O278*H278</f>
        <v>0</v>
      </c>
      <c r="Q278" s="224">
        <v>0.0021900000000000001</v>
      </c>
      <c r="R278" s="224">
        <f>Q278*H278</f>
        <v>0.010512000000000001</v>
      </c>
      <c r="S278" s="224">
        <v>0</v>
      </c>
      <c r="T278" s="225">
        <f>S278*H278</f>
        <v>0</v>
      </c>
      <c r="AR278" s="23" t="s">
        <v>212</v>
      </c>
      <c r="AT278" s="23" t="s">
        <v>127</v>
      </c>
      <c r="AU278" s="23" t="s">
        <v>82</v>
      </c>
      <c r="AY278" s="23" t="s">
        <v>124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23" t="s">
        <v>80</v>
      </c>
      <c r="BK278" s="226">
        <f>ROUND(I278*H278,2)</f>
        <v>0</v>
      </c>
      <c r="BL278" s="23" t="s">
        <v>212</v>
      </c>
      <c r="BM278" s="23" t="s">
        <v>373</v>
      </c>
    </row>
    <row r="279" s="13" customFormat="1">
      <c r="B279" s="250"/>
      <c r="C279" s="251"/>
      <c r="D279" s="229" t="s">
        <v>134</v>
      </c>
      <c r="E279" s="252" t="s">
        <v>20</v>
      </c>
      <c r="F279" s="253" t="s">
        <v>374</v>
      </c>
      <c r="G279" s="251"/>
      <c r="H279" s="252" t="s">
        <v>20</v>
      </c>
      <c r="I279" s="254"/>
      <c r="J279" s="251"/>
      <c r="K279" s="251"/>
      <c r="L279" s="255"/>
      <c r="M279" s="256"/>
      <c r="N279" s="257"/>
      <c r="O279" s="257"/>
      <c r="P279" s="257"/>
      <c r="Q279" s="257"/>
      <c r="R279" s="257"/>
      <c r="S279" s="257"/>
      <c r="T279" s="258"/>
      <c r="AT279" s="259" t="s">
        <v>134</v>
      </c>
      <c r="AU279" s="259" t="s">
        <v>82</v>
      </c>
      <c r="AV279" s="13" t="s">
        <v>80</v>
      </c>
      <c r="AW279" s="13" t="s">
        <v>35</v>
      </c>
      <c r="AX279" s="13" t="s">
        <v>72</v>
      </c>
      <c r="AY279" s="259" t="s">
        <v>124</v>
      </c>
    </row>
    <row r="280" s="11" customFormat="1">
      <c r="B280" s="227"/>
      <c r="C280" s="228"/>
      <c r="D280" s="229" t="s">
        <v>134</v>
      </c>
      <c r="E280" s="230" t="s">
        <v>20</v>
      </c>
      <c r="F280" s="231" t="s">
        <v>375</v>
      </c>
      <c r="G280" s="228"/>
      <c r="H280" s="232">
        <v>4.7999999999999998</v>
      </c>
      <c r="I280" s="233"/>
      <c r="J280" s="228"/>
      <c r="K280" s="228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134</v>
      </c>
      <c r="AU280" s="238" t="s">
        <v>82</v>
      </c>
      <c r="AV280" s="11" t="s">
        <v>82</v>
      </c>
      <c r="AW280" s="11" t="s">
        <v>35</v>
      </c>
      <c r="AX280" s="11" t="s">
        <v>72</v>
      </c>
      <c r="AY280" s="238" t="s">
        <v>124</v>
      </c>
    </row>
    <row r="281" s="12" customFormat="1">
      <c r="B281" s="239"/>
      <c r="C281" s="240"/>
      <c r="D281" s="229" t="s">
        <v>134</v>
      </c>
      <c r="E281" s="241" t="s">
        <v>20</v>
      </c>
      <c r="F281" s="242" t="s">
        <v>135</v>
      </c>
      <c r="G281" s="240"/>
      <c r="H281" s="243">
        <v>4.7999999999999998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AT281" s="249" t="s">
        <v>134</v>
      </c>
      <c r="AU281" s="249" t="s">
        <v>82</v>
      </c>
      <c r="AV281" s="12" t="s">
        <v>132</v>
      </c>
      <c r="AW281" s="12" t="s">
        <v>35</v>
      </c>
      <c r="AX281" s="12" t="s">
        <v>80</v>
      </c>
      <c r="AY281" s="249" t="s">
        <v>124</v>
      </c>
    </row>
    <row r="282" s="1" customFormat="1" ht="38.25" customHeight="1">
      <c r="B282" s="45"/>
      <c r="C282" s="216" t="s">
        <v>376</v>
      </c>
      <c r="D282" s="216" t="s">
        <v>127</v>
      </c>
      <c r="E282" s="217" t="s">
        <v>377</v>
      </c>
      <c r="F282" s="218" t="s">
        <v>378</v>
      </c>
      <c r="G282" s="219" t="s">
        <v>162</v>
      </c>
      <c r="H282" s="220">
        <v>1078.1500000000001</v>
      </c>
      <c r="I282" s="221"/>
      <c r="J282" s="220">
        <f>ROUND(I282*H282,2)</f>
        <v>0</v>
      </c>
      <c r="K282" s="218" t="s">
        <v>131</v>
      </c>
      <c r="L282" s="71"/>
      <c r="M282" s="222" t="s">
        <v>20</v>
      </c>
      <c r="N282" s="223" t="s">
        <v>43</v>
      </c>
      <c r="O282" s="46"/>
      <c r="P282" s="224">
        <f>O282*H282</f>
        <v>0</v>
      </c>
      <c r="Q282" s="224">
        <v>0</v>
      </c>
      <c r="R282" s="224">
        <f>Q282*H282</f>
        <v>0</v>
      </c>
      <c r="S282" s="224">
        <v>0</v>
      </c>
      <c r="T282" s="225">
        <f>S282*H282</f>
        <v>0</v>
      </c>
      <c r="AR282" s="23" t="s">
        <v>212</v>
      </c>
      <c r="AT282" s="23" t="s">
        <v>127</v>
      </c>
      <c r="AU282" s="23" t="s">
        <v>82</v>
      </c>
      <c r="AY282" s="23" t="s">
        <v>124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23" t="s">
        <v>80</v>
      </c>
      <c r="BK282" s="226">
        <f>ROUND(I282*H282,2)</f>
        <v>0</v>
      </c>
      <c r="BL282" s="23" t="s">
        <v>212</v>
      </c>
      <c r="BM282" s="23" t="s">
        <v>379</v>
      </c>
    </row>
    <row r="283" s="13" customFormat="1">
      <c r="B283" s="250"/>
      <c r="C283" s="251"/>
      <c r="D283" s="229" t="s">
        <v>134</v>
      </c>
      <c r="E283" s="252" t="s">
        <v>20</v>
      </c>
      <c r="F283" s="253" t="s">
        <v>308</v>
      </c>
      <c r="G283" s="251"/>
      <c r="H283" s="252" t="s">
        <v>20</v>
      </c>
      <c r="I283" s="254"/>
      <c r="J283" s="251"/>
      <c r="K283" s="251"/>
      <c r="L283" s="255"/>
      <c r="M283" s="256"/>
      <c r="N283" s="257"/>
      <c r="O283" s="257"/>
      <c r="P283" s="257"/>
      <c r="Q283" s="257"/>
      <c r="R283" s="257"/>
      <c r="S283" s="257"/>
      <c r="T283" s="258"/>
      <c r="AT283" s="259" t="s">
        <v>134</v>
      </c>
      <c r="AU283" s="259" t="s">
        <v>82</v>
      </c>
      <c r="AV283" s="13" t="s">
        <v>80</v>
      </c>
      <c r="AW283" s="13" t="s">
        <v>35</v>
      </c>
      <c r="AX283" s="13" t="s">
        <v>72</v>
      </c>
      <c r="AY283" s="259" t="s">
        <v>124</v>
      </c>
    </row>
    <row r="284" s="13" customFormat="1">
      <c r="B284" s="250"/>
      <c r="C284" s="251"/>
      <c r="D284" s="229" t="s">
        <v>134</v>
      </c>
      <c r="E284" s="252" t="s">
        <v>20</v>
      </c>
      <c r="F284" s="253" t="s">
        <v>309</v>
      </c>
      <c r="G284" s="251"/>
      <c r="H284" s="252" t="s">
        <v>20</v>
      </c>
      <c r="I284" s="254"/>
      <c r="J284" s="251"/>
      <c r="K284" s="251"/>
      <c r="L284" s="255"/>
      <c r="M284" s="256"/>
      <c r="N284" s="257"/>
      <c r="O284" s="257"/>
      <c r="P284" s="257"/>
      <c r="Q284" s="257"/>
      <c r="R284" s="257"/>
      <c r="S284" s="257"/>
      <c r="T284" s="258"/>
      <c r="AT284" s="259" t="s">
        <v>134</v>
      </c>
      <c r="AU284" s="259" t="s">
        <v>82</v>
      </c>
      <c r="AV284" s="13" t="s">
        <v>80</v>
      </c>
      <c r="AW284" s="13" t="s">
        <v>35</v>
      </c>
      <c r="AX284" s="13" t="s">
        <v>72</v>
      </c>
      <c r="AY284" s="259" t="s">
        <v>124</v>
      </c>
    </row>
    <row r="285" s="11" customFormat="1">
      <c r="B285" s="227"/>
      <c r="C285" s="228"/>
      <c r="D285" s="229" t="s">
        <v>134</v>
      </c>
      <c r="E285" s="230" t="s">
        <v>20</v>
      </c>
      <c r="F285" s="231" t="s">
        <v>310</v>
      </c>
      <c r="G285" s="228"/>
      <c r="H285" s="232">
        <v>724.27999999999997</v>
      </c>
      <c r="I285" s="233"/>
      <c r="J285" s="228"/>
      <c r="K285" s="228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134</v>
      </c>
      <c r="AU285" s="238" t="s">
        <v>82</v>
      </c>
      <c r="AV285" s="11" t="s">
        <v>82</v>
      </c>
      <c r="AW285" s="11" t="s">
        <v>35</v>
      </c>
      <c r="AX285" s="11" t="s">
        <v>72</v>
      </c>
      <c r="AY285" s="238" t="s">
        <v>124</v>
      </c>
    </row>
    <row r="286" s="13" customFormat="1">
      <c r="B286" s="250"/>
      <c r="C286" s="251"/>
      <c r="D286" s="229" t="s">
        <v>134</v>
      </c>
      <c r="E286" s="252" t="s">
        <v>20</v>
      </c>
      <c r="F286" s="253" t="s">
        <v>311</v>
      </c>
      <c r="G286" s="251"/>
      <c r="H286" s="252" t="s">
        <v>20</v>
      </c>
      <c r="I286" s="254"/>
      <c r="J286" s="251"/>
      <c r="K286" s="251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134</v>
      </c>
      <c r="AU286" s="259" t="s">
        <v>82</v>
      </c>
      <c r="AV286" s="13" t="s">
        <v>80</v>
      </c>
      <c r="AW286" s="13" t="s">
        <v>35</v>
      </c>
      <c r="AX286" s="13" t="s">
        <v>72</v>
      </c>
      <c r="AY286" s="259" t="s">
        <v>124</v>
      </c>
    </row>
    <row r="287" s="11" customFormat="1">
      <c r="B287" s="227"/>
      <c r="C287" s="228"/>
      <c r="D287" s="229" t="s">
        <v>134</v>
      </c>
      <c r="E287" s="230" t="s">
        <v>20</v>
      </c>
      <c r="F287" s="231" t="s">
        <v>312</v>
      </c>
      <c r="G287" s="228"/>
      <c r="H287" s="232">
        <v>272.74000000000001</v>
      </c>
      <c r="I287" s="233"/>
      <c r="J287" s="228"/>
      <c r="K287" s="228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134</v>
      </c>
      <c r="AU287" s="238" t="s">
        <v>82</v>
      </c>
      <c r="AV287" s="11" t="s">
        <v>82</v>
      </c>
      <c r="AW287" s="11" t="s">
        <v>35</v>
      </c>
      <c r="AX287" s="11" t="s">
        <v>72</v>
      </c>
      <c r="AY287" s="238" t="s">
        <v>124</v>
      </c>
    </row>
    <row r="288" s="13" customFormat="1">
      <c r="B288" s="250"/>
      <c r="C288" s="251"/>
      <c r="D288" s="229" t="s">
        <v>134</v>
      </c>
      <c r="E288" s="252" t="s">
        <v>20</v>
      </c>
      <c r="F288" s="253" t="s">
        <v>313</v>
      </c>
      <c r="G288" s="251"/>
      <c r="H288" s="252" t="s">
        <v>20</v>
      </c>
      <c r="I288" s="254"/>
      <c r="J288" s="251"/>
      <c r="K288" s="251"/>
      <c r="L288" s="255"/>
      <c r="M288" s="256"/>
      <c r="N288" s="257"/>
      <c r="O288" s="257"/>
      <c r="P288" s="257"/>
      <c r="Q288" s="257"/>
      <c r="R288" s="257"/>
      <c r="S288" s="257"/>
      <c r="T288" s="258"/>
      <c r="AT288" s="259" t="s">
        <v>134</v>
      </c>
      <c r="AU288" s="259" t="s">
        <v>82</v>
      </c>
      <c r="AV288" s="13" t="s">
        <v>80</v>
      </c>
      <c r="AW288" s="13" t="s">
        <v>35</v>
      </c>
      <c r="AX288" s="13" t="s">
        <v>72</v>
      </c>
      <c r="AY288" s="259" t="s">
        <v>124</v>
      </c>
    </row>
    <row r="289" s="11" customFormat="1">
      <c r="B289" s="227"/>
      <c r="C289" s="228"/>
      <c r="D289" s="229" t="s">
        <v>134</v>
      </c>
      <c r="E289" s="230" t="s">
        <v>20</v>
      </c>
      <c r="F289" s="231" t="s">
        <v>314</v>
      </c>
      <c r="G289" s="228"/>
      <c r="H289" s="232">
        <v>56.649999999999999</v>
      </c>
      <c r="I289" s="233"/>
      <c r="J289" s="228"/>
      <c r="K289" s="228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134</v>
      </c>
      <c r="AU289" s="238" t="s">
        <v>82</v>
      </c>
      <c r="AV289" s="11" t="s">
        <v>82</v>
      </c>
      <c r="AW289" s="11" t="s">
        <v>35</v>
      </c>
      <c r="AX289" s="11" t="s">
        <v>72</v>
      </c>
      <c r="AY289" s="238" t="s">
        <v>124</v>
      </c>
    </row>
    <row r="290" s="13" customFormat="1">
      <c r="B290" s="250"/>
      <c r="C290" s="251"/>
      <c r="D290" s="229" t="s">
        <v>134</v>
      </c>
      <c r="E290" s="252" t="s">
        <v>20</v>
      </c>
      <c r="F290" s="253" t="s">
        <v>315</v>
      </c>
      <c r="G290" s="251"/>
      <c r="H290" s="252" t="s">
        <v>20</v>
      </c>
      <c r="I290" s="254"/>
      <c r="J290" s="251"/>
      <c r="K290" s="251"/>
      <c r="L290" s="255"/>
      <c r="M290" s="256"/>
      <c r="N290" s="257"/>
      <c r="O290" s="257"/>
      <c r="P290" s="257"/>
      <c r="Q290" s="257"/>
      <c r="R290" s="257"/>
      <c r="S290" s="257"/>
      <c r="T290" s="258"/>
      <c r="AT290" s="259" t="s">
        <v>134</v>
      </c>
      <c r="AU290" s="259" t="s">
        <v>82</v>
      </c>
      <c r="AV290" s="13" t="s">
        <v>80</v>
      </c>
      <c r="AW290" s="13" t="s">
        <v>35</v>
      </c>
      <c r="AX290" s="13" t="s">
        <v>72</v>
      </c>
      <c r="AY290" s="259" t="s">
        <v>124</v>
      </c>
    </row>
    <row r="291" s="11" customFormat="1">
      <c r="B291" s="227"/>
      <c r="C291" s="228"/>
      <c r="D291" s="229" t="s">
        <v>134</v>
      </c>
      <c r="E291" s="230" t="s">
        <v>20</v>
      </c>
      <c r="F291" s="231" t="s">
        <v>316</v>
      </c>
      <c r="G291" s="228"/>
      <c r="H291" s="232">
        <v>24.48</v>
      </c>
      <c r="I291" s="233"/>
      <c r="J291" s="228"/>
      <c r="K291" s="228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134</v>
      </c>
      <c r="AU291" s="238" t="s">
        <v>82</v>
      </c>
      <c r="AV291" s="11" t="s">
        <v>82</v>
      </c>
      <c r="AW291" s="11" t="s">
        <v>35</v>
      </c>
      <c r="AX291" s="11" t="s">
        <v>72</v>
      </c>
      <c r="AY291" s="238" t="s">
        <v>124</v>
      </c>
    </row>
    <row r="292" s="12" customFormat="1">
      <c r="B292" s="239"/>
      <c r="C292" s="240"/>
      <c r="D292" s="229" t="s">
        <v>134</v>
      </c>
      <c r="E292" s="241" t="s">
        <v>20</v>
      </c>
      <c r="F292" s="242" t="s">
        <v>135</v>
      </c>
      <c r="G292" s="240"/>
      <c r="H292" s="243">
        <v>1078.1500000000001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AT292" s="249" t="s">
        <v>134</v>
      </c>
      <c r="AU292" s="249" t="s">
        <v>82</v>
      </c>
      <c r="AV292" s="12" t="s">
        <v>132</v>
      </c>
      <c r="AW292" s="12" t="s">
        <v>35</v>
      </c>
      <c r="AX292" s="12" t="s">
        <v>80</v>
      </c>
      <c r="AY292" s="249" t="s">
        <v>124</v>
      </c>
    </row>
    <row r="293" s="1" customFormat="1" ht="25.5" customHeight="1">
      <c r="B293" s="45"/>
      <c r="C293" s="260" t="s">
        <v>380</v>
      </c>
      <c r="D293" s="260" t="s">
        <v>318</v>
      </c>
      <c r="E293" s="261" t="s">
        <v>381</v>
      </c>
      <c r="F293" s="262" t="s">
        <v>382</v>
      </c>
      <c r="G293" s="263" t="s">
        <v>162</v>
      </c>
      <c r="H293" s="264">
        <v>1078.1500000000001</v>
      </c>
      <c r="I293" s="265"/>
      <c r="J293" s="264">
        <f>ROUND(I293*H293,2)</f>
        <v>0</v>
      </c>
      <c r="K293" s="262" t="s">
        <v>131</v>
      </c>
      <c r="L293" s="266"/>
      <c r="M293" s="267" t="s">
        <v>20</v>
      </c>
      <c r="N293" s="268" t="s">
        <v>43</v>
      </c>
      <c r="O293" s="46"/>
      <c r="P293" s="224">
        <f>O293*H293</f>
        <v>0</v>
      </c>
      <c r="Q293" s="224">
        <v>0.0050000000000000001</v>
      </c>
      <c r="R293" s="224">
        <f>Q293*H293</f>
        <v>5.3907500000000006</v>
      </c>
      <c r="S293" s="224">
        <v>0</v>
      </c>
      <c r="T293" s="225">
        <f>S293*H293</f>
        <v>0</v>
      </c>
      <c r="AR293" s="23" t="s">
        <v>317</v>
      </c>
      <c r="AT293" s="23" t="s">
        <v>318</v>
      </c>
      <c r="AU293" s="23" t="s">
        <v>82</v>
      </c>
      <c r="AY293" s="23" t="s">
        <v>124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23" t="s">
        <v>80</v>
      </c>
      <c r="BK293" s="226">
        <f>ROUND(I293*H293,2)</f>
        <v>0</v>
      </c>
      <c r="BL293" s="23" t="s">
        <v>212</v>
      </c>
      <c r="BM293" s="23" t="s">
        <v>383</v>
      </c>
    </row>
    <row r="294" s="13" customFormat="1">
      <c r="B294" s="250"/>
      <c r="C294" s="251"/>
      <c r="D294" s="229" t="s">
        <v>134</v>
      </c>
      <c r="E294" s="252" t="s">
        <v>20</v>
      </c>
      <c r="F294" s="253" t="s">
        <v>308</v>
      </c>
      <c r="G294" s="251"/>
      <c r="H294" s="252" t="s">
        <v>20</v>
      </c>
      <c r="I294" s="254"/>
      <c r="J294" s="251"/>
      <c r="K294" s="251"/>
      <c r="L294" s="255"/>
      <c r="M294" s="256"/>
      <c r="N294" s="257"/>
      <c r="O294" s="257"/>
      <c r="P294" s="257"/>
      <c r="Q294" s="257"/>
      <c r="R294" s="257"/>
      <c r="S294" s="257"/>
      <c r="T294" s="258"/>
      <c r="AT294" s="259" t="s">
        <v>134</v>
      </c>
      <c r="AU294" s="259" t="s">
        <v>82</v>
      </c>
      <c r="AV294" s="13" t="s">
        <v>80</v>
      </c>
      <c r="AW294" s="13" t="s">
        <v>35</v>
      </c>
      <c r="AX294" s="13" t="s">
        <v>72</v>
      </c>
      <c r="AY294" s="259" t="s">
        <v>124</v>
      </c>
    </row>
    <row r="295" s="13" customFormat="1">
      <c r="B295" s="250"/>
      <c r="C295" s="251"/>
      <c r="D295" s="229" t="s">
        <v>134</v>
      </c>
      <c r="E295" s="252" t="s">
        <v>20</v>
      </c>
      <c r="F295" s="253" t="s">
        <v>309</v>
      </c>
      <c r="G295" s="251"/>
      <c r="H295" s="252" t="s">
        <v>20</v>
      </c>
      <c r="I295" s="254"/>
      <c r="J295" s="251"/>
      <c r="K295" s="251"/>
      <c r="L295" s="255"/>
      <c r="M295" s="256"/>
      <c r="N295" s="257"/>
      <c r="O295" s="257"/>
      <c r="P295" s="257"/>
      <c r="Q295" s="257"/>
      <c r="R295" s="257"/>
      <c r="S295" s="257"/>
      <c r="T295" s="258"/>
      <c r="AT295" s="259" t="s">
        <v>134</v>
      </c>
      <c r="AU295" s="259" t="s">
        <v>82</v>
      </c>
      <c r="AV295" s="13" t="s">
        <v>80</v>
      </c>
      <c r="AW295" s="13" t="s">
        <v>35</v>
      </c>
      <c r="AX295" s="13" t="s">
        <v>72</v>
      </c>
      <c r="AY295" s="259" t="s">
        <v>124</v>
      </c>
    </row>
    <row r="296" s="11" customFormat="1">
      <c r="B296" s="227"/>
      <c r="C296" s="228"/>
      <c r="D296" s="229" t="s">
        <v>134</v>
      </c>
      <c r="E296" s="230" t="s">
        <v>20</v>
      </c>
      <c r="F296" s="231" t="s">
        <v>310</v>
      </c>
      <c r="G296" s="228"/>
      <c r="H296" s="232">
        <v>724.27999999999997</v>
      </c>
      <c r="I296" s="233"/>
      <c r="J296" s="228"/>
      <c r="K296" s="228"/>
      <c r="L296" s="234"/>
      <c r="M296" s="235"/>
      <c r="N296" s="236"/>
      <c r="O296" s="236"/>
      <c r="P296" s="236"/>
      <c r="Q296" s="236"/>
      <c r="R296" s="236"/>
      <c r="S296" s="236"/>
      <c r="T296" s="237"/>
      <c r="AT296" s="238" t="s">
        <v>134</v>
      </c>
      <c r="AU296" s="238" t="s">
        <v>82</v>
      </c>
      <c r="AV296" s="11" t="s">
        <v>82</v>
      </c>
      <c r="AW296" s="11" t="s">
        <v>35</v>
      </c>
      <c r="AX296" s="11" t="s">
        <v>72</v>
      </c>
      <c r="AY296" s="238" t="s">
        <v>124</v>
      </c>
    </row>
    <row r="297" s="13" customFormat="1">
      <c r="B297" s="250"/>
      <c r="C297" s="251"/>
      <c r="D297" s="229" t="s">
        <v>134</v>
      </c>
      <c r="E297" s="252" t="s">
        <v>20</v>
      </c>
      <c r="F297" s="253" t="s">
        <v>311</v>
      </c>
      <c r="G297" s="251"/>
      <c r="H297" s="252" t="s">
        <v>20</v>
      </c>
      <c r="I297" s="254"/>
      <c r="J297" s="251"/>
      <c r="K297" s="251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134</v>
      </c>
      <c r="AU297" s="259" t="s">
        <v>82</v>
      </c>
      <c r="AV297" s="13" t="s">
        <v>80</v>
      </c>
      <c r="AW297" s="13" t="s">
        <v>35</v>
      </c>
      <c r="AX297" s="13" t="s">
        <v>72</v>
      </c>
      <c r="AY297" s="259" t="s">
        <v>124</v>
      </c>
    </row>
    <row r="298" s="11" customFormat="1">
      <c r="B298" s="227"/>
      <c r="C298" s="228"/>
      <c r="D298" s="229" t="s">
        <v>134</v>
      </c>
      <c r="E298" s="230" t="s">
        <v>20</v>
      </c>
      <c r="F298" s="231" t="s">
        <v>312</v>
      </c>
      <c r="G298" s="228"/>
      <c r="H298" s="232">
        <v>272.74000000000001</v>
      </c>
      <c r="I298" s="233"/>
      <c r="J298" s="228"/>
      <c r="K298" s="228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134</v>
      </c>
      <c r="AU298" s="238" t="s">
        <v>82</v>
      </c>
      <c r="AV298" s="11" t="s">
        <v>82</v>
      </c>
      <c r="AW298" s="11" t="s">
        <v>35</v>
      </c>
      <c r="AX298" s="11" t="s">
        <v>72</v>
      </c>
      <c r="AY298" s="238" t="s">
        <v>124</v>
      </c>
    </row>
    <row r="299" s="13" customFormat="1">
      <c r="B299" s="250"/>
      <c r="C299" s="251"/>
      <c r="D299" s="229" t="s">
        <v>134</v>
      </c>
      <c r="E299" s="252" t="s">
        <v>20</v>
      </c>
      <c r="F299" s="253" t="s">
        <v>313</v>
      </c>
      <c r="G299" s="251"/>
      <c r="H299" s="252" t="s">
        <v>20</v>
      </c>
      <c r="I299" s="254"/>
      <c r="J299" s="251"/>
      <c r="K299" s="251"/>
      <c r="L299" s="255"/>
      <c r="M299" s="256"/>
      <c r="N299" s="257"/>
      <c r="O299" s="257"/>
      <c r="P299" s="257"/>
      <c r="Q299" s="257"/>
      <c r="R299" s="257"/>
      <c r="S299" s="257"/>
      <c r="T299" s="258"/>
      <c r="AT299" s="259" t="s">
        <v>134</v>
      </c>
      <c r="AU299" s="259" t="s">
        <v>82</v>
      </c>
      <c r="AV299" s="13" t="s">
        <v>80</v>
      </c>
      <c r="AW299" s="13" t="s">
        <v>35</v>
      </c>
      <c r="AX299" s="13" t="s">
        <v>72</v>
      </c>
      <c r="AY299" s="259" t="s">
        <v>124</v>
      </c>
    </row>
    <row r="300" s="11" customFormat="1">
      <c r="B300" s="227"/>
      <c r="C300" s="228"/>
      <c r="D300" s="229" t="s">
        <v>134</v>
      </c>
      <c r="E300" s="230" t="s">
        <v>20</v>
      </c>
      <c r="F300" s="231" t="s">
        <v>314</v>
      </c>
      <c r="G300" s="228"/>
      <c r="H300" s="232">
        <v>56.649999999999999</v>
      </c>
      <c r="I300" s="233"/>
      <c r="J300" s="228"/>
      <c r="K300" s="228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134</v>
      </c>
      <c r="AU300" s="238" t="s">
        <v>82</v>
      </c>
      <c r="AV300" s="11" t="s">
        <v>82</v>
      </c>
      <c r="AW300" s="11" t="s">
        <v>35</v>
      </c>
      <c r="AX300" s="11" t="s">
        <v>72</v>
      </c>
      <c r="AY300" s="238" t="s">
        <v>124</v>
      </c>
    </row>
    <row r="301" s="13" customFormat="1">
      <c r="B301" s="250"/>
      <c r="C301" s="251"/>
      <c r="D301" s="229" t="s">
        <v>134</v>
      </c>
      <c r="E301" s="252" t="s">
        <v>20</v>
      </c>
      <c r="F301" s="253" t="s">
        <v>315</v>
      </c>
      <c r="G301" s="251"/>
      <c r="H301" s="252" t="s">
        <v>20</v>
      </c>
      <c r="I301" s="254"/>
      <c r="J301" s="251"/>
      <c r="K301" s="251"/>
      <c r="L301" s="255"/>
      <c r="M301" s="256"/>
      <c r="N301" s="257"/>
      <c r="O301" s="257"/>
      <c r="P301" s="257"/>
      <c r="Q301" s="257"/>
      <c r="R301" s="257"/>
      <c r="S301" s="257"/>
      <c r="T301" s="258"/>
      <c r="AT301" s="259" t="s">
        <v>134</v>
      </c>
      <c r="AU301" s="259" t="s">
        <v>82</v>
      </c>
      <c r="AV301" s="13" t="s">
        <v>80</v>
      </c>
      <c r="AW301" s="13" t="s">
        <v>35</v>
      </c>
      <c r="AX301" s="13" t="s">
        <v>72</v>
      </c>
      <c r="AY301" s="259" t="s">
        <v>124</v>
      </c>
    </row>
    <row r="302" s="11" customFormat="1">
      <c r="B302" s="227"/>
      <c r="C302" s="228"/>
      <c r="D302" s="229" t="s">
        <v>134</v>
      </c>
      <c r="E302" s="230" t="s">
        <v>20</v>
      </c>
      <c r="F302" s="231" t="s">
        <v>316</v>
      </c>
      <c r="G302" s="228"/>
      <c r="H302" s="232">
        <v>24.48</v>
      </c>
      <c r="I302" s="233"/>
      <c r="J302" s="228"/>
      <c r="K302" s="228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134</v>
      </c>
      <c r="AU302" s="238" t="s">
        <v>82</v>
      </c>
      <c r="AV302" s="11" t="s">
        <v>82</v>
      </c>
      <c r="AW302" s="11" t="s">
        <v>35</v>
      </c>
      <c r="AX302" s="11" t="s">
        <v>72</v>
      </c>
      <c r="AY302" s="238" t="s">
        <v>124</v>
      </c>
    </row>
    <row r="303" s="12" customFormat="1">
      <c r="B303" s="239"/>
      <c r="C303" s="240"/>
      <c r="D303" s="229" t="s">
        <v>134</v>
      </c>
      <c r="E303" s="241" t="s">
        <v>20</v>
      </c>
      <c r="F303" s="242" t="s">
        <v>135</v>
      </c>
      <c r="G303" s="240"/>
      <c r="H303" s="243">
        <v>1078.1500000000001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AT303" s="249" t="s">
        <v>134</v>
      </c>
      <c r="AU303" s="249" t="s">
        <v>82</v>
      </c>
      <c r="AV303" s="12" t="s">
        <v>132</v>
      </c>
      <c r="AW303" s="12" t="s">
        <v>35</v>
      </c>
      <c r="AX303" s="12" t="s">
        <v>80</v>
      </c>
      <c r="AY303" s="249" t="s">
        <v>124</v>
      </c>
    </row>
    <row r="304" s="1" customFormat="1" ht="16.5" customHeight="1">
      <c r="B304" s="45"/>
      <c r="C304" s="260" t="s">
        <v>384</v>
      </c>
      <c r="D304" s="260" t="s">
        <v>318</v>
      </c>
      <c r="E304" s="261" t="s">
        <v>385</v>
      </c>
      <c r="F304" s="262" t="s">
        <v>386</v>
      </c>
      <c r="G304" s="263" t="s">
        <v>211</v>
      </c>
      <c r="H304" s="264">
        <v>184</v>
      </c>
      <c r="I304" s="265"/>
      <c r="J304" s="264">
        <f>ROUND(I304*H304,2)</f>
        <v>0</v>
      </c>
      <c r="K304" s="262" t="s">
        <v>131</v>
      </c>
      <c r="L304" s="266"/>
      <c r="M304" s="267" t="s">
        <v>20</v>
      </c>
      <c r="N304" s="268" t="s">
        <v>43</v>
      </c>
      <c r="O304" s="46"/>
      <c r="P304" s="224">
        <f>O304*H304</f>
        <v>0</v>
      </c>
      <c r="Q304" s="224">
        <v>0.00020000000000000001</v>
      </c>
      <c r="R304" s="224">
        <f>Q304*H304</f>
        <v>0.036799999999999999</v>
      </c>
      <c r="S304" s="224">
        <v>0</v>
      </c>
      <c r="T304" s="225">
        <f>S304*H304</f>
        <v>0</v>
      </c>
      <c r="AR304" s="23" t="s">
        <v>317</v>
      </c>
      <c r="AT304" s="23" t="s">
        <v>318</v>
      </c>
      <c r="AU304" s="23" t="s">
        <v>82</v>
      </c>
      <c r="AY304" s="23" t="s">
        <v>124</v>
      </c>
      <c r="BE304" s="226">
        <f>IF(N304="základní",J304,0)</f>
        <v>0</v>
      </c>
      <c r="BF304" s="226">
        <f>IF(N304="snížená",J304,0)</f>
        <v>0</v>
      </c>
      <c r="BG304" s="226">
        <f>IF(N304="zákl. přenesená",J304,0)</f>
        <v>0</v>
      </c>
      <c r="BH304" s="226">
        <f>IF(N304="sníž. přenesená",J304,0)</f>
        <v>0</v>
      </c>
      <c r="BI304" s="226">
        <f>IF(N304="nulová",J304,0)</f>
        <v>0</v>
      </c>
      <c r="BJ304" s="23" t="s">
        <v>80</v>
      </c>
      <c r="BK304" s="226">
        <f>ROUND(I304*H304,2)</f>
        <v>0</v>
      </c>
      <c r="BL304" s="23" t="s">
        <v>212</v>
      </c>
      <c r="BM304" s="23" t="s">
        <v>387</v>
      </c>
    </row>
    <row r="305" s="13" customFormat="1">
      <c r="B305" s="250"/>
      <c r="C305" s="251"/>
      <c r="D305" s="229" t="s">
        <v>134</v>
      </c>
      <c r="E305" s="252" t="s">
        <v>20</v>
      </c>
      <c r="F305" s="253" t="s">
        <v>388</v>
      </c>
      <c r="G305" s="251"/>
      <c r="H305" s="252" t="s">
        <v>20</v>
      </c>
      <c r="I305" s="254"/>
      <c r="J305" s="251"/>
      <c r="K305" s="251"/>
      <c r="L305" s="255"/>
      <c r="M305" s="256"/>
      <c r="N305" s="257"/>
      <c r="O305" s="257"/>
      <c r="P305" s="257"/>
      <c r="Q305" s="257"/>
      <c r="R305" s="257"/>
      <c r="S305" s="257"/>
      <c r="T305" s="258"/>
      <c r="AT305" s="259" t="s">
        <v>134</v>
      </c>
      <c r="AU305" s="259" t="s">
        <v>82</v>
      </c>
      <c r="AV305" s="13" t="s">
        <v>80</v>
      </c>
      <c r="AW305" s="13" t="s">
        <v>35</v>
      </c>
      <c r="AX305" s="13" t="s">
        <v>72</v>
      </c>
      <c r="AY305" s="259" t="s">
        <v>124</v>
      </c>
    </row>
    <row r="306" s="11" customFormat="1">
      <c r="B306" s="227"/>
      <c r="C306" s="228"/>
      <c r="D306" s="229" t="s">
        <v>134</v>
      </c>
      <c r="E306" s="230" t="s">
        <v>20</v>
      </c>
      <c r="F306" s="231" t="s">
        <v>389</v>
      </c>
      <c r="G306" s="228"/>
      <c r="H306" s="232">
        <v>171</v>
      </c>
      <c r="I306" s="233"/>
      <c r="J306" s="228"/>
      <c r="K306" s="228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134</v>
      </c>
      <c r="AU306" s="238" t="s">
        <v>82</v>
      </c>
      <c r="AV306" s="11" t="s">
        <v>82</v>
      </c>
      <c r="AW306" s="11" t="s">
        <v>35</v>
      </c>
      <c r="AX306" s="11" t="s">
        <v>72</v>
      </c>
      <c r="AY306" s="238" t="s">
        <v>124</v>
      </c>
    </row>
    <row r="307" s="11" customFormat="1">
      <c r="B307" s="227"/>
      <c r="C307" s="228"/>
      <c r="D307" s="229" t="s">
        <v>134</v>
      </c>
      <c r="E307" s="230" t="s">
        <v>20</v>
      </c>
      <c r="F307" s="231" t="s">
        <v>198</v>
      </c>
      <c r="G307" s="228"/>
      <c r="H307" s="232">
        <v>13</v>
      </c>
      <c r="I307" s="233"/>
      <c r="J307" s="228"/>
      <c r="K307" s="228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134</v>
      </c>
      <c r="AU307" s="238" t="s">
        <v>82</v>
      </c>
      <c r="AV307" s="11" t="s">
        <v>82</v>
      </c>
      <c r="AW307" s="11" t="s">
        <v>35</v>
      </c>
      <c r="AX307" s="11" t="s">
        <v>72</v>
      </c>
      <c r="AY307" s="238" t="s">
        <v>124</v>
      </c>
    </row>
    <row r="308" s="12" customFormat="1">
      <c r="B308" s="239"/>
      <c r="C308" s="240"/>
      <c r="D308" s="229" t="s">
        <v>134</v>
      </c>
      <c r="E308" s="241" t="s">
        <v>20</v>
      </c>
      <c r="F308" s="242" t="s">
        <v>135</v>
      </c>
      <c r="G308" s="240"/>
      <c r="H308" s="243">
        <v>184</v>
      </c>
      <c r="I308" s="244"/>
      <c r="J308" s="240"/>
      <c r="K308" s="240"/>
      <c r="L308" s="245"/>
      <c r="M308" s="246"/>
      <c r="N308" s="247"/>
      <c r="O308" s="247"/>
      <c r="P308" s="247"/>
      <c r="Q308" s="247"/>
      <c r="R308" s="247"/>
      <c r="S308" s="247"/>
      <c r="T308" s="248"/>
      <c r="AT308" s="249" t="s">
        <v>134</v>
      </c>
      <c r="AU308" s="249" t="s">
        <v>82</v>
      </c>
      <c r="AV308" s="12" t="s">
        <v>132</v>
      </c>
      <c r="AW308" s="12" t="s">
        <v>35</v>
      </c>
      <c r="AX308" s="12" t="s">
        <v>80</v>
      </c>
      <c r="AY308" s="249" t="s">
        <v>124</v>
      </c>
    </row>
    <row r="309" s="1" customFormat="1" ht="38.25" customHeight="1">
      <c r="B309" s="45"/>
      <c r="C309" s="216" t="s">
        <v>390</v>
      </c>
      <c r="D309" s="216" t="s">
        <v>127</v>
      </c>
      <c r="E309" s="217" t="s">
        <v>391</v>
      </c>
      <c r="F309" s="218" t="s">
        <v>392</v>
      </c>
      <c r="G309" s="219" t="s">
        <v>211</v>
      </c>
      <c r="H309" s="220">
        <v>57.299999999999997</v>
      </c>
      <c r="I309" s="221"/>
      <c r="J309" s="220">
        <f>ROUND(I309*H309,2)</f>
        <v>0</v>
      </c>
      <c r="K309" s="218" t="s">
        <v>131</v>
      </c>
      <c r="L309" s="71"/>
      <c r="M309" s="222" t="s">
        <v>20</v>
      </c>
      <c r="N309" s="223" t="s">
        <v>43</v>
      </c>
      <c r="O309" s="46"/>
      <c r="P309" s="224">
        <f>O309*H309</f>
        <v>0</v>
      </c>
      <c r="Q309" s="224">
        <v>0.00362</v>
      </c>
      <c r="R309" s="224">
        <f>Q309*H309</f>
        <v>0.207426</v>
      </c>
      <c r="S309" s="224">
        <v>0</v>
      </c>
      <c r="T309" s="225">
        <f>S309*H309</f>
        <v>0</v>
      </c>
      <c r="AR309" s="23" t="s">
        <v>212</v>
      </c>
      <c r="AT309" s="23" t="s">
        <v>127</v>
      </c>
      <c r="AU309" s="23" t="s">
        <v>82</v>
      </c>
      <c r="AY309" s="23" t="s">
        <v>124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23" t="s">
        <v>80</v>
      </c>
      <c r="BK309" s="226">
        <f>ROUND(I309*H309,2)</f>
        <v>0</v>
      </c>
      <c r="BL309" s="23" t="s">
        <v>212</v>
      </c>
      <c r="BM309" s="23" t="s">
        <v>393</v>
      </c>
    </row>
    <row r="310" s="13" customFormat="1">
      <c r="B310" s="250"/>
      <c r="C310" s="251"/>
      <c r="D310" s="229" t="s">
        <v>134</v>
      </c>
      <c r="E310" s="252" t="s">
        <v>20</v>
      </c>
      <c r="F310" s="253" t="s">
        <v>308</v>
      </c>
      <c r="G310" s="251"/>
      <c r="H310" s="252" t="s">
        <v>20</v>
      </c>
      <c r="I310" s="254"/>
      <c r="J310" s="251"/>
      <c r="K310" s="251"/>
      <c r="L310" s="255"/>
      <c r="M310" s="256"/>
      <c r="N310" s="257"/>
      <c r="O310" s="257"/>
      <c r="P310" s="257"/>
      <c r="Q310" s="257"/>
      <c r="R310" s="257"/>
      <c r="S310" s="257"/>
      <c r="T310" s="258"/>
      <c r="AT310" s="259" t="s">
        <v>134</v>
      </c>
      <c r="AU310" s="259" t="s">
        <v>82</v>
      </c>
      <c r="AV310" s="13" t="s">
        <v>80</v>
      </c>
      <c r="AW310" s="13" t="s">
        <v>35</v>
      </c>
      <c r="AX310" s="13" t="s">
        <v>72</v>
      </c>
      <c r="AY310" s="259" t="s">
        <v>124</v>
      </c>
    </row>
    <row r="311" s="11" customFormat="1">
      <c r="B311" s="227"/>
      <c r="C311" s="228"/>
      <c r="D311" s="229" t="s">
        <v>134</v>
      </c>
      <c r="E311" s="230" t="s">
        <v>20</v>
      </c>
      <c r="F311" s="231" t="s">
        <v>394</v>
      </c>
      <c r="G311" s="228"/>
      <c r="H311" s="232">
        <v>33.799999999999997</v>
      </c>
      <c r="I311" s="233"/>
      <c r="J311" s="228"/>
      <c r="K311" s="228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134</v>
      </c>
      <c r="AU311" s="238" t="s">
        <v>82</v>
      </c>
      <c r="AV311" s="11" t="s">
        <v>82</v>
      </c>
      <c r="AW311" s="11" t="s">
        <v>35</v>
      </c>
      <c r="AX311" s="11" t="s">
        <v>72</v>
      </c>
      <c r="AY311" s="238" t="s">
        <v>124</v>
      </c>
    </row>
    <row r="312" s="11" customFormat="1">
      <c r="B312" s="227"/>
      <c r="C312" s="228"/>
      <c r="D312" s="229" t="s">
        <v>134</v>
      </c>
      <c r="E312" s="230" t="s">
        <v>20</v>
      </c>
      <c r="F312" s="231" t="s">
        <v>395</v>
      </c>
      <c r="G312" s="228"/>
      <c r="H312" s="232">
        <v>23.5</v>
      </c>
      <c r="I312" s="233"/>
      <c r="J312" s="228"/>
      <c r="K312" s="228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134</v>
      </c>
      <c r="AU312" s="238" t="s">
        <v>82</v>
      </c>
      <c r="AV312" s="11" t="s">
        <v>82</v>
      </c>
      <c r="AW312" s="11" t="s">
        <v>35</v>
      </c>
      <c r="AX312" s="11" t="s">
        <v>72</v>
      </c>
      <c r="AY312" s="238" t="s">
        <v>124</v>
      </c>
    </row>
    <row r="313" s="12" customFormat="1">
      <c r="B313" s="239"/>
      <c r="C313" s="240"/>
      <c r="D313" s="229" t="s">
        <v>134</v>
      </c>
      <c r="E313" s="241" t="s">
        <v>20</v>
      </c>
      <c r="F313" s="242" t="s">
        <v>135</v>
      </c>
      <c r="G313" s="240"/>
      <c r="H313" s="243">
        <v>57.299999999999997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AT313" s="249" t="s">
        <v>134</v>
      </c>
      <c r="AU313" s="249" t="s">
        <v>82</v>
      </c>
      <c r="AV313" s="12" t="s">
        <v>132</v>
      </c>
      <c r="AW313" s="12" t="s">
        <v>35</v>
      </c>
      <c r="AX313" s="12" t="s">
        <v>80</v>
      </c>
      <c r="AY313" s="249" t="s">
        <v>124</v>
      </c>
    </row>
    <row r="314" s="1" customFormat="1" ht="25.5" customHeight="1">
      <c r="B314" s="45"/>
      <c r="C314" s="216" t="s">
        <v>396</v>
      </c>
      <c r="D314" s="216" t="s">
        <v>127</v>
      </c>
      <c r="E314" s="217" t="s">
        <v>397</v>
      </c>
      <c r="F314" s="218" t="s">
        <v>398</v>
      </c>
      <c r="G314" s="219" t="s">
        <v>211</v>
      </c>
      <c r="H314" s="220">
        <v>51</v>
      </c>
      <c r="I314" s="221"/>
      <c r="J314" s="220">
        <f>ROUND(I314*H314,2)</f>
        <v>0</v>
      </c>
      <c r="K314" s="218" t="s">
        <v>131</v>
      </c>
      <c r="L314" s="71"/>
      <c r="M314" s="222" t="s">
        <v>20</v>
      </c>
      <c r="N314" s="223" t="s">
        <v>43</v>
      </c>
      <c r="O314" s="46"/>
      <c r="P314" s="224">
        <f>O314*H314</f>
        <v>0</v>
      </c>
      <c r="Q314" s="224">
        <v>0.0042199999999999998</v>
      </c>
      <c r="R314" s="224">
        <f>Q314*H314</f>
        <v>0.21522</v>
      </c>
      <c r="S314" s="224">
        <v>0</v>
      </c>
      <c r="T314" s="225">
        <f>S314*H314</f>
        <v>0</v>
      </c>
      <c r="AR314" s="23" t="s">
        <v>212</v>
      </c>
      <c r="AT314" s="23" t="s">
        <v>127</v>
      </c>
      <c r="AU314" s="23" t="s">
        <v>82</v>
      </c>
      <c r="AY314" s="23" t="s">
        <v>124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23" t="s">
        <v>80</v>
      </c>
      <c r="BK314" s="226">
        <f>ROUND(I314*H314,2)</f>
        <v>0</v>
      </c>
      <c r="BL314" s="23" t="s">
        <v>212</v>
      </c>
      <c r="BM314" s="23" t="s">
        <v>399</v>
      </c>
    </row>
    <row r="315" s="13" customFormat="1">
      <c r="B315" s="250"/>
      <c r="C315" s="251"/>
      <c r="D315" s="229" t="s">
        <v>134</v>
      </c>
      <c r="E315" s="252" t="s">
        <v>20</v>
      </c>
      <c r="F315" s="253" t="s">
        <v>308</v>
      </c>
      <c r="G315" s="251"/>
      <c r="H315" s="252" t="s">
        <v>20</v>
      </c>
      <c r="I315" s="254"/>
      <c r="J315" s="251"/>
      <c r="K315" s="251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134</v>
      </c>
      <c r="AU315" s="259" t="s">
        <v>82</v>
      </c>
      <c r="AV315" s="13" t="s">
        <v>80</v>
      </c>
      <c r="AW315" s="13" t="s">
        <v>35</v>
      </c>
      <c r="AX315" s="13" t="s">
        <v>72</v>
      </c>
      <c r="AY315" s="259" t="s">
        <v>124</v>
      </c>
    </row>
    <row r="316" s="11" customFormat="1">
      <c r="B316" s="227"/>
      <c r="C316" s="228"/>
      <c r="D316" s="229" t="s">
        <v>134</v>
      </c>
      <c r="E316" s="230" t="s">
        <v>20</v>
      </c>
      <c r="F316" s="231" t="s">
        <v>400</v>
      </c>
      <c r="G316" s="228"/>
      <c r="H316" s="232">
        <v>51</v>
      </c>
      <c r="I316" s="233"/>
      <c r="J316" s="228"/>
      <c r="K316" s="228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134</v>
      </c>
      <c r="AU316" s="238" t="s">
        <v>82</v>
      </c>
      <c r="AV316" s="11" t="s">
        <v>82</v>
      </c>
      <c r="AW316" s="11" t="s">
        <v>35</v>
      </c>
      <c r="AX316" s="11" t="s">
        <v>72</v>
      </c>
      <c r="AY316" s="238" t="s">
        <v>124</v>
      </c>
    </row>
    <row r="317" s="12" customFormat="1">
      <c r="B317" s="239"/>
      <c r="C317" s="240"/>
      <c r="D317" s="229" t="s">
        <v>134</v>
      </c>
      <c r="E317" s="241" t="s">
        <v>20</v>
      </c>
      <c r="F317" s="242" t="s">
        <v>135</v>
      </c>
      <c r="G317" s="240"/>
      <c r="H317" s="243">
        <v>51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AT317" s="249" t="s">
        <v>134</v>
      </c>
      <c r="AU317" s="249" t="s">
        <v>82</v>
      </c>
      <c r="AV317" s="12" t="s">
        <v>132</v>
      </c>
      <c r="AW317" s="12" t="s">
        <v>35</v>
      </c>
      <c r="AX317" s="12" t="s">
        <v>80</v>
      </c>
      <c r="AY317" s="249" t="s">
        <v>124</v>
      </c>
    </row>
    <row r="318" s="1" customFormat="1" ht="25.5" customHeight="1">
      <c r="B318" s="45"/>
      <c r="C318" s="216" t="s">
        <v>401</v>
      </c>
      <c r="D318" s="216" t="s">
        <v>127</v>
      </c>
      <c r="E318" s="217" t="s">
        <v>402</v>
      </c>
      <c r="F318" s="218" t="s">
        <v>403</v>
      </c>
      <c r="G318" s="219" t="s">
        <v>211</v>
      </c>
      <c r="H318" s="220">
        <v>8.5</v>
      </c>
      <c r="I318" s="221"/>
      <c r="J318" s="220">
        <f>ROUND(I318*H318,2)</f>
        <v>0</v>
      </c>
      <c r="K318" s="218" t="s">
        <v>131</v>
      </c>
      <c r="L318" s="71"/>
      <c r="M318" s="222" t="s">
        <v>20</v>
      </c>
      <c r="N318" s="223" t="s">
        <v>43</v>
      </c>
      <c r="O318" s="46"/>
      <c r="P318" s="224">
        <f>O318*H318</f>
        <v>0</v>
      </c>
      <c r="Q318" s="224">
        <v>0.0043899999999999998</v>
      </c>
      <c r="R318" s="224">
        <f>Q318*H318</f>
        <v>0.037315000000000001</v>
      </c>
      <c r="S318" s="224">
        <v>0</v>
      </c>
      <c r="T318" s="225">
        <f>S318*H318</f>
        <v>0</v>
      </c>
      <c r="AR318" s="23" t="s">
        <v>212</v>
      </c>
      <c r="AT318" s="23" t="s">
        <v>127</v>
      </c>
      <c r="AU318" s="23" t="s">
        <v>82</v>
      </c>
      <c r="AY318" s="23" t="s">
        <v>124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23" t="s">
        <v>80</v>
      </c>
      <c r="BK318" s="226">
        <f>ROUND(I318*H318,2)</f>
        <v>0</v>
      </c>
      <c r="BL318" s="23" t="s">
        <v>212</v>
      </c>
      <c r="BM318" s="23" t="s">
        <v>404</v>
      </c>
    </row>
    <row r="319" s="13" customFormat="1">
      <c r="B319" s="250"/>
      <c r="C319" s="251"/>
      <c r="D319" s="229" t="s">
        <v>134</v>
      </c>
      <c r="E319" s="252" t="s">
        <v>20</v>
      </c>
      <c r="F319" s="253" t="s">
        <v>308</v>
      </c>
      <c r="G319" s="251"/>
      <c r="H319" s="252" t="s">
        <v>20</v>
      </c>
      <c r="I319" s="254"/>
      <c r="J319" s="251"/>
      <c r="K319" s="251"/>
      <c r="L319" s="255"/>
      <c r="M319" s="256"/>
      <c r="N319" s="257"/>
      <c r="O319" s="257"/>
      <c r="P319" s="257"/>
      <c r="Q319" s="257"/>
      <c r="R319" s="257"/>
      <c r="S319" s="257"/>
      <c r="T319" s="258"/>
      <c r="AT319" s="259" t="s">
        <v>134</v>
      </c>
      <c r="AU319" s="259" t="s">
        <v>82</v>
      </c>
      <c r="AV319" s="13" t="s">
        <v>80</v>
      </c>
      <c r="AW319" s="13" t="s">
        <v>35</v>
      </c>
      <c r="AX319" s="13" t="s">
        <v>72</v>
      </c>
      <c r="AY319" s="259" t="s">
        <v>124</v>
      </c>
    </row>
    <row r="320" s="11" customFormat="1">
      <c r="B320" s="227"/>
      <c r="C320" s="228"/>
      <c r="D320" s="229" t="s">
        <v>134</v>
      </c>
      <c r="E320" s="230" t="s">
        <v>20</v>
      </c>
      <c r="F320" s="231" t="s">
        <v>405</v>
      </c>
      <c r="G320" s="228"/>
      <c r="H320" s="232">
        <v>8.5</v>
      </c>
      <c r="I320" s="233"/>
      <c r="J320" s="228"/>
      <c r="K320" s="228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134</v>
      </c>
      <c r="AU320" s="238" t="s">
        <v>82</v>
      </c>
      <c r="AV320" s="11" t="s">
        <v>82</v>
      </c>
      <c r="AW320" s="11" t="s">
        <v>35</v>
      </c>
      <c r="AX320" s="11" t="s">
        <v>72</v>
      </c>
      <c r="AY320" s="238" t="s">
        <v>124</v>
      </c>
    </row>
    <row r="321" s="12" customFormat="1">
      <c r="B321" s="239"/>
      <c r="C321" s="240"/>
      <c r="D321" s="229" t="s">
        <v>134</v>
      </c>
      <c r="E321" s="241" t="s">
        <v>20</v>
      </c>
      <c r="F321" s="242" t="s">
        <v>135</v>
      </c>
      <c r="G321" s="240"/>
      <c r="H321" s="243">
        <v>8.5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AT321" s="249" t="s">
        <v>134</v>
      </c>
      <c r="AU321" s="249" t="s">
        <v>82</v>
      </c>
      <c r="AV321" s="12" t="s">
        <v>132</v>
      </c>
      <c r="AW321" s="12" t="s">
        <v>35</v>
      </c>
      <c r="AX321" s="12" t="s">
        <v>80</v>
      </c>
      <c r="AY321" s="249" t="s">
        <v>124</v>
      </c>
    </row>
    <row r="322" s="1" customFormat="1" ht="25.5" customHeight="1">
      <c r="B322" s="45"/>
      <c r="C322" s="216" t="s">
        <v>406</v>
      </c>
      <c r="D322" s="216" t="s">
        <v>127</v>
      </c>
      <c r="E322" s="217" t="s">
        <v>407</v>
      </c>
      <c r="F322" s="218" t="s">
        <v>408</v>
      </c>
      <c r="G322" s="219" t="s">
        <v>211</v>
      </c>
      <c r="H322" s="220">
        <v>8.5</v>
      </c>
      <c r="I322" s="221"/>
      <c r="J322" s="220">
        <f>ROUND(I322*H322,2)</f>
        <v>0</v>
      </c>
      <c r="K322" s="218" t="s">
        <v>131</v>
      </c>
      <c r="L322" s="71"/>
      <c r="M322" s="222" t="s">
        <v>20</v>
      </c>
      <c r="N322" s="223" t="s">
        <v>43</v>
      </c>
      <c r="O322" s="46"/>
      <c r="P322" s="224">
        <f>O322*H322</f>
        <v>0</v>
      </c>
      <c r="Q322" s="224">
        <v>0.00115</v>
      </c>
      <c r="R322" s="224">
        <f>Q322*H322</f>
        <v>0.009774999999999999</v>
      </c>
      <c r="S322" s="224">
        <v>0</v>
      </c>
      <c r="T322" s="225">
        <f>S322*H322</f>
        <v>0</v>
      </c>
      <c r="AR322" s="23" t="s">
        <v>212</v>
      </c>
      <c r="AT322" s="23" t="s">
        <v>127</v>
      </c>
      <c r="AU322" s="23" t="s">
        <v>82</v>
      </c>
      <c r="AY322" s="23" t="s">
        <v>124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23" t="s">
        <v>80</v>
      </c>
      <c r="BK322" s="226">
        <f>ROUND(I322*H322,2)</f>
        <v>0</v>
      </c>
      <c r="BL322" s="23" t="s">
        <v>212</v>
      </c>
      <c r="BM322" s="23" t="s">
        <v>409</v>
      </c>
    </row>
    <row r="323" s="13" customFormat="1">
      <c r="B323" s="250"/>
      <c r="C323" s="251"/>
      <c r="D323" s="229" t="s">
        <v>134</v>
      </c>
      <c r="E323" s="252" t="s">
        <v>20</v>
      </c>
      <c r="F323" s="253" t="s">
        <v>308</v>
      </c>
      <c r="G323" s="251"/>
      <c r="H323" s="252" t="s">
        <v>20</v>
      </c>
      <c r="I323" s="254"/>
      <c r="J323" s="251"/>
      <c r="K323" s="251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134</v>
      </c>
      <c r="AU323" s="259" t="s">
        <v>82</v>
      </c>
      <c r="AV323" s="13" t="s">
        <v>80</v>
      </c>
      <c r="AW323" s="13" t="s">
        <v>35</v>
      </c>
      <c r="AX323" s="13" t="s">
        <v>72</v>
      </c>
      <c r="AY323" s="259" t="s">
        <v>124</v>
      </c>
    </row>
    <row r="324" s="11" customFormat="1">
      <c r="B324" s="227"/>
      <c r="C324" s="228"/>
      <c r="D324" s="229" t="s">
        <v>134</v>
      </c>
      <c r="E324" s="230" t="s">
        <v>20</v>
      </c>
      <c r="F324" s="231" t="s">
        <v>405</v>
      </c>
      <c r="G324" s="228"/>
      <c r="H324" s="232">
        <v>8.5</v>
      </c>
      <c r="I324" s="233"/>
      <c r="J324" s="228"/>
      <c r="K324" s="228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134</v>
      </c>
      <c r="AU324" s="238" t="s">
        <v>82</v>
      </c>
      <c r="AV324" s="11" t="s">
        <v>82</v>
      </c>
      <c r="AW324" s="11" t="s">
        <v>35</v>
      </c>
      <c r="AX324" s="11" t="s">
        <v>72</v>
      </c>
      <c r="AY324" s="238" t="s">
        <v>124</v>
      </c>
    </row>
    <row r="325" s="12" customFormat="1">
      <c r="B325" s="239"/>
      <c r="C325" s="240"/>
      <c r="D325" s="229" t="s">
        <v>134</v>
      </c>
      <c r="E325" s="241" t="s">
        <v>20</v>
      </c>
      <c r="F325" s="242" t="s">
        <v>135</v>
      </c>
      <c r="G325" s="240"/>
      <c r="H325" s="243">
        <v>8.5</v>
      </c>
      <c r="I325" s="244"/>
      <c r="J325" s="240"/>
      <c r="K325" s="240"/>
      <c r="L325" s="245"/>
      <c r="M325" s="246"/>
      <c r="N325" s="247"/>
      <c r="O325" s="247"/>
      <c r="P325" s="247"/>
      <c r="Q325" s="247"/>
      <c r="R325" s="247"/>
      <c r="S325" s="247"/>
      <c r="T325" s="248"/>
      <c r="AT325" s="249" t="s">
        <v>134</v>
      </c>
      <c r="AU325" s="249" t="s">
        <v>82</v>
      </c>
      <c r="AV325" s="12" t="s">
        <v>132</v>
      </c>
      <c r="AW325" s="12" t="s">
        <v>35</v>
      </c>
      <c r="AX325" s="12" t="s">
        <v>80</v>
      </c>
      <c r="AY325" s="249" t="s">
        <v>124</v>
      </c>
    </row>
    <row r="326" s="1" customFormat="1" ht="25.5" customHeight="1">
      <c r="B326" s="45"/>
      <c r="C326" s="216" t="s">
        <v>410</v>
      </c>
      <c r="D326" s="216" t="s">
        <v>127</v>
      </c>
      <c r="E326" s="217" t="s">
        <v>411</v>
      </c>
      <c r="F326" s="218" t="s">
        <v>412</v>
      </c>
      <c r="G326" s="219" t="s">
        <v>211</v>
      </c>
      <c r="H326" s="220">
        <v>41.049999999999997</v>
      </c>
      <c r="I326" s="221"/>
      <c r="J326" s="220">
        <f>ROUND(I326*H326,2)</f>
        <v>0</v>
      </c>
      <c r="K326" s="218" t="s">
        <v>131</v>
      </c>
      <c r="L326" s="71"/>
      <c r="M326" s="222" t="s">
        <v>20</v>
      </c>
      <c r="N326" s="223" t="s">
        <v>43</v>
      </c>
      <c r="O326" s="46"/>
      <c r="P326" s="224">
        <f>O326*H326</f>
        <v>0</v>
      </c>
      <c r="Q326" s="224">
        <v>0.0021800000000000001</v>
      </c>
      <c r="R326" s="224">
        <f>Q326*H326</f>
        <v>0.089488999999999999</v>
      </c>
      <c r="S326" s="224">
        <v>0</v>
      </c>
      <c r="T326" s="225">
        <f>S326*H326</f>
        <v>0</v>
      </c>
      <c r="AR326" s="23" t="s">
        <v>212</v>
      </c>
      <c r="AT326" s="23" t="s">
        <v>127</v>
      </c>
      <c r="AU326" s="23" t="s">
        <v>82</v>
      </c>
      <c r="AY326" s="23" t="s">
        <v>124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23" t="s">
        <v>80</v>
      </c>
      <c r="BK326" s="226">
        <f>ROUND(I326*H326,2)</f>
        <v>0</v>
      </c>
      <c r="BL326" s="23" t="s">
        <v>212</v>
      </c>
      <c r="BM326" s="23" t="s">
        <v>413</v>
      </c>
    </row>
    <row r="327" s="13" customFormat="1">
      <c r="B327" s="250"/>
      <c r="C327" s="251"/>
      <c r="D327" s="229" t="s">
        <v>134</v>
      </c>
      <c r="E327" s="252" t="s">
        <v>20</v>
      </c>
      <c r="F327" s="253" t="s">
        <v>414</v>
      </c>
      <c r="G327" s="251"/>
      <c r="H327" s="252" t="s">
        <v>20</v>
      </c>
      <c r="I327" s="254"/>
      <c r="J327" s="251"/>
      <c r="K327" s="251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134</v>
      </c>
      <c r="AU327" s="259" t="s">
        <v>82</v>
      </c>
      <c r="AV327" s="13" t="s">
        <v>80</v>
      </c>
      <c r="AW327" s="13" t="s">
        <v>35</v>
      </c>
      <c r="AX327" s="13" t="s">
        <v>72</v>
      </c>
      <c r="AY327" s="259" t="s">
        <v>124</v>
      </c>
    </row>
    <row r="328" s="11" customFormat="1">
      <c r="B328" s="227"/>
      <c r="C328" s="228"/>
      <c r="D328" s="229" t="s">
        <v>134</v>
      </c>
      <c r="E328" s="230" t="s">
        <v>20</v>
      </c>
      <c r="F328" s="231" t="s">
        <v>415</v>
      </c>
      <c r="G328" s="228"/>
      <c r="H328" s="232">
        <v>16.050000000000001</v>
      </c>
      <c r="I328" s="233"/>
      <c r="J328" s="228"/>
      <c r="K328" s="228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134</v>
      </c>
      <c r="AU328" s="238" t="s">
        <v>82</v>
      </c>
      <c r="AV328" s="11" t="s">
        <v>82</v>
      </c>
      <c r="AW328" s="11" t="s">
        <v>35</v>
      </c>
      <c r="AX328" s="11" t="s">
        <v>72</v>
      </c>
      <c r="AY328" s="238" t="s">
        <v>124</v>
      </c>
    </row>
    <row r="329" s="11" customFormat="1">
      <c r="B329" s="227"/>
      <c r="C329" s="228"/>
      <c r="D329" s="229" t="s">
        <v>134</v>
      </c>
      <c r="E329" s="230" t="s">
        <v>20</v>
      </c>
      <c r="F329" s="231" t="s">
        <v>273</v>
      </c>
      <c r="G329" s="228"/>
      <c r="H329" s="232">
        <v>25</v>
      </c>
      <c r="I329" s="233"/>
      <c r="J329" s="228"/>
      <c r="K329" s="228"/>
      <c r="L329" s="234"/>
      <c r="M329" s="235"/>
      <c r="N329" s="236"/>
      <c r="O329" s="236"/>
      <c r="P329" s="236"/>
      <c r="Q329" s="236"/>
      <c r="R329" s="236"/>
      <c r="S329" s="236"/>
      <c r="T329" s="237"/>
      <c r="AT329" s="238" t="s">
        <v>134</v>
      </c>
      <c r="AU329" s="238" t="s">
        <v>82</v>
      </c>
      <c r="AV329" s="11" t="s">
        <v>82</v>
      </c>
      <c r="AW329" s="11" t="s">
        <v>35</v>
      </c>
      <c r="AX329" s="11" t="s">
        <v>72</v>
      </c>
      <c r="AY329" s="238" t="s">
        <v>124</v>
      </c>
    </row>
    <row r="330" s="12" customFormat="1">
      <c r="B330" s="239"/>
      <c r="C330" s="240"/>
      <c r="D330" s="229" t="s">
        <v>134</v>
      </c>
      <c r="E330" s="241" t="s">
        <v>20</v>
      </c>
      <c r="F330" s="242" t="s">
        <v>135</v>
      </c>
      <c r="G330" s="240"/>
      <c r="H330" s="243">
        <v>41.049999999999997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AT330" s="249" t="s">
        <v>134</v>
      </c>
      <c r="AU330" s="249" t="s">
        <v>82</v>
      </c>
      <c r="AV330" s="12" t="s">
        <v>132</v>
      </c>
      <c r="AW330" s="12" t="s">
        <v>35</v>
      </c>
      <c r="AX330" s="12" t="s">
        <v>80</v>
      </c>
      <c r="AY330" s="249" t="s">
        <v>124</v>
      </c>
    </row>
    <row r="331" s="1" customFormat="1" ht="25.5" customHeight="1">
      <c r="B331" s="45"/>
      <c r="C331" s="216" t="s">
        <v>400</v>
      </c>
      <c r="D331" s="216" t="s">
        <v>127</v>
      </c>
      <c r="E331" s="217" t="s">
        <v>416</v>
      </c>
      <c r="F331" s="218" t="s">
        <v>417</v>
      </c>
      <c r="G331" s="219" t="s">
        <v>211</v>
      </c>
      <c r="H331" s="220">
        <v>184</v>
      </c>
      <c r="I331" s="221"/>
      <c r="J331" s="220">
        <f>ROUND(I331*H331,2)</f>
        <v>0</v>
      </c>
      <c r="K331" s="218" t="s">
        <v>131</v>
      </c>
      <c r="L331" s="71"/>
      <c r="M331" s="222" t="s">
        <v>20</v>
      </c>
      <c r="N331" s="223" t="s">
        <v>43</v>
      </c>
      <c r="O331" s="46"/>
      <c r="P331" s="224">
        <f>O331*H331</f>
        <v>0</v>
      </c>
      <c r="Q331" s="224">
        <v>0.0022699999999999999</v>
      </c>
      <c r="R331" s="224">
        <f>Q331*H331</f>
        <v>0.41768</v>
      </c>
      <c r="S331" s="224">
        <v>0</v>
      </c>
      <c r="T331" s="225">
        <f>S331*H331</f>
        <v>0</v>
      </c>
      <c r="AR331" s="23" t="s">
        <v>212</v>
      </c>
      <c r="AT331" s="23" t="s">
        <v>127</v>
      </c>
      <c r="AU331" s="23" t="s">
        <v>82</v>
      </c>
      <c r="AY331" s="23" t="s">
        <v>124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23" t="s">
        <v>80</v>
      </c>
      <c r="BK331" s="226">
        <f>ROUND(I331*H331,2)</f>
        <v>0</v>
      </c>
      <c r="BL331" s="23" t="s">
        <v>212</v>
      </c>
      <c r="BM331" s="23" t="s">
        <v>418</v>
      </c>
    </row>
    <row r="332" s="13" customFormat="1">
      <c r="B332" s="250"/>
      <c r="C332" s="251"/>
      <c r="D332" s="229" t="s">
        <v>134</v>
      </c>
      <c r="E332" s="252" t="s">
        <v>20</v>
      </c>
      <c r="F332" s="253" t="s">
        <v>388</v>
      </c>
      <c r="G332" s="251"/>
      <c r="H332" s="252" t="s">
        <v>20</v>
      </c>
      <c r="I332" s="254"/>
      <c r="J332" s="251"/>
      <c r="K332" s="251"/>
      <c r="L332" s="255"/>
      <c r="M332" s="256"/>
      <c r="N332" s="257"/>
      <c r="O332" s="257"/>
      <c r="P332" s="257"/>
      <c r="Q332" s="257"/>
      <c r="R332" s="257"/>
      <c r="S332" s="257"/>
      <c r="T332" s="258"/>
      <c r="AT332" s="259" t="s">
        <v>134</v>
      </c>
      <c r="AU332" s="259" t="s">
        <v>82</v>
      </c>
      <c r="AV332" s="13" t="s">
        <v>80</v>
      </c>
      <c r="AW332" s="13" t="s">
        <v>35</v>
      </c>
      <c r="AX332" s="13" t="s">
        <v>72</v>
      </c>
      <c r="AY332" s="259" t="s">
        <v>124</v>
      </c>
    </row>
    <row r="333" s="11" customFormat="1">
      <c r="B333" s="227"/>
      <c r="C333" s="228"/>
      <c r="D333" s="229" t="s">
        <v>134</v>
      </c>
      <c r="E333" s="230" t="s">
        <v>20</v>
      </c>
      <c r="F333" s="231" t="s">
        <v>389</v>
      </c>
      <c r="G333" s="228"/>
      <c r="H333" s="232">
        <v>171</v>
      </c>
      <c r="I333" s="233"/>
      <c r="J333" s="228"/>
      <c r="K333" s="228"/>
      <c r="L333" s="234"/>
      <c r="M333" s="235"/>
      <c r="N333" s="236"/>
      <c r="O333" s="236"/>
      <c r="P333" s="236"/>
      <c r="Q333" s="236"/>
      <c r="R333" s="236"/>
      <c r="S333" s="236"/>
      <c r="T333" s="237"/>
      <c r="AT333" s="238" t="s">
        <v>134</v>
      </c>
      <c r="AU333" s="238" t="s">
        <v>82</v>
      </c>
      <c r="AV333" s="11" t="s">
        <v>82</v>
      </c>
      <c r="AW333" s="11" t="s">
        <v>35</v>
      </c>
      <c r="AX333" s="11" t="s">
        <v>72</v>
      </c>
      <c r="AY333" s="238" t="s">
        <v>124</v>
      </c>
    </row>
    <row r="334" s="11" customFormat="1">
      <c r="B334" s="227"/>
      <c r="C334" s="228"/>
      <c r="D334" s="229" t="s">
        <v>134</v>
      </c>
      <c r="E334" s="230" t="s">
        <v>20</v>
      </c>
      <c r="F334" s="231" t="s">
        <v>198</v>
      </c>
      <c r="G334" s="228"/>
      <c r="H334" s="232">
        <v>13</v>
      </c>
      <c r="I334" s="233"/>
      <c r="J334" s="228"/>
      <c r="K334" s="228"/>
      <c r="L334" s="234"/>
      <c r="M334" s="235"/>
      <c r="N334" s="236"/>
      <c r="O334" s="236"/>
      <c r="P334" s="236"/>
      <c r="Q334" s="236"/>
      <c r="R334" s="236"/>
      <c r="S334" s="236"/>
      <c r="T334" s="237"/>
      <c r="AT334" s="238" t="s">
        <v>134</v>
      </c>
      <c r="AU334" s="238" t="s">
        <v>82</v>
      </c>
      <c r="AV334" s="11" t="s">
        <v>82</v>
      </c>
      <c r="AW334" s="11" t="s">
        <v>35</v>
      </c>
      <c r="AX334" s="11" t="s">
        <v>72</v>
      </c>
      <c r="AY334" s="238" t="s">
        <v>124</v>
      </c>
    </row>
    <row r="335" s="12" customFormat="1">
      <c r="B335" s="239"/>
      <c r="C335" s="240"/>
      <c r="D335" s="229" t="s">
        <v>134</v>
      </c>
      <c r="E335" s="241" t="s">
        <v>20</v>
      </c>
      <c r="F335" s="242" t="s">
        <v>135</v>
      </c>
      <c r="G335" s="240"/>
      <c r="H335" s="243">
        <v>184</v>
      </c>
      <c r="I335" s="244"/>
      <c r="J335" s="240"/>
      <c r="K335" s="240"/>
      <c r="L335" s="245"/>
      <c r="M335" s="246"/>
      <c r="N335" s="247"/>
      <c r="O335" s="247"/>
      <c r="P335" s="247"/>
      <c r="Q335" s="247"/>
      <c r="R335" s="247"/>
      <c r="S335" s="247"/>
      <c r="T335" s="248"/>
      <c r="AT335" s="249" t="s">
        <v>134</v>
      </c>
      <c r="AU335" s="249" t="s">
        <v>82</v>
      </c>
      <c r="AV335" s="12" t="s">
        <v>132</v>
      </c>
      <c r="AW335" s="12" t="s">
        <v>35</v>
      </c>
      <c r="AX335" s="12" t="s">
        <v>80</v>
      </c>
      <c r="AY335" s="249" t="s">
        <v>124</v>
      </c>
    </row>
    <row r="336" s="1" customFormat="1" ht="38.25" customHeight="1">
      <c r="B336" s="45"/>
      <c r="C336" s="216" t="s">
        <v>419</v>
      </c>
      <c r="D336" s="216" t="s">
        <v>127</v>
      </c>
      <c r="E336" s="217" t="s">
        <v>420</v>
      </c>
      <c r="F336" s="218" t="s">
        <v>421</v>
      </c>
      <c r="G336" s="219" t="s">
        <v>138</v>
      </c>
      <c r="H336" s="220">
        <v>2</v>
      </c>
      <c r="I336" s="221"/>
      <c r="J336" s="220">
        <f>ROUND(I336*H336,2)</f>
        <v>0</v>
      </c>
      <c r="K336" s="218" t="s">
        <v>131</v>
      </c>
      <c r="L336" s="71"/>
      <c r="M336" s="222" t="s">
        <v>20</v>
      </c>
      <c r="N336" s="223" t="s">
        <v>43</v>
      </c>
      <c r="O336" s="46"/>
      <c r="P336" s="224">
        <f>O336*H336</f>
        <v>0</v>
      </c>
      <c r="Q336" s="224">
        <v>0.0035999999999999999</v>
      </c>
      <c r="R336" s="224">
        <f>Q336*H336</f>
        <v>0.0071999999999999998</v>
      </c>
      <c r="S336" s="224">
        <v>0</v>
      </c>
      <c r="T336" s="225">
        <f>S336*H336</f>
        <v>0</v>
      </c>
      <c r="AR336" s="23" t="s">
        <v>212</v>
      </c>
      <c r="AT336" s="23" t="s">
        <v>127</v>
      </c>
      <c r="AU336" s="23" t="s">
        <v>82</v>
      </c>
      <c r="AY336" s="23" t="s">
        <v>124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23" t="s">
        <v>80</v>
      </c>
      <c r="BK336" s="226">
        <f>ROUND(I336*H336,2)</f>
        <v>0</v>
      </c>
      <c r="BL336" s="23" t="s">
        <v>212</v>
      </c>
      <c r="BM336" s="23" t="s">
        <v>422</v>
      </c>
    </row>
    <row r="337" s="13" customFormat="1">
      <c r="B337" s="250"/>
      <c r="C337" s="251"/>
      <c r="D337" s="229" t="s">
        <v>134</v>
      </c>
      <c r="E337" s="252" t="s">
        <v>20</v>
      </c>
      <c r="F337" s="253" t="s">
        <v>308</v>
      </c>
      <c r="G337" s="251"/>
      <c r="H337" s="252" t="s">
        <v>20</v>
      </c>
      <c r="I337" s="254"/>
      <c r="J337" s="251"/>
      <c r="K337" s="251"/>
      <c r="L337" s="255"/>
      <c r="M337" s="256"/>
      <c r="N337" s="257"/>
      <c r="O337" s="257"/>
      <c r="P337" s="257"/>
      <c r="Q337" s="257"/>
      <c r="R337" s="257"/>
      <c r="S337" s="257"/>
      <c r="T337" s="258"/>
      <c r="AT337" s="259" t="s">
        <v>134</v>
      </c>
      <c r="AU337" s="259" t="s">
        <v>82</v>
      </c>
      <c r="AV337" s="13" t="s">
        <v>80</v>
      </c>
      <c r="AW337" s="13" t="s">
        <v>35</v>
      </c>
      <c r="AX337" s="13" t="s">
        <v>72</v>
      </c>
      <c r="AY337" s="259" t="s">
        <v>124</v>
      </c>
    </row>
    <row r="338" s="11" customFormat="1">
      <c r="B338" s="227"/>
      <c r="C338" s="228"/>
      <c r="D338" s="229" t="s">
        <v>134</v>
      </c>
      <c r="E338" s="230" t="s">
        <v>20</v>
      </c>
      <c r="F338" s="231" t="s">
        <v>82</v>
      </c>
      <c r="G338" s="228"/>
      <c r="H338" s="232">
        <v>2</v>
      </c>
      <c r="I338" s="233"/>
      <c r="J338" s="228"/>
      <c r="K338" s="228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134</v>
      </c>
      <c r="AU338" s="238" t="s">
        <v>82</v>
      </c>
      <c r="AV338" s="11" t="s">
        <v>82</v>
      </c>
      <c r="AW338" s="11" t="s">
        <v>35</v>
      </c>
      <c r="AX338" s="11" t="s">
        <v>72</v>
      </c>
      <c r="AY338" s="238" t="s">
        <v>124</v>
      </c>
    </row>
    <row r="339" s="12" customFormat="1">
      <c r="B339" s="239"/>
      <c r="C339" s="240"/>
      <c r="D339" s="229" t="s">
        <v>134</v>
      </c>
      <c r="E339" s="241" t="s">
        <v>20</v>
      </c>
      <c r="F339" s="242" t="s">
        <v>135</v>
      </c>
      <c r="G339" s="240"/>
      <c r="H339" s="243">
        <v>2</v>
      </c>
      <c r="I339" s="244"/>
      <c r="J339" s="240"/>
      <c r="K339" s="240"/>
      <c r="L339" s="245"/>
      <c r="M339" s="246"/>
      <c r="N339" s="247"/>
      <c r="O339" s="247"/>
      <c r="P339" s="247"/>
      <c r="Q339" s="247"/>
      <c r="R339" s="247"/>
      <c r="S339" s="247"/>
      <c r="T339" s="248"/>
      <c r="AT339" s="249" t="s">
        <v>134</v>
      </c>
      <c r="AU339" s="249" t="s">
        <v>82</v>
      </c>
      <c r="AV339" s="12" t="s">
        <v>132</v>
      </c>
      <c r="AW339" s="12" t="s">
        <v>35</v>
      </c>
      <c r="AX339" s="12" t="s">
        <v>80</v>
      </c>
      <c r="AY339" s="249" t="s">
        <v>124</v>
      </c>
    </row>
    <row r="340" s="1" customFormat="1" ht="25.5" customHeight="1">
      <c r="B340" s="45"/>
      <c r="C340" s="216" t="s">
        <v>423</v>
      </c>
      <c r="D340" s="216" t="s">
        <v>127</v>
      </c>
      <c r="E340" s="217" t="s">
        <v>424</v>
      </c>
      <c r="F340" s="218" t="s">
        <v>425</v>
      </c>
      <c r="G340" s="219" t="s">
        <v>138</v>
      </c>
      <c r="H340" s="220">
        <v>1617.23</v>
      </c>
      <c r="I340" s="221"/>
      <c r="J340" s="220">
        <f>ROUND(I340*H340,2)</f>
        <v>0</v>
      </c>
      <c r="K340" s="218" t="s">
        <v>131</v>
      </c>
      <c r="L340" s="71"/>
      <c r="M340" s="222" t="s">
        <v>20</v>
      </c>
      <c r="N340" s="223" t="s">
        <v>43</v>
      </c>
      <c r="O340" s="46"/>
      <c r="P340" s="224">
        <f>O340*H340</f>
        <v>0</v>
      </c>
      <c r="Q340" s="224">
        <v>0.00040000000000000002</v>
      </c>
      <c r="R340" s="224">
        <f>Q340*H340</f>
        <v>0.64689200000000002</v>
      </c>
      <c r="S340" s="224">
        <v>0</v>
      </c>
      <c r="T340" s="225">
        <f>S340*H340</f>
        <v>0</v>
      </c>
      <c r="AR340" s="23" t="s">
        <v>212</v>
      </c>
      <c r="AT340" s="23" t="s">
        <v>127</v>
      </c>
      <c r="AU340" s="23" t="s">
        <v>82</v>
      </c>
      <c r="AY340" s="23" t="s">
        <v>124</v>
      </c>
      <c r="BE340" s="226">
        <f>IF(N340="základní",J340,0)</f>
        <v>0</v>
      </c>
      <c r="BF340" s="226">
        <f>IF(N340="snížená",J340,0)</f>
        <v>0</v>
      </c>
      <c r="BG340" s="226">
        <f>IF(N340="zákl. přenesená",J340,0)</f>
        <v>0</v>
      </c>
      <c r="BH340" s="226">
        <f>IF(N340="sníž. přenesená",J340,0)</f>
        <v>0</v>
      </c>
      <c r="BI340" s="226">
        <f>IF(N340="nulová",J340,0)</f>
        <v>0</v>
      </c>
      <c r="BJ340" s="23" t="s">
        <v>80</v>
      </c>
      <c r="BK340" s="226">
        <f>ROUND(I340*H340,2)</f>
        <v>0</v>
      </c>
      <c r="BL340" s="23" t="s">
        <v>212</v>
      </c>
      <c r="BM340" s="23" t="s">
        <v>426</v>
      </c>
    </row>
    <row r="341" s="11" customFormat="1">
      <c r="B341" s="227"/>
      <c r="C341" s="228"/>
      <c r="D341" s="229" t="s">
        <v>134</v>
      </c>
      <c r="E341" s="230" t="s">
        <v>20</v>
      </c>
      <c r="F341" s="231" t="s">
        <v>427</v>
      </c>
      <c r="G341" s="228"/>
      <c r="H341" s="232">
        <v>1617.23</v>
      </c>
      <c r="I341" s="233"/>
      <c r="J341" s="228"/>
      <c r="K341" s="228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134</v>
      </c>
      <c r="AU341" s="238" t="s">
        <v>82</v>
      </c>
      <c r="AV341" s="11" t="s">
        <v>82</v>
      </c>
      <c r="AW341" s="11" t="s">
        <v>35</v>
      </c>
      <c r="AX341" s="11" t="s">
        <v>72</v>
      </c>
      <c r="AY341" s="238" t="s">
        <v>124</v>
      </c>
    </row>
    <row r="342" s="12" customFormat="1">
      <c r="B342" s="239"/>
      <c r="C342" s="240"/>
      <c r="D342" s="229" t="s">
        <v>134</v>
      </c>
      <c r="E342" s="241" t="s">
        <v>20</v>
      </c>
      <c r="F342" s="242" t="s">
        <v>135</v>
      </c>
      <c r="G342" s="240"/>
      <c r="H342" s="243">
        <v>1617.23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AT342" s="249" t="s">
        <v>134</v>
      </c>
      <c r="AU342" s="249" t="s">
        <v>82</v>
      </c>
      <c r="AV342" s="12" t="s">
        <v>132</v>
      </c>
      <c r="AW342" s="12" t="s">
        <v>35</v>
      </c>
      <c r="AX342" s="12" t="s">
        <v>80</v>
      </c>
      <c r="AY342" s="249" t="s">
        <v>124</v>
      </c>
    </row>
    <row r="343" s="1" customFormat="1" ht="25.5" customHeight="1">
      <c r="B343" s="45"/>
      <c r="C343" s="216" t="s">
        <v>428</v>
      </c>
      <c r="D343" s="216" t="s">
        <v>127</v>
      </c>
      <c r="E343" s="217" t="s">
        <v>429</v>
      </c>
      <c r="F343" s="218" t="s">
        <v>430</v>
      </c>
      <c r="G343" s="219" t="s">
        <v>211</v>
      </c>
      <c r="H343" s="220">
        <v>7.2999999999999998</v>
      </c>
      <c r="I343" s="221"/>
      <c r="J343" s="220">
        <f>ROUND(I343*H343,2)</f>
        <v>0</v>
      </c>
      <c r="K343" s="218" t="s">
        <v>131</v>
      </c>
      <c r="L343" s="71"/>
      <c r="M343" s="222" t="s">
        <v>20</v>
      </c>
      <c r="N343" s="223" t="s">
        <v>43</v>
      </c>
      <c r="O343" s="46"/>
      <c r="P343" s="224">
        <f>O343*H343</f>
        <v>0</v>
      </c>
      <c r="Q343" s="224">
        <v>0.0026900000000000001</v>
      </c>
      <c r="R343" s="224">
        <f>Q343*H343</f>
        <v>0.019637000000000002</v>
      </c>
      <c r="S343" s="224">
        <v>0</v>
      </c>
      <c r="T343" s="225">
        <f>S343*H343</f>
        <v>0</v>
      </c>
      <c r="AR343" s="23" t="s">
        <v>212</v>
      </c>
      <c r="AT343" s="23" t="s">
        <v>127</v>
      </c>
      <c r="AU343" s="23" t="s">
        <v>82</v>
      </c>
      <c r="AY343" s="23" t="s">
        <v>124</v>
      </c>
      <c r="BE343" s="226">
        <f>IF(N343="základní",J343,0)</f>
        <v>0</v>
      </c>
      <c r="BF343" s="226">
        <f>IF(N343="snížená",J343,0)</f>
        <v>0</v>
      </c>
      <c r="BG343" s="226">
        <f>IF(N343="zákl. přenesená",J343,0)</f>
        <v>0</v>
      </c>
      <c r="BH343" s="226">
        <f>IF(N343="sníž. přenesená",J343,0)</f>
        <v>0</v>
      </c>
      <c r="BI343" s="226">
        <f>IF(N343="nulová",J343,0)</f>
        <v>0</v>
      </c>
      <c r="BJ343" s="23" t="s">
        <v>80</v>
      </c>
      <c r="BK343" s="226">
        <f>ROUND(I343*H343,2)</f>
        <v>0</v>
      </c>
      <c r="BL343" s="23" t="s">
        <v>212</v>
      </c>
      <c r="BM343" s="23" t="s">
        <v>431</v>
      </c>
    </row>
    <row r="344" s="13" customFormat="1">
      <c r="B344" s="250"/>
      <c r="C344" s="251"/>
      <c r="D344" s="229" t="s">
        <v>134</v>
      </c>
      <c r="E344" s="252" t="s">
        <v>20</v>
      </c>
      <c r="F344" s="253" t="s">
        <v>164</v>
      </c>
      <c r="G344" s="251"/>
      <c r="H344" s="252" t="s">
        <v>20</v>
      </c>
      <c r="I344" s="254"/>
      <c r="J344" s="251"/>
      <c r="K344" s="251"/>
      <c r="L344" s="255"/>
      <c r="M344" s="256"/>
      <c r="N344" s="257"/>
      <c r="O344" s="257"/>
      <c r="P344" s="257"/>
      <c r="Q344" s="257"/>
      <c r="R344" s="257"/>
      <c r="S344" s="257"/>
      <c r="T344" s="258"/>
      <c r="AT344" s="259" t="s">
        <v>134</v>
      </c>
      <c r="AU344" s="259" t="s">
        <v>82</v>
      </c>
      <c r="AV344" s="13" t="s">
        <v>80</v>
      </c>
      <c r="AW344" s="13" t="s">
        <v>35</v>
      </c>
      <c r="AX344" s="13" t="s">
        <v>72</v>
      </c>
      <c r="AY344" s="259" t="s">
        <v>124</v>
      </c>
    </row>
    <row r="345" s="11" customFormat="1">
      <c r="B345" s="227"/>
      <c r="C345" s="228"/>
      <c r="D345" s="229" t="s">
        <v>134</v>
      </c>
      <c r="E345" s="230" t="s">
        <v>20</v>
      </c>
      <c r="F345" s="231" t="s">
        <v>359</v>
      </c>
      <c r="G345" s="228"/>
      <c r="H345" s="232">
        <v>2.7000000000000002</v>
      </c>
      <c r="I345" s="233"/>
      <c r="J345" s="228"/>
      <c r="K345" s="228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134</v>
      </c>
      <c r="AU345" s="238" t="s">
        <v>82</v>
      </c>
      <c r="AV345" s="11" t="s">
        <v>82</v>
      </c>
      <c r="AW345" s="11" t="s">
        <v>35</v>
      </c>
      <c r="AX345" s="11" t="s">
        <v>72</v>
      </c>
      <c r="AY345" s="238" t="s">
        <v>124</v>
      </c>
    </row>
    <row r="346" s="11" customFormat="1">
      <c r="B346" s="227"/>
      <c r="C346" s="228"/>
      <c r="D346" s="229" t="s">
        <v>134</v>
      </c>
      <c r="E346" s="230" t="s">
        <v>20</v>
      </c>
      <c r="F346" s="231" t="s">
        <v>360</v>
      </c>
      <c r="G346" s="228"/>
      <c r="H346" s="232">
        <v>4.5999999999999996</v>
      </c>
      <c r="I346" s="233"/>
      <c r="J346" s="228"/>
      <c r="K346" s="228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134</v>
      </c>
      <c r="AU346" s="238" t="s">
        <v>82</v>
      </c>
      <c r="AV346" s="11" t="s">
        <v>82</v>
      </c>
      <c r="AW346" s="11" t="s">
        <v>35</v>
      </c>
      <c r="AX346" s="11" t="s">
        <v>72</v>
      </c>
      <c r="AY346" s="238" t="s">
        <v>124</v>
      </c>
    </row>
    <row r="347" s="12" customFormat="1">
      <c r="B347" s="239"/>
      <c r="C347" s="240"/>
      <c r="D347" s="229" t="s">
        <v>134</v>
      </c>
      <c r="E347" s="241" t="s">
        <v>20</v>
      </c>
      <c r="F347" s="242" t="s">
        <v>135</v>
      </c>
      <c r="G347" s="240"/>
      <c r="H347" s="243">
        <v>7.2999999999999998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AT347" s="249" t="s">
        <v>134</v>
      </c>
      <c r="AU347" s="249" t="s">
        <v>82</v>
      </c>
      <c r="AV347" s="12" t="s">
        <v>132</v>
      </c>
      <c r="AW347" s="12" t="s">
        <v>35</v>
      </c>
      <c r="AX347" s="12" t="s">
        <v>80</v>
      </c>
      <c r="AY347" s="249" t="s">
        <v>124</v>
      </c>
    </row>
    <row r="348" s="1" customFormat="1" ht="25.5" customHeight="1">
      <c r="B348" s="45"/>
      <c r="C348" s="216" t="s">
        <v>432</v>
      </c>
      <c r="D348" s="216" t="s">
        <v>127</v>
      </c>
      <c r="E348" s="217" t="s">
        <v>433</v>
      </c>
      <c r="F348" s="218" t="s">
        <v>434</v>
      </c>
      <c r="G348" s="219" t="s">
        <v>211</v>
      </c>
      <c r="H348" s="220">
        <v>16.050000000000001</v>
      </c>
      <c r="I348" s="221"/>
      <c r="J348" s="220">
        <f>ROUND(I348*H348,2)</f>
        <v>0</v>
      </c>
      <c r="K348" s="218" t="s">
        <v>131</v>
      </c>
      <c r="L348" s="71"/>
      <c r="M348" s="222" t="s">
        <v>20</v>
      </c>
      <c r="N348" s="223" t="s">
        <v>43</v>
      </c>
      <c r="O348" s="46"/>
      <c r="P348" s="224">
        <f>O348*H348</f>
        <v>0</v>
      </c>
      <c r="Q348" s="224">
        <v>0.0028900000000000002</v>
      </c>
      <c r="R348" s="224">
        <f>Q348*H348</f>
        <v>0.046384500000000002</v>
      </c>
      <c r="S348" s="224">
        <v>0</v>
      </c>
      <c r="T348" s="225">
        <f>S348*H348</f>
        <v>0</v>
      </c>
      <c r="AR348" s="23" t="s">
        <v>212</v>
      </c>
      <c r="AT348" s="23" t="s">
        <v>127</v>
      </c>
      <c r="AU348" s="23" t="s">
        <v>82</v>
      </c>
      <c r="AY348" s="23" t="s">
        <v>124</v>
      </c>
      <c r="BE348" s="226">
        <f>IF(N348="základní",J348,0)</f>
        <v>0</v>
      </c>
      <c r="BF348" s="226">
        <f>IF(N348="snížená",J348,0)</f>
        <v>0</v>
      </c>
      <c r="BG348" s="226">
        <f>IF(N348="zákl. přenesená",J348,0)</f>
        <v>0</v>
      </c>
      <c r="BH348" s="226">
        <f>IF(N348="sníž. přenesená",J348,0)</f>
        <v>0</v>
      </c>
      <c r="BI348" s="226">
        <f>IF(N348="nulová",J348,0)</f>
        <v>0</v>
      </c>
      <c r="BJ348" s="23" t="s">
        <v>80</v>
      </c>
      <c r="BK348" s="226">
        <f>ROUND(I348*H348,2)</f>
        <v>0</v>
      </c>
      <c r="BL348" s="23" t="s">
        <v>212</v>
      </c>
      <c r="BM348" s="23" t="s">
        <v>435</v>
      </c>
    </row>
    <row r="349" s="11" customFormat="1">
      <c r="B349" s="227"/>
      <c r="C349" s="228"/>
      <c r="D349" s="229" t="s">
        <v>134</v>
      </c>
      <c r="E349" s="230" t="s">
        <v>20</v>
      </c>
      <c r="F349" s="231" t="s">
        <v>415</v>
      </c>
      <c r="G349" s="228"/>
      <c r="H349" s="232">
        <v>16.050000000000001</v>
      </c>
      <c r="I349" s="233"/>
      <c r="J349" s="228"/>
      <c r="K349" s="228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134</v>
      </c>
      <c r="AU349" s="238" t="s">
        <v>82</v>
      </c>
      <c r="AV349" s="11" t="s">
        <v>82</v>
      </c>
      <c r="AW349" s="11" t="s">
        <v>35</v>
      </c>
      <c r="AX349" s="11" t="s">
        <v>72</v>
      </c>
      <c r="AY349" s="238" t="s">
        <v>124</v>
      </c>
    </row>
    <row r="350" s="12" customFormat="1">
      <c r="B350" s="239"/>
      <c r="C350" s="240"/>
      <c r="D350" s="229" t="s">
        <v>134</v>
      </c>
      <c r="E350" s="241" t="s">
        <v>20</v>
      </c>
      <c r="F350" s="242" t="s">
        <v>135</v>
      </c>
      <c r="G350" s="240"/>
      <c r="H350" s="243">
        <v>16.050000000000001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AT350" s="249" t="s">
        <v>134</v>
      </c>
      <c r="AU350" s="249" t="s">
        <v>82</v>
      </c>
      <c r="AV350" s="12" t="s">
        <v>132</v>
      </c>
      <c r="AW350" s="12" t="s">
        <v>35</v>
      </c>
      <c r="AX350" s="12" t="s">
        <v>80</v>
      </c>
      <c r="AY350" s="249" t="s">
        <v>124</v>
      </c>
    </row>
    <row r="351" s="1" customFormat="1" ht="38.25" customHeight="1">
      <c r="B351" s="45"/>
      <c r="C351" s="216" t="s">
        <v>436</v>
      </c>
      <c r="D351" s="216" t="s">
        <v>127</v>
      </c>
      <c r="E351" s="217" t="s">
        <v>437</v>
      </c>
      <c r="F351" s="218" t="s">
        <v>438</v>
      </c>
      <c r="G351" s="219" t="s">
        <v>138</v>
      </c>
      <c r="H351" s="220">
        <v>7</v>
      </c>
      <c r="I351" s="221"/>
      <c r="J351" s="220">
        <f>ROUND(I351*H351,2)</f>
        <v>0</v>
      </c>
      <c r="K351" s="218" t="s">
        <v>131</v>
      </c>
      <c r="L351" s="71"/>
      <c r="M351" s="222" t="s">
        <v>20</v>
      </c>
      <c r="N351" s="223" t="s">
        <v>43</v>
      </c>
      <c r="O351" s="46"/>
      <c r="P351" s="224">
        <f>O351*H351</f>
        <v>0</v>
      </c>
      <c r="Q351" s="224">
        <v>0.0027299999999999998</v>
      </c>
      <c r="R351" s="224">
        <f>Q351*H351</f>
        <v>0.019109999999999999</v>
      </c>
      <c r="S351" s="224">
        <v>0</v>
      </c>
      <c r="T351" s="225">
        <f>S351*H351</f>
        <v>0</v>
      </c>
      <c r="AR351" s="23" t="s">
        <v>212</v>
      </c>
      <c r="AT351" s="23" t="s">
        <v>127</v>
      </c>
      <c r="AU351" s="23" t="s">
        <v>82</v>
      </c>
      <c r="AY351" s="23" t="s">
        <v>124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23" t="s">
        <v>80</v>
      </c>
      <c r="BK351" s="226">
        <f>ROUND(I351*H351,2)</f>
        <v>0</v>
      </c>
      <c r="BL351" s="23" t="s">
        <v>212</v>
      </c>
      <c r="BM351" s="23" t="s">
        <v>439</v>
      </c>
    </row>
    <row r="352" s="13" customFormat="1">
      <c r="B352" s="250"/>
      <c r="C352" s="251"/>
      <c r="D352" s="229" t="s">
        <v>134</v>
      </c>
      <c r="E352" s="252" t="s">
        <v>20</v>
      </c>
      <c r="F352" s="253" t="s">
        <v>388</v>
      </c>
      <c r="G352" s="251"/>
      <c r="H352" s="252" t="s">
        <v>20</v>
      </c>
      <c r="I352" s="254"/>
      <c r="J352" s="251"/>
      <c r="K352" s="251"/>
      <c r="L352" s="255"/>
      <c r="M352" s="256"/>
      <c r="N352" s="257"/>
      <c r="O352" s="257"/>
      <c r="P352" s="257"/>
      <c r="Q352" s="257"/>
      <c r="R352" s="257"/>
      <c r="S352" s="257"/>
      <c r="T352" s="258"/>
      <c r="AT352" s="259" t="s">
        <v>134</v>
      </c>
      <c r="AU352" s="259" t="s">
        <v>82</v>
      </c>
      <c r="AV352" s="13" t="s">
        <v>80</v>
      </c>
      <c r="AW352" s="13" t="s">
        <v>35</v>
      </c>
      <c r="AX352" s="13" t="s">
        <v>72</v>
      </c>
      <c r="AY352" s="259" t="s">
        <v>124</v>
      </c>
    </row>
    <row r="353" s="13" customFormat="1">
      <c r="B353" s="250"/>
      <c r="C353" s="251"/>
      <c r="D353" s="229" t="s">
        <v>134</v>
      </c>
      <c r="E353" s="252" t="s">
        <v>20</v>
      </c>
      <c r="F353" s="253" t="s">
        <v>440</v>
      </c>
      <c r="G353" s="251"/>
      <c r="H353" s="252" t="s">
        <v>20</v>
      </c>
      <c r="I353" s="254"/>
      <c r="J353" s="251"/>
      <c r="K353" s="251"/>
      <c r="L353" s="255"/>
      <c r="M353" s="256"/>
      <c r="N353" s="257"/>
      <c r="O353" s="257"/>
      <c r="P353" s="257"/>
      <c r="Q353" s="257"/>
      <c r="R353" s="257"/>
      <c r="S353" s="257"/>
      <c r="T353" s="258"/>
      <c r="AT353" s="259" t="s">
        <v>134</v>
      </c>
      <c r="AU353" s="259" t="s">
        <v>82</v>
      </c>
      <c r="AV353" s="13" t="s">
        <v>80</v>
      </c>
      <c r="AW353" s="13" t="s">
        <v>35</v>
      </c>
      <c r="AX353" s="13" t="s">
        <v>72</v>
      </c>
      <c r="AY353" s="259" t="s">
        <v>124</v>
      </c>
    </row>
    <row r="354" s="11" customFormat="1">
      <c r="B354" s="227"/>
      <c r="C354" s="228"/>
      <c r="D354" s="229" t="s">
        <v>134</v>
      </c>
      <c r="E354" s="230" t="s">
        <v>20</v>
      </c>
      <c r="F354" s="231" t="s">
        <v>132</v>
      </c>
      <c r="G354" s="228"/>
      <c r="H354" s="232">
        <v>4</v>
      </c>
      <c r="I354" s="233"/>
      <c r="J354" s="228"/>
      <c r="K354" s="228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134</v>
      </c>
      <c r="AU354" s="238" t="s">
        <v>82</v>
      </c>
      <c r="AV354" s="11" t="s">
        <v>82</v>
      </c>
      <c r="AW354" s="11" t="s">
        <v>35</v>
      </c>
      <c r="AX354" s="11" t="s">
        <v>72</v>
      </c>
      <c r="AY354" s="238" t="s">
        <v>124</v>
      </c>
    </row>
    <row r="355" s="13" customFormat="1">
      <c r="B355" s="250"/>
      <c r="C355" s="251"/>
      <c r="D355" s="229" t="s">
        <v>134</v>
      </c>
      <c r="E355" s="252" t="s">
        <v>20</v>
      </c>
      <c r="F355" s="253" t="s">
        <v>441</v>
      </c>
      <c r="G355" s="251"/>
      <c r="H355" s="252" t="s">
        <v>20</v>
      </c>
      <c r="I355" s="254"/>
      <c r="J355" s="251"/>
      <c r="K355" s="251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134</v>
      </c>
      <c r="AU355" s="259" t="s">
        <v>82</v>
      </c>
      <c r="AV355" s="13" t="s">
        <v>80</v>
      </c>
      <c r="AW355" s="13" t="s">
        <v>35</v>
      </c>
      <c r="AX355" s="13" t="s">
        <v>72</v>
      </c>
      <c r="AY355" s="259" t="s">
        <v>124</v>
      </c>
    </row>
    <row r="356" s="11" customFormat="1">
      <c r="B356" s="227"/>
      <c r="C356" s="228"/>
      <c r="D356" s="229" t="s">
        <v>134</v>
      </c>
      <c r="E356" s="230" t="s">
        <v>20</v>
      </c>
      <c r="F356" s="231" t="s">
        <v>442</v>
      </c>
      <c r="G356" s="228"/>
      <c r="H356" s="232">
        <v>2</v>
      </c>
      <c r="I356" s="233"/>
      <c r="J356" s="228"/>
      <c r="K356" s="228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134</v>
      </c>
      <c r="AU356" s="238" t="s">
        <v>82</v>
      </c>
      <c r="AV356" s="11" t="s">
        <v>82</v>
      </c>
      <c r="AW356" s="11" t="s">
        <v>35</v>
      </c>
      <c r="AX356" s="11" t="s">
        <v>72</v>
      </c>
      <c r="AY356" s="238" t="s">
        <v>124</v>
      </c>
    </row>
    <row r="357" s="13" customFormat="1">
      <c r="B357" s="250"/>
      <c r="C357" s="251"/>
      <c r="D357" s="229" t="s">
        <v>134</v>
      </c>
      <c r="E357" s="252" t="s">
        <v>20</v>
      </c>
      <c r="F357" s="253" t="s">
        <v>443</v>
      </c>
      <c r="G357" s="251"/>
      <c r="H357" s="252" t="s">
        <v>20</v>
      </c>
      <c r="I357" s="254"/>
      <c r="J357" s="251"/>
      <c r="K357" s="251"/>
      <c r="L357" s="255"/>
      <c r="M357" s="256"/>
      <c r="N357" s="257"/>
      <c r="O357" s="257"/>
      <c r="P357" s="257"/>
      <c r="Q357" s="257"/>
      <c r="R357" s="257"/>
      <c r="S357" s="257"/>
      <c r="T357" s="258"/>
      <c r="AT357" s="259" t="s">
        <v>134</v>
      </c>
      <c r="AU357" s="259" t="s">
        <v>82</v>
      </c>
      <c r="AV357" s="13" t="s">
        <v>80</v>
      </c>
      <c r="AW357" s="13" t="s">
        <v>35</v>
      </c>
      <c r="AX357" s="13" t="s">
        <v>72</v>
      </c>
      <c r="AY357" s="259" t="s">
        <v>124</v>
      </c>
    </row>
    <row r="358" s="11" customFormat="1">
      <c r="B358" s="227"/>
      <c r="C358" s="228"/>
      <c r="D358" s="229" t="s">
        <v>134</v>
      </c>
      <c r="E358" s="230" t="s">
        <v>20</v>
      </c>
      <c r="F358" s="231" t="s">
        <v>80</v>
      </c>
      <c r="G358" s="228"/>
      <c r="H358" s="232">
        <v>1</v>
      </c>
      <c r="I358" s="233"/>
      <c r="J358" s="228"/>
      <c r="K358" s="228"/>
      <c r="L358" s="234"/>
      <c r="M358" s="235"/>
      <c r="N358" s="236"/>
      <c r="O358" s="236"/>
      <c r="P358" s="236"/>
      <c r="Q358" s="236"/>
      <c r="R358" s="236"/>
      <c r="S358" s="236"/>
      <c r="T358" s="237"/>
      <c r="AT358" s="238" t="s">
        <v>134</v>
      </c>
      <c r="AU358" s="238" t="s">
        <v>82</v>
      </c>
      <c r="AV358" s="11" t="s">
        <v>82</v>
      </c>
      <c r="AW358" s="11" t="s">
        <v>35</v>
      </c>
      <c r="AX358" s="11" t="s">
        <v>72</v>
      </c>
      <c r="AY358" s="238" t="s">
        <v>124</v>
      </c>
    </row>
    <row r="359" s="12" customFormat="1">
      <c r="B359" s="239"/>
      <c r="C359" s="240"/>
      <c r="D359" s="229" t="s">
        <v>134</v>
      </c>
      <c r="E359" s="241" t="s">
        <v>20</v>
      </c>
      <c r="F359" s="242" t="s">
        <v>135</v>
      </c>
      <c r="G359" s="240"/>
      <c r="H359" s="243">
        <v>7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AT359" s="249" t="s">
        <v>134</v>
      </c>
      <c r="AU359" s="249" t="s">
        <v>82</v>
      </c>
      <c r="AV359" s="12" t="s">
        <v>132</v>
      </c>
      <c r="AW359" s="12" t="s">
        <v>35</v>
      </c>
      <c r="AX359" s="12" t="s">
        <v>80</v>
      </c>
      <c r="AY359" s="249" t="s">
        <v>124</v>
      </c>
    </row>
    <row r="360" s="1" customFormat="1" ht="38.25" customHeight="1">
      <c r="B360" s="45"/>
      <c r="C360" s="216" t="s">
        <v>444</v>
      </c>
      <c r="D360" s="216" t="s">
        <v>127</v>
      </c>
      <c r="E360" s="217" t="s">
        <v>445</v>
      </c>
      <c r="F360" s="218" t="s">
        <v>446</v>
      </c>
      <c r="G360" s="219" t="s">
        <v>138</v>
      </c>
      <c r="H360" s="220">
        <v>1</v>
      </c>
      <c r="I360" s="221"/>
      <c r="J360" s="220">
        <f>ROUND(I360*H360,2)</f>
        <v>0</v>
      </c>
      <c r="K360" s="218" t="s">
        <v>131</v>
      </c>
      <c r="L360" s="71"/>
      <c r="M360" s="222" t="s">
        <v>20</v>
      </c>
      <c r="N360" s="223" t="s">
        <v>43</v>
      </c>
      <c r="O360" s="46"/>
      <c r="P360" s="224">
        <f>O360*H360</f>
        <v>0</v>
      </c>
      <c r="Q360" s="224">
        <v>0.0028800000000000002</v>
      </c>
      <c r="R360" s="224">
        <f>Q360*H360</f>
        <v>0.0028800000000000002</v>
      </c>
      <c r="S360" s="224">
        <v>0</v>
      </c>
      <c r="T360" s="225">
        <f>S360*H360</f>
        <v>0</v>
      </c>
      <c r="AR360" s="23" t="s">
        <v>212</v>
      </c>
      <c r="AT360" s="23" t="s">
        <v>127</v>
      </c>
      <c r="AU360" s="23" t="s">
        <v>82</v>
      </c>
      <c r="AY360" s="23" t="s">
        <v>124</v>
      </c>
      <c r="BE360" s="226">
        <f>IF(N360="základní",J360,0)</f>
        <v>0</v>
      </c>
      <c r="BF360" s="226">
        <f>IF(N360="snížená",J360,0)</f>
        <v>0</v>
      </c>
      <c r="BG360" s="226">
        <f>IF(N360="zákl. přenesená",J360,0)</f>
        <v>0</v>
      </c>
      <c r="BH360" s="226">
        <f>IF(N360="sníž. přenesená",J360,0)</f>
        <v>0</v>
      </c>
      <c r="BI360" s="226">
        <f>IF(N360="nulová",J360,0)</f>
        <v>0</v>
      </c>
      <c r="BJ360" s="23" t="s">
        <v>80</v>
      </c>
      <c r="BK360" s="226">
        <f>ROUND(I360*H360,2)</f>
        <v>0</v>
      </c>
      <c r="BL360" s="23" t="s">
        <v>212</v>
      </c>
      <c r="BM360" s="23" t="s">
        <v>447</v>
      </c>
    </row>
    <row r="361" s="13" customFormat="1">
      <c r="B361" s="250"/>
      <c r="C361" s="251"/>
      <c r="D361" s="229" t="s">
        <v>134</v>
      </c>
      <c r="E361" s="252" t="s">
        <v>20</v>
      </c>
      <c r="F361" s="253" t="s">
        <v>388</v>
      </c>
      <c r="G361" s="251"/>
      <c r="H361" s="252" t="s">
        <v>20</v>
      </c>
      <c r="I361" s="254"/>
      <c r="J361" s="251"/>
      <c r="K361" s="251"/>
      <c r="L361" s="255"/>
      <c r="M361" s="256"/>
      <c r="N361" s="257"/>
      <c r="O361" s="257"/>
      <c r="P361" s="257"/>
      <c r="Q361" s="257"/>
      <c r="R361" s="257"/>
      <c r="S361" s="257"/>
      <c r="T361" s="258"/>
      <c r="AT361" s="259" t="s">
        <v>134</v>
      </c>
      <c r="AU361" s="259" t="s">
        <v>82</v>
      </c>
      <c r="AV361" s="13" t="s">
        <v>80</v>
      </c>
      <c r="AW361" s="13" t="s">
        <v>35</v>
      </c>
      <c r="AX361" s="13" t="s">
        <v>72</v>
      </c>
      <c r="AY361" s="259" t="s">
        <v>124</v>
      </c>
    </row>
    <row r="362" s="13" customFormat="1">
      <c r="B362" s="250"/>
      <c r="C362" s="251"/>
      <c r="D362" s="229" t="s">
        <v>134</v>
      </c>
      <c r="E362" s="252" t="s">
        <v>20</v>
      </c>
      <c r="F362" s="253" t="s">
        <v>440</v>
      </c>
      <c r="G362" s="251"/>
      <c r="H362" s="252" t="s">
        <v>20</v>
      </c>
      <c r="I362" s="254"/>
      <c r="J362" s="251"/>
      <c r="K362" s="251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134</v>
      </c>
      <c r="AU362" s="259" t="s">
        <v>82</v>
      </c>
      <c r="AV362" s="13" t="s">
        <v>80</v>
      </c>
      <c r="AW362" s="13" t="s">
        <v>35</v>
      </c>
      <c r="AX362" s="13" t="s">
        <v>72</v>
      </c>
      <c r="AY362" s="259" t="s">
        <v>124</v>
      </c>
    </row>
    <row r="363" s="11" customFormat="1">
      <c r="B363" s="227"/>
      <c r="C363" s="228"/>
      <c r="D363" s="229" t="s">
        <v>134</v>
      </c>
      <c r="E363" s="230" t="s">
        <v>20</v>
      </c>
      <c r="F363" s="231" t="s">
        <v>80</v>
      </c>
      <c r="G363" s="228"/>
      <c r="H363" s="232">
        <v>1</v>
      </c>
      <c r="I363" s="233"/>
      <c r="J363" s="228"/>
      <c r="K363" s="228"/>
      <c r="L363" s="234"/>
      <c r="M363" s="235"/>
      <c r="N363" s="236"/>
      <c r="O363" s="236"/>
      <c r="P363" s="236"/>
      <c r="Q363" s="236"/>
      <c r="R363" s="236"/>
      <c r="S363" s="236"/>
      <c r="T363" s="237"/>
      <c r="AT363" s="238" t="s">
        <v>134</v>
      </c>
      <c r="AU363" s="238" t="s">
        <v>82</v>
      </c>
      <c r="AV363" s="11" t="s">
        <v>82</v>
      </c>
      <c r="AW363" s="11" t="s">
        <v>35</v>
      </c>
      <c r="AX363" s="11" t="s">
        <v>72</v>
      </c>
      <c r="AY363" s="238" t="s">
        <v>124</v>
      </c>
    </row>
    <row r="364" s="12" customFormat="1">
      <c r="B364" s="239"/>
      <c r="C364" s="240"/>
      <c r="D364" s="229" t="s">
        <v>134</v>
      </c>
      <c r="E364" s="241" t="s">
        <v>20</v>
      </c>
      <c r="F364" s="242" t="s">
        <v>135</v>
      </c>
      <c r="G364" s="240"/>
      <c r="H364" s="243">
        <v>1</v>
      </c>
      <c r="I364" s="244"/>
      <c r="J364" s="240"/>
      <c r="K364" s="240"/>
      <c r="L364" s="245"/>
      <c r="M364" s="246"/>
      <c r="N364" s="247"/>
      <c r="O364" s="247"/>
      <c r="P364" s="247"/>
      <c r="Q364" s="247"/>
      <c r="R364" s="247"/>
      <c r="S364" s="247"/>
      <c r="T364" s="248"/>
      <c r="AT364" s="249" t="s">
        <v>134</v>
      </c>
      <c r="AU364" s="249" t="s">
        <v>82</v>
      </c>
      <c r="AV364" s="12" t="s">
        <v>132</v>
      </c>
      <c r="AW364" s="12" t="s">
        <v>35</v>
      </c>
      <c r="AX364" s="12" t="s">
        <v>80</v>
      </c>
      <c r="AY364" s="249" t="s">
        <v>124</v>
      </c>
    </row>
    <row r="365" s="1" customFormat="1" ht="16.5" customHeight="1">
      <c r="B365" s="45"/>
      <c r="C365" s="216" t="s">
        <v>448</v>
      </c>
      <c r="D365" s="216" t="s">
        <v>127</v>
      </c>
      <c r="E365" s="217" t="s">
        <v>449</v>
      </c>
      <c r="F365" s="218" t="s">
        <v>450</v>
      </c>
      <c r="G365" s="219" t="s">
        <v>211</v>
      </c>
      <c r="H365" s="220">
        <v>184</v>
      </c>
      <c r="I365" s="221"/>
      <c r="J365" s="220">
        <f>ROUND(I365*H365,2)</f>
        <v>0</v>
      </c>
      <c r="K365" s="218" t="s">
        <v>131</v>
      </c>
      <c r="L365" s="71"/>
      <c r="M365" s="222" t="s">
        <v>20</v>
      </c>
      <c r="N365" s="223" t="s">
        <v>43</v>
      </c>
      <c r="O365" s="46"/>
      <c r="P365" s="224">
        <f>O365*H365</f>
        <v>0</v>
      </c>
      <c r="Q365" s="224">
        <v>0</v>
      </c>
      <c r="R365" s="224">
        <f>Q365*H365</f>
        <v>0</v>
      </c>
      <c r="S365" s="224">
        <v>0</v>
      </c>
      <c r="T365" s="225">
        <f>S365*H365</f>
        <v>0</v>
      </c>
      <c r="AR365" s="23" t="s">
        <v>212</v>
      </c>
      <c r="AT365" s="23" t="s">
        <v>127</v>
      </c>
      <c r="AU365" s="23" t="s">
        <v>82</v>
      </c>
      <c r="AY365" s="23" t="s">
        <v>124</v>
      </c>
      <c r="BE365" s="226">
        <f>IF(N365="základní",J365,0)</f>
        <v>0</v>
      </c>
      <c r="BF365" s="226">
        <f>IF(N365="snížená",J365,0)</f>
        <v>0</v>
      </c>
      <c r="BG365" s="226">
        <f>IF(N365="zákl. přenesená",J365,0)</f>
        <v>0</v>
      </c>
      <c r="BH365" s="226">
        <f>IF(N365="sníž. přenesená",J365,0)</f>
        <v>0</v>
      </c>
      <c r="BI365" s="226">
        <f>IF(N365="nulová",J365,0)</f>
        <v>0</v>
      </c>
      <c r="BJ365" s="23" t="s">
        <v>80</v>
      </c>
      <c r="BK365" s="226">
        <f>ROUND(I365*H365,2)</f>
        <v>0</v>
      </c>
      <c r="BL365" s="23" t="s">
        <v>212</v>
      </c>
      <c r="BM365" s="23" t="s">
        <v>451</v>
      </c>
    </row>
    <row r="366" s="13" customFormat="1">
      <c r="B366" s="250"/>
      <c r="C366" s="251"/>
      <c r="D366" s="229" t="s">
        <v>134</v>
      </c>
      <c r="E366" s="252" t="s">
        <v>20</v>
      </c>
      <c r="F366" s="253" t="s">
        <v>388</v>
      </c>
      <c r="G366" s="251"/>
      <c r="H366" s="252" t="s">
        <v>20</v>
      </c>
      <c r="I366" s="254"/>
      <c r="J366" s="251"/>
      <c r="K366" s="251"/>
      <c r="L366" s="255"/>
      <c r="M366" s="256"/>
      <c r="N366" s="257"/>
      <c r="O366" s="257"/>
      <c r="P366" s="257"/>
      <c r="Q366" s="257"/>
      <c r="R366" s="257"/>
      <c r="S366" s="257"/>
      <c r="T366" s="258"/>
      <c r="AT366" s="259" t="s">
        <v>134</v>
      </c>
      <c r="AU366" s="259" t="s">
        <v>82</v>
      </c>
      <c r="AV366" s="13" t="s">
        <v>80</v>
      </c>
      <c r="AW366" s="13" t="s">
        <v>35</v>
      </c>
      <c r="AX366" s="13" t="s">
        <v>72</v>
      </c>
      <c r="AY366" s="259" t="s">
        <v>124</v>
      </c>
    </row>
    <row r="367" s="11" customFormat="1">
      <c r="B367" s="227"/>
      <c r="C367" s="228"/>
      <c r="D367" s="229" t="s">
        <v>134</v>
      </c>
      <c r="E367" s="230" t="s">
        <v>20</v>
      </c>
      <c r="F367" s="231" t="s">
        <v>389</v>
      </c>
      <c r="G367" s="228"/>
      <c r="H367" s="232">
        <v>171</v>
      </c>
      <c r="I367" s="233"/>
      <c r="J367" s="228"/>
      <c r="K367" s="228"/>
      <c r="L367" s="234"/>
      <c r="M367" s="235"/>
      <c r="N367" s="236"/>
      <c r="O367" s="236"/>
      <c r="P367" s="236"/>
      <c r="Q367" s="236"/>
      <c r="R367" s="236"/>
      <c r="S367" s="236"/>
      <c r="T367" s="237"/>
      <c r="AT367" s="238" t="s">
        <v>134</v>
      </c>
      <c r="AU367" s="238" t="s">
        <v>82</v>
      </c>
      <c r="AV367" s="11" t="s">
        <v>82</v>
      </c>
      <c r="AW367" s="11" t="s">
        <v>35</v>
      </c>
      <c r="AX367" s="11" t="s">
        <v>72</v>
      </c>
      <c r="AY367" s="238" t="s">
        <v>124</v>
      </c>
    </row>
    <row r="368" s="11" customFormat="1">
      <c r="B368" s="227"/>
      <c r="C368" s="228"/>
      <c r="D368" s="229" t="s">
        <v>134</v>
      </c>
      <c r="E368" s="230" t="s">
        <v>20</v>
      </c>
      <c r="F368" s="231" t="s">
        <v>198</v>
      </c>
      <c r="G368" s="228"/>
      <c r="H368" s="232">
        <v>13</v>
      </c>
      <c r="I368" s="233"/>
      <c r="J368" s="228"/>
      <c r="K368" s="228"/>
      <c r="L368" s="234"/>
      <c r="M368" s="235"/>
      <c r="N368" s="236"/>
      <c r="O368" s="236"/>
      <c r="P368" s="236"/>
      <c r="Q368" s="236"/>
      <c r="R368" s="236"/>
      <c r="S368" s="236"/>
      <c r="T368" s="237"/>
      <c r="AT368" s="238" t="s">
        <v>134</v>
      </c>
      <c r="AU368" s="238" t="s">
        <v>82</v>
      </c>
      <c r="AV368" s="11" t="s">
        <v>82</v>
      </c>
      <c r="AW368" s="11" t="s">
        <v>35</v>
      </c>
      <c r="AX368" s="11" t="s">
        <v>72</v>
      </c>
      <c r="AY368" s="238" t="s">
        <v>124</v>
      </c>
    </row>
    <row r="369" s="12" customFormat="1">
      <c r="B369" s="239"/>
      <c r="C369" s="240"/>
      <c r="D369" s="229" t="s">
        <v>134</v>
      </c>
      <c r="E369" s="241" t="s">
        <v>20</v>
      </c>
      <c r="F369" s="242" t="s">
        <v>135</v>
      </c>
      <c r="G369" s="240"/>
      <c r="H369" s="243">
        <v>184</v>
      </c>
      <c r="I369" s="244"/>
      <c r="J369" s="240"/>
      <c r="K369" s="240"/>
      <c r="L369" s="245"/>
      <c r="M369" s="246"/>
      <c r="N369" s="247"/>
      <c r="O369" s="247"/>
      <c r="P369" s="247"/>
      <c r="Q369" s="247"/>
      <c r="R369" s="247"/>
      <c r="S369" s="247"/>
      <c r="T369" s="248"/>
      <c r="AT369" s="249" t="s">
        <v>134</v>
      </c>
      <c r="AU369" s="249" t="s">
        <v>82</v>
      </c>
      <c r="AV369" s="12" t="s">
        <v>132</v>
      </c>
      <c r="AW369" s="12" t="s">
        <v>35</v>
      </c>
      <c r="AX369" s="12" t="s">
        <v>80</v>
      </c>
      <c r="AY369" s="249" t="s">
        <v>124</v>
      </c>
    </row>
    <row r="370" s="1" customFormat="1" ht="16.5" customHeight="1">
      <c r="B370" s="45"/>
      <c r="C370" s="260" t="s">
        <v>452</v>
      </c>
      <c r="D370" s="260" t="s">
        <v>318</v>
      </c>
      <c r="E370" s="261" t="s">
        <v>453</v>
      </c>
      <c r="F370" s="262" t="s">
        <v>454</v>
      </c>
      <c r="G370" s="263" t="s">
        <v>211</v>
      </c>
      <c r="H370" s="264">
        <v>13</v>
      </c>
      <c r="I370" s="265"/>
      <c r="J370" s="264">
        <f>ROUND(I370*H370,2)</f>
        <v>0</v>
      </c>
      <c r="K370" s="262" t="s">
        <v>455</v>
      </c>
      <c r="L370" s="266"/>
      <c r="M370" s="267" t="s">
        <v>20</v>
      </c>
      <c r="N370" s="268" t="s">
        <v>43</v>
      </c>
      <c r="O370" s="46"/>
      <c r="P370" s="224">
        <f>O370*H370</f>
        <v>0</v>
      </c>
      <c r="Q370" s="224">
        <v>0.00167</v>
      </c>
      <c r="R370" s="224">
        <f>Q370*H370</f>
        <v>0.02171</v>
      </c>
      <c r="S370" s="224">
        <v>0</v>
      </c>
      <c r="T370" s="225">
        <f>S370*H370</f>
        <v>0</v>
      </c>
      <c r="AR370" s="23" t="s">
        <v>317</v>
      </c>
      <c r="AT370" s="23" t="s">
        <v>318</v>
      </c>
      <c r="AU370" s="23" t="s">
        <v>82</v>
      </c>
      <c r="AY370" s="23" t="s">
        <v>124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23" t="s">
        <v>80</v>
      </c>
      <c r="BK370" s="226">
        <f>ROUND(I370*H370,2)</f>
        <v>0</v>
      </c>
      <c r="BL370" s="23" t="s">
        <v>212</v>
      </c>
      <c r="BM370" s="23" t="s">
        <v>456</v>
      </c>
    </row>
    <row r="371" s="13" customFormat="1">
      <c r="B371" s="250"/>
      <c r="C371" s="251"/>
      <c r="D371" s="229" t="s">
        <v>134</v>
      </c>
      <c r="E371" s="252" t="s">
        <v>20</v>
      </c>
      <c r="F371" s="253" t="s">
        <v>388</v>
      </c>
      <c r="G371" s="251"/>
      <c r="H371" s="252" t="s">
        <v>20</v>
      </c>
      <c r="I371" s="254"/>
      <c r="J371" s="251"/>
      <c r="K371" s="251"/>
      <c r="L371" s="255"/>
      <c r="M371" s="256"/>
      <c r="N371" s="257"/>
      <c r="O371" s="257"/>
      <c r="P371" s="257"/>
      <c r="Q371" s="257"/>
      <c r="R371" s="257"/>
      <c r="S371" s="257"/>
      <c r="T371" s="258"/>
      <c r="AT371" s="259" t="s">
        <v>134</v>
      </c>
      <c r="AU371" s="259" t="s">
        <v>82</v>
      </c>
      <c r="AV371" s="13" t="s">
        <v>80</v>
      </c>
      <c r="AW371" s="13" t="s">
        <v>35</v>
      </c>
      <c r="AX371" s="13" t="s">
        <v>72</v>
      </c>
      <c r="AY371" s="259" t="s">
        <v>124</v>
      </c>
    </row>
    <row r="372" s="11" customFormat="1">
      <c r="B372" s="227"/>
      <c r="C372" s="228"/>
      <c r="D372" s="229" t="s">
        <v>134</v>
      </c>
      <c r="E372" s="230" t="s">
        <v>20</v>
      </c>
      <c r="F372" s="231" t="s">
        <v>198</v>
      </c>
      <c r="G372" s="228"/>
      <c r="H372" s="232">
        <v>13</v>
      </c>
      <c r="I372" s="233"/>
      <c r="J372" s="228"/>
      <c r="K372" s="228"/>
      <c r="L372" s="234"/>
      <c r="M372" s="235"/>
      <c r="N372" s="236"/>
      <c r="O372" s="236"/>
      <c r="P372" s="236"/>
      <c r="Q372" s="236"/>
      <c r="R372" s="236"/>
      <c r="S372" s="236"/>
      <c r="T372" s="237"/>
      <c r="AT372" s="238" t="s">
        <v>134</v>
      </c>
      <c r="AU372" s="238" t="s">
        <v>82</v>
      </c>
      <c r="AV372" s="11" t="s">
        <v>82</v>
      </c>
      <c r="AW372" s="11" t="s">
        <v>35</v>
      </c>
      <c r="AX372" s="11" t="s">
        <v>72</v>
      </c>
      <c r="AY372" s="238" t="s">
        <v>124</v>
      </c>
    </row>
    <row r="373" s="12" customFormat="1">
      <c r="B373" s="239"/>
      <c r="C373" s="240"/>
      <c r="D373" s="229" t="s">
        <v>134</v>
      </c>
      <c r="E373" s="241" t="s">
        <v>20</v>
      </c>
      <c r="F373" s="242" t="s">
        <v>135</v>
      </c>
      <c r="G373" s="240"/>
      <c r="H373" s="243">
        <v>13</v>
      </c>
      <c r="I373" s="244"/>
      <c r="J373" s="240"/>
      <c r="K373" s="240"/>
      <c r="L373" s="245"/>
      <c r="M373" s="246"/>
      <c r="N373" s="247"/>
      <c r="O373" s="247"/>
      <c r="P373" s="247"/>
      <c r="Q373" s="247"/>
      <c r="R373" s="247"/>
      <c r="S373" s="247"/>
      <c r="T373" s="248"/>
      <c r="AT373" s="249" t="s">
        <v>134</v>
      </c>
      <c r="AU373" s="249" t="s">
        <v>82</v>
      </c>
      <c r="AV373" s="12" t="s">
        <v>132</v>
      </c>
      <c r="AW373" s="12" t="s">
        <v>35</v>
      </c>
      <c r="AX373" s="12" t="s">
        <v>80</v>
      </c>
      <c r="AY373" s="249" t="s">
        <v>124</v>
      </c>
    </row>
    <row r="374" s="1" customFormat="1" ht="16.5" customHeight="1">
      <c r="B374" s="45"/>
      <c r="C374" s="260" t="s">
        <v>291</v>
      </c>
      <c r="D374" s="260" t="s">
        <v>318</v>
      </c>
      <c r="E374" s="261" t="s">
        <v>457</v>
      </c>
      <c r="F374" s="262" t="s">
        <v>458</v>
      </c>
      <c r="G374" s="263" t="s">
        <v>138</v>
      </c>
      <c r="H374" s="264">
        <v>2</v>
      </c>
      <c r="I374" s="265"/>
      <c r="J374" s="264">
        <f>ROUND(I374*H374,2)</f>
        <v>0</v>
      </c>
      <c r="K374" s="262" t="s">
        <v>250</v>
      </c>
      <c r="L374" s="266"/>
      <c r="M374" s="267" t="s">
        <v>20</v>
      </c>
      <c r="N374" s="268" t="s">
        <v>43</v>
      </c>
      <c r="O374" s="46"/>
      <c r="P374" s="224">
        <f>O374*H374</f>
        <v>0</v>
      </c>
      <c r="Q374" s="224">
        <v>0.00042000000000000002</v>
      </c>
      <c r="R374" s="224">
        <f>Q374*H374</f>
        <v>0.00084000000000000003</v>
      </c>
      <c r="S374" s="224">
        <v>0</v>
      </c>
      <c r="T374" s="225">
        <f>S374*H374</f>
        <v>0</v>
      </c>
      <c r="AR374" s="23" t="s">
        <v>317</v>
      </c>
      <c r="AT374" s="23" t="s">
        <v>318</v>
      </c>
      <c r="AU374" s="23" t="s">
        <v>82</v>
      </c>
      <c r="AY374" s="23" t="s">
        <v>124</v>
      </c>
      <c r="BE374" s="226">
        <f>IF(N374="základní",J374,0)</f>
        <v>0</v>
      </c>
      <c r="BF374" s="226">
        <f>IF(N374="snížená",J374,0)</f>
        <v>0</v>
      </c>
      <c r="BG374" s="226">
        <f>IF(N374="zákl. přenesená",J374,0)</f>
        <v>0</v>
      </c>
      <c r="BH374" s="226">
        <f>IF(N374="sníž. přenesená",J374,0)</f>
        <v>0</v>
      </c>
      <c r="BI374" s="226">
        <f>IF(N374="nulová",J374,0)</f>
        <v>0</v>
      </c>
      <c r="BJ374" s="23" t="s">
        <v>80</v>
      </c>
      <c r="BK374" s="226">
        <f>ROUND(I374*H374,2)</f>
        <v>0</v>
      </c>
      <c r="BL374" s="23" t="s">
        <v>212</v>
      </c>
      <c r="BM374" s="23" t="s">
        <v>459</v>
      </c>
    </row>
    <row r="375" s="13" customFormat="1">
      <c r="B375" s="250"/>
      <c r="C375" s="251"/>
      <c r="D375" s="229" t="s">
        <v>134</v>
      </c>
      <c r="E375" s="252" t="s">
        <v>20</v>
      </c>
      <c r="F375" s="253" t="s">
        <v>388</v>
      </c>
      <c r="G375" s="251"/>
      <c r="H375" s="252" t="s">
        <v>20</v>
      </c>
      <c r="I375" s="254"/>
      <c r="J375" s="251"/>
      <c r="K375" s="251"/>
      <c r="L375" s="255"/>
      <c r="M375" s="256"/>
      <c r="N375" s="257"/>
      <c r="O375" s="257"/>
      <c r="P375" s="257"/>
      <c r="Q375" s="257"/>
      <c r="R375" s="257"/>
      <c r="S375" s="257"/>
      <c r="T375" s="258"/>
      <c r="AT375" s="259" t="s">
        <v>134</v>
      </c>
      <c r="AU375" s="259" t="s">
        <v>82</v>
      </c>
      <c r="AV375" s="13" t="s">
        <v>80</v>
      </c>
      <c r="AW375" s="13" t="s">
        <v>35</v>
      </c>
      <c r="AX375" s="13" t="s">
        <v>72</v>
      </c>
      <c r="AY375" s="259" t="s">
        <v>124</v>
      </c>
    </row>
    <row r="376" s="11" customFormat="1">
      <c r="B376" s="227"/>
      <c r="C376" s="228"/>
      <c r="D376" s="229" t="s">
        <v>134</v>
      </c>
      <c r="E376" s="230" t="s">
        <v>20</v>
      </c>
      <c r="F376" s="231" t="s">
        <v>82</v>
      </c>
      <c r="G376" s="228"/>
      <c r="H376" s="232">
        <v>2</v>
      </c>
      <c r="I376" s="233"/>
      <c r="J376" s="228"/>
      <c r="K376" s="228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134</v>
      </c>
      <c r="AU376" s="238" t="s">
        <v>82</v>
      </c>
      <c r="AV376" s="11" t="s">
        <v>82</v>
      </c>
      <c r="AW376" s="11" t="s">
        <v>35</v>
      </c>
      <c r="AX376" s="11" t="s">
        <v>72</v>
      </c>
      <c r="AY376" s="238" t="s">
        <v>124</v>
      </c>
    </row>
    <row r="377" s="12" customFormat="1">
      <c r="B377" s="239"/>
      <c r="C377" s="240"/>
      <c r="D377" s="229" t="s">
        <v>134</v>
      </c>
      <c r="E377" s="241" t="s">
        <v>20</v>
      </c>
      <c r="F377" s="242" t="s">
        <v>135</v>
      </c>
      <c r="G377" s="240"/>
      <c r="H377" s="243">
        <v>2</v>
      </c>
      <c r="I377" s="244"/>
      <c r="J377" s="240"/>
      <c r="K377" s="240"/>
      <c r="L377" s="245"/>
      <c r="M377" s="246"/>
      <c r="N377" s="247"/>
      <c r="O377" s="247"/>
      <c r="P377" s="247"/>
      <c r="Q377" s="247"/>
      <c r="R377" s="247"/>
      <c r="S377" s="247"/>
      <c r="T377" s="248"/>
      <c r="AT377" s="249" t="s">
        <v>134</v>
      </c>
      <c r="AU377" s="249" t="s">
        <v>82</v>
      </c>
      <c r="AV377" s="12" t="s">
        <v>132</v>
      </c>
      <c r="AW377" s="12" t="s">
        <v>35</v>
      </c>
      <c r="AX377" s="12" t="s">
        <v>80</v>
      </c>
      <c r="AY377" s="249" t="s">
        <v>124</v>
      </c>
    </row>
    <row r="378" s="1" customFormat="1" ht="16.5" customHeight="1">
      <c r="B378" s="45"/>
      <c r="C378" s="260" t="s">
        <v>460</v>
      </c>
      <c r="D378" s="260" t="s">
        <v>318</v>
      </c>
      <c r="E378" s="261" t="s">
        <v>461</v>
      </c>
      <c r="F378" s="262" t="s">
        <v>462</v>
      </c>
      <c r="G378" s="263" t="s">
        <v>211</v>
      </c>
      <c r="H378" s="264">
        <v>171</v>
      </c>
      <c r="I378" s="265"/>
      <c r="J378" s="264">
        <f>ROUND(I378*H378,2)</f>
        <v>0</v>
      </c>
      <c r="K378" s="262" t="s">
        <v>250</v>
      </c>
      <c r="L378" s="266"/>
      <c r="M378" s="267" t="s">
        <v>20</v>
      </c>
      <c r="N378" s="268" t="s">
        <v>43</v>
      </c>
      <c r="O378" s="46"/>
      <c r="P378" s="224">
        <f>O378*H378</f>
        <v>0</v>
      </c>
      <c r="Q378" s="224">
        <v>0.0023</v>
      </c>
      <c r="R378" s="224">
        <f>Q378*H378</f>
        <v>0.39329999999999998</v>
      </c>
      <c r="S378" s="224">
        <v>0</v>
      </c>
      <c r="T378" s="225">
        <f>S378*H378</f>
        <v>0</v>
      </c>
      <c r="AR378" s="23" t="s">
        <v>317</v>
      </c>
      <c r="AT378" s="23" t="s">
        <v>318</v>
      </c>
      <c r="AU378" s="23" t="s">
        <v>82</v>
      </c>
      <c r="AY378" s="23" t="s">
        <v>124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23" t="s">
        <v>80</v>
      </c>
      <c r="BK378" s="226">
        <f>ROUND(I378*H378,2)</f>
        <v>0</v>
      </c>
      <c r="BL378" s="23" t="s">
        <v>212</v>
      </c>
      <c r="BM378" s="23" t="s">
        <v>463</v>
      </c>
    </row>
    <row r="379" s="13" customFormat="1">
      <c r="B379" s="250"/>
      <c r="C379" s="251"/>
      <c r="D379" s="229" t="s">
        <v>134</v>
      </c>
      <c r="E379" s="252" t="s">
        <v>20</v>
      </c>
      <c r="F379" s="253" t="s">
        <v>388</v>
      </c>
      <c r="G379" s="251"/>
      <c r="H379" s="252" t="s">
        <v>20</v>
      </c>
      <c r="I379" s="254"/>
      <c r="J379" s="251"/>
      <c r="K379" s="251"/>
      <c r="L379" s="255"/>
      <c r="M379" s="256"/>
      <c r="N379" s="257"/>
      <c r="O379" s="257"/>
      <c r="P379" s="257"/>
      <c r="Q379" s="257"/>
      <c r="R379" s="257"/>
      <c r="S379" s="257"/>
      <c r="T379" s="258"/>
      <c r="AT379" s="259" t="s">
        <v>134</v>
      </c>
      <c r="AU379" s="259" t="s">
        <v>82</v>
      </c>
      <c r="AV379" s="13" t="s">
        <v>80</v>
      </c>
      <c r="AW379" s="13" t="s">
        <v>35</v>
      </c>
      <c r="AX379" s="13" t="s">
        <v>72</v>
      </c>
      <c r="AY379" s="259" t="s">
        <v>124</v>
      </c>
    </row>
    <row r="380" s="11" customFormat="1">
      <c r="B380" s="227"/>
      <c r="C380" s="228"/>
      <c r="D380" s="229" t="s">
        <v>134</v>
      </c>
      <c r="E380" s="230" t="s">
        <v>20</v>
      </c>
      <c r="F380" s="231" t="s">
        <v>389</v>
      </c>
      <c r="G380" s="228"/>
      <c r="H380" s="232">
        <v>171</v>
      </c>
      <c r="I380" s="233"/>
      <c r="J380" s="228"/>
      <c r="K380" s="228"/>
      <c r="L380" s="234"/>
      <c r="M380" s="235"/>
      <c r="N380" s="236"/>
      <c r="O380" s="236"/>
      <c r="P380" s="236"/>
      <c r="Q380" s="236"/>
      <c r="R380" s="236"/>
      <c r="S380" s="236"/>
      <c r="T380" s="237"/>
      <c r="AT380" s="238" t="s">
        <v>134</v>
      </c>
      <c r="AU380" s="238" t="s">
        <v>82</v>
      </c>
      <c r="AV380" s="11" t="s">
        <v>82</v>
      </c>
      <c r="AW380" s="11" t="s">
        <v>35</v>
      </c>
      <c r="AX380" s="11" t="s">
        <v>72</v>
      </c>
      <c r="AY380" s="238" t="s">
        <v>124</v>
      </c>
    </row>
    <row r="381" s="12" customFormat="1">
      <c r="B381" s="239"/>
      <c r="C381" s="240"/>
      <c r="D381" s="229" t="s">
        <v>134</v>
      </c>
      <c r="E381" s="241" t="s">
        <v>20</v>
      </c>
      <c r="F381" s="242" t="s">
        <v>135</v>
      </c>
      <c r="G381" s="240"/>
      <c r="H381" s="243">
        <v>171</v>
      </c>
      <c r="I381" s="244"/>
      <c r="J381" s="240"/>
      <c r="K381" s="240"/>
      <c r="L381" s="245"/>
      <c r="M381" s="246"/>
      <c r="N381" s="247"/>
      <c r="O381" s="247"/>
      <c r="P381" s="247"/>
      <c r="Q381" s="247"/>
      <c r="R381" s="247"/>
      <c r="S381" s="247"/>
      <c r="T381" s="248"/>
      <c r="AT381" s="249" t="s">
        <v>134</v>
      </c>
      <c r="AU381" s="249" t="s">
        <v>82</v>
      </c>
      <c r="AV381" s="12" t="s">
        <v>132</v>
      </c>
      <c r="AW381" s="12" t="s">
        <v>35</v>
      </c>
      <c r="AX381" s="12" t="s">
        <v>80</v>
      </c>
      <c r="AY381" s="249" t="s">
        <v>124</v>
      </c>
    </row>
    <row r="382" s="1" customFormat="1" ht="25.5" customHeight="1">
      <c r="B382" s="45"/>
      <c r="C382" s="260" t="s">
        <v>464</v>
      </c>
      <c r="D382" s="260" t="s">
        <v>318</v>
      </c>
      <c r="E382" s="261" t="s">
        <v>465</v>
      </c>
      <c r="F382" s="262" t="s">
        <v>466</v>
      </c>
      <c r="G382" s="263" t="s">
        <v>138</v>
      </c>
      <c r="H382" s="264">
        <v>35</v>
      </c>
      <c r="I382" s="265"/>
      <c r="J382" s="264">
        <f>ROUND(I382*H382,2)</f>
        <v>0</v>
      </c>
      <c r="K382" s="262" t="s">
        <v>250</v>
      </c>
      <c r="L382" s="266"/>
      <c r="M382" s="267" t="s">
        <v>20</v>
      </c>
      <c r="N382" s="268" t="s">
        <v>43</v>
      </c>
      <c r="O382" s="46"/>
      <c r="P382" s="224">
        <f>O382*H382</f>
        <v>0</v>
      </c>
      <c r="Q382" s="224">
        <v>0.00051000000000000004</v>
      </c>
      <c r="R382" s="224">
        <f>Q382*H382</f>
        <v>0.017850000000000001</v>
      </c>
      <c r="S382" s="224">
        <v>0</v>
      </c>
      <c r="T382" s="225">
        <f>S382*H382</f>
        <v>0</v>
      </c>
      <c r="AR382" s="23" t="s">
        <v>317</v>
      </c>
      <c r="AT382" s="23" t="s">
        <v>318</v>
      </c>
      <c r="AU382" s="23" t="s">
        <v>82</v>
      </c>
      <c r="AY382" s="23" t="s">
        <v>124</v>
      </c>
      <c r="BE382" s="226">
        <f>IF(N382="základní",J382,0)</f>
        <v>0</v>
      </c>
      <c r="BF382" s="226">
        <f>IF(N382="snížená",J382,0)</f>
        <v>0</v>
      </c>
      <c r="BG382" s="226">
        <f>IF(N382="zákl. přenesená",J382,0)</f>
        <v>0</v>
      </c>
      <c r="BH382" s="226">
        <f>IF(N382="sníž. přenesená",J382,0)</f>
        <v>0</v>
      </c>
      <c r="BI382" s="226">
        <f>IF(N382="nulová",J382,0)</f>
        <v>0</v>
      </c>
      <c r="BJ382" s="23" t="s">
        <v>80</v>
      </c>
      <c r="BK382" s="226">
        <f>ROUND(I382*H382,2)</f>
        <v>0</v>
      </c>
      <c r="BL382" s="23" t="s">
        <v>212</v>
      </c>
      <c r="BM382" s="23" t="s">
        <v>467</v>
      </c>
    </row>
    <row r="383" s="13" customFormat="1">
      <c r="B383" s="250"/>
      <c r="C383" s="251"/>
      <c r="D383" s="229" t="s">
        <v>134</v>
      </c>
      <c r="E383" s="252" t="s">
        <v>20</v>
      </c>
      <c r="F383" s="253" t="s">
        <v>388</v>
      </c>
      <c r="G383" s="251"/>
      <c r="H383" s="252" t="s">
        <v>20</v>
      </c>
      <c r="I383" s="254"/>
      <c r="J383" s="251"/>
      <c r="K383" s="251"/>
      <c r="L383" s="255"/>
      <c r="M383" s="256"/>
      <c r="N383" s="257"/>
      <c r="O383" s="257"/>
      <c r="P383" s="257"/>
      <c r="Q383" s="257"/>
      <c r="R383" s="257"/>
      <c r="S383" s="257"/>
      <c r="T383" s="258"/>
      <c r="AT383" s="259" t="s">
        <v>134</v>
      </c>
      <c r="AU383" s="259" t="s">
        <v>82</v>
      </c>
      <c r="AV383" s="13" t="s">
        <v>80</v>
      </c>
      <c r="AW383" s="13" t="s">
        <v>35</v>
      </c>
      <c r="AX383" s="13" t="s">
        <v>72</v>
      </c>
      <c r="AY383" s="259" t="s">
        <v>124</v>
      </c>
    </row>
    <row r="384" s="11" customFormat="1">
      <c r="B384" s="227"/>
      <c r="C384" s="228"/>
      <c r="D384" s="229" t="s">
        <v>134</v>
      </c>
      <c r="E384" s="230" t="s">
        <v>20</v>
      </c>
      <c r="F384" s="231" t="s">
        <v>335</v>
      </c>
      <c r="G384" s="228"/>
      <c r="H384" s="232">
        <v>35</v>
      </c>
      <c r="I384" s="233"/>
      <c r="J384" s="228"/>
      <c r="K384" s="228"/>
      <c r="L384" s="234"/>
      <c r="M384" s="235"/>
      <c r="N384" s="236"/>
      <c r="O384" s="236"/>
      <c r="P384" s="236"/>
      <c r="Q384" s="236"/>
      <c r="R384" s="236"/>
      <c r="S384" s="236"/>
      <c r="T384" s="237"/>
      <c r="AT384" s="238" t="s">
        <v>134</v>
      </c>
      <c r="AU384" s="238" t="s">
        <v>82</v>
      </c>
      <c r="AV384" s="11" t="s">
        <v>82</v>
      </c>
      <c r="AW384" s="11" t="s">
        <v>35</v>
      </c>
      <c r="AX384" s="11" t="s">
        <v>72</v>
      </c>
      <c r="AY384" s="238" t="s">
        <v>124</v>
      </c>
    </row>
    <row r="385" s="12" customFormat="1">
      <c r="B385" s="239"/>
      <c r="C385" s="240"/>
      <c r="D385" s="229" t="s">
        <v>134</v>
      </c>
      <c r="E385" s="241" t="s">
        <v>20</v>
      </c>
      <c r="F385" s="242" t="s">
        <v>135</v>
      </c>
      <c r="G385" s="240"/>
      <c r="H385" s="243">
        <v>35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AT385" s="249" t="s">
        <v>134</v>
      </c>
      <c r="AU385" s="249" t="s">
        <v>82</v>
      </c>
      <c r="AV385" s="12" t="s">
        <v>132</v>
      </c>
      <c r="AW385" s="12" t="s">
        <v>35</v>
      </c>
      <c r="AX385" s="12" t="s">
        <v>80</v>
      </c>
      <c r="AY385" s="249" t="s">
        <v>124</v>
      </c>
    </row>
    <row r="386" s="1" customFormat="1" ht="16.5" customHeight="1">
      <c r="B386" s="45"/>
      <c r="C386" s="216" t="s">
        <v>468</v>
      </c>
      <c r="D386" s="216" t="s">
        <v>127</v>
      </c>
      <c r="E386" s="217" t="s">
        <v>469</v>
      </c>
      <c r="F386" s="218" t="s">
        <v>470</v>
      </c>
      <c r="G386" s="219" t="s">
        <v>138</v>
      </c>
      <c r="H386" s="220">
        <v>12</v>
      </c>
      <c r="I386" s="221"/>
      <c r="J386" s="220">
        <f>ROUND(I386*H386,2)</f>
        <v>0</v>
      </c>
      <c r="K386" s="218" t="s">
        <v>131</v>
      </c>
      <c r="L386" s="71"/>
      <c r="M386" s="222" t="s">
        <v>20</v>
      </c>
      <c r="N386" s="223" t="s">
        <v>43</v>
      </c>
      <c r="O386" s="46"/>
      <c r="P386" s="224">
        <f>O386*H386</f>
        <v>0</v>
      </c>
      <c r="Q386" s="224">
        <v>0</v>
      </c>
      <c r="R386" s="224">
        <f>Q386*H386</f>
        <v>0</v>
      </c>
      <c r="S386" s="224">
        <v>0</v>
      </c>
      <c r="T386" s="225">
        <f>S386*H386</f>
        <v>0</v>
      </c>
      <c r="AR386" s="23" t="s">
        <v>212</v>
      </c>
      <c r="AT386" s="23" t="s">
        <v>127</v>
      </c>
      <c r="AU386" s="23" t="s">
        <v>82</v>
      </c>
      <c r="AY386" s="23" t="s">
        <v>124</v>
      </c>
      <c r="BE386" s="226">
        <f>IF(N386="základní",J386,0)</f>
        <v>0</v>
      </c>
      <c r="BF386" s="226">
        <f>IF(N386="snížená",J386,0)</f>
        <v>0</v>
      </c>
      <c r="BG386" s="226">
        <f>IF(N386="zákl. přenesená",J386,0)</f>
        <v>0</v>
      </c>
      <c r="BH386" s="226">
        <f>IF(N386="sníž. přenesená",J386,0)</f>
        <v>0</v>
      </c>
      <c r="BI386" s="226">
        <f>IF(N386="nulová",J386,0)</f>
        <v>0</v>
      </c>
      <c r="BJ386" s="23" t="s">
        <v>80</v>
      </c>
      <c r="BK386" s="226">
        <f>ROUND(I386*H386,2)</f>
        <v>0</v>
      </c>
      <c r="BL386" s="23" t="s">
        <v>212</v>
      </c>
      <c r="BM386" s="23" t="s">
        <v>471</v>
      </c>
    </row>
    <row r="387" s="13" customFormat="1">
      <c r="B387" s="250"/>
      <c r="C387" s="251"/>
      <c r="D387" s="229" t="s">
        <v>134</v>
      </c>
      <c r="E387" s="252" t="s">
        <v>20</v>
      </c>
      <c r="F387" s="253" t="s">
        <v>388</v>
      </c>
      <c r="G387" s="251"/>
      <c r="H387" s="252" t="s">
        <v>20</v>
      </c>
      <c r="I387" s="254"/>
      <c r="J387" s="251"/>
      <c r="K387" s="251"/>
      <c r="L387" s="255"/>
      <c r="M387" s="256"/>
      <c r="N387" s="257"/>
      <c r="O387" s="257"/>
      <c r="P387" s="257"/>
      <c r="Q387" s="257"/>
      <c r="R387" s="257"/>
      <c r="S387" s="257"/>
      <c r="T387" s="258"/>
      <c r="AT387" s="259" t="s">
        <v>134</v>
      </c>
      <c r="AU387" s="259" t="s">
        <v>82</v>
      </c>
      <c r="AV387" s="13" t="s">
        <v>80</v>
      </c>
      <c r="AW387" s="13" t="s">
        <v>35</v>
      </c>
      <c r="AX387" s="13" t="s">
        <v>72</v>
      </c>
      <c r="AY387" s="259" t="s">
        <v>124</v>
      </c>
    </row>
    <row r="388" s="11" customFormat="1">
      <c r="B388" s="227"/>
      <c r="C388" s="228"/>
      <c r="D388" s="229" t="s">
        <v>134</v>
      </c>
      <c r="E388" s="230" t="s">
        <v>20</v>
      </c>
      <c r="F388" s="231" t="s">
        <v>173</v>
      </c>
      <c r="G388" s="228"/>
      <c r="H388" s="232">
        <v>8</v>
      </c>
      <c r="I388" s="233"/>
      <c r="J388" s="228"/>
      <c r="K388" s="228"/>
      <c r="L388" s="234"/>
      <c r="M388" s="235"/>
      <c r="N388" s="236"/>
      <c r="O388" s="236"/>
      <c r="P388" s="236"/>
      <c r="Q388" s="236"/>
      <c r="R388" s="236"/>
      <c r="S388" s="236"/>
      <c r="T388" s="237"/>
      <c r="AT388" s="238" t="s">
        <v>134</v>
      </c>
      <c r="AU388" s="238" t="s">
        <v>82</v>
      </c>
      <c r="AV388" s="11" t="s">
        <v>82</v>
      </c>
      <c r="AW388" s="11" t="s">
        <v>35</v>
      </c>
      <c r="AX388" s="11" t="s">
        <v>72</v>
      </c>
      <c r="AY388" s="238" t="s">
        <v>124</v>
      </c>
    </row>
    <row r="389" s="11" customFormat="1">
      <c r="B389" s="227"/>
      <c r="C389" s="228"/>
      <c r="D389" s="229" t="s">
        <v>134</v>
      </c>
      <c r="E389" s="230" t="s">
        <v>20</v>
      </c>
      <c r="F389" s="231" t="s">
        <v>132</v>
      </c>
      <c r="G389" s="228"/>
      <c r="H389" s="232">
        <v>4</v>
      </c>
      <c r="I389" s="233"/>
      <c r="J389" s="228"/>
      <c r="K389" s="228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134</v>
      </c>
      <c r="AU389" s="238" t="s">
        <v>82</v>
      </c>
      <c r="AV389" s="11" t="s">
        <v>82</v>
      </c>
      <c r="AW389" s="11" t="s">
        <v>35</v>
      </c>
      <c r="AX389" s="11" t="s">
        <v>72</v>
      </c>
      <c r="AY389" s="238" t="s">
        <v>124</v>
      </c>
    </row>
    <row r="390" s="12" customFormat="1">
      <c r="B390" s="239"/>
      <c r="C390" s="240"/>
      <c r="D390" s="229" t="s">
        <v>134</v>
      </c>
      <c r="E390" s="241" t="s">
        <v>20</v>
      </c>
      <c r="F390" s="242" t="s">
        <v>135</v>
      </c>
      <c r="G390" s="240"/>
      <c r="H390" s="243">
        <v>12</v>
      </c>
      <c r="I390" s="244"/>
      <c r="J390" s="240"/>
      <c r="K390" s="240"/>
      <c r="L390" s="245"/>
      <c r="M390" s="246"/>
      <c r="N390" s="247"/>
      <c r="O390" s="247"/>
      <c r="P390" s="247"/>
      <c r="Q390" s="247"/>
      <c r="R390" s="247"/>
      <c r="S390" s="247"/>
      <c r="T390" s="248"/>
      <c r="AT390" s="249" t="s">
        <v>134</v>
      </c>
      <c r="AU390" s="249" t="s">
        <v>82</v>
      </c>
      <c r="AV390" s="12" t="s">
        <v>132</v>
      </c>
      <c r="AW390" s="12" t="s">
        <v>35</v>
      </c>
      <c r="AX390" s="12" t="s">
        <v>80</v>
      </c>
      <c r="AY390" s="249" t="s">
        <v>124</v>
      </c>
    </row>
    <row r="391" s="1" customFormat="1" ht="16.5" customHeight="1">
      <c r="B391" s="45"/>
      <c r="C391" s="260" t="s">
        <v>472</v>
      </c>
      <c r="D391" s="260" t="s">
        <v>318</v>
      </c>
      <c r="E391" s="261" t="s">
        <v>473</v>
      </c>
      <c r="F391" s="262" t="s">
        <v>474</v>
      </c>
      <c r="G391" s="263" t="s">
        <v>138</v>
      </c>
      <c r="H391" s="264">
        <v>4</v>
      </c>
      <c r="I391" s="265"/>
      <c r="J391" s="264">
        <f>ROUND(I391*H391,2)</f>
        <v>0</v>
      </c>
      <c r="K391" s="262" t="s">
        <v>250</v>
      </c>
      <c r="L391" s="266"/>
      <c r="M391" s="267" t="s">
        <v>20</v>
      </c>
      <c r="N391" s="268" t="s">
        <v>43</v>
      </c>
      <c r="O391" s="46"/>
      <c r="P391" s="224">
        <f>O391*H391</f>
        <v>0</v>
      </c>
      <c r="Q391" s="224">
        <v>0.00013999999999999999</v>
      </c>
      <c r="R391" s="224">
        <f>Q391*H391</f>
        <v>0.00055999999999999995</v>
      </c>
      <c r="S391" s="224">
        <v>0</v>
      </c>
      <c r="T391" s="225">
        <f>S391*H391</f>
        <v>0</v>
      </c>
      <c r="AR391" s="23" t="s">
        <v>317</v>
      </c>
      <c r="AT391" s="23" t="s">
        <v>318</v>
      </c>
      <c r="AU391" s="23" t="s">
        <v>82</v>
      </c>
      <c r="AY391" s="23" t="s">
        <v>124</v>
      </c>
      <c r="BE391" s="226">
        <f>IF(N391="základní",J391,0)</f>
        <v>0</v>
      </c>
      <c r="BF391" s="226">
        <f>IF(N391="snížená",J391,0)</f>
        <v>0</v>
      </c>
      <c r="BG391" s="226">
        <f>IF(N391="zákl. přenesená",J391,0)</f>
        <v>0</v>
      </c>
      <c r="BH391" s="226">
        <f>IF(N391="sníž. přenesená",J391,0)</f>
        <v>0</v>
      </c>
      <c r="BI391" s="226">
        <f>IF(N391="nulová",J391,0)</f>
        <v>0</v>
      </c>
      <c r="BJ391" s="23" t="s">
        <v>80</v>
      </c>
      <c r="BK391" s="226">
        <f>ROUND(I391*H391,2)</f>
        <v>0</v>
      </c>
      <c r="BL391" s="23" t="s">
        <v>212</v>
      </c>
      <c r="BM391" s="23" t="s">
        <v>475</v>
      </c>
    </row>
    <row r="392" s="13" customFormat="1">
      <c r="B392" s="250"/>
      <c r="C392" s="251"/>
      <c r="D392" s="229" t="s">
        <v>134</v>
      </c>
      <c r="E392" s="252" t="s">
        <v>20</v>
      </c>
      <c r="F392" s="253" t="s">
        <v>388</v>
      </c>
      <c r="G392" s="251"/>
      <c r="H392" s="252" t="s">
        <v>20</v>
      </c>
      <c r="I392" s="254"/>
      <c r="J392" s="251"/>
      <c r="K392" s="251"/>
      <c r="L392" s="255"/>
      <c r="M392" s="256"/>
      <c r="N392" s="257"/>
      <c r="O392" s="257"/>
      <c r="P392" s="257"/>
      <c r="Q392" s="257"/>
      <c r="R392" s="257"/>
      <c r="S392" s="257"/>
      <c r="T392" s="258"/>
      <c r="AT392" s="259" t="s">
        <v>134</v>
      </c>
      <c r="AU392" s="259" t="s">
        <v>82</v>
      </c>
      <c r="AV392" s="13" t="s">
        <v>80</v>
      </c>
      <c r="AW392" s="13" t="s">
        <v>35</v>
      </c>
      <c r="AX392" s="13" t="s">
        <v>72</v>
      </c>
      <c r="AY392" s="259" t="s">
        <v>124</v>
      </c>
    </row>
    <row r="393" s="11" customFormat="1">
      <c r="B393" s="227"/>
      <c r="C393" s="228"/>
      <c r="D393" s="229" t="s">
        <v>134</v>
      </c>
      <c r="E393" s="230" t="s">
        <v>20</v>
      </c>
      <c r="F393" s="231" t="s">
        <v>132</v>
      </c>
      <c r="G393" s="228"/>
      <c r="H393" s="232">
        <v>4</v>
      </c>
      <c r="I393" s="233"/>
      <c r="J393" s="228"/>
      <c r="K393" s="228"/>
      <c r="L393" s="234"/>
      <c r="M393" s="235"/>
      <c r="N393" s="236"/>
      <c r="O393" s="236"/>
      <c r="P393" s="236"/>
      <c r="Q393" s="236"/>
      <c r="R393" s="236"/>
      <c r="S393" s="236"/>
      <c r="T393" s="237"/>
      <c r="AT393" s="238" t="s">
        <v>134</v>
      </c>
      <c r="AU393" s="238" t="s">
        <v>82</v>
      </c>
      <c r="AV393" s="11" t="s">
        <v>82</v>
      </c>
      <c r="AW393" s="11" t="s">
        <v>35</v>
      </c>
      <c r="AX393" s="11" t="s">
        <v>72</v>
      </c>
      <c r="AY393" s="238" t="s">
        <v>124</v>
      </c>
    </row>
    <row r="394" s="12" customFormat="1">
      <c r="B394" s="239"/>
      <c r="C394" s="240"/>
      <c r="D394" s="229" t="s">
        <v>134</v>
      </c>
      <c r="E394" s="241" t="s">
        <v>20</v>
      </c>
      <c r="F394" s="242" t="s">
        <v>135</v>
      </c>
      <c r="G394" s="240"/>
      <c r="H394" s="243">
        <v>4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AT394" s="249" t="s">
        <v>134</v>
      </c>
      <c r="AU394" s="249" t="s">
        <v>82</v>
      </c>
      <c r="AV394" s="12" t="s">
        <v>132</v>
      </c>
      <c r="AW394" s="12" t="s">
        <v>35</v>
      </c>
      <c r="AX394" s="12" t="s">
        <v>80</v>
      </c>
      <c r="AY394" s="249" t="s">
        <v>124</v>
      </c>
    </row>
    <row r="395" s="1" customFormat="1" ht="16.5" customHeight="1">
      <c r="B395" s="45"/>
      <c r="C395" s="260" t="s">
        <v>476</v>
      </c>
      <c r="D395" s="260" t="s">
        <v>318</v>
      </c>
      <c r="E395" s="261" t="s">
        <v>477</v>
      </c>
      <c r="F395" s="262" t="s">
        <v>478</v>
      </c>
      <c r="G395" s="263" t="s">
        <v>138</v>
      </c>
      <c r="H395" s="264">
        <v>8</v>
      </c>
      <c r="I395" s="265"/>
      <c r="J395" s="264">
        <f>ROUND(I395*H395,2)</f>
        <v>0</v>
      </c>
      <c r="K395" s="262" t="s">
        <v>250</v>
      </c>
      <c r="L395" s="266"/>
      <c r="M395" s="267" t="s">
        <v>20</v>
      </c>
      <c r="N395" s="268" t="s">
        <v>43</v>
      </c>
      <c r="O395" s="46"/>
      <c r="P395" s="224">
        <f>O395*H395</f>
        <v>0</v>
      </c>
      <c r="Q395" s="224">
        <v>0.00014999999999999999</v>
      </c>
      <c r="R395" s="224">
        <f>Q395*H395</f>
        <v>0.0011999999999999999</v>
      </c>
      <c r="S395" s="224">
        <v>0</v>
      </c>
      <c r="T395" s="225">
        <f>S395*H395</f>
        <v>0</v>
      </c>
      <c r="AR395" s="23" t="s">
        <v>317</v>
      </c>
      <c r="AT395" s="23" t="s">
        <v>318</v>
      </c>
      <c r="AU395" s="23" t="s">
        <v>82</v>
      </c>
      <c r="AY395" s="23" t="s">
        <v>124</v>
      </c>
      <c r="BE395" s="226">
        <f>IF(N395="základní",J395,0)</f>
        <v>0</v>
      </c>
      <c r="BF395" s="226">
        <f>IF(N395="snížená",J395,0)</f>
        <v>0</v>
      </c>
      <c r="BG395" s="226">
        <f>IF(N395="zákl. přenesená",J395,0)</f>
        <v>0</v>
      </c>
      <c r="BH395" s="226">
        <f>IF(N395="sníž. přenesená",J395,0)</f>
        <v>0</v>
      </c>
      <c r="BI395" s="226">
        <f>IF(N395="nulová",J395,0)</f>
        <v>0</v>
      </c>
      <c r="BJ395" s="23" t="s">
        <v>80</v>
      </c>
      <c r="BK395" s="226">
        <f>ROUND(I395*H395,2)</f>
        <v>0</v>
      </c>
      <c r="BL395" s="23" t="s">
        <v>212</v>
      </c>
      <c r="BM395" s="23" t="s">
        <v>479</v>
      </c>
    </row>
    <row r="396" s="13" customFormat="1">
      <c r="B396" s="250"/>
      <c r="C396" s="251"/>
      <c r="D396" s="229" t="s">
        <v>134</v>
      </c>
      <c r="E396" s="252" t="s">
        <v>20</v>
      </c>
      <c r="F396" s="253" t="s">
        <v>388</v>
      </c>
      <c r="G396" s="251"/>
      <c r="H396" s="252" t="s">
        <v>20</v>
      </c>
      <c r="I396" s="254"/>
      <c r="J396" s="251"/>
      <c r="K396" s="251"/>
      <c r="L396" s="255"/>
      <c r="M396" s="256"/>
      <c r="N396" s="257"/>
      <c r="O396" s="257"/>
      <c r="P396" s="257"/>
      <c r="Q396" s="257"/>
      <c r="R396" s="257"/>
      <c r="S396" s="257"/>
      <c r="T396" s="258"/>
      <c r="AT396" s="259" t="s">
        <v>134</v>
      </c>
      <c r="AU396" s="259" t="s">
        <v>82</v>
      </c>
      <c r="AV396" s="13" t="s">
        <v>80</v>
      </c>
      <c r="AW396" s="13" t="s">
        <v>35</v>
      </c>
      <c r="AX396" s="13" t="s">
        <v>72</v>
      </c>
      <c r="AY396" s="259" t="s">
        <v>124</v>
      </c>
    </row>
    <row r="397" s="11" customFormat="1">
      <c r="B397" s="227"/>
      <c r="C397" s="228"/>
      <c r="D397" s="229" t="s">
        <v>134</v>
      </c>
      <c r="E397" s="230" t="s">
        <v>20</v>
      </c>
      <c r="F397" s="231" t="s">
        <v>173</v>
      </c>
      <c r="G397" s="228"/>
      <c r="H397" s="232">
        <v>8</v>
      </c>
      <c r="I397" s="233"/>
      <c r="J397" s="228"/>
      <c r="K397" s="228"/>
      <c r="L397" s="234"/>
      <c r="M397" s="235"/>
      <c r="N397" s="236"/>
      <c r="O397" s="236"/>
      <c r="P397" s="236"/>
      <c r="Q397" s="236"/>
      <c r="R397" s="236"/>
      <c r="S397" s="236"/>
      <c r="T397" s="237"/>
      <c r="AT397" s="238" t="s">
        <v>134</v>
      </c>
      <c r="AU397" s="238" t="s">
        <v>82</v>
      </c>
      <c r="AV397" s="11" t="s">
        <v>82</v>
      </c>
      <c r="AW397" s="11" t="s">
        <v>35</v>
      </c>
      <c r="AX397" s="11" t="s">
        <v>72</v>
      </c>
      <c r="AY397" s="238" t="s">
        <v>124</v>
      </c>
    </row>
    <row r="398" s="12" customFormat="1">
      <c r="B398" s="239"/>
      <c r="C398" s="240"/>
      <c r="D398" s="229" t="s">
        <v>134</v>
      </c>
      <c r="E398" s="241" t="s">
        <v>20</v>
      </c>
      <c r="F398" s="242" t="s">
        <v>135</v>
      </c>
      <c r="G398" s="240"/>
      <c r="H398" s="243">
        <v>8</v>
      </c>
      <c r="I398" s="244"/>
      <c r="J398" s="240"/>
      <c r="K398" s="240"/>
      <c r="L398" s="245"/>
      <c r="M398" s="246"/>
      <c r="N398" s="247"/>
      <c r="O398" s="247"/>
      <c r="P398" s="247"/>
      <c r="Q398" s="247"/>
      <c r="R398" s="247"/>
      <c r="S398" s="247"/>
      <c r="T398" s="248"/>
      <c r="AT398" s="249" t="s">
        <v>134</v>
      </c>
      <c r="AU398" s="249" t="s">
        <v>82</v>
      </c>
      <c r="AV398" s="12" t="s">
        <v>132</v>
      </c>
      <c r="AW398" s="12" t="s">
        <v>35</v>
      </c>
      <c r="AX398" s="12" t="s">
        <v>80</v>
      </c>
      <c r="AY398" s="249" t="s">
        <v>124</v>
      </c>
    </row>
    <row r="399" s="1" customFormat="1" ht="16.5" customHeight="1">
      <c r="B399" s="45"/>
      <c r="C399" s="216" t="s">
        <v>480</v>
      </c>
      <c r="D399" s="216" t="s">
        <v>127</v>
      </c>
      <c r="E399" s="217" t="s">
        <v>481</v>
      </c>
      <c r="F399" s="218" t="s">
        <v>482</v>
      </c>
      <c r="G399" s="219" t="s">
        <v>138</v>
      </c>
      <c r="H399" s="220">
        <v>184</v>
      </c>
      <c r="I399" s="221"/>
      <c r="J399" s="220">
        <f>ROUND(I399*H399,2)</f>
        <v>0</v>
      </c>
      <c r="K399" s="218" t="s">
        <v>131</v>
      </c>
      <c r="L399" s="71"/>
      <c r="M399" s="222" t="s">
        <v>20</v>
      </c>
      <c r="N399" s="223" t="s">
        <v>43</v>
      </c>
      <c r="O399" s="46"/>
      <c r="P399" s="224">
        <f>O399*H399</f>
        <v>0</v>
      </c>
      <c r="Q399" s="224">
        <v>0</v>
      </c>
      <c r="R399" s="224">
        <f>Q399*H399</f>
        <v>0</v>
      </c>
      <c r="S399" s="224">
        <v>0</v>
      </c>
      <c r="T399" s="225">
        <f>S399*H399</f>
        <v>0</v>
      </c>
      <c r="AR399" s="23" t="s">
        <v>212</v>
      </c>
      <c r="AT399" s="23" t="s">
        <v>127</v>
      </c>
      <c r="AU399" s="23" t="s">
        <v>82</v>
      </c>
      <c r="AY399" s="23" t="s">
        <v>124</v>
      </c>
      <c r="BE399" s="226">
        <f>IF(N399="základní",J399,0)</f>
        <v>0</v>
      </c>
      <c r="BF399" s="226">
        <f>IF(N399="snížená",J399,0)</f>
        <v>0</v>
      </c>
      <c r="BG399" s="226">
        <f>IF(N399="zákl. přenesená",J399,0)</f>
        <v>0</v>
      </c>
      <c r="BH399" s="226">
        <f>IF(N399="sníž. přenesená",J399,0)</f>
        <v>0</v>
      </c>
      <c r="BI399" s="226">
        <f>IF(N399="nulová",J399,0)</f>
        <v>0</v>
      </c>
      <c r="BJ399" s="23" t="s">
        <v>80</v>
      </c>
      <c r="BK399" s="226">
        <f>ROUND(I399*H399,2)</f>
        <v>0</v>
      </c>
      <c r="BL399" s="23" t="s">
        <v>212</v>
      </c>
      <c r="BM399" s="23" t="s">
        <v>483</v>
      </c>
    </row>
    <row r="400" s="13" customFormat="1">
      <c r="B400" s="250"/>
      <c r="C400" s="251"/>
      <c r="D400" s="229" t="s">
        <v>134</v>
      </c>
      <c r="E400" s="252" t="s">
        <v>20</v>
      </c>
      <c r="F400" s="253" t="s">
        <v>388</v>
      </c>
      <c r="G400" s="251"/>
      <c r="H400" s="252" t="s">
        <v>20</v>
      </c>
      <c r="I400" s="254"/>
      <c r="J400" s="251"/>
      <c r="K400" s="251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134</v>
      </c>
      <c r="AU400" s="259" t="s">
        <v>82</v>
      </c>
      <c r="AV400" s="13" t="s">
        <v>80</v>
      </c>
      <c r="AW400" s="13" t="s">
        <v>35</v>
      </c>
      <c r="AX400" s="13" t="s">
        <v>72</v>
      </c>
      <c r="AY400" s="259" t="s">
        <v>124</v>
      </c>
    </row>
    <row r="401" s="11" customFormat="1">
      <c r="B401" s="227"/>
      <c r="C401" s="228"/>
      <c r="D401" s="229" t="s">
        <v>134</v>
      </c>
      <c r="E401" s="230" t="s">
        <v>20</v>
      </c>
      <c r="F401" s="231" t="s">
        <v>389</v>
      </c>
      <c r="G401" s="228"/>
      <c r="H401" s="232">
        <v>171</v>
      </c>
      <c r="I401" s="233"/>
      <c r="J401" s="228"/>
      <c r="K401" s="228"/>
      <c r="L401" s="234"/>
      <c r="M401" s="235"/>
      <c r="N401" s="236"/>
      <c r="O401" s="236"/>
      <c r="P401" s="236"/>
      <c r="Q401" s="236"/>
      <c r="R401" s="236"/>
      <c r="S401" s="236"/>
      <c r="T401" s="237"/>
      <c r="AT401" s="238" t="s">
        <v>134</v>
      </c>
      <c r="AU401" s="238" t="s">
        <v>82</v>
      </c>
      <c r="AV401" s="11" t="s">
        <v>82</v>
      </c>
      <c r="AW401" s="11" t="s">
        <v>35</v>
      </c>
      <c r="AX401" s="11" t="s">
        <v>72</v>
      </c>
      <c r="AY401" s="238" t="s">
        <v>124</v>
      </c>
    </row>
    <row r="402" s="11" customFormat="1">
      <c r="B402" s="227"/>
      <c r="C402" s="228"/>
      <c r="D402" s="229" t="s">
        <v>134</v>
      </c>
      <c r="E402" s="230" t="s">
        <v>20</v>
      </c>
      <c r="F402" s="231" t="s">
        <v>198</v>
      </c>
      <c r="G402" s="228"/>
      <c r="H402" s="232">
        <v>13</v>
      </c>
      <c r="I402" s="233"/>
      <c r="J402" s="228"/>
      <c r="K402" s="228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134</v>
      </c>
      <c r="AU402" s="238" t="s">
        <v>82</v>
      </c>
      <c r="AV402" s="11" t="s">
        <v>82</v>
      </c>
      <c r="AW402" s="11" t="s">
        <v>35</v>
      </c>
      <c r="AX402" s="11" t="s">
        <v>72</v>
      </c>
      <c r="AY402" s="238" t="s">
        <v>124</v>
      </c>
    </row>
    <row r="403" s="12" customFormat="1">
      <c r="B403" s="239"/>
      <c r="C403" s="240"/>
      <c r="D403" s="229" t="s">
        <v>134</v>
      </c>
      <c r="E403" s="241" t="s">
        <v>20</v>
      </c>
      <c r="F403" s="242" t="s">
        <v>135</v>
      </c>
      <c r="G403" s="240"/>
      <c r="H403" s="243">
        <v>184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AT403" s="249" t="s">
        <v>134</v>
      </c>
      <c r="AU403" s="249" t="s">
        <v>82</v>
      </c>
      <c r="AV403" s="12" t="s">
        <v>132</v>
      </c>
      <c r="AW403" s="12" t="s">
        <v>35</v>
      </c>
      <c r="AX403" s="12" t="s">
        <v>80</v>
      </c>
      <c r="AY403" s="249" t="s">
        <v>124</v>
      </c>
    </row>
    <row r="404" s="1" customFormat="1" ht="16.5" customHeight="1">
      <c r="B404" s="45"/>
      <c r="C404" s="260" t="s">
        <v>484</v>
      </c>
      <c r="D404" s="260" t="s">
        <v>318</v>
      </c>
      <c r="E404" s="261" t="s">
        <v>485</v>
      </c>
      <c r="F404" s="262" t="s">
        <v>486</v>
      </c>
      <c r="G404" s="263" t="s">
        <v>138</v>
      </c>
      <c r="H404" s="264">
        <v>13</v>
      </c>
      <c r="I404" s="265"/>
      <c r="J404" s="264">
        <f>ROUND(I404*H404,2)</f>
        <v>0</v>
      </c>
      <c r="K404" s="262" t="s">
        <v>250</v>
      </c>
      <c r="L404" s="266"/>
      <c r="M404" s="267" t="s">
        <v>20</v>
      </c>
      <c r="N404" s="268" t="s">
        <v>43</v>
      </c>
      <c r="O404" s="46"/>
      <c r="P404" s="224">
        <f>O404*H404</f>
        <v>0</v>
      </c>
      <c r="Q404" s="224">
        <v>0.00072999999999999996</v>
      </c>
      <c r="R404" s="224">
        <f>Q404*H404</f>
        <v>0.0094900000000000002</v>
      </c>
      <c r="S404" s="224">
        <v>0</v>
      </c>
      <c r="T404" s="225">
        <f>S404*H404</f>
        <v>0</v>
      </c>
      <c r="AR404" s="23" t="s">
        <v>317</v>
      </c>
      <c r="AT404" s="23" t="s">
        <v>318</v>
      </c>
      <c r="AU404" s="23" t="s">
        <v>82</v>
      </c>
      <c r="AY404" s="23" t="s">
        <v>124</v>
      </c>
      <c r="BE404" s="226">
        <f>IF(N404="základní",J404,0)</f>
        <v>0</v>
      </c>
      <c r="BF404" s="226">
        <f>IF(N404="snížená",J404,0)</f>
        <v>0</v>
      </c>
      <c r="BG404" s="226">
        <f>IF(N404="zákl. přenesená",J404,0)</f>
        <v>0</v>
      </c>
      <c r="BH404" s="226">
        <f>IF(N404="sníž. přenesená",J404,0)</f>
        <v>0</v>
      </c>
      <c r="BI404" s="226">
        <f>IF(N404="nulová",J404,0)</f>
        <v>0</v>
      </c>
      <c r="BJ404" s="23" t="s">
        <v>80</v>
      </c>
      <c r="BK404" s="226">
        <f>ROUND(I404*H404,2)</f>
        <v>0</v>
      </c>
      <c r="BL404" s="23" t="s">
        <v>212</v>
      </c>
      <c r="BM404" s="23" t="s">
        <v>487</v>
      </c>
    </row>
    <row r="405" s="13" customFormat="1">
      <c r="B405" s="250"/>
      <c r="C405" s="251"/>
      <c r="D405" s="229" t="s">
        <v>134</v>
      </c>
      <c r="E405" s="252" t="s">
        <v>20</v>
      </c>
      <c r="F405" s="253" t="s">
        <v>388</v>
      </c>
      <c r="G405" s="251"/>
      <c r="H405" s="252" t="s">
        <v>20</v>
      </c>
      <c r="I405" s="254"/>
      <c r="J405" s="251"/>
      <c r="K405" s="251"/>
      <c r="L405" s="255"/>
      <c r="M405" s="256"/>
      <c r="N405" s="257"/>
      <c r="O405" s="257"/>
      <c r="P405" s="257"/>
      <c r="Q405" s="257"/>
      <c r="R405" s="257"/>
      <c r="S405" s="257"/>
      <c r="T405" s="258"/>
      <c r="AT405" s="259" t="s">
        <v>134</v>
      </c>
      <c r="AU405" s="259" t="s">
        <v>82</v>
      </c>
      <c r="AV405" s="13" t="s">
        <v>80</v>
      </c>
      <c r="AW405" s="13" t="s">
        <v>35</v>
      </c>
      <c r="AX405" s="13" t="s">
        <v>72</v>
      </c>
      <c r="AY405" s="259" t="s">
        <v>124</v>
      </c>
    </row>
    <row r="406" s="11" customFormat="1">
      <c r="B406" s="227"/>
      <c r="C406" s="228"/>
      <c r="D406" s="229" t="s">
        <v>134</v>
      </c>
      <c r="E406" s="230" t="s">
        <v>20</v>
      </c>
      <c r="F406" s="231" t="s">
        <v>198</v>
      </c>
      <c r="G406" s="228"/>
      <c r="H406" s="232">
        <v>13</v>
      </c>
      <c r="I406" s="233"/>
      <c r="J406" s="228"/>
      <c r="K406" s="228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134</v>
      </c>
      <c r="AU406" s="238" t="s">
        <v>82</v>
      </c>
      <c r="AV406" s="11" t="s">
        <v>82</v>
      </c>
      <c r="AW406" s="11" t="s">
        <v>35</v>
      </c>
      <c r="AX406" s="11" t="s">
        <v>72</v>
      </c>
      <c r="AY406" s="238" t="s">
        <v>124</v>
      </c>
    </row>
    <row r="407" s="12" customFormat="1">
      <c r="B407" s="239"/>
      <c r="C407" s="240"/>
      <c r="D407" s="229" t="s">
        <v>134</v>
      </c>
      <c r="E407" s="241" t="s">
        <v>20</v>
      </c>
      <c r="F407" s="242" t="s">
        <v>135</v>
      </c>
      <c r="G407" s="240"/>
      <c r="H407" s="243">
        <v>13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AT407" s="249" t="s">
        <v>134</v>
      </c>
      <c r="AU407" s="249" t="s">
        <v>82</v>
      </c>
      <c r="AV407" s="12" t="s">
        <v>132</v>
      </c>
      <c r="AW407" s="12" t="s">
        <v>35</v>
      </c>
      <c r="AX407" s="12" t="s">
        <v>80</v>
      </c>
      <c r="AY407" s="249" t="s">
        <v>124</v>
      </c>
    </row>
    <row r="408" s="1" customFormat="1" ht="16.5" customHeight="1">
      <c r="B408" s="45"/>
      <c r="C408" s="260" t="s">
        <v>488</v>
      </c>
      <c r="D408" s="260" t="s">
        <v>318</v>
      </c>
      <c r="E408" s="261" t="s">
        <v>489</v>
      </c>
      <c r="F408" s="262" t="s">
        <v>490</v>
      </c>
      <c r="G408" s="263" t="s">
        <v>138</v>
      </c>
      <c r="H408" s="264">
        <v>171</v>
      </c>
      <c r="I408" s="265"/>
      <c r="J408" s="264">
        <f>ROUND(I408*H408,2)</f>
        <v>0</v>
      </c>
      <c r="K408" s="262" t="s">
        <v>250</v>
      </c>
      <c r="L408" s="266"/>
      <c r="M408" s="267" t="s">
        <v>20</v>
      </c>
      <c r="N408" s="268" t="s">
        <v>43</v>
      </c>
      <c r="O408" s="46"/>
      <c r="P408" s="224">
        <f>O408*H408</f>
        <v>0</v>
      </c>
      <c r="Q408" s="224">
        <v>0.00076000000000000004</v>
      </c>
      <c r="R408" s="224">
        <f>Q408*H408</f>
        <v>0.12996000000000002</v>
      </c>
      <c r="S408" s="224">
        <v>0</v>
      </c>
      <c r="T408" s="225">
        <f>S408*H408</f>
        <v>0</v>
      </c>
      <c r="AR408" s="23" t="s">
        <v>317</v>
      </c>
      <c r="AT408" s="23" t="s">
        <v>318</v>
      </c>
      <c r="AU408" s="23" t="s">
        <v>82</v>
      </c>
      <c r="AY408" s="23" t="s">
        <v>124</v>
      </c>
      <c r="BE408" s="226">
        <f>IF(N408="základní",J408,0)</f>
        <v>0</v>
      </c>
      <c r="BF408" s="226">
        <f>IF(N408="snížená",J408,0)</f>
        <v>0</v>
      </c>
      <c r="BG408" s="226">
        <f>IF(N408="zákl. přenesená",J408,0)</f>
        <v>0</v>
      </c>
      <c r="BH408" s="226">
        <f>IF(N408="sníž. přenesená",J408,0)</f>
        <v>0</v>
      </c>
      <c r="BI408" s="226">
        <f>IF(N408="nulová",J408,0)</f>
        <v>0</v>
      </c>
      <c r="BJ408" s="23" t="s">
        <v>80</v>
      </c>
      <c r="BK408" s="226">
        <f>ROUND(I408*H408,2)</f>
        <v>0</v>
      </c>
      <c r="BL408" s="23" t="s">
        <v>212</v>
      </c>
      <c r="BM408" s="23" t="s">
        <v>491</v>
      </c>
    </row>
    <row r="409" s="13" customFormat="1">
      <c r="B409" s="250"/>
      <c r="C409" s="251"/>
      <c r="D409" s="229" t="s">
        <v>134</v>
      </c>
      <c r="E409" s="252" t="s">
        <v>20</v>
      </c>
      <c r="F409" s="253" t="s">
        <v>388</v>
      </c>
      <c r="G409" s="251"/>
      <c r="H409" s="252" t="s">
        <v>20</v>
      </c>
      <c r="I409" s="254"/>
      <c r="J409" s="251"/>
      <c r="K409" s="251"/>
      <c r="L409" s="255"/>
      <c r="M409" s="256"/>
      <c r="N409" s="257"/>
      <c r="O409" s="257"/>
      <c r="P409" s="257"/>
      <c r="Q409" s="257"/>
      <c r="R409" s="257"/>
      <c r="S409" s="257"/>
      <c r="T409" s="258"/>
      <c r="AT409" s="259" t="s">
        <v>134</v>
      </c>
      <c r="AU409" s="259" t="s">
        <v>82</v>
      </c>
      <c r="AV409" s="13" t="s">
        <v>80</v>
      </c>
      <c r="AW409" s="13" t="s">
        <v>35</v>
      </c>
      <c r="AX409" s="13" t="s">
        <v>72</v>
      </c>
      <c r="AY409" s="259" t="s">
        <v>124</v>
      </c>
    </row>
    <row r="410" s="11" customFormat="1">
      <c r="B410" s="227"/>
      <c r="C410" s="228"/>
      <c r="D410" s="229" t="s">
        <v>134</v>
      </c>
      <c r="E410" s="230" t="s">
        <v>20</v>
      </c>
      <c r="F410" s="231" t="s">
        <v>389</v>
      </c>
      <c r="G410" s="228"/>
      <c r="H410" s="232">
        <v>171</v>
      </c>
      <c r="I410" s="233"/>
      <c r="J410" s="228"/>
      <c r="K410" s="228"/>
      <c r="L410" s="234"/>
      <c r="M410" s="235"/>
      <c r="N410" s="236"/>
      <c r="O410" s="236"/>
      <c r="P410" s="236"/>
      <c r="Q410" s="236"/>
      <c r="R410" s="236"/>
      <c r="S410" s="236"/>
      <c r="T410" s="237"/>
      <c r="AT410" s="238" t="s">
        <v>134</v>
      </c>
      <c r="AU410" s="238" t="s">
        <v>82</v>
      </c>
      <c r="AV410" s="11" t="s">
        <v>82</v>
      </c>
      <c r="AW410" s="11" t="s">
        <v>35</v>
      </c>
      <c r="AX410" s="11" t="s">
        <v>72</v>
      </c>
      <c r="AY410" s="238" t="s">
        <v>124</v>
      </c>
    </row>
    <row r="411" s="12" customFormat="1">
      <c r="B411" s="239"/>
      <c r="C411" s="240"/>
      <c r="D411" s="229" t="s">
        <v>134</v>
      </c>
      <c r="E411" s="241" t="s">
        <v>20</v>
      </c>
      <c r="F411" s="242" t="s">
        <v>135</v>
      </c>
      <c r="G411" s="240"/>
      <c r="H411" s="243">
        <v>171</v>
      </c>
      <c r="I411" s="244"/>
      <c r="J411" s="240"/>
      <c r="K411" s="240"/>
      <c r="L411" s="245"/>
      <c r="M411" s="246"/>
      <c r="N411" s="247"/>
      <c r="O411" s="247"/>
      <c r="P411" s="247"/>
      <c r="Q411" s="247"/>
      <c r="R411" s="247"/>
      <c r="S411" s="247"/>
      <c r="T411" s="248"/>
      <c r="AT411" s="249" t="s">
        <v>134</v>
      </c>
      <c r="AU411" s="249" t="s">
        <v>82</v>
      </c>
      <c r="AV411" s="12" t="s">
        <v>132</v>
      </c>
      <c r="AW411" s="12" t="s">
        <v>35</v>
      </c>
      <c r="AX411" s="12" t="s">
        <v>80</v>
      </c>
      <c r="AY411" s="249" t="s">
        <v>124</v>
      </c>
    </row>
    <row r="412" s="1" customFormat="1" ht="16.5" customHeight="1">
      <c r="B412" s="45"/>
      <c r="C412" s="216" t="s">
        <v>492</v>
      </c>
      <c r="D412" s="216" t="s">
        <v>127</v>
      </c>
      <c r="E412" s="217" t="s">
        <v>493</v>
      </c>
      <c r="F412" s="218" t="s">
        <v>494</v>
      </c>
      <c r="G412" s="219" t="s">
        <v>138</v>
      </c>
      <c r="H412" s="220">
        <v>6</v>
      </c>
      <c r="I412" s="221"/>
      <c r="J412" s="220">
        <f>ROUND(I412*H412,2)</f>
        <v>0</v>
      </c>
      <c r="K412" s="218" t="s">
        <v>131</v>
      </c>
      <c r="L412" s="71"/>
      <c r="M412" s="222" t="s">
        <v>20</v>
      </c>
      <c r="N412" s="223" t="s">
        <v>43</v>
      </c>
      <c r="O412" s="46"/>
      <c r="P412" s="224">
        <f>O412*H412</f>
        <v>0</v>
      </c>
      <c r="Q412" s="224">
        <v>0</v>
      </c>
      <c r="R412" s="224">
        <f>Q412*H412</f>
        <v>0</v>
      </c>
      <c r="S412" s="224">
        <v>0</v>
      </c>
      <c r="T412" s="225">
        <f>S412*H412</f>
        <v>0</v>
      </c>
      <c r="AR412" s="23" t="s">
        <v>212</v>
      </c>
      <c r="AT412" s="23" t="s">
        <v>127</v>
      </c>
      <c r="AU412" s="23" t="s">
        <v>82</v>
      </c>
      <c r="AY412" s="23" t="s">
        <v>124</v>
      </c>
      <c r="BE412" s="226">
        <f>IF(N412="základní",J412,0)</f>
        <v>0</v>
      </c>
      <c r="BF412" s="226">
        <f>IF(N412="snížená",J412,0)</f>
        <v>0</v>
      </c>
      <c r="BG412" s="226">
        <f>IF(N412="zákl. přenesená",J412,0)</f>
        <v>0</v>
      </c>
      <c r="BH412" s="226">
        <f>IF(N412="sníž. přenesená",J412,0)</f>
        <v>0</v>
      </c>
      <c r="BI412" s="226">
        <f>IF(N412="nulová",J412,0)</f>
        <v>0</v>
      </c>
      <c r="BJ412" s="23" t="s">
        <v>80</v>
      </c>
      <c r="BK412" s="226">
        <f>ROUND(I412*H412,2)</f>
        <v>0</v>
      </c>
      <c r="BL412" s="23" t="s">
        <v>212</v>
      </c>
      <c r="BM412" s="23" t="s">
        <v>495</v>
      </c>
    </row>
    <row r="413" s="13" customFormat="1">
      <c r="B413" s="250"/>
      <c r="C413" s="251"/>
      <c r="D413" s="229" t="s">
        <v>134</v>
      </c>
      <c r="E413" s="252" t="s">
        <v>20</v>
      </c>
      <c r="F413" s="253" t="s">
        <v>388</v>
      </c>
      <c r="G413" s="251"/>
      <c r="H413" s="252" t="s">
        <v>20</v>
      </c>
      <c r="I413" s="254"/>
      <c r="J413" s="251"/>
      <c r="K413" s="251"/>
      <c r="L413" s="255"/>
      <c r="M413" s="256"/>
      <c r="N413" s="257"/>
      <c r="O413" s="257"/>
      <c r="P413" s="257"/>
      <c r="Q413" s="257"/>
      <c r="R413" s="257"/>
      <c r="S413" s="257"/>
      <c r="T413" s="258"/>
      <c r="AT413" s="259" t="s">
        <v>134</v>
      </c>
      <c r="AU413" s="259" t="s">
        <v>82</v>
      </c>
      <c r="AV413" s="13" t="s">
        <v>80</v>
      </c>
      <c r="AW413" s="13" t="s">
        <v>35</v>
      </c>
      <c r="AX413" s="13" t="s">
        <v>72</v>
      </c>
      <c r="AY413" s="259" t="s">
        <v>124</v>
      </c>
    </row>
    <row r="414" s="11" customFormat="1">
      <c r="B414" s="227"/>
      <c r="C414" s="228"/>
      <c r="D414" s="229" t="s">
        <v>134</v>
      </c>
      <c r="E414" s="230" t="s">
        <v>20</v>
      </c>
      <c r="F414" s="231" t="s">
        <v>80</v>
      </c>
      <c r="G414" s="228"/>
      <c r="H414" s="232">
        <v>1</v>
      </c>
      <c r="I414" s="233"/>
      <c r="J414" s="228"/>
      <c r="K414" s="228"/>
      <c r="L414" s="234"/>
      <c r="M414" s="235"/>
      <c r="N414" s="236"/>
      <c r="O414" s="236"/>
      <c r="P414" s="236"/>
      <c r="Q414" s="236"/>
      <c r="R414" s="236"/>
      <c r="S414" s="236"/>
      <c r="T414" s="237"/>
      <c r="AT414" s="238" t="s">
        <v>134</v>
      </c>
      <c r="AU414" s="238" t="s">
        <v>82</v>
      </c>
      <c r="AV414" s="11" t="s">
        <v>82</v>
      </c>
      <c r="AW414" s="11" t="s">
        <v>35</v>
      </c>
      <c r="AX414" s="11" t="s">
        <v>72</v>
      </c>
      <c r="AY414" s="238" t="s">
        <v>124</v>
      </c>
    </row>
    <row r="415" s="11" customFormat="1">
      <c r="B415" s="227"/>
      <c r="C415" s="228"/>
      <c r="D415" s="229" t="s">
        <v>134</v>
      </c>
      <c r="E415" s="230" t="s">
        <v>20</v>
      </c>
      <c r="F415" s="231" t="s">
        <v>150</v>
      </c>
      <c r="G415" s="228"/>
      <c r="H415" s="232">
        <v>5</v>
      </c>
      <c r="I415" s="233"/>
      <c r="J415" s="228"/>
      <c r="K415" s="228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134</v>
      </c>
      <c r="AU415" s="238" t="s">
        <v>82</v>
      </c>
      <c r="AV415" s="11" t="s">
        <v>82</v>
      </c>
      <c r="AW415" s="11" t="s">
        <v>35</v>
      </c>
      <c r="AX415" s="11" t="s">
        <v>72</v>
      </c>
      <c r="AY415" s="238" t="s">
        <v>124</v>
      </c>
    </row>
    <row r="416" s="12" customFormat="1">
      <c r="B416" s="239"/>
      <c r="C416" s="240"/>
      <c r="D416" s="229" t="s">
        <v>134</v>
      </c>
      <c r="E416" s="241" t="s">
        <v>20</v>
      </c>
      <c r="F416" s="242" t="s">
        <v>135</v>
      </c>
      <c r="G416" s="240"/>
      <c r="H416" s="243">
        <v>6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AT416" s="249" t="s">
        <v>134</v>
      </c>
      <c r="AU416" s="249" t="s">
        <v>82</v>
      </c>
      <c r="AV416" s="12" t="s">
        <v>132</v>
      </c>
      <c r="AW416" s="12" t="s">
        <v>35</v>
      </c>
      <c r="AX416" s="12" t="s">
        <v>80</v>
      </c>
      <c r="AY416" s="249" t="s">
        <v>124</v>
      </c>
    </row>
    <row r="417" s="1" customFormat="1" ht="25.5" customHeight="1">
      <c r="B417" s="45"/>
      <c r="C417" s="260" t="s">
        <v>496</v>
      </c>
      <c r="D417" s="260" t="s">
        <v>318</v>
      </c>
      <c r="E417" s="261" t="s">
        <v>497</v>
      </c>
      <c r="F417" s="262" t="s">
        <v>498</v>
      </c>
      <c r="G417" s="263" t="s">
        <v>138</v>
      </c>
      <c r="H417" s="264">
        <v>5</v>
      </c>
      <c r="I417" s="265"/>
      <c r="J417" s="264">
        <f>ROUND(I417*H417,2)</f>
        <v>0</v>
      </c>
      <c r="K417" s="262" t="s">
        <v>250</v>
      </c>
      <c r="L417" s="266"/>
      <c r="M417" s="267" t="s">
        <v>20</v>
      </c>
      <c r="N417" s="268" t="s">
        <v>43</v>
      </c>
      <c r="O417" s="46"/>
      <c r="P417" s="224">
        <f>O417*H417</f>
        <v>0</v>
      </c>
      <c r="Q417" s="224">
        <v>0.0010200000000000001</v>
      </c>
      <c r="R417" s="224">
        <f>Q417*H417</f>
        <v>0.0051000000000000004</v>
      </c>
      <c r="S417" s="224">
        <v>0</v>
      </c>
      <c r="T417" s="225">
        <f>S417*H417</f>
        <v>0</v>
      </c>
      <c r="AR417" s="23" t="s">
        <v>317</v>
      </c>
      <c r="AT417" s="23" t="s">
        <v>318</v>
      </c>
      <c r="AU417" s="23" t="s">
        <v>82</v>
      </c>
      <c r="AY417" s="23" t="s">
        <v>124</v>
      </c>
      <c r="BE417" s="226">
        <f>IF(N417="základní",J417,0)</f>
        <v>0</v>
      </c>
      <c r="BF417" s="226">
        <f>IF(N417="snížená",J417,0)</f>
        <v>0</v>
      </c>
      <c r="BG417" s="226">
        <f>IF(N417="zákl. přenesená",J417,0)</f>
        <v>0</v>
      </c>
      <c r="BH417" s="226">
        <f>IF(N417="sníž. přenesená",J417,0)</f>
        <v>0</v>
      </c>
      <c r="BI417" s="226">
        <f>IF(N417="nulová",J417,0)</f>
        <v>0</v>
      </c>
      <c r="BJ417" s="23" t="s">
        <v>80</v>
      </c>
      <c r="BK417" s="226">
        <f>ROUND(I417*H417,2)</f>
        <v>0</v>
      </c>
      <c r="BL417" s="23" t="s">
        <v>212</v>
      </c>
      <c r="BM417" s="23" t="s">
        <v>499</v>
      </c>
    </row>
    <row r="418" s="13" customFormat="1">
      <c r="B418" s="250"/>
      <c r="C418" s="251"/>
      <c r="D418" s="229" t="s">
        <v>134</v>
      </c>
      <c r="E418" s="252" t="s">
        <v>20</v>
      </c>
      <c r="F418" s="253" t="s">
        <v>388</v>
      </c>
      <c r="G418" s="251"/>
      <c r="H418" s="252" t="s">
        <v>20</v>
      </c>
      <c r="I418" s="254"/>
      <c r="J418" s="251"/>
      <c r="K418" s="251"/>
      <c r="L418" s="255"/>
      <c r="M418" s="256"/>
      <c r="N418" s="257"/>
      <c r="O418" s="257"/>
      <c r="P418" s="257"/>
      <c r="Q418" s="257"/>
      <c r="R418" s="257"/>
      <c r="S418" s="257"/>
      <c r="T418" s="258"/>
      <c r="AT418" s="259" t="s">
        <v>134</v>
      </c>
      <c r="AU418" s="259" t="s">
        <v>82</v>
      </c>
      <c r="AV418" s="13" t="s">
        <v>80</v>
      </c>
      <c r="AW418" s="13" t="s">
        <v>35</v>
      </c>
      <c r="AX418" s="13" t="s">
        <v>72</v>
      </c>
      <c r="AY418" s="259" t="s">
        <v>124</v>
      </c>
    </row>
    <row r="419" s="11" customFormat="1">
      <c r="B419" s="227"/>
      <c r="C419" s="228"/>
      <c r="D419" s="229" t="s">
        <v>134</v>
      </c>
      <c r="E419" s="230" t="s">
        <v>20</v>
      </c>
      <c r="F419" s="231" t="s">
        <v>150</v>
      </c>
      <c r="G419" s="228"/>
      <c r="H419" s="232">
        <v>5</v>
      </c>
      <c r="I419" s="233"/>
      <c r="J419" s="228"/>
      <c r="K419" s="228"/>
      <c r="L419" s="234"/>
      <c r="M419" s="235"/>
      <c r="N419" s="236"/>
      <c r="O419" s="236"/>
      <c r="P419" s="236"/>
      <c r="Q419" s="236"/>
      <c r="R419" s="236"/>
      <c r="S419" s="236"/>
      <c r="T419" s="237"/>
      <c r="AT419" s="238" t="s">
        <v>134</v>
      </c>
      <c r="AU419" s="238" t="s">
        <v>82</v>
      </c>
      <c r="AV419" s="11" t="s">
        <v>82</v>
      </c>
      <c r="AW419" s="11" t="s">
        <v>35</v>
      </c>
      <c r="AX419" s="11" t="s">
        <v>72</v>
      </c>
      <c r="AY419" s="238" t="s">
        <v>124</v>
      </c>
    </row>
    <row r="420" s="12" customFormat="1">
      <c r="B420" s="239"/>
      <c r="C420" s="240"/>
      <c r="D420" s="229" t="s">
        <v>134</v>
      </c>
      <c r="E420" s="241" t="s">
        <v>20</v>
      </c>
      <c r="F420" s="242" t="s">
        <v>135</v>
      </c>
      <c r="G420" s="240"/>
      <c r="H420" s="243">
        <v>5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AT420" s="249" t="s">
        <v>134</v>
      </c>
      <c r="AU420" s="249" t="s">
        <v>82</v>
      </c>
      <c r="AV420" s="12" t="s">
        <v>132</v>
      </c>
      <c r="AW420" s="12" t="s">
        <v>35</v>
      </c>
      <c r="AX420" s="12" t="s">
        <v>80</v>
      </c>
      <c r="AY420" s="249" t="s">
        <v>124</v>
      </c>
    </row>
    <row r="421" s="1" customFormat="1" ht="16.5" customHeight="1">
      <c r="B421" s="45"/>
      <c r="C421" s="260" t="s">
        <v>500</v>
      </c>
      <c r="D421" s="260" t="s">
        <v>318</v>
      </c>
      <c r="E421" s="261" t="s">
        <v>501</v>
      </c>
      <c r="F421" s="262" t="s">
        <v>502</v>
      </c>
      <c r="G421" s="263" t="s">
        <v>138</v>
      </c>
      <c r="H421" s="264">
        <v>1</v>
      </c>
      <c r="I421" s="265"/>
      <c r="J421" s="264">
        <f>ROUND(I421*H421,2)</f>
        <v>0</v>
      </c>
      <c r="K421" s="262" t="s">
        <v>250</v>
      </c>
      <c r="L421" s="266"/>
      <c r="M421" s="267" t="s">
        <v>20</v>
      </c>
      <c r="N421" s="268" t="s">
        <v>43</v>
      </c>
      <c r="O421" s="46"/>
      <c r="P421" s="224">
        <f>O421*H421</f>
        <v>0</v>
      </c>
      <c r="Q421" s="224">
        <v>0.00059999999999999995</v>
      </c>
      <c r="R421" s="224">
        <f>Q421*H421</f>
        <v>0.00059999999999999995</v>
      </c>
      <c r="S421" s="224">
        <v>0</v>
      </c>
      <c r="T421" s="225">
        <f>S421*H421</f>
        <v>0</v>
      </c>
      <c r="AR421" s="23" t="s">
        <v>317</v>
      </c>
      <c r="AT421" s="23" t="s">
        <v>318</v>
      </c>
      <c r="AU421" s="23" t="s">
        <v>82</v>
      </c>
      <c r="AY421" s="23" t="s">
        <v>124</v>
      </c>
      <c r="BE421" s="226">
        <f>IF(N421="základní",J421,0)</f>
        <v>0</v>
      </c>
      <c r="BF421" s="226">
        <f>IF(N421="snížená",J421,0)</f>
        <v>0</v>
      </c>
      <c r="BG421" s="226">
        <f>IF(N421="zákl. přenesená",J421,0)</f>
        <v>0</v>
      </c>
      <c r="BH421" s="226">
        <f>IF(N421="sníž. přenesená",J421,0)</f>
        <v>0</v>
      </c>
      <c r="BI421" s="226">
        <f>IF(N421="nulová",J421,0)</f>
        <v>0</v>
      </c>
      <c r="BJ421" s="23" t="s">
        <v>80</v>
      </c>
      <c r="BK421" s="226">
        <f>ROUND(I421*H421,2)</f>
        <v>0</v>
      </c>
      <c r="BL421" s="23" t="s">
        <v>212</v>
      </c>
      <c r="BM421" s="23" t="s">
        <v>503</v>
      </c>
    </row>
    <row r="422" s="13" customFormat="1">
      <c r="B422" s="250"/>
      <c r="C422" s="251"/>
      <c r="D422" s="229" t="s">
        <v>134</v>
      </c>
      <c r="E422" s="252" t="s">
        <v>20</v>
      </c>
      <c r="F422" s="253" t="s">
        <v>388</v>
      </c>
      <c r="G422" s="251"/>
      <c r="H422" s="252" t="s">
        <v>20</v>
      </c>
      <c r="I422" s="254"/>
      <c r="J422" s="251"/>
      <c r="K422" s="251"/>
      <c r="L422" s="255"/>
      <c r="M422" s="256"/>
      <c r="N422" s="257"/>
      <c r="O422" s="257"/>
      <c r="P422" s="257"/>
      <c r="Q422" s="257"/>
      <c r="R422" s="257"/>
      <c r="S422" s="257"/>
      <c r="T422" s="258"/>
      <c r="AT422" s="259" t="s">
        <v>134</v>
      </c>
      <c r="AU422" s="259" t="s">
        <v>82</v>
      </c>
      <c r="AV422" s="13" t="s">
        <v>80</v>
      </c>
      <c r="AW422" s="13" t="s">
        <v>35</v>
      </c>
      <c r="AX422" s="13" t="s">
        <v>72</v>
      </c>
      <c r="AY422" s="259" t="s">
        <v>124</v>
      </c>
    </row>
    <row r="423" s="11" customFormat="1">
      <c r="B423" s="227"/>
      <c r="C423" s="228"/>
      <c r="D423" s="229" t="s">
        <v>134</v>
      </c>
      <c r="E423" s="230" t="s">
        <v>20</v>
      </c>
      <c r="F423" s="231" t="s">
        <v>80</v>
      </c>
      <c r="G423" s="228"/>
      <c r="H423" s="232">
        <v>1</v>
      </c>
      <c r="I423" s="233"/>
      <c r="J423" s="228"/>
      <c r="K423" s="228"/>
      <c r="L423" s="234"/>
      <c r="M423" s="235"/>
      <c r="N423" s="236"/>
      <c r="O423" s="236"/>
      <c r="P423" s="236"/>
      <c r="Q423" s="236"/>
      <c r="R423" s="236"/>
      <c r="S423" s="236"/>
      <c r="T423" s="237"/>
      <c r="AT423" s="238" t="s">
        <v>134</v>
      </c>
      <c r="AU423" s="238" t="s">
        <v>82</v>
      </c>
      <c r="AV423" s="11" t="s">
        <v>82</v>
      </c>
      <c r="AW423" s="11" t="s">
        <v>35</v>
      </c>
      <c r="AX423" s="11" t="s">
        <v>72</v>
      </c>
      <c r="AY423" s="238" t="s">
        <v>124</v>
      </c>
    </row>
    <row r="424" s="12" customFormat="1">
      <c r="B424" s="239"/>
      <c r="C424" s="240"/>
      <c r="D424" s="229" t="s">
        <v>134</v>
      </c>
      <c r="E424" s="241" t="s">
        <v>20</v>
      </c>
      <c r="F424" s="242" t="s">
        <v>135</v>
      </c>
      <c r="G424" s="240"/>
      <c r="H424" s="243">
        <v>1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AT424" s="249" t="s">
        <v>134</v>
      </c>
      <c r="AU424" s="249" t="s">
        <v>82</v>
      </c>
      <c r="AV424" s="12" t="s">
        <v>132</v>
      </c>
      <c r="AW424" s="12" t="s">
        <v>35</v>
      </c>
      <c r="AX424" s="12" t="s">
        <v>80</v>
      </c>
      <c r="AY424" s="249" t="s">
        <v>124</v>
      </c>
    </row>
    <row r="425" s="1" customFormat="1" ht="16.5" customHeight="1">
      <c r="B425" s="45"/>
      <c r="C425" s="216" t="s">
        <v>504</v>
      </c>
      <c r="D425" s="216" t="s">
        <v>127</v>
      </c>
      <c r="E425" s="217" t="s">
        <v>505</v>
      </c>
      <c r="F425" s="218" t="s">
        <v>506</v>
      </c>
      <c r="G425" s="219" t="s">
        <v>138</v>
      </c>
      <c r="H425" s="220">
        <v>8</v>
      </c>
      <c r="I425" s="221"/>
      <c r="J425" s="220">
        <f>ROUND(I425*H425,2)</f>
        <v>0</v>
      </c>
      <c r="K425" s="218" t="s">
        <v>131</v>
      </c>
      <c r="L425" s="71"/>
      <c r="M425" s="222" t="s">
        <v>20</v>
      </c>
      <c r="N425" s="223" t="s">
        <v>43</v>
      </c>
      <c r="O425" s="46"/>
      <c r="P425" s="224">
        <f>O425*H425</f>
        <v>0</v>
      </c>
      <c r="Q425" s="224">
        <v>0</v>
      </c>
      <c r="R425" s="224">
        <f>Q425*H425</f>
        <v>0</v>
      </c>
      <c r="S425" s="224">
        <v>0</v>
      </c>
      <c r="T425" s="225">
        <f>S425*H425</f>
        <v>0</v>
      </c>
      <c r="AR425" s="23" t="s">
        <v>212</v>
      </c>
      <c r="AT425" s="23" t="s">
        <v>127</v>
      </c>
      <c r="AU425" s="23" t="s">
        <v>82</v>
      </c>
      <c r="AY425" s="23" t="s">
        <v>124</v>
      </c>
      <c r="BE425" s="226">
        <f>IF(N425="základní",J425,0)</f>
        <v>0</v>
      </c>
      <c r="BF425" s="226">
        <f>IF(N425="snížená",J425,0)</f>
        <v>0</v>
      </c>
      <c r="BG425" s="226">
        <f>IF(N425="zákl. přenesená",J425,0)</f>
        <v>0</v>
      </c>
      <c r="BH425" s="226">
        <f>IF(N425="sníž. přenesená",J425,0)</f>
        <v>0</v>
      </c>
      <c r="BI425" s="226">
        <f>IF(N425="nulová",J425,0)</f>
        <v>0</v>
      </c>
      <c r="BJ425" s="23" t="s">
        <v>80</v>
      </c>
      <c r="BK425" s="226">
        <f>ROUND(I425*H425,2)</f>
        <v>0</v>
      </c>
      <c r="BL425" s="23" t="s">
        <v>212</v>
      </c>
      <c r="BM425" s="23" t="s">
        <v>507</v>
      </c>
    </row>
    <row r="426" s="13" customFormat="1">
      <c r="B426" s="250"/>
      <c r="C426" s="251"/>
      <c r="D426" s="229" t="s">
        <v>134</v>
      </c>
      <c r="E426" s="252" t="s">
        <v>20</v>
      </c>
      <c r="F426" s="253" t="s">
        <v>388</v>
      </c>
      <c r="G426" s="251"/>
      <c r="H426" s="252" t="s">
        <v>20</v>
      </c>
      <c r="I426" s="254"/>
      <c r="J426" s="251"/>
      <c r="K426" s="251"/>
      <c r="L426" s="255"/>
      <c r="M426" s="256"/>
      <c r="N426" s="257"/>
      <c r="O426" s="257"/>
      <c r="P426" s="257"/>
      <c r="Q426" s="257"/>
      <c r="R426" s="257"/>
      <c r="S426" s="257"/>
      <c r="T426" s="258"/>
      <c r="AT426" s="259" t="s">
        <v>134</v>
      </c>
      <c r="AU426" s="259" t="s">
        <v>82</v>
      </c>
      <c r="AV426" s="13" t="s">
        <v>80</v>
      </c>
      <c r="AW426" s="13" t="s">
        <v>35</v>
      </c>
      <c r="AX426" s="13" t="s">
        <v>72</v>
      </c>
      <c r="AY426" s="259" t="s">
        <v>124</v>
      </c>
    </row>
    <row r="427" s="11" customFormat="1">
      <c r="B427" s="227"/>
      <c r="C427" s="228"/>
      <c r="D427" s="229" t="s">
        <v>134</v>
      </c>
      <c r="E427" s="230" t="s">
        <v>20</v>
      </c>
      <c r="F427" s="231" t="s">
        <v>82</v>
      </c>
      <c r="G427" s="228"/>
      <c r="H427" s="232">
        <v>2</v>
      </c>
      <c r="I427" s="233"/>
      <c r="J427" s="228"/>
      <c r="K427" s="228"/>
      <c r="L427" s="234"/>
      <c r="M427" s="235"/>
      <c r="N427" s="236"/>
      <c r="O427" s="236"/>
      <c r="P427" s="236"/>
      <c r="Q427" s="236"/>
      <c r="R427" s="236"/>
      <c r="S427" s="236"/>
      <c r="T427" s="237"/>
      <c r="AT427" s="238" t="s">
        <v>134</v>
      </c>
      <c r="AU427" s="238" t="s">
        <v>82</v>
      </c>
      <c r="AV427" s="11" t="s">
        <v>82</v>
      </c>
      <c r="AW427" s="11" t="s">
        <v>35</v>
      </c>
      <c r="AX427" s="11" t="s">
        <v>72</v>
      </c>
      <c r="AY427" s="238" t="s">
        <v>124</v>
      </c>
    </row>
    <row r="428" s="11" customFormat="1">
      <c r="B428" s="227"/>
      <c r="C428" s="228"/>
      <c r="D428" s="229" t="s">
        <v>134</v>
      </c>
      <c r="E428" s="230" t="s">
        <v>20</v>
      </c>
      <c r="F428" s="231" t="s">
        <v>159</v>
      </c>
      <c r="G428" s="228"/>
      <c r="H428" s="232">
        <v>6</v>
      </c>
      <c r="I428" s="233"/>
      <c r="J428" s="228"/>
      <c r="K428" s="228"/>
      <c r="L428" s="234"/>
      <c r="M428" s="235"/>
      <c r="N428" s="236"/>
      <c r="O428" s="236"/>
      <c r="P428" s="236"/>
      <c r="Q428" s="236"/>
      <c r="R428" s="236"/>
      <c r="S428" s="236"/>
      <c r="T428" s="237"/>
      <c r="AT428" s="238" t="s">
        <v>134</v>
      </c>
      <c r="AU428" s="238" t="s">
        <v>82</v>
      </c>
      <c r="AV428" s="11" t="s">
        <v>82</v>
      </c>
      <c r="AW428" s="11" t="s">
        <v>35</v>
      </c>
      <c r="AX428" s="11" t="s">
        <v>72</v>
      </c>
      <c r="AY428" s="238" t="s">
        <v>124</v>
      </c>
    </row>
    <row r="429" s="12" customFormat="1">
      <c r="B429" s="239"/>
      <c r="C429" s="240"/>
      <c r="D429" s="229" t="s">
        <v>134</v>
      </c>
      <c r="E429" s="241" t="s">
        <v>20</v>
      </c>
      <c r="F429" s="242" t="s">
        <v>135</v>
      </c>
      <c r="G429" s="240"/>
      <c r="H429" s="243">
        <v>8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AT429" s="249" t="s">
        <v>134</v>
      </c>
      <c r="AU429" s="249" t="s">
        <v>82</v>
      </c>
      <c r="AV429" s="12" t="s">
        <v>132</v>
      </c>
      <c r="AW429" s="12" t="s">
        <v>35</v>
      </c>
      <c r="AX429" s="12" t="s">
        <v>80</v>
      </c>
      <c r="AY429" s="249" t="s">
        <v>124</v>
      </c>
    </row>
    <row r="430" s="1" customFormat="1" ht="16.5" customHeight="1">
      <c r="B430" s="45"/>
      <c r="C430" s="260" t="s">
        <v>508</v>
      </c>
      <c r="D430" s="260" t="s">
        <v>318</v>
      </c>
      <c r="E430" s="261" t="s">
        <v>509</v>
      </c>
      <c r="F430" s="262" t="s">
        <v>510</v>
      </c>
      <c r="G430" s="263" t="s">
        <v>138</v>
      </c>
      <c r="H430" s="264">
        <v>2</v>
      </c>
      <c r="I430" s="265"/>
      <c r="J430" s="264">
        <f>ROUND(I430*H430,2)</f>
        <v>0</v>
      </c>
      <c r="K430" s="262" t="s">
        <v>250</v>
      </c>
      <c r="L430" s="266"/>
      <c r="M430" s="267" t="s">
        <v>20</v>
      </c>
      <c r="N430" s="268" t="s">
        <v>43</v>
      </c>
      <c r="O430" s="46"/>
      <c r="P430" s="224">
        <f>O430*H430</f>
        <v>0</v>
      </c>
      <c r="Q430" s="224">
        <v>0.00064000000000000005</v>
      </c>
      <c r="R430" s="224">
        <f>Q430*H430</f>
        <v>0.0012800000000000001</v>
      </c>
      <c r="S430" s="224">
        <v>0</v>
      </c>
      <c r="T430" s="225">
        <f>S430*H430</f>
        <v>0</v>
      </c>
      <c r="AR430" s="23" t="s">
        <v>317</v>
      </c>
      <c r="AT430" s="23" t="s">
        <v>318</v>
      </c>
      <c r="AU430" s="23" t="s">
        <v>82</v>
      </c>
      <c r="AY430" s="23" t="s">
        <v>124</v>
      </c>
      <c r="BE430" s="226">
        <f>IF(N430="základní",J430,0)</f>
        <v>0</v>
      </c>
      <c r="BF430" s="226">
        <f>IF(N430="snížená",J430,0)</f>
        <v>0</v>
      </c>
      <c r="BG430" s="226">
        <f>IF(N430="zákl. přenesená",J430,0)</f>
        <v>0</v>
      </c>
      <c r="BH430" s="226">
        <f>IF(N430="sníž. přenesená",J430,0)</f>
        <v>0</v>
      </c>
      <c r="BI430" s="226">
        <f>IF(N430="nulová",J430,0)</f>
        <v>0</v>
      </c>
      <c r="BJ430" s="23" t="s">
        <v>80</v>
      </c>
      <c r="BK430" s="226">
        <f>ROUND(I430*H430,2)</f>
        <v>0</v>
      </c>
      <c r="BL430" s="23" t="s">
        <v>212</v>
      </c>
      <c r="BM430" s="23" t="s">
        <v>511</v>
      </c>
    </row>
    <row r="431" s="13" customFormat="1">
      <c r="B431" s="250"/>
      <c r="C431" s="251"/>
      <c r="D431" s="229" t="s">
        <v>134</v>
      </c>
      <c r="E431" s="252" t="s">
        <v>20</v>
      </c>
      <c r="F431" s="253" t="s">
        <v>388</v>
      </c>
      <c r="G431" s="251"/>
      <c r="H431" s="252" t="s">
        <v>20</v>
      </c>
      <c r="I431" s="254"/>
      <c r="J431" s="251"/>
      <c r="K431" s="251"/>
      <c r="L431" s="255"/>
      <c r="M431" s="256"/>
      <c r="N431" s="257"/>
      <c r="O431" s="257"/>
      <c r="P431" s="257"/>
      <c r="Q431" s="257"/>
      <c r="R431" s="257"/>
      <c r="S431" s="257"/>
      <c r="T431" s="258"/>
      <c r="AT431" s="259" t="s">
        <v>134</v>
      </c>
      <c r="AU431" s="259" t="s">
        <v>82</v>
      </c>
      <c r="AV431" s="13" t="s">
        <v>80</v>
      </c>
      <c r="AW431" s="13" t="s">
        <v>35</v>
      </c>
      <c r="AX431" s="13" t="s">
        <v>72</v>
      </c>
      <c r="AY431" s="259" t="s">
        <v>124</v>
      </c>
    </row>
    <row r="432" s="11" customFormat="1">
      <c r="B432" s="227"/>
      <c r="C432" s="228"/>
      <c r="D432" s="229" t="s">
        <v>134</v>
      </c>
      <c r="E432" s="230" t="s">
        <v>20</v>
      </c>
      <c r="F432" s="231" t="s">
        <v>82</v>
      </c>
      <c r="G432" s="228"/>
      <c r="H432" s="232">
        <v>2</v>
      </c>
      <c r="I432" s="233"/>
      <c r="J432" s="228"/>
      <c r="K432" s="228"/>
      <c r="L432" s="234"/>
      <c r="M432" s="235"/>
      <c r="N432" s="236"/>
      <c r="O432" s="236"/>
      <c r="P432" s="236"/>
      <c r="Q432" s="236"/>
      <c r="R432" s="236"/>
      <c r="S432" s="236"/>
      <c r="T432" s="237"/>
      <c r="AT432" s="238" t="s">
        <v>134</v>
      </c>
      <c r="AU432" s="238" t="s">
        <v>82</v>
      </c>
      <c r="AV432" s="11" t="s">
        <v>82</v>
      </c>
      <c r="AW432" s="11" t="s">
        <v>35</v>
      </c>
      <c r="AX432" s="11" t="s">
        <v>72</v>
      </c>
      <c r="AY432" s="238" t="s">
        <v>124</v>
      </c>
    </row>
    <row r="433" s="12" customFormat="1">
      <c r="B433" s="239"/>
      <c r="C433" s="240"/>
      <c r="D433" s="229" t="s">
        <v>134</v>
      </c>
      <c r="E433" s="241" t="s">
        <v>20</v>
      </c>
      <c r="F433" s="242" t="s">
        <v>135</v>
      </c>
      <c r="G433" s="240"/>
      <c r="H433" s="243">
        <v>2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AT433" s="249" t="s">
        <v>134</v>
      </c>
      <c r="AU433" s="249" t="s">
        <v>82</v>
      </c>
      <c r="AV433" s="12" t="s">
        <v>132</v>
      </c>
      <c r="AW433" s="12" t="s">
        <v>35</v>
      </c>
      <c r="AX433" s="12" t="s">
        <v>80</v>
      </c>
      <c r="AY433" s="249" t="s">
        <v>124</v>
      </c>
    </row>
    <row r="434" s="1" customFormat="1" ht="16.5" customHeight="1">
      <c r="B434" s="45"/>
      <c r="C434" s="260" t="s">
        <v>512</v>
      </c>
      <c r="D434" s="260" t="s">
        <v>318</v>
      </c>
      <c r="E434" s="261" t="s">
        <v>513</v>
      </c>
      <c r="F434" s="262" t="s">
        <v>514</v>
      </c>
      <c r="G434" s="263" t="s">
        <v>138</v>
      </c>
      <c r="H434" s="264">
        <v>6</v>
      </c>
      <c r="I434" s="265"/>
      <c r="J434" s="264">
        <f>ROUND(I434*H434,2)</f>
        <v>0</v>
      </c>
      <c r="K434" s="262" t="s">
        <v>250</v>
      </c>
      <c r="L434" s="266"/>
      <c r="M434" s="267" t="s">
        <v>20</v>
      </c>
      <c r="N434" s="268" t="s">
        <v>43</v>
      </c>
      <c r="O434" s="46"/>
      <c r="P434" s="224">
        <f>O434*H434</f>
        <v>0</v>
      </c>
      <c r="Q434" s="224">
        <v>0.00072999999999999996</v>
      </c>
      <c r="R434" s="224">
        <f>Q434*H434</f>
        <v>0.0043800000000000002</v>
      </c>
      <c r="S434" s="224">
        <v>0</v>
      </c>
      <c r="T434" s="225">
        <f>S434*H434</f>
        <v>0</v>
      </c>
      <c r="AR434" s="23" t="s">
        <v>317</v>
      </c>
      <c r="AT434" s="23" t="s">
        <v>318</v>
      </c>
      <c r="AU434" s="23" t="s">
        <v>82</v>
      </c>
      <c r="AY434" s="23" t="s">
        <v>124</v>
      </c>
      <c r="BE434" s="226">
        <f>IF(N434="základní",J434,0)</f>
        <v>0</v>
      </c>
      <c r="BF434" s="226">
        <f>IF(N434="snížená",J434,0)</f>
        <v>0</v>
      </c>
      <c r="BG434" s="226">
        <f>IF(N434="zákl. přenesená",J434,0)</f>
        <v>0</v>
      </c>
      <c r="BH434" s="226">
        <f>IF(N434="sníž. přenesená",J434,0)</f>
        <v>0</v>
      </c>
      <c r="BI434" s="226">
        <f>IF(N434="nulová",J434,0)</f>
        <v>0</v>
      </c>
      <c r="BJ434" s="23" t="s">
        <v>80</v>
      </c>
      <c r="BK434" s="226">
        <f>ROUND(I434*H434,2)</f>
        <v>0</v>
      </c>
      <c r="BL434" s="23" t="s">
        <v>212</v>
      </c>
      <c r="BM434" s="23" t="s">
        <v>515</v>
      </c>
    </row>
    <row r="435" s="13" customFormat="1">
      <c r="B435" s="250"/>
      <c r="C435" s="251"/>
      <c r="D435" s="229" t="s">
        <v>134</v>
      </c>
      <c r="E435" s="252" t="s">
        <v>20</v>
      </c>
      <c r="F435" s="253" t="s">
        <v>388</v>
      </c>
      <c r="G435" s="251"/>
      <c r="H435" s="252" t="s">
        <v>20</v>
      </c>
      <c r="I435" s="254"/>
      <c r="J435" s="251"/>
      <c r="K435" s="251"/>
      <c r="L435" s="255"/>
      <c r="M435" s="256"/>
      <c r="N435" s="257"/>
      <c r="O435" s="257"/>
      <c r="P435" s="257"/>
      <c r="Q435" s="257"/>
      <c r="R435" s="257"/>
      <c r="S435" s="257"/>
      <c r="T435" s="258"/>
      <c r="AT435" s="259" t="s">
        <v>134</v>
      </c>
      <c r="AU435" s="259" t="s">
        <v>82</v>
      </c>
      <c r="AV435" s="13" t="s">
        <v>80</v>
      </c>
      <c r="AW435" s="13" t="s">
        <v>35</v>
      </c>
      <c r="AX435" s="13" t="s">
        <v>72</v>
      </c>
      <c r="AY435" s="259" t="s">
        <v>124</v>
      </c>
    </row>
    <row r="436" s="11" customFormat="1">
      <c r="B436" s="227"/>
      <c r="C436" s="228"/>
      <c r="D436" s="229" t="s">
        <v>134</v>
      </c>
      <c r="E436" s="230" t="s">
        <v>20</v>
      </c>
      <c r="F436" s="231" t="s">
        <v>159</v>
      </c>
      <c r="G436" s="228"/>
      <c r="H436" s="232">
        <v>6</v>
      </c>
      <c r="I436" s="233"/>
      <c r="J436" s="228"/>
      <c r="K436" s="228"/>
      <c r="L436" s="234"/>
      <c r="M436" s="235"/>
      <c r="N436" s="236"/>
      <c r="O436" s="236"/>
      <c r="P436" s="236"/>
      <c r="Q436" s="236"/>
      <c r="R436" s="236"/>
      <c r="S436" s="236"/>
      <c r="T436" s="237"/>
      <c r="AT436" s="238" t="s">
        <v>134</v>
      </c>
      <c r="AU436" s="238" t="s">
        <v>82</v>
      </c>
      <c r="AV436" s="11" t="s">
        <v>82</v>
      </c>
      <c r="AW436" s="11" t="s">
        <v>35</v>
      </c>
      <c r="AX436" s="11" t="s">
        <v>72</v>
      </c>
      <c r="AY436" s="238" t="s">
        <v>124</v>
      </c>
    </row>
    <row r="437" s="12" customFormat="1">
      <c r="B437" s="239"/>
      <c r="C437" s="240"/>
      <c r="D437" s="229" t="s">
        <v>134</v>
      </c>
      <c r="E437" s="241" t="s">
        <v>20</v>
      </c>
      <c r="F437" s="242" t="s">
        <v>135</v>
      </c>
      <c r="G437" s="240"/>
      <c r="H437" s="243">
        <v>6</v>
      </c>
      <c r="I437" s="244"/>
      <c r="J437" s="240"/>
      <c r="K437" s="240"/>
      <c r="L437" s="245"/>
      <c r="M437" s="246"/>
      <c r="N437" s="247"/>
      <c r="O437" s="247"/>
      <c r="P437" s="247"/>
      <c r="Q437" s="247"/>
      <c r="R437" s="247"/>
      <c r="S437" s="247"/>
      <c r="T437" s="248"/>
      <c r="AT437" s="249" t="s">
        <v>134</v>
      </c>
      <c r="AU437" s="249" t="s">
        <v>82</v>
      </c>
      <c r="AV437" s="12" t="s">
        <v>132</v>
      </c>
      <c r="AW437" s="12" t="s">
        <v>35</v>
      </c>
      <c r="AX437" s="12" t="s">
        <v>80</v>
      </c>
      <c r="AY437" s="249" t="s">
        <v>124</v>
      </c>
    </row>
    <row r="438" s="1" customFormat="1" ht="16.5" customHeight="1">
      <c r="B438" s="45"/>
      <c r="C438" s="216" t="s">
        <v>516</v>
      </c>
      <c r="D438" s="216" t="s">
        <v>127</v>
      </c>
      <c r="E438" s="217" t="s">
        <v>517</v>
      </c>
      <c r="F438" s="218" t="s">
        <v>518</v>
      </c>
      <c r="G438" s="219" t="s">
        <v>211</v>
      </c>
      <c r="H438" s="220">
        <v>61</v>
      </c>
      <c r="I438" s="221"/>
      <c r="J438" s="220">
        <f>ROUND(I438*H438,2)</f>
        <v>0</v>
      </c>
      <c r="K438" s="218" t="s">
        <v>131</v>
      </c>
      <c r="L438" s="71"/>
      <c r="M438" s="222" t="s">
        <v>20</v>
      </c>
      <c r="N438" s="223" t="s">
        <v>43</v>
      </c>
      <c r="O438" s="46"/>
      <c r="P438" s="224">
        <f>O438*H438</f>
        <v>0</v>
      </c>
      <c r="Q438" s="224">
        <v>0</v>
      </c>
      <c r="R438" s="224">
        <f>Q438*H438</f>
        <v>0</v>
      </c>
      <c r="S438" s="224">
        <v>0</v>
      </c>
      <c r="T438" s="225">
        <f>S438*H438</f>
        <v>0</v>
      </c>
      <c r="AR438" s="23" t="s">
        <v>212</v>
      </c>
      <c r="AT438" s="23" t="s">
        <v>127</v>
      </c>
      <c r="AU438" s="23" t="s">
        <v>82</v>
      </c>
      <c r="AY438" s="23" t="s">
        <v>124</v>
      </c>
      <c r="BE438" s="226">
        <f>IF(N438="základní",J438,0)</f>
        <v>0</v>
      </c>
      <c r="BF438" s="226">
        <f>IF(N438="snížená",J438,0)</f>
        <v>0</v>
      </c>
      <c r="BG438" s="226">
        <f>IF(N438="zákl. přenesená",J438,0)</f>
        <v>0</v>
      </c>
      <c r="BH438" s="226">
        <f>IF(N438="sníž. přenesená",J438,0)</f>
        <v>0</v>
      </c>
      <c r="BI438" s="226">
        <f>IF(N438="nulová",J438,0)</f>
        <v>0</v>
      </c>
      <c r="BJ438" s="23" t="s">
        <v>80</v>
      </c>
      <c r="BK438" s="226">
        <f>ROUND(I438*H438,2)</f>
        <v>0</v>
      </c>
      <c r="BL438" s="23" t="s">
        <v>212</v>
      </c>
      <c r="BM438" s="23" t="s">
        <v>519</v>
      </c>
    </row>
    <row r="439" s="13" customFormat="1">
      <c r="B439" s="250"/>
      <c r="C439" s="251"/>
      <c r="D439" s="229" t="s">
        <v>134</v>
      </c>
      <c r="E439" s="252" t="s">
        <v>20</v>
      </c>
      <c r="F439" s="253" t="s">
        <v>388</v>
      </c>
      <c r="G439" s="251"/>
      <c r="H439" s="252" t="s">
        <v>20</v>
      </c>
      <c r="I439" s="254"/>
      <c r="J439" s="251"/>
      <c r="K439" s="251"/>
      <c r="L439" s="255"/>
      <c r="M439" s="256"/>
      <c r="N439" s="257"/>
      <c r="O439" s="257"/>
      <c r="P439" s="257"/>
      <c r="Q439" s="257"/>
      <c r="R439" s="257"/>
      <c r="S439" s="257"/>
      <c r="T439" s="258"/>
      <c r="AT439" s="259" t="s">
        <v>134</v>
      </c>
      <c r="AU439" s="259" t="s">
        <v>82</v>
      </c>
      <c r="AV439" s="13" t="s">
        <v>80</v>
      </c>
      <c r="AW439" s="13" t="s">
        <v>35</v>
      </c>
      <c r="AX439" s="13" t="s">
        <v>72</v>
      </c>
      <c r="AY439" s="259" t="s">
        <v>124</v>
      </c>
    </row>
    <row r="440" s="11" customFormat="1">
      <c r="B440" s="227"/>
      <c r="C440" s="228"/>
      <c r="D440" s="229" t="s">
        <v>134</v>
      </c>
      <c r="E440" s="230" t="s">
        <v>20</v>
      </c>
      <c r="F440" s="231" t="s">
        <v>460</v>
      </c>
      <c r="G440" s="228"/>
      <c r="H440" s="232">
        <v>61</v>
      </c>
      <c r="I440" s="233"/>
      <c r="J440" s="228"/>
      <c r="K440" s="228"/>
      <c r="L440" s="234"/>
      <c r="M440" s="235"/>
      <c r="N440" s="236"/>
      <c r="O440" s="236"/>
      <c r="P440" s="236"/>
      <c r="Q440" s="236"/>
      <c r="R440" s="236"/>
      <c r="S440" s="236"/>
      <c r="T440" s="237"/>
      <c r="AT440" s="238" t="s">
        <v>134</v>
      </c>
      <c r="AU440" s="238" t="s">
        <v>82</v>
      </c>
      <c r="AV440" s="11" t="s">
        <v>82</v>
      </c>
      <c r="AW440" s="11" t="s">
        <v>35</v>
      </c>
      <c r="AX440" s="11" t="s">
        <v>72</v>
      </c>
      <c r="AY440" s="238" t="s">
        <v>124</v>
      </c>
    </row>
    <row r="441" s="12" customFormat="1">
      <c r="B441" s="239"/>
      <c r="C441" s="240"/>
      <c r="D441" s="229" t="s">
        <v>134</v>
      </c>
      <c r="E441" s="241" t="s">
        <v>20</v>
      </c>
      <c r="F441" s="242" t="s">
        <v>135</v>
      </c>
      <c r="G441" s="240"/>
      <c r="H441" s="243">
        <v>61</v>
      </c>
      <c r="I441" s="244"/>
      <c r="J441" s="240"/>
      <c r="K441" s="240"/>
      <c r="L441" s="245"/>
      <c r="M441" s="246"/>
      <c r="N441" s="247"/>
      <c r="O441" s="247"/>
      <c r="P441" s="247"/>
      <c r="Q441" s="247"/>
      <c r="R441" s="247"/>
      <c r="S441" s="247"/>
      <c r="T441" s="248"/>
      <c r="AT441" s="249" t="s">
        <v>134</v>
      </c>
      <c r="AU441" s="249" t="s">
        <v>82</v>
      </c>
      <c r="AV441" s="12" t="s">
        <v>132</v>
      </c>
      <c r="AW441" s="12" t="s">
        <v>35</v>
      </c>
      <c r="AX441" s="12" t="s">
        <v>80</v>
      </c>
      <c r="AY441" s="249" t="s">
        <v>124</v>
      </c>
    </row>
    <row r="442" s="1" customFormat="1" ht="25.5" customHeight="1">
      <c r="B442" s="45"/>
      <c r="C442" s="260" t="s">
        <v>520</v>
      </c>
      <c r="D442" s="260" t="s">
        <v>318</v>
      </c>
      <c r="E442" s="261" t="s">
        <v>521</v>
      </c>
      <c r="F442" s="262" t="s">
        <v>522</v>
      </c>
      <c r="G442" s="263" t="s">
        <v>211</v>
      </c>
      <c r="H442" s="264">
        <v>61</v>
      </c>
      <c r="I442" s="265"/>
      <c r="J442" s="264">
        <f>ROUND(I442*H442,2)</f>
        <v>0</v>
      </c>
      <c r="K442" s="262" t="s">
        <v>131</v>
      </c>
      <c r="L442" s="266"/>
      <c r="M442" s="267" t="s">
        <v>20</v>
      </c>
      <c r="N442" s="268" t="s">
        <v>43</v>
      </c>
      <c r="O442" s="46"/>
      <c r="P442" s="224">
        <f>O442*H442</f>
        <v>0</v>
      </c>
      <c r="Q442" s="224">
        <v>0.00189</v>
      </c>
      <c r="R442" s="224">
        <f>Q442*H442</f>
        <v>0.11529</v>
      </c>
      <c r="S442" s="224">
        <v>0</v>
      </c>
      <c r="T442" s="225">
        <f>S442*H442</f>
        <v>0</v>
      </c>
      <c r="AR442" s="23" t="s">
        <v>317</v>
      </c>
      <c r="AT442" s="23" t="s">
        <v>318</v>
      </c>
      <c r="AU442" s="23" t="s">
        <v>82</v>
      </c>
      <c r="AY442" s="23" t="s">
        <v>124</v>
      </c>
      <c r="BE442" s="226">
        <f>IF(N442="základní",J442,0)</f>
        <v>0</v>
      </c>
      <c r="BF442" s="226">
        <f>IF(N442="snížená",J442,0)</f>
        <v>0</v>
      </c>
      <c r="BG442" s="226">
        <f>IF(N442="zákl. přenesená",J442,0)</f>
        <v>0</v>
      </c>
      <c r="BH442" s="226">
        <f>IF(N442="sníž. přenesená",J442,0)</f>
        <v>0</v>
      </c>
      <c r="BI442" s="226">
        <f>IF(N442="nulová",J442,0)</f>
        <v>0</v>
      </c>
      <c r="BJ442" s="23" t="s">
        <v>80</v>
      </c>
      <c r="BK442" s="226">
        <f>ROUND(I442*H442,2)</f>
        <v>0</v>
      </c>
      <c r="BL442" s="23" t="s">
        <v>212</v>
      </c>
      <c r="BM442" s="23" t="s">
        <v>523</v>
      </c>
    </row>
    <row r="443" s="13" customFormat="1">
      <c r="B443" s="250"/>
      <c r="C443" s="251"/>
      <c r="D443" s="229" t="s">
        <v>134</v>
      </c>
      <c r="E443" s="252" t="s">
        <v>20</v>
      </c>
      <c r="F443" s="253" t="s">
        <v>388</v>
      </c>
      <c r="G443" s="251"/>
      <c r="H443" s="252" t="s">
        <v>20</v>
      </c>
      <c r="I443" s="254"/>
      <c r="J443" s="251"/>
      <c r="K443" s="251"/>
      <c r="L443" s="255"/>
      <c r="M443" s="256"/>
      <c r="N443" s="257"/>
      <c r="O443" s="257"/>
      <c r="P443" s="257"/>
      <c r="Q443" s="257"/>
      <c r="R443" s="257"/>
      <c r="S443" s="257"/>
      <c r="T443" s="258"/>
      <c r="AT443" s="259" t="s">
        <v>134</v>
      </c>
      <c r="AU443" s="259" t="s">
        <v>82</v>
      </c>
      <c r="AV443" s="13" t="s">
        <v>80</v>
      </c>
      <c r="AW443" s="13" t="s">
        <v>35</v>
      </c>
      <c r="AX443" s="13" t="s">
        <v>72</v>
      </c>
      <c r="AY443" s="259" t="s">
        <v>124</v>
      </c>
    </row>
    <row r="444" s="11" customFormat="1">
      <c r="B444" s="227"/>
      <c r="C444" s="228"/>
      <c r="D444" s="229" t="s">
        <v>134</v>
      </c>
      <c r="E444" s="230" t="s">
        <v>20</v>
      </c>
      <c r="F444" s="231" t="s">
        <v>460</v>
      </c>
      <c r="G444" s="228"/>
      <c r="H444" s="232">
        <v>61</v>
      </c>
      <c r="I444" s="233"/>
      <c r="J444" s="228"/>
      <c r="K444" s="228"/>
      <c r="L444" s="234"/>
      <c r="M444" s="235"/>
      <c r="N444" s="236"/>
      <c r="O444" s="236"/>
      <c r="P444" s="236"/>
      <c r="Q444" s="236"/>
      <c r="R444" s="236"/>
      <c r="S444" s="236"/>
      <c r="T444" s="237"/>
      <c r="AT444" s="238" t="s">
        <v>134</v>
      </c>
      <c r="AU444" s="238" t="s">
        <v>82</v>
      </c>
      <c r="AV444" s="11" t="s">
        <v>82</v>
      </c>
      <c r="AW444" s="11" t="s">
        <v>35</v>
      </c>
      <c r="AX444" s="11" t="s">
        <v>72</v>
      </c>
      <c r="AY444" s="238" t="s">
        <v>124</v>
      </c>
    </row>
    <row r="445" s="12" customFormat="1">
      <c r="B445" s="239"/>
      <c r="C445" s="240"/>
      <c r="D445" s="229" t="s">
        <v>134</v>
      </c>
      <c r="E445" s="241" t="s">
        <v>20</v>
      </c>
      <c r="F445" s="242" t="s">
        <v>135</v>
      </c>
      <c r="G445" s="240"/>
      <c r="H445" s="243">
        <v>61</v>
      </c>
      <c r="I445" s="244"/>
      <c r="J445" s="240"/>
      <c r="K445" s="240"/>
      <c r="L445" s="245"/>
      <c r="M445" s="246"/>
      <c r="N445" s="247"/>
      <c r="O445" s="247"/>
      <c r="P445" s="247"/>
      <c r="Q445" s="247"/>
      <c r="R445" s="247"/>
      <c r="S445" s="247"/>
      <c r="T445" s="248"/>
      <c r="AT445" s="249" t="s">
        <v>134</v>
      </c>
      <c r="AU445" s="249" t="s">
        <v>82</v>
      </c>
      <c r="AV445" s="12" t="s">
        <v>132</v>
      </c>
      <c r="AW445" s="12" t="s">
        <v>35</v>
      </c>
      <c r="AX445" s="12" t="s">
        <v>80</v>
      </c>
      <c r="AY445" s="249" t="s">
        <v>124</v>
      </c>
    </row>
    <row r="446" s="1" customFormat="1" ht="16.5" customHeight="1">
      <c r="B446" s="45"/>
      <c r="C446" s="216" t="s">
        <v>524</v>
      </c>
      <c r="D446" s="216" t="s">
        <v>127</v>
      </c>
      <c r="E446" s="217" t="s">
        <v>525</v>
      </c>
      <c r="F446" s="218" t="s">
        <v>526</v>
      </c>
      <c r="G446" s="219" t="s">
        <v>138</v>
      </c>
      <c r="H446" s="220">
        <v>40</v>
      </c>
      <c r="I446" s="221"/>
      <c r="J446" s="220">
        <f>ROUND(I446*H446,2)</f>
        <v>0</v>
      </c>
      <c r="K446" s="218" t="s">
        <v>131</v>
      </c>
      <c r="L446" s="71"/>
      <c r="M446" s="222" t="s">
        <v>20</v>
      </c>
      <c r="N446" s="223" t="s">
        <v>43</v>
      </c>
      <c r="O446" s="46"/>
      <c r="P446" s="224">
        <f>O446*H446</f>
        <v>0</v>
      </c>
      <c r="Q446" s="224">
        <v>0</v>
      </c>
      <c r="R446" s="224">
        <f>Q446*H446</f>
        <v>0</v>
      </c>
      <c r="S446" s="224">
        <v>0</v>
      </c>
      <c r="T446" s="225">
        <f>S446*H446</f>
        <v>0</v>
      </c>
      <c r="AR446" s="23" t="s">
        <v>212</v>
      </c>
      <c r="AT446" s="23" t="s">
        <v>127</v>
      </c>
      <c r="AU446" s="23" t="s">
        <v>82</v>
      </c>
      <c r="AY446" s="23" t="s">
        <v>124</v>
      </c>
      <c r="BE446" s="226">
        <f>IF(N446="základní",J446,0)</f>
        <v>0</v>
      </c>
      <c r="BF446" s="226">
        <f>IF(N446="snížená",J446,0)</f>
        <v>0</v>
      </c>
      <c r="BG446" s="226">
        <f>IF(N446="zákl. přenesená",J446,0)</f>
        <v>0</v>
      </c>
      <c r="BH446" s="226">
        <f>IF(N446="sníž. přenesená",J446,0)</f>
        <v>0</v>
      </c>
      <c r="BI446" s="226">
        <f>IF(N446="nulová",J446,0)</f>
        <v>0</v>
      </c>
      <c r="BJ446" s="23" t="s">
        <v>80</v>
      </c>
      <c r="BK446" s="226">
        <f>ROUND(I446*H446,2)</f>
        <v>0</v>
      </c>
      <c r="BL446" s="23" t="s">
        <v>212</v>
      </c>
      <c r="BM446" s="23" t="s">
        <v>527</v>
      </c>
    </row>
    <row r="447" s="13" customFormat="1">
      <c r="B447" s="250"/>
      <c r="C447" s="251"/>
      <c r="D447" s="229" t="s">
        <v>134</v>
      </c>
      <c r="E447" s="252" t="s">
        <v>20</v>
      </c>
      <c r="F447" s="253" t="s">
        <v>388</v>
      </c>
      <c r="G447" s="251"/>
      <c r="H447" s="252" t="s">
        <v>20</v>
      </c>
      <c r="I447" s="254"/>
      <c r="J447" s="251"/>
      <c r="K447" s="251"/>
      <c r="L447" s="255"/>
      <c r="M447" s="256"/>
      <c r="N447" s="257"/>
      <c r="O447" s="257"/>
      <c r="P447" s="257"/>
      <c r="Q447" s="257"/>
      <c r="R447" s="257"/>
      <c r="S447" s="257"/>
      <c r="T447" s="258"/>
      <c r="AT447" s="259" t="s">
        <v>134</v>
      </c>
      <c r="AU447" s="259" t="s">
        <v>82</v>
      </c>
      <c r="AV447" s="13" t="s">
        <v>80</v>
      </c>
      <c r="AW447" s="13" t="s">
        <v>35</v>
      </c>
      <c r="AX447" s="13" t="s">
        <v>72</v>
      </c>
      <c r="AY447" s="259" t="s">
        <v>124</v>
      </c>
    </row>
    <row r="448" s="11" customFormat="1">
      <c r="B448" s="227"/>
      <c r="C448" s="228"/>
      <c r="D448" s="229" t="s">
        <v>134</v>
      </c>
      <c r="E448" s="230" t="s">
        <v>20</v>
      </c>
      <c r="F448" s="231" t="s">
        <v>290</v>
      </c>
      <c r="G448" s="228"/>
      <c r="H448" s="232">
        <v>40</v>
      </c>
      <c r="I448" s="233"/>
      <c r="J448" s="228"/>
      <c r="K448" s="228"/>
      <c r="L448" s="234"/>
      <c r="M448" s="235"/>
      <c r="N448" s="236"/>
      <c r="O448" s="236"/>
      <c r="P448" s="236"/>
      <c r="Q448" s="236"/>
      <c r="R448" s="236"/>
      <c r="S448" s="236"/>
      <c r="T448" s="237"/>
      <c r="AT448" s="238" t="s">
        <v>134</v>
      </c>
      <c r="AU448" s="238" t="s">
        <v>82</v>
      </c>
      <c r="AV448" s="11" t="s">
        <v>82</v>
      </c>
      <c r="AW448" s="11" t="s">
        <v>35</v>
      </c>
      <c r="AX448" s="11" t="s">
        <v>72</v>
      </c>
      <c r="AY448" s="238" t="s">
        <v>124</v>
      </c>
    </row>
    <row r="449" s="12" customFormat="1">
      <c r="B449" s="239"/>
      <c r="C449" s="240"/>
      <c r="D449" s="229" t="s">
        <v>134</v>
      </c>
      <c r="E449" s="241" t="s">
        <v>20</v>
      </c>
      <c r="F449" s="242" t="s">
        <v>135</v>
      </c>
      <c r="G449" s="240"/>
      <c r="H449" s="243">
        <v>40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AT449" s="249" t="s">
        <v>134</v>
      </c>
      <c r="AU449" s="249" t="s">
        <v>82</v>
      </c>
      <c r="AV449" s="12" t="s">
        <v>132</v>
      </c>
      <c r="AW449" s="12" t="s">
        <v>35</v>
      </c>
      <c r="AX449" s="12" t="s">
        <v>80</v>
      </c>
      <c r="AY449" s="249" t="s">
        <v>124</v>
      </c>
    </row>
    <row r="450" s="1" customFormat="1" ht="16.5" customHeight="1">
      <c r="B450" s="45"/>
      <c r="C450" s="260" t="s">
        <v>528</v>
      </c>
      <c r="D450" s="260" t="s">
        <v>318</v>
      </c>
      <c r="E450" s="261" t="s">
        <v>529</v>
      </c>
      <c r="F450" s="262" t="s">
        <v>530</v>
      </c>
      <c r="G450" s="263" t="s">
        <v>138</v>
      </c>
      <c r="H450" s="264">
        <v>40</v>
      </c>
      <c r="I450" s="265"/>
      <c r="J450" s="264">
        <f>ROUND(I450*H450,2)</f>
        <v>0</v>
      </c>
      <c r="K450" s="262" t="s">
        <v>131</v>
      </c>
      <c r="L450" s="266"/>
      <c r="M450" s="267" t="s">
        <v>20</v>
      </c>
      <c r="N450" s="268" t="s">
        <v>43</v>
      </c>
      <c r="O450" s="46"/>
      <c r="P450" s="224">
        <f>O450*H450</f>
        <v>0</v>
      </c>
      <c r="Q450" s="224">
        <v>0.00017000000000000001</v>
      </c>
      <c r="R450" s="224">
        <f>Q450*H450</f>
        <v>0.0068000000000000005</v>
      </c>
      <c r="S450" s="224">
        <v>0</v>
      </c>
      <c r="T450" s="225">
        <f>S450*H450</f>
        <v>0</v>
      </c>
      <c r="AR450" s="23" t="s">
        <v>317</v>
      </c>
      <c r="AT450" s="23" t="s">
        <v>318</v>
      </c>
      <c r="AU450" s="23" t="s">
        <v>82</v>
      </c>
      <c r="AY450" s="23" t="s">
        <v>124</v>
      </c>
      <c r="BE450" s="226">
        <f>IF(N450="základní",J450,0)</f>
        <v>0</v>
      </c>
      <c r="BF450" s="226">
        <f>IF(N450="snížená",J450,0)</f>
        <v>0</v>
      </c>
      <c r="BG450" s="226">
        <f>IF(N450="zákl. přenesená",J450,0)</f>
        <v>0</v>
      </c>
      <c r="BH450" s="226">
        <f>IF(N450="sníž. přenesená",J450,0)</f>
        <v>0</v>
      </c>
      <c r="BI450" s="226">
        <f>IF(N450="nulová",J450,0)</f>
        <v>0</v>
      </c>
      <c r="BJ450" s="23" t="s">
        <v>80</v>
      </c>
      <c r="BK450" s="226">
        <f>ROUND(I450*H450,2)</f>
        <v>0</v>
      </c>
      <c r="BL450" s="23" t="s">
        <v>212</v>
      </c>
      <c r="BM450" s="23" t="s">
        <v>531</v>
      </c>
    </row>
    <row r="451" s="13" customFormat="1">
      <c r="B451" s="250"/>
      <c r="C451" s="251"/>
      <c r="D451" s="229" t="s">
        <v>134</v>
      </c>
      <c r="E451" s="252" t="s">
        <v>20</v>
      </c>
      <c r="F451" s="253" t="s">
        <v>388</v>
      </c>
      <c r="G451" s="251"/>
      <c r="H451" s="252" t="s">
        <v>20</v>
      </c>
      <c r="I451" s="254"/>
      <c r="J451" s="251"/>
      <c r="K451" s="251"/>
      <c r="L451" s="255"/>
      <c r="M451" s="256"/>
      <c r="N451" s="257"/>
      <c r="O451" s="257"/>
      <c r="P451" s="257"/>
      <c r="Q451" s="257"/>
      <c r="R451" s="257"/>
      <c r="S451" s="257"/>
      <c r="T451" s="258"/>
      <c r="AT451" s="259" t="s">
        <v>134</v>
      </c>
      <c r="AU451" s="259" t="s">
        <v>82</v>
      </c>
      <c r="AV451" s="13" t="s">
        <v>80</v>
      </c>
      <c r="AW451" s="13" t="s">
        <v>35</v>
      </c>
      <c r="AX451" s="13" t="s">
        <v>72</v>
      </c>
      <c r="AY451" s="259" t="s">
        <v>124</v>
      </c>
    </row>
    <row r="452" s="11" customFormat="1">
      <c r="B452" s="227"/>
      <c r="C452" s="228"/>
      <c r="D452" s="229" t="s">
        <v>134</v>
      </c>
      <c r="E452" s="230" t="s">
        <v>20</v>
      </c>
      <c r="F452" s="231" t="s">
        <v>290</v>
      </c>
      <c r="G452" s="228"/>
      <c r="H452" s="232">
        <v>40</v>
      </c>
      <c r="I452" s="233"/>
      <c r="J452" s="228"/>
      <c r="K452" s="228"/>
      <c r="L452" s="234"/>
      <c r="M452" s="235"/>
      <c r="N452" s="236"/>
      <c r="O452" s="236"/>
      <c r="P452" s="236"/>
      <c r="Q452" s="236"/>
      <c r="R452" s="236"/>
      <c r="S452" s="236"/>
      <c r="T452" s="237"/>
      <c r="AT452" s="238" t="s">
        <v>134</v>
      </c>
      <c r="AU452" s="238" t="s">
        <v>82</v>
      </c>
      <c r="AV452" s="11" t="s">
        <v>82</v>
      </c>
      <c r="AW452" s="11" t="s">
        <v>35</v>
      </c>
      <c r="AX452" s="11" t="s">
        <v>72</v>
      </c>
      <c r="AY452" s="238" t="s">
        <v>124</v>
      </c>
    </row>
    <row r="453" s="12" customFormat="1">
      <c r="B453" s="239"/>
      <c r="C453" s="240"/>
      <c r="D453" s="229" t="s">
        <v>134</v>
      </c>
      <c r="E453" s="241" t="s">
        <v>20</v>
      </c>
      <c r="F453" s="242" t="s">
        <v>135</v>
      </c>
      <c r="G453" s="240"/>
      <c r="H453" s="243">
        <v>40</v>
      </c>
      <c r="I453" s="244"/>
      <c r="J453" s="240"/>
      <c r="K453" s="240"/>
      <c r="L453" s="245"/>
      <c r="M453" s="246"/>
      <c r="N453" s="247"/>
      <c r="O453" s="247"/>
      <c r="P453" s="247"/>
      <c r="Q453" s="247"/>
      <c r="R453" s="247"/>
      <c r="S453" s="247"/>
      <c r="T453" s="248"/>
      <c r="AT453" s="249" t="s">
        <v>134</v>
      </c>
      <c r="AU453" s="249" t="s">
        <v>82</v>
      </c>
      <c r="AV453" s="12" t="s">
        <v>132</v>
      </c>
      <c r="AW453" s="12" t="s">
        <v>35</v>
      </c>
      <c r="AX453" s="12" t="s">
        <v>80</v>
      </c>
      <c r="AY453" s="249" t="s">
        <v>124</v>
      </c>
    </row>
    <row r="454" s="1" customFormat="1" ht="16.5" customHeight="1">
      <c r="B454" s="45"/>
      <c r="C454" s="216" t="s">
        <v>532</v>
      </c>
      <c r="D454" s="216" t="s">
        <v>127</v>
      </c>
      <c r="E454" s="217" t="s">
        <v>533</v>
      </c>
      <c r="F454" s="218" t="s">
        <v>534</v>
      </c>
      <c r="G454" s="219" t="s">
        <v>138</v>
      </c>
      <c r="H454" s="220">
        <v>8</v>
      </c>
      <c r="I454" s="221"/>
      <c r="J454" s="220">
        <f>ROUND(I454*H454,2)</f>
        <v>0</v>
      </c>
      <c r="K454" s="218" t="s">
        <v>131</v>
      </c>
      <c r="L454" s="71"/>
      <c r="M454" s="222" t="s">
        <v>20</v>
      </c>
      <c r="N454" s="223" t="s">
        <v>43</v>
      </c>
      <c r="O454" s="46"/>
      <c r="P454" s="224">
        <f>O454*H454</f>
        <v>0</v>
      </c>
      <c r="Q454" s="224">
        <v>0</v>
      </c>
      <c r="R454" s="224">
        <f>Q454*H454</f>
        <v>0</v>
      </c>
      <c r="S454" s="224">
        <v>0</v>
      </c>
      <c r="T454" s="225">
        <f>S454*H454</f>
        <v>0</v>
      </c>
      <c r="AR454" s="23" t="s">
        <v>212</v>
      </c>
      <c r="AT454" s="23" t="s">
        <v>127</v>
      </c>
      <c r="AU454" s="23" t="s">
        <v>82</v>
      </c>
      <c r="AY454" s="23" t="s">
        <v>124</v>
      </c>
      <c r="BE454" s="226">
        <f>IF(N454="základní",J454,0)</f>
        <v>0</v>
      </c>
      <c r="BF454" s="226">
        <f>IF(N454="snížená",J454,0)</f>
        <v>0</v>
      </c>
      <c r="BG454" s="226">
        <f>IF(N454="zákl. přenesená",J454,0)</f>
        <v>0</v>
      </c>
      <c r="BH454" s="226">
        <f>IF(N454="sníž. přenesená",J454,0)</f>
        <v>0</v>
      </c>
      <c r="BI454" s="226">
        <f>IF(N454="nulová",J454,0)</f>
        <v>0</v>
      </c>
      <c r="BJ454" s="23" t="s">
        <v>80</v>
      </c>
      <c r="BK454" s="226">
        <f>ROUND(I454*H454,2)</f>
        <v>0</v>
      </c>
      <c r="BL454" s="23" t="s">
        <v>212</v>
      </c>
      <c r="BM454" s="23" t="s">
        <v>535</v>
      </c>
    </row>
    <row r="455" s="13" customFormat="1">
      <c r="B455" s="250"/>
      <c r="C455" s="251"/>
      <c r="D455" s="229" t="s">
        <v>134</v>
      </c>
      <c r="E455" s="252" t="s">
        <v>20</v>
      </c>
      <c r="F455" s="253" t="s">
        <v>388</v>
      </c>
      <c r="G455" s="251"/>
      <c r="H455" s="252" t="s">
        <v>20</v>
      </c>
      <c r="I455" s="254"/>
      <c r="J455" s="251"/>
      <c r="K455" s="251"/>
      <c r="L455" s="255"/>
      <c r="M455" s="256"/>
      <c r="N455" s="257"/>
      <c r="O455" s="257"/>
      <c r="P455" s="257"/>
      <c r="Q455" s="257"/>
      <c r="R455" s="257"/>
      <c r="S455" s="257"/>
      <c r="T455" s="258"/>
      <c r="AT455" s="259" t="s">
        <v>134</v>
      </c>
      <c r="AU455" s="259" t="s">
        <v>82</v>
      </c>
      <c r="AV455" s="13" t="s">
        <v>80</v>
      </c>
      <c r="AW455" s="13" t="s">
        <v>35</v>
      </c>
      <c r="AX455" s="13" t="s">
        <v>72</v>
      </c>
      <c r="AY455" s="259" t="s">
        <v>124</v>
      </c>
    </row>
    <row r="456" s="11" customFormat="1">
      <c r="B456" s="227"/>
      <c r="C456" s="228"/>
      <c r="D456" s="229" t="s">
        <v>134</v>
      </c>
      <c r="E456" s="230" t="s">
        <v>20</v>
      </c>
      <c r="F456" s="231" t="s">
        <v>173</v>
      </c>
      <c r="G456" s="228"/>
      <c r="H456" s="232">
        <v>8</v>
      </c>
      <c r="I456" s="233"/>
      <c r="J456" s="228"/>
      <c r="K456" s="228"/>
      <c r="L456" s="234"/>
      <c r="M456" s="235"/>
      <c r="N456" s="236"/>
      <c r="O456" s="236"/>
      <c r="P456" s="236"/>
      <c r="Q456" s="236"/>
      <c r="R456" s="236"/>
      <c r="S456" s="236"/>
      <c r="T456" s="237"/>
      <c r="AT456" s="238" t="s">
        <v>134</v>
      </c>
      <c r="AU456" s="238" t="s">
        <v>82</v>
      </c>
      <c r="AV456" s="11" t="s">
        <v>82</v>
      </c>
      <c r="AW456" s="11" t="s">
        <v>35</v>
      </c>
      <c r="AX456" s="11" t="s">
        <v>72</v>
      </c>
      <c r="AY456" s="238" t="s">
        <v>124</v>
      </c>
    </row>
    <row r="457" s="12" customFormat="1">
      <c r="B457" s="239"/>
      <c r="C457" s="240"/>
      <c r="D457" s="229" t="s">
        <v>134</v>
      </c>
      <c r="E457" s="241" t="s">
        <v>20</v>
      </c>
      <c r="F457" s="242" t="s">
        <v>135</v>
      </c>
      <c r="G457" s="240"/>
      <c r="H457" s="243">
        <v>8</v>
      </c>
      <c r="I457" s="244"/>
      <c r="J457" s="240"/>
      <c r="K457" s="240"/>
      <c r="L457" s="245"/>
      <c r="M457" s="246"/>
      <c r="N457" s="247"/>
      <c r="O457" s="247"/>
      <c r="P457" s="247"/>
      <c r="Q457" s="247"/>
      <c r="R457" s="247"/>
      <c r="S457" s="247"/>
      <c r="T457" s="248"/>
      <c r="AT457" s="249" t="s">
        <v>134</v>
      </c>
      <c r="AU457" s="249" t="s">
        <v>82</v>
      </c>
      <c r="AV457" s="12" t="s">
        <v>132</v>
      </c>
      <c r="AW457" s="12" t="s">
        <v>35</v>
      </c>
      <c r="AX457" s="12" t="s">
        <v>80</v>
      </c>
      <c r="AY457" s="249" t="s">
        <v>124</v>
      </c>
    </row>
    <row r="458" s="1" customFormat="1" ht="16.5" customHeight="1">
      <c r="B458" s="45"/>
      <c r="C458" s="260" t="s">
        <v>536</v>
      </c>
      <c r="D458" s="260" t="s">
        <v>318</v>
      </c>
      <c r="E458" s="261" t="s">
        <v>537</v>
      </c>
      <c r="F458" s="262" t="s">
        <v>538</v>
      </c>
      <c r="G458" s="263" t="s">
        <v>138</v>
      </c>
      <c r="H458" s="264">
        <v>8</v>
      </c>
      <c r="I458" s="265"/>
      <c r="J458" s="264">
        <f>ROUND(I458*H458,2)</f>
        <v>0</v>
      </c>
      <c r="K458" s="262" t="s">
        <v>131</v>
      </c>
      <c r="L458" s="266"/>
      <c r="M458" s="267" t="s">
        <v>20</v>
      </c>
      <c r="N458" s="268" t="s">
        <v>43</v>
      </c>
      <c r="O458" s="46"/>
      <c r="P458" s="224">
        <f>O458*H458</f>
        <v>0</v>
      </c>
      <c r="Q458" s="224">
        <v>0.00064000000000000005</v>
      </c>
      <c r="R458" s="224">
        <f>Q458*H458</f>
        <v>0.0051200000000000004</v>
      </c>
      <c r="S458" s="224">
        <v>0</v>
      </c>
      <c r="T458" s="225">
        <f>S458*H458</f>
        <v>0</v>
      </c>
      <c r="AR458" s="23" t="s">
        <v>317</v>
      </c>
      <c r="AT458" s="23" t="s">
        <v>318</v>
      </c>
      <c r="AU458" s="23" t="s">
        <v>82</v>
      </c>
      <c r="AY458" s="23" t="s">
        <v>124</v>
      </c>
      <c r="BE458" s="226">
        <f>IF(N458="základní",J458,0)</f>
        <v>0</v>
      </c>
      <c r="BF458" s="226">
        <f>IF(N458="snížená",J458,0)</f>
        <v>0</v>
      </c>
      <c r="BG458" s="226">
        <f>IF(N458="zákl. přenesená",J458,0)</f>
        <v>0</v>
      </c>
      <c r="BH458" s="226">
        <f>IF(N458="sníž. přenesená",J458,0)</f>
        <v>0</v>
      </c>
      <c r="BI458" s="226">
        <f>IF(N458="nulová",J458,0)</f>
        <v>0</v>
      </c>
      <c r="BJ458" s="23" t="s">
        <v>80</v>
      </c>
      <c r="BK458" s="226">
        <f>ROUND(I458*H458,2)</f>
        <v>0</v>
      </c>
      <c r="BL458" s="23" t="s">
        <v>212</v>
      </c>
      <c r="BM458" s="23" t="s">
        <v>539</v>
      </c>
    </row>
    <row r="459" s="13" customFormat="1">
      <c r="B459" s="250"/>
      <c r="C459" s="251"/>
      <c r="D459" s="229" t="s">
        <v>134</v>
      </c>
      <c r="E459" s="252" t="s">
        <v>20</v>
      </c>
      <c r="F459" s="253" t="s">
        <v>388</v>
      </c>
      <c r="G459" s="251"/>
      <c r="H459" s="252" t="s">
        <v>20</v>
      </c>
      <c r="I459" s="254"/>
      <c r="J459" s="251"/>
      <c r="K459" s="251"/>
      <c r="L459" s="255"/>
      <c r="M459" s="256"/>
      <c r="N459" s="257"/>
      <c r="O459" s="257"/>
      <c r="P459" s="257"/>
      <c r="Q459" s="257"/>
      <c r="R459" s="257"/>
      <c r="S459" s="257"/>
      <c r="T459" s="258"/>
      <c r="AT459" s="259" t="s">
        <v>134</v>
      </c>
      <c r="AU459" s="259" t="s">
        <v>82</v>
      </c>
      <c r="AV459" s="13" t="s">
        <v>80</v>
      </c>
      <c r="AW459" s="13" t="s">
        <v>35</v>
      </c>
      <c r="AX459" s="13" t="s">
        <v>72</v>
      </c>
      <c r="AY459" s="259" t="s">
        <v>124</v>
      </c>
    </row>
    <row r="460" s="11" customFormat="1">
      <c r="B460" s="227"/>
      <c r="C460" s="228"/>
      <c r="D460" s="229" t="s">
        <v>134</v>
      </c>
      <c r="E460" s="230" t="s">
        <v>20</v>
      </c>
      <c r="F460" s="231" t="s">
        <v>173</v>
      </c>
      <c r="G460" s="228"/>
      <c r="H460" s="232">
        <v>8</v>
      </c>
      <c r="I460" s="233"/>
      <c r="J460" s="228"/>
      <c r="K460" s="228"/>
      <c r="L460" s="234"/>
      <c r="M460" s="235"/>
      <c r="N460" s="236"/>
      <c r="O460" s="236"/>
      <c r="P460" s="236"/>
      <c r="Q460" s="236"/>
      <c r="R460" s="236"/>
      <c r="S460" s="236"/>
      <c r="T460" s="237"/>
      <c r="AT460" s="238" t="s">
        <v>134</v>
      </c>
      <c r="AU460" s="238" t="s">
        <v>82</v>
      </c>
      <c r="AV460" s="11" t="s">
        <v>82</v>
      </c>
      <c r="AW460" s="11" t="s">
        <v>35</v>
      </c>
      <c r="AX460" s="11" t="s">
        <v>72</v>
      </c>
      <c r="AY460" s="238" t="s">
        <v>124</v>
      </c>
    </row>
    <row r="461" s="12" customFormat="1">
      <c r="B461" s="239"/>
      <c r="C461" s="240"/>
      <c r="D461" s="229" t="s">
        <v>134</v>
      </c>
      <c r="E461" s="241" t="s">
        <v>20</v>
      </c>
      <c r="F461" s="242" t="s">
        <v>135</v>
      </c>
      <c r="G461" s="240"/>
      <c r="H461" s="243">
        <v>8</v>
      </c>
      <c r="I461" s="244"/>
      <c r="J461" s="240"/>
      <c r="K461" s="240"/>
      <c r="L461" s="245"/>
      <c r="M461" s="246"/>
      <c r="N461" s="247"/>
      <c r="O461" s="247"/>
      <c r="P461" s="247"/>
      <c r="Q461" s="247"/>
      <c r="R461" s="247"/>
      <c r="S461" s="247"/>
      <c r="T461" s="248"/>
      <c r="AT461" s="249" t="s">
        <v>134</v>
      </c>
      <c r="AU461" s="249" t="s">
        <v>82</v>
      </c>
      <c r="AV461" s="12" t="s">
        <v>132</v>
      </c>
      <c r="AW461" s="12" t="s">
        <v>35</v>
      </c>
      <c r="AX461" s="12" t="s">
        <v>80</v>
      </c>
      <c r="AY461" s="249" t="s">
        <v>124</v>
      </c>
    </row>
    <row r="462" s="1" customFormat="1" ht="38.25" customHeight="1">
      <c r="B462" s="45"/>
      <c r="C462" s="216" t="s">
        <v>369</v>
      </c>
      <c r="D462" s="216" t="s">
        <v>127</v>
      </c>
      <c r="E462" s="217" t="s">
        <v>540</v>
      </c>
      <c r="F462" s="218" t="s">
        <v>541</v>
      </c>
      <c r="G462" s="219" t="s">
        <v>243</v>
      </c>
      <c r="H462" s="221"/>
      <c r="I462" s="221"/>
      <c r="J462" s="220">
        <f>ROUND(I462*H462,2)</f>
        <v>0</v>
      </c>
      <c r="K462" s="218" t="s">
        <v>131</v>
      </c>
      <c r="L462" s="71"/>
      <c r="M462" s="222" t="s">
        <v>20</v>
      </c>
      <c r="N462" s="223" t="s">
        <v>43</v>
      </c>
      <c r="O462" s="46"/>
      <c r="P462" s="224">
        <f>O462*H462</f>
        <v>0</v>
      </c>
      <c r="Q462" s="224">
        <v>0</v>
      </c>
      <c r="R462" s="224">
        <f>Q462*H462</f>
        <v>0</v>
      </c>
      <c r="S462" s="224">
        <v>0</v>
      </c>
      <c r="T462" s="225">
        <f>S462*H462</f>
        <v>0</v>
      </c>
      <c r="AR462" s="23" t="s">
        <v>212</v>
      </c>
      <c r="AT462" s="23" t="s">
        <v>127</v>
      </c>
      <c r="AU462" s="23" t="s">
        <v>82</v>
      </c>
      <c r="AY462" s="23" t="s">
        <v>124</v>
      </c>
      <c r="BE462" s="226">
        <f>IF(N462="základní",J462,0)</f>
        <v>0</v>
      </c>
      <c r="BF462" s="226">
        <f>IF(N462="snížená",J462,0)</f>
        <v>0</v>
      </c>
      <c r="BG462" s="226">
        <f>IF(N462="zákl. přenesená",J462,0)</f>
        <v>0</v>
      </c>
      <c r="BH462" s="226">
        <f>IF(N462="sníž. přenesená",J462,0)</f>
        <v>0</v>
      </c>
      <c r="BI462" s="226">
        <f>IF(N462="nulová",J462,0)</f>
        <v>0</v>
      </c>
      <c r="BJ462" s="23" t="s">
        <v>80</v>
      </c>
      <c r="BK462" s="226">
        <f>ROUND(I462*H462,2)</f>
        <v>0</v>
      </c>
      <c r="BL462" s="23" t="s">
        <v>212</v>
      </c>
      <c r="BM462" s="23" t="s">
        <v>542</v>
      </c>
    </row>
    <row r="463" s="10" customFormat="1" ht="29.88" customHeight="1">
      <c r="B463" s="200"/>
      <c r="C463" s="201"/>
      <c r="D463" s="202" t="s">
        <v>71</v>
      </c>
      <c r="E463" s="214" t="s">
        <v>543</v>
      </c>
      <c r="F463" s="214" t="s">
        <v>544</v>
      </c>
      <c r="G463" s="201"/>
      <c r="H463" s="201"/>
      <c r="I463" s="204"/>
      <c r="J463" s="215">
        <f>BK463</f>
        <v>0</v>
      </c>
      <c r="K463" s="201"/>
      <c r="L463" s="206"/>
      <c r="M463" s="207"/>
      <c r="N463" s="208"/>
      <c r="O463" s="208"/>
      <c r="P463" s="209">
        <f>SUM(P464:P519)</f>
        <v>0</v>
      </c>
      <c r="Q463" s="208"/>
      <c r="R463" s="209">
        <f>SUM(R464:R519)</f>
        <v>0.37708639999999993</v>
      </c>
      <c r="S463" s="208"/>
      <c r="T463" s="210">
        <f>SUM(T464:T519)</f>
        <v>0</v>
      </c>
      <c r="AR463" s="211" t="s">
        <v>82</v>
      </c>
      <c r="AT463" s="212" t="s">
        <v>71</v>
      </c>
      <c r="AU463" s="212" t="s">
        <v>80</v>
      </c>
      <c r="AY463" s="211" t="s">
        <v>124</v>
      </c>
      <c r="BK463" s="213">
        <f>SUM(BK464:BK519)</f>
        <v>0</v>
      </c>
    </row>
    <row r="464" s="1" customFormat="1" ht="25.5" customHeight="1">
      <c r="B464" s="45"/>
      <c r="C464" s="216" t="s">
        <v>545</v>
      </c>
      <c r="D464" s="216" t="s">
        <v>127</v>
      </c>
      <c r="E464" s="217" t="s">
        <v>546</v>
      </c>
      <c r="F464" s="218" t="s">
        <v>547</v>
      </c>
      <c r="G464" s="219" t="s">
        <v>162</v>
      </c>
      <c r="H464" s="220">
        <v>81.129999999999995</v>
      </c>
      <c r="I464" s="221"/>
      <c r="J464" s="220">
        <f>ROUND(I464*H464,2)</f>
        <v>0</v>
      </c>
      <c r="K464" s="218" t="s">
        <v>131</v>
      </c>
      <c r="L464" s="71"/>
      <c r="M464" s="222" t="s">
        <v>20</v>
      </c>
      <c r="N464" s="223" t="s">
        <v>43</v>
      </c>
      <c r="O464" s="46"/>
      <c r="P464" s="224">
        <f>O464*H464</f>
        <v>0</v>
      </c>
      <c r="Q464" s="224">
        <v>1.0000000000000001E-05</v>
      </c>
      <c r="R464" s="224">
        <f>Q464*H464</f>
        <v>0.00081130000000000004</v>
      </c>
      <c r="S464" s="224">
        <v>0</v>
      </c>
      <c r="T464" s="225">
        <f>S464*H464</f>
        <v>0</v>
      </c>
      <c r="AR464" s="23" t="s">
        <v>212</v>
      </c>
      <c r="AT464" s="23" t="s">
        <v>127</v>
      </c>
      <c r="AU464" s="23" t="s">
        <v>82</v>
      </c>
      <c r="AY464" s="23" t="s">
        <v>124</v>
      </c>
      <c r="BE464" s="226">
        <f>IF(N464="základní",J464,0)</f>
        <v>0</v>
      </c>
      <c r="BF464" s="226">
        <f>IF(N464="snížená",J464,0)</f>
        <v>0</v>
      </c>
      <c r="BG464" s="226">
        <f>IF(N464="zákl. přenesená",J464,0)</f>
        <v>0</v>
      </c>
      <c r="BH464" s="226">
        <f>IF(N464="sníž. přenesená",J464,0)</f>
        <v>0</v>
      </c>
      <c r="BI464" s="226">
        <f>IF(N464="nulová",J464,0)</f>
        <v>0</v>
      </c>
      <c r="BJ464" s="23" t="s">
        <v>80</v>
      </c>
      <c r="BK464" s="226">
        <f>ROUND(I464*H464,2)</f>
        <v>0</v>
      </c>
      <c r="BL464" s="23" t="s">
        <v>212</v>
      </c>
      <c r="BM464" s="23" t="s">
        <v>548</v>
      </c>
    </row>
    <row r="465" s="13" customFormat="1">
      <c r="B465" s="250"/>
      <c r="C465" s="251"/>
      <c r="D465" s="229" t="s">
        <v>134</v>
      </c>
      <c r="E465" s="252" t="s">
        <v>20</v>
      </c>
      <c r="F465" s="253" t="s">
        <v>308</v>
      </c>
      <c r="G465" s="251"/>
      <c r="H465" s="252" t="s">
        <v>20</v>
      </c>
      <c r="I465" s="254"/>
      <c r="J465" s="251"/>
      <c r="K465" s="251"/>
      <c r="L465" s="255"/>
      <c r="M465" s="256"/>
      <c r="N465" s="257"/>
      <c r="O465" s="257"/>
      <c r="P465" s="257"/>
      <c r="Q465" s="257"/>
      <c r="R465" s="257"/>
      <c r="S465" s="257"/>
      <c r="T465" s="258"/>
      <c r="AT465" s="259" t="s">
        <v>134</v>
      </c>
      <c r="AU465" s="259" t="s">
        <v>82</v>
      </c>
      <c r="AV465" s="13" t="s">
        <v>80</v>
      </c>
      <c r="AW465" s="13" t="s">
        <v>35</v>
      </c>
      <c r="AX465" s="13" t="s">
        <v>72</v>
      </c>
      <c r="AY465" s="259" t="s">
        <v>124</v>
      </c>
    </row>
    <row r="466" s="13" customFormat="1">
      <c r="B466" s="250"/>
      <c r="C466" s="251"/>
      <c r="D466" s="229" t="s">
        <v>134</v>
      </c>
      <c r="E466" s="252" t="s">
        <v>20</v>
      </c>
      <c r="F466" s="253" t="s">
        <v>313</v>
      </c>
      <c r="G466" s="251"/>
      <c r="H466" s="252" t="s">
        <v>20</v>
      </c>
      <c r="I466" s="254"/>
      <c r="J466" s="251"/>
      <c r="K466" s="251"/>
      <c r="L466" s="255"/>
      <c r="M466" s="256"/>
      <c r="N466" s="257"/>
      <c r="O466" s="257"/>
      <c r="P466" s="257"/>
      <c r="Q466" s="257"/>
      <c r="R466" s="257"/>
      <c r="S466" s="257"/>
      <c r="T466" s="258"/>
      <c r="AT466" s="259" t="s">
        <v>134</v>
      </c>
      <c r="AU466" s="259" t="s">
        <v>82</v>
      </c>
      <c r="AV466" s="13" t="s">
        <v>80</v>
      </c>
      <c r="AW466" s="13" t="s">
        <v>35</v>
      </c>
      <c r="AX466" s="13" t="s">
        <v>72</v>
      </c>
      <c r="AY466" s="259" t="s">
        <v>124</v>
      </c>
    </row>
    <row r="467" s="11" customFormat="1">
      <c r="B467" s="227"/>
      <c r="C467" s="228"/>
      <c r="D467" s="229" t="s">
        <v>134</v>
      </c>
      <c r="E467" s="230" t="s">
        <v>20</v>
      </c>
      <c r="F467" s="231" t="s">
        <v>314</v>
      </c>
      <c r="G467" s="228"/>
      <c r="H467" s="232">
        <v>56.649999999999999</v>
      </c>
      <c r="I467" s="233"/>
      <c r="J467" s="228"/>
      <c r="K467" s="228"/>
      <c r="L467" s="234"/>
      <c r="M467" s="235"/>
      <c r="N467" s="236"/>
      <c r="O467" s="236"/>
      <c r="P467" s="236"/>
      <c r="Q467" s="236"/>
      <c r="R467" s="236"/>
      <c r="S467" s="236"/>
      <c r="T467" s="237"/>
      <c r="AT467" s="238" t="s">
        <v>134</v>
      </c>
      <c r="AU467" s="238" t="s">
        <v>82</v>
      </c>
      <c r="AV467" s="11" t="s">
        <v>82</v>
      </c>
      <c r="AW467" s="11" t="s">
        <v>35</v>
      </c>
      <c r="AX467" s="11" t="s">
        <v>72</v>
      </c>
      <c r="AY467" s="238" t="s">
        <v>124</v>
      </c>
    </row>
    <row r="468" s="13" customFormat="1">
      <c r="B468" s="250"/>
      <c r="C468" s="251"/>
      <c r="D468" s="229" t="s">
        <v>134</v>
      </c>
      <c r="E468" s="252" t="s">
        <v>20</v>
      </c>
      <c r="F468" s="253" t="s">
        <v>315</v>
      </c>
      <c r="G468" s="251"/>
      <c r="H468" s="252" t="s">
        <v>20</v>
      </c>
      <c r="I468" s="254"/>
      <c r="J468" s="251"/>
      <c r="K468" s="251"/>
      <c r="L468" s="255"/>
      <c r="M468" s="256"/>
      <c r="N468" s="257"/>
      <c r="O468" s="257"/>
      <c r="P468" s="257"/>
      <c r="Q468" s="257"/>
      <c r="R468" s="257"/>
      <c r="S468" s="257"/>
      <c r="T468" s="258"/>
      <c r="AT468" s="259" t="s">
        <v>134</v>
      </c>
      <c r="AU468" s="259" t="s">
        <v>82</v>
      </c>
      <c r="AV468" s="13" t="s">
        <v>80</v>
      </c>
      <c r="AW468" s="13" t="s">
        <v>35</v>
      </c>
      <c r="AX468" s="13" t="s">
        <v>72</v>
      </c>
      <c r="AY468" s="259" t="s">
        <v>124</v>
      </c>
    </row>
    <row r="469" s="11" customFormat="1">
      <c r="B469" s="227"/>
      <c r="C469" s="228"/>
      <c r="D469" s="229" t="s">
        <v>134</v>
      </c>
      <c r="E469" s="230" t="s">
        <v>20</v>
      </c>
      <c r="F469" s="231" t="s">
        <v>316</v>
      </c>
      <c r="G469" s="228"/>
      <c r="H469" s="232">
        <v>24.48</v>
      </c>
      <c r="I469" s="233"/>
      <c r="J469" s="228"/>
      <c r="K469" s="228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134</v>
      </c>
      <c r="AU469" s="238" t="s">
        <v>82</v>
      </c>
      <c r="AV469" s="11" t="s">
        <v>82</v>
      </c>
      <c r="AW469" s="11" t="s">
        <v>35</v>
      </c>
      <c r="AX469" s="11" t="s">
        <v>72</v>
      </c>
      <c r="AY469" s="238" t="s">
        <v>124</v>
      </c>
    </row>
    <row r="470" s="12" customFormat="1">
      <c r="B470" s="239"/>
      <c r="C470" s="240"/>
      <c r="D470" s="229" t="s">
        <v>134</v>
      </c>
      <c r="E470" s="241" t="s">
        <v>20</v>
      </c>
      <c r="F470" s="242" t="s">
        <v>135</v>
      </c>
      <c r="G470" s="240"/>
      <c r="H470" s="243">
        <v>81.129999999999995</v>
      </c>
      <c r="I470" s="244"/>
      <c r="J470" s="240"/>
      <c r="K470" s="240"/>
      <c r="L470" s="245"/>
      <c r="M470" s="246"/>
      <c r="N470" s="247"/>
      <c r="O470" s="247"/>
      <c r="P470" s="247"/>
      <c r="Q470" s="247"/>
      <c r="R470" s="247"/>
      <c r="S470" s="247"/>
      <c r="T470" s="248"/>
      <c r="AT470" s="249" t="s">
        <v>134</v>
      </c>
      <c r="AU470" s="249" t="s">
        <v>82</v>
      </c>
      <c r="AV470" s="12" t="s">
        <v>132</v>
      </c>
      <c r="AW470" s="12" t="s">
        <v>35</v>
      </c>
      <c r="AX470" s="12" t="s">
        <v>80</v>
      </c>
      <c r="AY470" s="249" t="s">
        <v>124</v>
      </c>
    </row>
    <row r="471" s="1" customFormat="1" ht="25.5" customHeight="1">
      <c r="B471" s="45"/>
      <c r="C471" s="216" t="s">
        <v>549</v>
      </c>
      <c r="D471" s="216" t="s">
        <v>127</v>
      </c>
      <c r="E471" s="217" t="s">
        <v>550</v>
      </c>
      <c r="F471" s="218" t="s">
        <v>551</v>
      </c>
      <c r="G471" s="219" t="s">
        <v>162</v>
      </c>
      <c r="H471" s="220">
        <v>997.01999999999998</v>
      </c>
      <c r="I471" s="221"/>
      <c r="J471" s="220">
        <f>ROUND(I471*H471,2)</f>
        <v>0</v>
      </c>
      <c r="K471" s="218" t="s">
        <v>131</v>
      </c>
      <c r="L471" s="71"/>
      <c r="M471" s="222" t="s">
        <v>20</v>
      </c>
      <c r="N471" s="223" t="s">
        <v>43</v>
      </c>
      <c r="O471" s="46"/>
      <c r="P471" s="224">
        <f>O471*H471</f>
        <v>0</v>
      </c>
      <c r="Q471" s="224">
        <v>0</v>
      </c>
      <c r="R471" s="224">
        <f>Q471*H471</f>
        <v>0</v>
      </c>
      <c r="S471" s="224">
        <v>0</v>
      </c>
      <c r="T471" s="225">
        <f>S471*H471</f>
        <v>0</v>
      </c>
      <c r="AR471" s="23" t="s">
        <v>212</v>
      </c>
      <c r="AT471" s="23" t="s">
        <v>127</v>
      </c>
      <c r="AU471" s="23" t="s">
        <v>82</v>
      </c>
      <c r="AY471" s="23" t="s">
        <v>124</v>
      </c>
      <c r="BE471" s="226">
        <f>IF(N471="základní",J471,0)</f>
        <v>0</v>
      </c>
      <c r="BF471" s="226">
        <f>IF(N471="snížená",J471,0)</f>
        <v>0</v>
      </c>
      <c r="BG471" s="226">
        <f>IF(N471="zákl. přenesená",J471,0)</f>
        <v>0</v>
      </c>
      <c r="BH471" s="226">
        <f>IF(N471="sníž. přenesená",J471,0)</f>
        <v>0</v>
      </c>
      <c r="BI471" s="226">
        <f>IF(N471="nulová",J471,0)</f>
        <v>0</v>
      </c>
      <c r="BJ471" s="23" t="s">
        <v>80</v>
      </c>
      <c r="BK471" s="226">
        <f>ROUND(I471*H471,2)</f>
        <v>0</v>
      </c>
      <c r="BL471" s="23" t="s">
        <v>212</v>
      </c>
      <c r="BM471" s="23" t="s">
        <v>552</v>
      </c>
    </row>
    <row r="472" s="13" customFormat="1">
      <c r="B472" s="250"/>
      <c r="C472" s="251"/>
      <c r="D472" s="229" t="s">
        <v>134</v>
      </c>
      <c r="E472" s="252" t="s">
        <v>20</v>
      </c>
      <c r="F472" s="253" t="s">
        <v>308</v>
      </c>
      <c r="G472" s="251"/>
      <c r="H472" s="252" t="s">
        <v>20</v>
      </c>
      <c r="I472" s="254"/>
      <c r="J472" s="251"/>
      <c r="K472" s="251"/>
      <c r="L472" s="255"/>
      <c r="M472" s="256"/>
      <c r="N472" s="257"/>
      <c r="O472" s="257"/>
      <c r="P472" s="257"/>
      <c r="Q472" s="257"/>
      <c r="R472" s="257"/>
      <c r="S472" s="257"/>
      <c r="T472" s="258"/>
      <c r="AT472" s="259" t="s">
        <v>134</v>
      </c>
      <c r="AU472" s="259" t="s">
        <v>82</v>
      </c>
      <c r="AV472" s="13" t="s">
        <v>80</v>
      </c>
      <c r="AW472" s="13" t="s">
        <v>35</v>
      </c>
      <c r="AX472" s="13" t="s">
        <v>72</v>
      </c>
      <c r="AY472" s="259" t="s">
        <v>124</v>
      </c>
    </row>
    <row r="473" s="13" customFormat="1">
      <c r="B473" s="250"/>
      <c r="C473" s="251"/>
      <c r="D473" s="229" t="s">
        <v>134</v>
      </c>
      <c r="E473" s="252" t="s">
        <v>20</v>
      </c>
      <c r="F473" s="253" t="s">
        <v>309</v>
      </c>
      <c r="G473" s="251"/>
      <c r="H473" s="252" t="s">
        <v>20</v>
      </c>
      <c r="I473" s="254"/>
      <c r="J473" s="251"/>
      <c r="K473" s="251"/>
      <c r="L473" s="255"/>
      <c r="M473" s="256"/>
      <c r="N473" s="257"/>
      <c r="O473" s="257"/>
      <c r="P473" s="257"/>
      <c r="Q473" s="257"/>
      <c r="R473" s="257"/>
      <c r="S473" s="257"/>
      <c r="T473" s="258"/>
      <c r="AT473" s="259" t="s">
        <v>134</v>
      </c>
      <c r="AU473" s="259" t="s">
        <v>82</v>
      </c>
      <c r="AV473" s="13" t="s">
        <v>80</v>
      </c>
      <c r="AW473" s="13" t="s">
        <v>35</v>
      </c>
      <c r="AX473" s="13" t="s">
        <v>72</v>
      </c>
      <c r="AY473" s="259" t="s">
        <v>124</v>
      </c>
    </row>
    <row r="474" s="11" customFormat="1">
      <c r="B474" s="227"/>
      <c r="C474" s="228"/>
      <c r="D474" s="229" t="s">
        <v>134</v>
      </c>
      <c r="E474" s="230" t="s">
        <v>20</v>
      </c>
      <c r="F474" s="231" t="s">
        <v>310</v>
      </c>
      <c r="G474" s="228"/>
      <c r="H474" s="232">
        <v>724.27999999999997</v>
      </c>
      <c r="I474" s="233"/>
      <c r="J474" s="228"/>
      <c r="K474" s="228"/>
      <c r="L474" s="234"/>
      <c r="M474" s="235"/>
      <c r="N474" s="236"/>
      <c r="O474" s="236"/>
      <c r="P474" s="236"/>
      <c r="Q474" s="236"/>
      <c r="R474" s="236"/>
      <c r="S474" s="236"/>
      <c r="T474" s="237"/>
      <c r="AT474" s="238" t="s">
        <v>134</v>
      </c>
      <c r="AU474" s="238" t="s">
        <v>82</v>
      </c>
      <c r="AV474" s="11" t="s">
        <v>82</v>
      </c>
      <c r="AW474" s="11" t="s">
        <v>35</v>
      </c>
      <c r="AX474" s="11" t="s">
        <v>72</v>
      </c>
      <c r="AY474" s="238" t="s">
        <v>124</v>
      </c>
    </row>
    <row r="475" s="13" customFormat="1">
      <c r="B475" s="250"/>
      <c r="C475" s="251"/>
      <c r="D475" s="229" t="s">
        <v>134</v>
      </c>
      <c r="E475" s="252" t="s">
        <v>20</v>
      </c>
      <c r="F475" s="253" t="s">
        <v>311</v>
      </c>
      <c r="G475" s="251"/>
      <c r="H475" s="252" t="s">
        <v>20</v>
      </c>
      <c r="I475" s="254"/>
      <c r="J475" s="251"/>
      <c r="K475" s="251"/>
      <c r="L475" s="255"/>
      <c r="M475" s="256"/>
      <c r="N475" s="257"/>
      <c r="O475" s="257"/>
      <c r="P475" s="257"/>
      <c r="Q475" s="257"/>
      <c r="R475" s="257"/>
      <c r="S475" s="257"/>
      <c r="T475" s="258"/>
      <c r="AT475" s="259" t="s">
        <v>134</v>
      </c>
      <c r="AU475" s="259" t="s">
        <v>82</v>
      </c>
      <c r="AV475" s="13" t="s">
        <v>80</v>
      </c>
      <c r="AW475" s="13" t="s">
        <v>35</v>
      </c>
      <c r="AX475" s="13" t="s">
        <v>72</v>
      </c>
      <c r="AY475" s="259" t="s">
        <v>124</v>
      </c>
    </row>
    <row r="476" s="11" customFormat="1">
      <c r="B476" s="227"/>
      <c r="C476" s="228"/>
      <c r="D476" s="229" t="s">
        <v>134</v>
      </c>
      <c r="E476" s="230" t="s">
        <v>20</v>
      </c>
      <c r="F476" s="231" t="s">
        <v>312</v>
      </c>
      <c r="G476" s="228"/>
      <c r="H476" s="232">
        <v>272.74000000000001</v>
      </c>
      <c r="I476" s="233"/>
      <c r="J476" s="228"/>
      <c r="K476" s="228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134</v>
      </c>
      <c r="AU476" s="238" t="s">
        <v>82</v>
      </c>
      <c r="AV476" s="11" t="s">
        <v>82</v>
      </c>
      <c r="AW476" s="11" t="s">
        <v>35</v>
      </c>
      <c r="AX476" s="11" t="s">
        <v>72</v>
      </c>
      <c r="AY476" s="238" t="s">
        <v>124</v>
      </c>
    </row>
    <row r="477" s="12" customFormat="1">
      <c r="B477" s="239"/>
      <c r="C477" s="240"/>
      <c r="D477" s="229" t="s">
        <v>134</v>
      </c>
      <c r="E477" s="241" t="s">
        <v>20</v>
      </c>
      <c r="F477" s="242" t="s">
        <v>135</v>
      </c>
      <c r="G477" s="240"/>
      <c r="H477" s="243">
        <v>997.01999999999998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AT477" s="249" t="s">
        <v>134</v>
      </c>
      <c r="AU477" s="249" t="s">
        <v>82</v>
      </c>
      <c r="AV477" s="12" t="s">
        <v>132</v>
      </c>
      <c r="AW477" s="12" t="s">
        <v>35</v>
      </c>
      <c r="AX477" s="12" t="s">
        <v>80</v>
      </c>
      <c r="AY477" s="249" t="s">
        <v>124</v>
      </c>
    </row>
    <row r="478" s="1" customFormat="1" ht="16.5" customHeight="1">
      <c r="B478" s="45"/>
      <c r="C478" s="260" t="s">
        <v>553</v>
      </c>
      <c r="D478" s="260" t="s">
        <v>318</v>
      </c>
      <c r="E478" s="261" t="s">
        <v>554</v>
      </c>
      <c r="F478" s="262" t="s">
        <v>555</v>
      </c>
      <c r="G478" s="263" t="s">
        <v>162</v>
      </c>
      <c r="H478" s="264">
        <v>1185.97</v>
      </c>
      <c r="I478" s="265"/>
      <c r="J478" s="264">
        <f>ROUND(I478*H478,2)</f>
        <v>0</v>
      </c>
      <c r="K478" s="262" t="s">
        <v>131</v>
      </c>
      <c r="L478" s="266"/>
      <c r="M478" s="267" t="s">
        <v>20</v>
      </c>
      <c r="N478" s="268" t="s">
        <v>43</v>
      </c>
      <c r="O478" s="46"/>
      <c r="P478" s="224">
        <f>O478*H478</f>
        <v>0</v>
      </c>
      <c r="Q478" s="224">
        <v>0.00013999999999999999</v>
      </c>
      <c r="R478" s="224">
        <f>Q478*H478</f>
        <v>0.16603579999999998</v>
      </c>
      <c r="S478" s="224">
        <v>0</v>
      </c>
      <c r="T478" s="225">
        <f>S478*H478</f>
        <v>0</v>
      </c>
      <c r="AR478" s="23" t="s">
        <v>317</v>
      </c>
      <c r="AT478" s="23" t="s">
        <v>318</v>
      </c>
      <c r="AU478" s="23" t="s">
        <v>82</v>
      </c>
      <c r="AY478" s="23" t="s">
        <v>124</v>
      </c>
      <c r="BE478" s="226">
        <f>IF(N478="základní",J478,0)</f>
        <v>0</v>
      </c>
      <c r="BF478" s="226">
        <f>IF(N478="snížená",J478,0)</f>
        <v>0</v>
      </c>
      <c r="BG478" s="226">
        <f>IF(N478="zákl. přenesená",J478,0)</f>
        <v>0</v>
      </c>
      <c r="BH478" s="226">
        <f>IF(N478="sníž. přenesená",J478,0)</f>
        <v>0</v>
      </c>
      <c r="BI478" s="226">
        <f>IF(N478="nulová",J478,0)</f>
        <v>0</v>
      </c>
      <c r="BJ478" s="23" t="s">
        <v>80</v>
      </c>
      <c r="BK478" s="226">
        <f>ROUND(I478*H478,2)</f>
        <v>0</v>
      </c>
      <c r="BL478" s="23" t="s">
        <v>212</v>
      </c>
      <c r="BM478" s="23" t="s">
        <v>556</v>
      </c>
    </row>
    <row r="479" s="13" customFormat="1">
      <c r="B479" s="250"/>
      <c r="C479" s="251"/>
      <c r="D479" s="229" t="s">
        <v>134</v>
      </c>
      <c r="E479" s="252" t="s">
        <v>20</v>
      </c>
      <c r="F479" s="253" t="s">
        <v>308</v>
      </c>
      <c r="G479" s="251"/>
      <c r="H479" s="252" t="s">
        <v>20</v>
      </c>
      <c r="I479" s="254"/>
      <c r="J479" s="251"/>
      <c r="K479" s="251"/>
      <c r="L479" s="255"/>
      <c r="M479" s="256"/>
      <c r="N479" s="257"/>
      <c r="O479" s="257"/>
      <c r="P479" s="257"/>
      <c r="Q479" s="257"/>
      <c r="R479" s="257"/>
      <c r="S479" s="257"/>
      <c r="T479" s="258"/>
      <c r="AT479" s="259" t="s">
        <v>134</v>
      </c>
      <c r="AU479" s="259" t="s">
        <v>82</v>
      </c>
      <c r="AV479" s="13" t="s">
        <v>80</v>
      </c>
      <c r="AW479" s="13" t="s">
        <v>35</v>
      </c>
      <c r="AX479" s="13" t="s">
        <v>72</v>
      </c>
      <c r="AY479" s="259" t="s">
        <v>124</v>
      </c>
    </row>
    <row r="480" s="13" customFormat="1">
      <c r="B480" s="250"/>
      <c r="C480" s="251"/>
      <c r="D480" s="229" t="s">
        <v>134</v>
      </c>
      <c r="E480" s="252" t="s">
        <v>20</v>
      </c>
      <c r="F480" s="253" t="s">
        <v>309</v>
      </c>
      <c r="G480" s="251"/>
      <c r="H480" s="252" t="s">
        <v>20</v>
      </c>
      <c r="I480" s="254"/>
      <c r="J480" s="251"/>
      <c r="K480" s="251"/>
      <c r="L480" s="255"/>
      <c r="M480" s="256"/>
      <c r="N480" s="257"/>
      <c r="O480" s="257"/>
      <c r="P480" s="257"/>
      <c r="Q480" s="257"/>
      <c r="R480" s="257"/>
      <c r="S480" s="257"/>
      <c r="T480" s="258"/>
      <c r="AT480" s="259" t="s">
        <v>134</v>
      </c>
      <c r="AU480" s="259" t="s">
        <v>82</v>
      </c>
      <c r="AV480" s="13" t="s">
        <v>80</v>
      </c>
      <c r="AW480" s="13" t="s">
        <v>35</v>
      </c>
      <c r="AX480" s="13" t="s">
        <v>72</v>
      </c>
      <c r="AY480" s="259" t="s">
        <v>124</v>
      </c>
    </row>
    <row r="481" s="11" customFormat="1">
      <c r="B481" s="227"/>
      <c r="C481" s="228"/>
      <c r="D481" s="229" t="s">
        <v>134</v>
      </c>
      <c r="E481" s="230" t="s">
        <v>20</v>
      </c>
      <c r="F481" s="231" t="s">
        <v>310</v>
      </c>
      <c r="G481" s="228"/>
      <c r="H481" s="232">
        <v>724.27999999999997</v>
      </c>
      <c r="I481" s="233"/>
      <c r="J481" s="228"/>
      <c r="K481" s="228"/>
      <c r="L481" s="234"/>
      <c r="M481" s="235"/>
      <c r="N481" s="236"/>
      <c r="O481" s="236"/>
      <c r="P481" s="236"/>
      <c r="Q481" s="236"/>
      <c r="R481" s="236"/>
      <c r="S481" s="236"/>
      <c r="T481" s="237"/>
      <c r="AT481" s="238" t="s">
        <v>134</v>
      </c>
      <c r="AU481" s="238" t="s">
        <v>82</v>
      </c>
      <c r="AV481" s="11" t="s">
        <v>82</v>
      </c>
      <c r="AW481" s="11" t="s">
        <v>35</v>
      </c>
      <c r="AX481" s="11" t="s">
        <v>72</v>
      </c>
      <c r="AY481" s="238" t="s">
        <v>124</v>
      </c>
    </row>
    <row r="482" s="13" customFormat="1">
      <c r="B482" s="250"/>
      <c r="C482" s="251"/>
      <c r="D482" s="229" t="s">
        <v>134</v>
      </c>
      <c r="E482" s="252" t="s">
        <v>20</v>
      </c>
      <c r="F482" s="253" t="s">
        <v>311</v>
      </c>
      <c r="G482" s="251"/>
      <c r="H482" s="252" t="s">
        <v>20</v>
      </c>
      <c r="I482" s="254"/>
      <c r="J482" s="251"/>
      <c r="K482" s="251"/>
      <c r="L482" s="255"/>
      <c r="M482" s="256"/>
      <c r="N482" s="257"/>
      <c r="O482" s="257"/>
      <c r="P482" s="257"/>
      <c r="Q482" s="257"/>
      <c r="R482" s="257"/>
      <c r="S482" s="257"/>
      <c r="T482" s="258"/>
      <c r="AT482" s="259" t="s">
        <v>134</v>
      </c>
      <c r="AU482" s="259" t="s">
        <v>82</v>
      </c>
      <c r="AV482" s="13" t="s">
        <v>80</v>
      </c>
      <c r="AW482" s="13" t="s">
        <v>35</v>
      </c>
      <c r="AX482" s="13" t="s">
        <v>72</v>
      </c>
      <c r="AY482" s="259" t="s">
        <v>124</v>
      </c>
    </row>
    <row r="483" s="11" customFormat="1">
      <c r="B483" s="227"/>
      <c r="C483" s="228"/>
      <c r="D483" s="229" t="s">
        <v>134</v>
      </c>
      <c r="E483" s="230" t="s">
        <v>20</v>
      </c>
      <c r="F483" s="231" t="s">
        <v>312</v>
      </c>
      <c r="G483" s="228"/>
      <c r="H483" s="232">
        <v>272.74000000000001</v>
      </c>
      <c r="I483" s="233"/>
      <c r="J483" s="228"/>
      <c r="K483" s="228"/>
      <c r="L483" s="234"/>
      <c r="M483" s="235"/>
      <c r="N483" s="236"/>
      <c r="O483" s="236"/>
      <c r="P483" s="236"/>
      <c r="Q483" s="236"/>
      <c r="R483" s="236"/>
      <c r="S483" s="236"/>
      <c r="T483" s="237"/>
      <c r="AT483" s="238" t="s">
        <v>134</v>
      </c>
      <c r="AU483" s="238" t="s">
        <v>82</v>
      </c>
      <c r="AV483" s="11" t="s">
        <v>82</v>
      </c>
      <c r="AW483" s="11" t="s">
        <v>35</v>
      </c>
      <c r="AX483" s="11" t="s">
        <v>72</v>
      </c>
      <c r="AY483" s="238" t="s">
        <v>124</v>
      </c>
    </row>
    <row r="484" s="13" customFormat="1">
      <c r="B484" s="250"/>
      <c r="C484" s="251"/>
      <c r="D484" s="229" t="s">
        <v>134</v>
      </c>
      <c r="E484" s="252" t="s">
        <v>20</v>
      </c>
      <c r="F484" s="253" t="s">
        <v>313</v>
      </c>
      <c r="G484" s="251"/>
      <c r="H484" s="252" t="s">
        <v>20</v>
      </c>
      <c r="I484" s="254"/>
      <c r="J484" s="251"/>
      <c r="K484" s="251"/>
      <c r="L484" s="255"/>
      <c r="M484" s="256"/>
      <c r="N484" s="257"/>
      <c r="O484" s="257"/>
      <c r="P484" s="257"/>
      <c r="Q484" s="257"/>
      <c r="R484" s="257"/>
      <c r="S484" s="257"/>
      <c r="T484" s="258"/>
      <c r="AT484" s="259" t="s">
        <v>134</v>
      </c>
      <c r="AU484" s="259" t="s">
        <v>82</v>
      </c>
      <c r="AV484" s="13" t="s">
        <v>80</v>
      </c>
      <c r="AW484" s="13" t="s">
        <v>35</v>
      </c>
      <c r="AX484" s="13" t="s">
        <v>72</v>
      </c>
      <c r="AY484" s="259" t="s">
        <v>124</v>
      </c>
    </row>
    <row r="485" s="11" customFormat="1">
      <c r="B485" s="227"/>
      <c r="C485" s="228"/>
      <c r="D485" s="229" t="s">
        <v>134</v>
      </c>
      <c r="E485" s="230" t="s">
        <v>20</v>
      </c>
      <c r="F485" s="231" t="s">
        <v>314</v>
      </c>
      <c r="G485" s="228"/>
      <c r="H485" s="232">
        <v>56.649999999999999</v>
      </c>
      <c r="I485" s="233"/>
      <c r="J485" s="228"/>
      <c r="K485" s="228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134</v>
      </c>
      <c r="AU485" s="238" t="s">
        <v>82</v>
      </c>
      <c r="AV485" s="11" t="s">
        <v>82</v>
      </c>
      <c r="AW485" s="11" t="s">
        <v>35</v>
      </c>
      <c r="AX485" s="11" t="s">
        <v>72</v>
      </c>
      <c r="AY485" s="238" t="s">
        <v>124</v>
      </c>
    </row>
    <row r="486" s="13" customFormat="1">
      <c r="B486" s="250"/>
      <c r="C486" s="251"/>
      <c r="D486" s="229" t="s">
        <v>134</v>
      </c>
      <c r="E486" s="252" t="s">
        <v>20</v>
      </c>
      <c r="F486" s="253" t="s">
        <v>315</v>
      </c>
      <c r="G486" s="251"/>
      <c r="H486" s="252" t="s">
        <v>20</v>
      </c>
      <c r="I486" s="254"/>
      <c r="J486" s="251"/>
      <c r="K486" s="251"/>
      <c r="L486" s="255"/>
      <c r="M486" s="256"/>
      <c r="N486" s="257"/>
      <c r="O486" s="257"/>
      <c r="P486" s="257"/>
      <c r="Q486" s="257"/>
      <c r="R486" s="257"/>
      <c r="S486" s="257"/>
      <c r="T486" s="258"/>
      <c r="AT486" s="259" t="s">
        <v>134</v>
      </c>
      <c r="AU486" s="259" t="s">
        <v>82</v>
      </c>
      <c r="AV486" s="13" t="s">
        <v>80</v>
      </c>
      <c r="AW486" s="13" t="s">
        <v>35</v>
      </c>
      <c r="AX486" s="13" t="s">
        <v>72</v>
      </c>
      <c r="AY486" s="259" t="s">
        <v>124</v>
      </c>
    </row>
    <row r="487" s="11" customFormat="1">
      <c r="B487" s="227"/>
      <c r="C487" s="228"/>
      <c r="D487" s="229" t="s">
        <v>134</v>
      </c>
      <c r="E487" s="230" t="s">
        <v>20</v>
      </c>
      <c r="F487" s="231" t="s">
        <v>316</v>
      </c>
      <c r="G487" s="228"/>
      <c r="H487" s="232">
        <v>24.48</v>
      </c>
      <c r="I487" s="233"/>
      <c r="J487" s="228"/>
      <c r="K487" s="228"/>
      <c r="L487" s="234"/>
      <c r="M487" s="235"/>
      <c r="N487" s="236"/>
      <c r="O487" s="236"/>
      <c r="P487" s="236"/>
      <c r="Q487" s="236"/>
      <c r="R487" s="236"/>
      <c r="S487" s="236"/>
      <c r="T487" s="237"/>
      <c r="AT487" s="238" t="s">
        <v>134</v>
      </c>
      <c r="AU487" s="238" t="s">
        <v>82</v>
      </c>
      <c r="AV487" s="11" t="s">
        <v>82</v>
      </c>
      <c r="AW487" s="11" t="s">
        <v>35</v>
      </c>
      <c r="AX487" s="11" t="s">
        <v>72</v>
      </c>
      <c r="AY487" s="238" t="s">
        <v>124</v>
      </c>
    </row>
    <row r="488" s="12" customFormat="1">
      <c r="B488" s="239"/>
      <c r="C488" s="240"/>
      <c r="D488" s="229" t="s">
        <v>134</v>
      </c>
      <c r="E488" s="241" t="s">
        <v>20</v>
      </c>
      <c r="F488" s="242" t="s">
        <v>135</v>
      </c>
      <c r="G488" s="240"/>
      <c r="H488" s="243">
        <v>1078.1500000000001</v>
      </c>
      <c r="I488" s="244"/>
      <c r="J488" s="240"/>
      <c r="K488" s="240"/>
      <c r="L488" s="245"/>
      <c r="M488" s="246"/>
      <c r="N488" s="247"/>
      <c r="O488" s="247"/>
      <c r="P488" s="247"/>
      <c r="Q488" s="247"/>
      <c r="R488" s="247"/>
      <c r="S488" s="247"/>
      <c r="T488" s="248"/>
      <c r="AT488" s="249" t="s">
        <v>134</v>
      </c>
      <c r="AU488" s="249" t="s">
        <v>82</v>
      </c>
      <c r="AV488" s="12" t="s">
        <v>132</v>
      </c>
      <c r="AW488" s="12" t="s">
        <v>35</v>
      </c>
      <c r="AX488" s="12" t="s">
        <v>80</v>
      </c>
      <c r="AY488" s="249" t="s">
        <v>124</v>
      </c>
    </row>
    <row r="489" s="11" customFormat="1">
      <c r="B489" s="227"/>
      <c r="C489" s="228"/>
      <c r="D489" s="229" t="s">
        <v>134</v>
      </c>
      <c r="E489" s="228"/>
      <c r="F489" s="231" t="s">
        <v>557</v>
      </c>
      <c r="G489" s="228"/>
      <c r="H489" s="232">
        <v>1185.97</v>
      </c>
      <c r="I489" s="233"/>
      <c r="J489" s="228"/>
      <c r="K489" s="228"/>
      <c r="L489" s="234"/>
      <c r="M489" s="235"/>
      <c r="N489" s="236"/>
      <c r="O489" s="236"/>
      <c r="P489" s="236"/>
      <c r="Q489" s="236"/>
      <c r="R489" s="236"/>
      <c r="S489" s="236"/>
      <c r="T489" s="237"/>
      <c r="AT489" s="238" t="s">
        <v>134</v>
      </c>
      <c r="AU489" s="238" t="s">
        <v>82</v>
      </c>
      <c r="AV489" s="11" t="s">
        <v>82</v>
      </c>
      <c r="AW489" s="11" t="s">
        <v>6</v>
      </c>
      <c r="AX489" s="11" t="s">
        <v>80</v>
      </c>
      <c r="AY489" s="238" t="s">
        <v>124</v>
      </c>
    </row>
    <row r="490" s="1" customFormat="1" ht="16.5" customHeight="1">
      <c r="B490" s="45"/>
      <c r="C490" s="216" t="s">
        <v>558</v>
      </c>
      <c r="D490" s="216" t="s">
        <v>127</v>
      </c>
      <c r="E490" s="217" t="s">
        <v>559</v>
      </c>
      <c r="F490" s="218" t="s">
        <v>560</v>
      </c>
      <c r="G490" s="219" t="s">
        <v>211</v>
      </c>
      <c r="H490" s="220">
        <v>5390.75</v>
      </c>
      <c r="I490" s="221"/>
      <c r="J490" s="220">
        <f>ROUND(I490*H490,2)</f>
        <v>0</v>
      </c>
      <c r="K490" s="218" t="s">
        <v>131</v>
      </c>
      <c r="L490" s="71"/>
      <c r="M490" s="222" t="s">
        <v>20</v>
      </c>
      <c r="N490" s="223" t="s">
        <v>43</v>
      </c>
      <c r="O490" s="46"/>
      <c r="P490" s="224">
        <f>O490*H490</f>
        <v>0</v>
      </c>
      <c r="Q490" s="224">
        <v>0</v>
      </c>
      <c r="R490" s="224">
        <f>Q490*H490</f>
        <v>0</v>
      </c>
      <c r="S490" s="224">
        <v>0</v>
      </c>
      <c r="T490" s="225">
        <f>S490*H490</f>
        <v>0</v>
      </c>
      <c r="AR490" s="23" t="s">
        <v>212</v>
      </c>
      <c r="AT490" s="23" t="s">
        <v>127</v>
      </c>
      <c r="AU490" s="23" t="s">
        <v>82</v>
      </c>
      <c r="AY490" s="23" t="s">
        <v>124</v>
      </c>
      <c r="BE490" s="226">
        <f>IF(N490="základní",J490,0)</f>
        <v>0</v>
      </c>
      <c r="BF490" s="226">
        <f>IF(N490="snížená",J490,0)</f>
        <v>0</v>
      </c>
      <c r="BG490" s="226">
        <f>IF(N490="zákl. přenesená",J490,0)</f>
        <v>0</v>
      </c>
      <c r="BH490" s="226">
        <f>IF(N490="sníž. přenesená",J490,0)</f>
        <v>0</v>
      </c>
      <c r="BI490" s="226">
        <f>IF(N490="nulová",J490,0)</f>
        <v>0</v>
      </c>
      <c r="BJ490" s="23" t="s">
        <v>80</v>
      </c>
      <c r="BK490" s="226">
        <f>ROUND(I490*H490,2)</f>
        <v>0</v>
      </c>
      <c r="BL490" s="23" t="s">
        <v>212</v>
      </c>
      <c r="BM490" s="23" t="s">
        <v>561</v>
      </c>
    </row>
    <row r="491" s="11" customFormat="1">
      <c r="B491" s="227"/>
      <c r="C491" s="228"/>
      <c r="D491" s="229" t="s">
        <v>134</v>
      </c>
      <c r="E491" s="230" t="s">
        <v>20</v>
      </c>
      <c r="F491" s="231" t="s">
        <v>328</v>
      </c>
      <c r="G491" s="228"/>
      <c r="H491" s="232">
        <v>5390.75</v>
      </c>
      <c r="I491" s="233"/>
      <c r="J491" s="228"/>
      <c r="K491" s="228"/>
      <c r="L491" s="234"/>
      <c r="M491" s="235"/>
      <c r="N491" s="236"/>
      <c r="O491" s="236"/>
      <c r="P491" s="236"/>
      <c r="Q491" s="236"/>
      <c r="R491" s="236"/>
      <c r="S491" s="236"/>
      <c r="T491" s="237"/>
      <c r="AT491" s="238" t="s">
        <v>134</v>
      </c>
      <c r="AU491" s="238" t="s">
        <v>82</v>
      </c>
      <c r="AV491" s="11" t="s">
        <v>82</v>
      </c>
      <c r="AW491" s="11" t="s">
        <v>35</v>
      </c>
      <c r="AX491" s="11" t="s">
        <v>72</v>
      </c>
      <c r="AY491" s="238" t="s">
        <v>124</v>
      </c>
    </row>
    <row r="492" s="12" customFormat="1">
      <c r="B492" s="239"/>
      <c r="C492" s="240"/>
      <c r="D492" s="229" t="s">
        <v>134</v>
      </c>
      <c r="E492" s="241" t="s">
        <v>20</v>
      </c>
      <c r="F492" s="242" t="s">
        <v>135</v>
      </c>
      <c r="G492" s="240"/>
      <c r="H492" s="243">
        <v>5390.75</v>
      </c>
      <c r="I492" s="244"/>
      <c r="J492" s="240"/>
      <c r="K492" s="240"/>
      <c r="L492" s="245"/>
      <c r="M492" s="246"/>
      <c r="N492" s="247"/>
      <c r="O492" s="247"/>
      <c r="P492" s="247"/>
      <c r="Q492" s="247"/>
      <c r="R492" s="247"/>
      <c r="S492" s="247"/>
      <c r="T492" s="248"/>
      <c r="AT492" s="249" t="s">
        <v>134</v>
      </c>
      <c r="AU492" s="249" t="s">
        <v>82</v>
      </c>
      <c r="AV492" s="12" t="s">
        <v>132</v>
      </c>
      <c r="AW492" s="12" t="s">
        <v>35</v>
      </c>
      <c r="AX492" s="12" t="s">
        <v>80</v>
      </c>
      <c r="AY492" s="249" t="s">
        <v>124</v>
      </c>
    </row>
    <row r="493" s="1" customFormat="1" ht="16.5" customHeight="1">
      <c r="B493" s="45"/>
      <c r="C493" s="260" t="s">
        <v>562</v>
      </c>
      <c r="D493" s="260" t="s">
        <v>318</v>
      </c>
      <c r="E493" s="261" t="s">
        <v>563</v>
      </c>
      <c r="F493" s="262" t="s">
        <v>564</v>
      </c>
      <c r="G493" s="263" t="s">
        <v>211</v>
      </c>
      <c r="H493" s="264">
        <v>5929.8299999999999</v>
      </c>
      <c r="I493" s="265"/>
      <c r="J493" s="264">
        <f>ROUND(I493*H493,2)</f>
        <v>0</v>
      </c>
      <c r="K493" s="262" t="s">
        <v>131</v>
      </c>
      <c r="L493" s="266"/>
      <c r="M493" s="267" t="s">
        <v>20</v>
      </c>
      <c r="N493" s="268" t="s">
        <v>43</v>
      </c>
      <c r="O493" s="46"/>
      <c r="P493" s="224">
        <f>O493*H493</f>
        <v>0</v>
      </c>
      <c r="Q493" s="224">
        <v>1.0000000000000001E-05</v>
      </c>
      <c r="R493" s="224">
        <f>Q493*H493</f>
        <v>0.059298300000000005</v>
      </c>
      <c r="S493" s="224">
        <v>0</v>
      </c>
      <c r="T493" s="225">
        <f>S493*H493</f>
        <v>0</v>
      </c>
      <c r="AR493" s="23" t="s">
        <v>317</v>
      </c>
      <c r="AT493" s="23" t="s">
        <v>318</v>
      </c>
      <c r="AU493" s="23" t="s">
        <v>82</v>
      </c>
      <c r="AY493" s="23" t="s">
        <v>124</v>
      </c>
      <c r="BE493" s="226">
        <f>IF(N493="základní",J493,0)</f>
        <v>0</v>
      </c>
      <c r="BF493" s="226">
        <f>IF(N493="snížená",J493,0)</f>
        <v>0</v>
      </c>
      <c r="BG493" s="226">
        <f>IF(N493="zákl. přenesená",J493,0)</f>
        <v>0</v>
      </c>
      <c r="BH493" s="226">
        <f>IF(N493="sníž. přenesená",J493,0)</f>
        <v>0</v>
      </c>
      <c r="BI493" s="226">
        <f>IF(N493="nulová",J493,0)</f>
        <v>0</v>
      </c>
      <c r="BJ493" s="23" t="s">
        <v>80</v>
      </c>
      <c r="BK493" s="226">
        <f>ROUND(I493*H493,2)</f>
        <v>0</v>
      </c>
      <c r="BL493" s="23" t="s">
        <v>212</v>
      </c>
      <c r="BM493" s="23" t="s">
        <v>565</v>
      </c>
    </row>
    <row r="494" s="11" customFormat="1">
      <c r="B494" s="227"/>
      <c r="C494" s="228"/>
      <c r="D494" s="229" t="s">
        <v>134</v>
      </c>
      <c r="E494" s="230" t="s">
        <v>20</v>
      </c>
      <c r="F494" s="231" t="s">
        <v>328</v>
      </c>
      <c r="G494" s="228"/>
      <c r="H494" s="232">
        <v>5390.75</v>
      </c>
      <c r="I494" s="233"/>
      <c r="J494" s="228"/>
      <c r="K494" s="228"/>
      <c r="L494" s="234"/>
      <c r="M494" s="235"/>
      <c r="N494" s="236"/>
      <c r="O494" s="236"/>
      <c r="P494" s="236"/>
      <c r="Q494" s="236"/>
      <c r="R494" s="236"/>
      <c r="S494" s="236"/>
      <c r="T494" s="237"/>
      <c r="AT494" s="238" t="s">
        <v>134</v>
      </c>
      <c r="AU494" s="238" t="s">
        <v>82</v>
      </c>
      <c r="AV494" s="11" t="s">
        <v>82</v>
      </c>
      <c r="AW494" s="11" t="s">
        <v>35</v>
      </c>
      <c r="AX494" s="11" t="s">
        <v>72</v>
      </c>
      <c r="AY494" s="238" t="s">
        <v>124</v>
      </c>
    </row>
    <row r="495" s="12" customFormat="1">
      <c r="B495" s="239"/>
      <c r="C495" s="240"/>
      <c r="D495" s="229" t="s">
        <v>134</v>
      </c>
      <c r="E495" s="241" t="s">
        <v>20</v>
      </c>
      <c r="F495" s="242" t="s">
        <v>135</v>
      </c>
      <c r="G495" s="240"/>
      <c r="H495" s="243">
        <v>5390.75</v>
      </c>
      <c r="I495" s="244"/>
      <c r="J495" s="240"/>
      <c r="K495" s="240"/>
      <c r="L495" s="245"/>
      <c r="M495" s="246"/>
      <c r="N495" s="247"/>
      <c r="O495" s="247"/>
      <c r="P495" s="247"/>
      <c r="Q495" s="247"/>
      <c r="R495" s="247"/>
      <c r="S495" s="247"/>
      <c r="T495" s="248"/>
      <c r="AT495" s="249" t="s">
        <v>134</v>
      </c>
      <c r="AU495" s="249" t="s">
        <v>82</v>
      </c>
      <c r="AV495" s="12" t="s">
        <v>132</v>
      </c>
      <c r="AW495" s="12" t="s">
        <v>35</v>
      </c>
      <c r="AX495" s="12" t="s">
        <v>80</v>
      </c>
      <c r="AY495" s="249" t="s">
        <v>124</v>
      </c>
    </row>
    <row r="496" s="11" customFormat="1">
      <c r="B496" s="227"/>
      <c r="C496" s="228"/>
      <c r="D496" s="229" t="s">
        <v>134</v>
      </c>
      <c r="E496" s="228"/>
      <c r="F496" s="231" t="s">
        <v>566</v>
      </c>
      <c r="G496" s="228"/>
      <c r="H496" s="232">
        <v>5929.8299999999999</v>
      </c>
      <c r="I496" s="233"/>
      <c r="J496" s="228"/>
      <c r="K496" s="228"/>
      <c r="L496" s="234"/>
      <c r="M496" s="235"/>
      <c r="N496" s="236"/>
      <c r="O496" s="236"/>
      <c r="P496" s="236"/>
      <c r="Q496" s="236"/>
      <c r="R496" s="236"/>
      <c r="S496" s="236"/>
      <c r="T496" s="237"/>
      <c r="AT496" s="238" t="s">
        <v>134</v>
      </c>
      <c r="AU496" s="238" t="s">
        <v>82</v>
      </c>
      <c r="AV496" s="11" t="s">
        <v>82</v>
      </c>
      <c r="AW496" s="11" t="s">
        <v>6</v>
      </c>
      <c r="AX496" s="11" t="s">
        <v>80</v>
      </c>
      <c r="AY496" s="238" t="s">
        <v>124</v>
      </c>
    </row>
    <row r="497" s="1" customFormat="1" ht="25.5" customHeight="1">
      <c r="B497" s="45"/>
      <c r="C497" s="216" t="s">
        <v>567</v>
      </c>
      <c r="D497" s="216" t="s">
        <v>127</v>
      </c>
      <c r="E497" s="217" t="s">
        <v>568</v>
      </c>
      <c r="F497" s="218" t="s">
        <v>569</v>
      </c>
      <c r="G497" s="219" t="s">
        <v>162</v>
      </c>
      <c r="H497" s="220">
        <v>1078.1500000000001</v>
      </c>
      <c r="I497" s="221"/>
      <c r="J497" s="220">
        <f>ROUND(I497*H497,2)</f>
        <v>0</v>
      </c>
      <c r="K497" s="218" t="s">
        <v>131</v>
      </c>
      <c r="L497" s="71"/>
      <c r="M497" s="222" t="s">
        <v>20</v>
      </c>
      <c r="N497" s="223" t="s">
        <v>43</v>
      </c>
      <c r="O497" s="46"/>
      <c r="P497" s="224">
        <f>O497*H497</f>
        <v>0</v>
      </c>
      <c r="Q497" s="224">
        <v>0</v>
      </c>
      <c r="R497" s="224">
        <f>Q497*H497</f>
        <v>0</v>
      </c>
      <c r="S497" s="224">
        <v>0</v>
      </c>
      <c r="T497" s="225">
        <f>S497*H497</f>
        <v>0</v>
      </c>
      <c r="AR497" s="23" t="s">
        <v>212</v>
      </c>
      <c r="AT497" s="23" t="s">
        <v>127</v>
      </c>
      <c r="AU497" s="23" t="s">
        <v>82</v>
      </c>
      <c r="AY497" s="23" t="s">
        <v>124</v>
      </c>
      <c r="BE497" s="226">
        <f>IF(N497="základní",J497,0)</f>
        <v>0</v>
      </c>
      <c r="BF497" s="226">
        <f>IF(N497="snížená",J497,0)</f>
        <v>0</v>
      </c>
      <c r="BG497" s="226">
        <f>IF(N497="zákl. přenesená",J497,0)</f>
        <v>0</v>
      </c>
      <c r="BH497" s="226">
        <f>IF(N497="sníž. přenesená",J497,0)</f>
        <v>0</v>
      </c>
      <c r="BI497" s="226">
        <f>IF(N497="nulová",J497,0)</f>
        <v>0</v>
      </c>
      <c r="BJ497" s="23" t="s">
        <v>80</v>
      </c>
      <c r="BK497" s="226">
        <f>ROUND(I497*H497,2)</f>
        <v>0</v>
      </c>
      <c r="BL497" s="23" t="s">
        <v>212</v>
      </c>
      <c r="BM497" s="23" t="s">
        <v>570</v>
      </c>
    </row>
    <row r="498" s="13" customFormat="1">
      <c r="B498" s="250"/>
      <c r="C498" s="251"/>
      <c r="D498" s="229" t="s">
        <v>134</v>
      </c>
      <c r="E498" s="252" t="s">
        <v>20</v>
      </c>
      <c r="F498" s="253" t="s">
        <v>308</v>
      </c>
      <c r="G498" s="251"/>
      <c r="H498" s="252" t="s">
        <v>20</v>
      </c>
      <c r="I498" s="254"/>
      <c r="J498" s="251"/>
      <c r="K498" s="251"/>
      <c r="L498" s="255"/>
      <c r="M498" s="256"/>
      <c r="N498" s="257"/>
      <c r="O498" s="257"/>
      <c r="P498" s="257"/>
      <c r="Q498" s="257"/>
      <c r="R498" s="257"/>
      <c r="S498" s="257"/>
      <c r="T498" s="258"/>
      <c r="AT498" s="259" t="s">
        <v>134</v>
      </c>
      <c r="AU498" s="259" t="s">
        <v>82</v>
      </c>
      <c r="AV498" s="13" t="s">
        <v>80</v>
      </c>
      <c r="AW498" s="13" t="s">
        <v>35</v>
      </c>
      <c r="AX498" s="13" t="s">
        <v>72</v>
      </c>
      <c r="AY498" s="259" t="s">
        <v>124</v>
      </c>
    </row>
    <row r="499" s="13" customFormat="1">
      <c r="B499" s="250"/>
      <c r="C499" s="251"/>
      <c r="D499" s="229" t="s">
        <v>134</v>
      </c>
      <c r="E499" s="252" t="s">
        <v>20</v>
      </c>
      <c r="F499" s="253" t="s">
        <v>309</v>
      </c>
      <c r="G499" s="251"/>
      <c r="H499" s="252" t="s">
        <v>20</v>
      </c>
      <c r="I499" s="254"/>
      <c r="J499" s="251"/>
      <c r="K499" s="251"/>
      <c r="L499" s="255"/>
      <c r="M499" s="256"/>
      <c r="N499" s="257"/>
      <c r="O499" s="257"/>
      <c r="P499" s="257"/>
      <c r="Q499" s="257"/>
      <c r="R499" s="257"/>
      <c r="S499" s="257"/>
      <c r="T499" s="258"/>
      <c r="AT499" s="259" t="s">
        <v>134</v>
      </c>
      <c r="AU499" s="259" t="s">
        <v>82</v>
      </c>
      <c r="AV499" s="13" t="s">
        <v>80</v>
      </c>
      <c r="AW499" s="13" t="s">
        <v>35</v>
      </c>
      <c r="AX499" s="13" t="s">
        <v>72</v>
      </c>
      <c r="AY499" s="259" t="s">
        <v>124</v>
      </c>
    </row>
    <row r="500" s="11" customFormat="1">
      <c r="B500" s="227"/>
      <c r="C500" s="228"/>
      <c r="D500" s="229" t="s">
        <v>134</v>
      </c>
      <c r="E500" s="230" t="s">
        <v>20</v>
      </c>
      <c r="F500" s="231" t="s">
        <v>310</v>
      </c>
      <c r="G500" s="228"/>
      <c r="H500" s="232">
        <v>724.27999999999997</v>
      </c>
      <c r="I500" s="233"/>
      <c r="J500" s="228"/>
      <c r="K500" s="228"/>
      <c r="L500" s="234"/>
      <c r="M500" s="235"/>
      <c r="N500" s="236"/>
      <c r="O500" s="236"/>
      <c r="P500" s="236"/>
      <c r="Q500" s="236"/>
      <c r="R500" s="236"/>
      <c r="S500" s="236"/>
      <c r="T500" s="237"/>
      <c r="AT500" s="238" t="s">
        <v>134</v>
      </c>
      <c r="AU500" s="238" t="s">
        <v>82</v>
      </c>
      <c r="AV500" s="11" t="s">
        <v>82</v>
      </c>
      <c r="AW500" s="11" t="s">
        <v>35</v>
      </c>
      <c r="AX500" s="11" t="s">
        <v>72</v>
      </c>
      <c r="AY500" s="238" t="s">
        <v>124</v>
      </c>
    </row>
    <row r="501" s="13" customFormat="1">
      <c r="B501" s="250"/>
      <c r="C501" s="251"/>
      <c r="D501" s="229" t="s">
        <v>134</v>
      </c>
      <c r="E501" s="252" t="s">
        <v>20</v>
      </c>
      <c r="F501" s="253" t="s">
        <v>311</v>
      </c>
      <c r="G501" s="251"/>
      <c r="H501" s="252" t="s">
        <v>20</v>
      </c>
      <c r="I501" s="254"/>
      <c r="J501" s="251"/>
      <c r="K501" s="251"/>
      <c r="L501" s="255"/>
      <c r="M501" s="256"/>
      <c r="N501" s="257"/>
      <c r="O501" s="257"/>
      <c r="P501" s="257"/>
      <c r="Q501" s="257"/>
      <c r="R501" s="257"/>
      <c r="S501" s="257"/>
      <c r="T501" s="258"/>
      <c r="AT501" s="259" t="s">
        <v>134</v>
      </c>
      <c r="AU501" s="259" t="s">
        <v>82</v>
      </c>
      <c r="AV501" s="13" t="s">
        <v>80</v>
      </c>
      <c r="AW501" s="13" t="s">
        <v>35</v>
      </c>
      <c r="AX501" s="13" t="s">
        <v>72</v>
      </c>
      <c r="AY501" s="259" t="s">
        <v>124</v>
      </c>
    </row>
    <row r="502" s="11" customFormat="1">
      <c r="B502" s="227"/>
      <c r="C502" s="228"/>
      <c r="D502" s="229" t="s">
        <v>134</v>
      </c>
      <c r="E502" s="230" t="s">
        <v>20</v>
      </c>
      <c r="F502" s="231" t="s">
        <v>312</v>
      </c>
      <c r="G502" s="228"/>
      <c r="H502" s="232">
        <v>272.74000000000001</v>
      </c>
      <c r="I502" s="233"/>
      <c r="J502" s="228"/>
      <c r="K502" s="228"/>
      <c r="L502" s="234"/>
      <c r="M502" s="235"/>
      <c r="N502" s="236"/>
      <c r="O502" s="236"/>
      <c r="P502" s="236"/>
      <c r="Q502" s="236"/>
      <c r="R502" s="236"/>
      <c r="S502" s="236"/>
      <c r="T502" s="237"/>
      <c r="AT502" s="238" t="s">
        <v>134</v>
      </c>
      <c r="AU502" s="238" t="s">
        <v>82</v>
      </c>
      <c r="AV502" s="11" t="s">
        <v>82</v>
      </c>
      <c r="AW502" s="11" t="s">
        <v>35</v>
      </c>
      <c r="AX502" s="11" t="s">
        <v>72</v>
      </c>
      <c r="AY502" s="238" t="s">
        <v>124</v>
      </c>
    </row>
    <row r="503" s="13" customFormat="1">
      <c r="B503" s="250"/>
      <c r="C503" s="251"/>
      <c r="D503" s="229" t="s">
        <v>134</v>
      </c>
      <c r="E503" s="252" t="s">
        <v>20</v>
      </c>
      <c r="F503" s="253" t="s">
        <v>313</v>
      </c>
      <c r="G503" s="251"/>
      <c r="H503" s="252" t="s">
        <v>20</v>
      </c>
      <c r="I503" s="254"/>
      <c r="J503" s="251"/>
      <c r="K503" s="251"/>
      <c r="L503" s="255"/>
      <c r="M503" s="256"/>
      <c r="N503" s="257"/>
      <c r="O503" s="257"/>
      <c r="P503" s="257"/>
      <c r="Q503" s="257"/>
      <c r="R503" s="257"/>
      <c r="S503" s="257"/>
      <c r="T503" s="258"/>
      <c r="AT503" s="259" t="s">
        <v>134</v>
      </c>
      <c r="AU503" s="259" t="s">
        <v>82</v>
      </c>
      <c r="AV503" s="13" t="s">
        <v>80</v>
      </c>
      <c r="AW503" s="13" t="s">
        <v>35</v>
      </c>
      <c r="AX503" s="13" t="s">
        <v>72</v>
      </c>
      <c r="AY503" s="259" t="s">
        <v>124</v>
      </c>
    </row>
    <row r="504" s="11" customFormat="1">
      <c r="B504" s="227"/>
      <c r="C504" s="228"/>
      <c r="D504" s="229" t="s">
        <v>134</v>
      </c>
      <c r="E504" s="230" t="s">
        <v>20</v>
      </c>
      <c r="F504" s="231" t="s">
        <v>314</v>
      </c>
      <c r="G504" s="228"/>
      <c r="H504" s="232">
        <v>56.649999999999999</v>
      </c>
      <c r="I504" s="233"/>
      <c r="J504" s="228"/>
      <c r="K504" s="228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134</v>
      </c>
      <c r="AU504" s="238" t="s">
        <v>82</v>
      </c>
      <c r="AV504" s="11" t="s">
        <v>82</v>
      </c>
      <c r="AW504" s="11" t="s">
        <v>35</v>
      </c>
      <c r="AX504" s="11" t="s">
        <v>72</v>
      </c>
      <c r="AY504" s="238" t="s">
        <v>124</v>
      </c>
    </row>
    <row r="505" s="13" customFormat="1">
      <c r="B505" s="250"/>
      <c r="C505" s="251"/>
      <c r="D505" s="229" t="s">
        <v>134</v>
      </c>
      <c r="E505" s="252" t="s">
        <v>20</v>
      </c>
      <c r="F505" s="253" t="s">
        <v>315</v>
      </c>
      <c r="G505" s="251"/>
      <c r="H505" s="252" t="s">
        <v>20</v>
      </c>
      <c r="I505" s="254"/>
      <c r="J505" s="251"/>
      <c r="K505" s="251"/>
      <c r="L505" s="255"/>
      <c r="M505" s="256"/>
      <c r="N505" s="257"/>
      <c r="O505" s="257"/>
      <c r="P505" s="257"/>
      <c r="Q505" s="257"/>
      <c r="R505" s="257"/>
      <c r="S505" s="257"/>
      <c r="T505" s="258"/>
      <c r="AT505" s="259" t="s">
        <v>134</v>
      </c>
      <c r="AU505" s="259" t="s">
        <v>82</v>
      </c>
      <c r="AV505" s="13" t="s">
        <v>80</v>
      </c>
      <c r="AW505" s="13" t="s">
        <v>35</v>
      </c>
      <c r="AX505" s="13" t="s">
        <v>72</v>
      </c>
      <c r="AY505" s="259" t="s">
        <v>124</v>
      </c>
    </row>
    <row r="506" s="11" customFormat="1">
      <c r="B506" s="227"/>
      <c r="C506" s="228"/>
      <c r="D506" s="229" t="s">
        <v>134</v>
      </c>
      <c r="E506" s="230" t="s">
        <v>20</v>
      </c>
      <c r="F506" s="231" t="s">
        <v>316</v>
      </c>
      <c r="G506" s="228"/>
      <c r="H506" s="232">
        <v>24.48</v>
      </c>
      <c r="I506" s="233"/>
      <c r="J506" s="228"/>
      <c r="K506" s="228"/>
      <c r="L506" s="234"/>
      <c r="M506" s="235"/>
      <c r="N506" s="236"/>
      <c r="O506" s="236"/>
      <c r="P506" s="236"/>
      <c r="Q506" s="236"/>
      <c r="R506" s="236"/>
      <c r="S506" s="236"/>
      <c r="T506" s="237"/>
      <c r="AT506" s="238" t="s">
        <v>134</v>
      </c>
      <c r="AU506" s="238" t="s">
        <v>82</v>
      </c>
      <c r="AV506" s="11" t="s">
        <v>82</v>
      </c>
      <c r="AW506" s="11" t="s">
        <v>35</v>
      </c>
      <c r="AX506" s="11" t="s">
        <v>72</v>
      </c>
      <c r="AY506" s="238" t="s">
        <v>124</v>
      </c>
    </row>
    <row r="507" s="12" customFormat="1">
      <c r="B507" s="239"/>
      <c r="C507" s="240"/>
      <c r="D507" s="229" t="s">
        <v>134</v>
      </c>
      <c r="E507" s="241" t="s">
        <v>20</v>
      </c>
      <c r="F507" s="242" t="s">
        <v>135</v>
      </c>
      <c r="G507" s="240"/>
      <c r="H507" s="243">
        <v>1078.1500000000001</v>
      </c>
      <c r="I507" s="244"/>
      <c r="J507" s="240"/>
      <c r="K507" s="240"/>
      <c r="L507" s="245"/>
      <c r="M507" s="246"/>
      <c r="N507" s="247"/>
      <c r="O507" s="247"/>
      <c r="P507" s="247"/>
      <c r="Q507" s="247"/>
      <c r="R507" s="247"/>
      <c r="S507" s="247"/>
      <c r="T507" s="248"/>
      <c r="AT507" s="249" t="s">
        <v>134</v>
      </c>
      <c r="AU507" s="249" t="s">
        <v>82</v>
      </c>
      <c r="AV507" s="12" t="s">
        <v>132</v>
      </c>
      <c r="AW507" s="12" t="s">
        <v>35</v>
      </c>
      <c r="AX507" s="12" t="s">
        <v>80</v>
      </c>
      <c r="AY507" s="249" t="s">
        <v>124</v>
      </c>
    </row>
    <row r="508" s="1" customFormat="1" ht="16.5" customHeight="1">
      <c r="B508" s="45"/>
      <c r="C508" s="216" t="s">
        <v>571</v>
      </c>
      <c r="D508" s="216" t="s">
        <v>127</v>
      </c>
      <c r="E508" s="217" t="s">
        <v>572</v>
      </c>
      <c r="F508" s="218" t="s">
        <v>573</v>
      </c>
      <c r="G508" s="219" t="s">
        <v>162</v>
      </c>
      <c r="H508" s="220">
        <v>1078.1500000000001</v>
      </c>
      <c r="I508" s="221"/>
      <c r="J508" s="220">
        <f>ROUND(I508*H508,2)</f>
        <v>0</v>
      </c>
      <c r="K508" s="218" t="s">
        <v>131</v>
      </c>
      <c r="L508" s="71"/>
      <c r="M508" s="222" t="s">
        <v>20</v>
      </c>
      <c r="N508" s="223" t="s">
        <v>43</v>
      </c>
      <c r="O508" s="46"/>
      <c r="P508" s="224">
        <f>O508*H508</f>
        <v>0</v>
      </c>
      <c r="Q508" s="224">
        <v>0.00013999999999999999</v>
      </c>
      <c r="R508" s="224">
        <f>Q508*H508</f>
        <v>0.15094099999999999</v>
      </c>
      <c r="S508" s="224">
        <v>0</v>
      </c>
      <c r="T508" s="225">
        <f>S508*H508</f>
        <v>0</v>
      </c>
      <c r="AR508" s="23" t="s">
        <v>212</v>
      </c>
      <c r="AT508" s="23" t="s">
        <v>127</v>
      </c>
      <c r="AU508" s="23" t="s">
        <v>82</v>
      </c>
      <c r="AY508" s="23" t="s">
        <v>124</v>
      </c>
      <c r="BE508" s="226">
        <f>IF(N508="základní",J508,0)</f>
        <v>0</v>
      </c>
      <c r="BF508" s="226">
        <f>IF(N508="snížená",J508,0)</f>
        <v>0</v>
      </c>
      <c r="BG508" s="226">
        <f>IF(N508="zákl. přenesená",J508,0)</f>
        <v>0</v>
      </c>
      <c r="BH508" s="226">
        <f>IF(N508="sníž. přenesená",J508,0)</f>
        <v>0</v>
      </c>
      <c r="BI508" s="226">
        <f>IF(N508="nulová",J508,0)</f>
        <v>0</v>
      </c>
      <c r="BJ508" s="23" t="s">
        <v>80</v>
      </c>
      <c r="BK508" s="226">
        <f>ROUND(I508*H508,2)</f>
        <v>0</v>
      </c>
      <c r="BL508" s="23" t="s">
        <v>212</v>
      </c>
      <c r="BM508" s="23" t="s">
        <v>574</v>
      </c>
    </row>
    <row r="509" s="13" customFormat="1">
      <c r="B509" s="250"/>
      <c r="C509" s="251"/>
      <c r="D509" s="229" t="s">
        <v>134</v>
      </c>
      <c r="E509" s="252" t="s">
        <v>20</v>
      </c>
      <c r="F509" s="253" t="s">
        <v>308</v>
      </c>
      <c r="G509" s="251"/>
      <c r="H509" s="252" t="s">
        <v>20</v>
      </c>
      <c r="I509" s="254"/>
      <c r="J509" s="251"/>
      <c r="K509" s="251"/>
      <c r="L509" s="255"/>
      <c r="M509" s="256"/>
      <c r="N509" s="257"/>
      <c r="O509" s="257"/>
      <c r="P509" s="257"/>
      <c r="Q509" s="257"/>
      <c r="R509" s="257"/>
      <c r="S509" s="257"/>
      <c r="T509" s="258"/>
      <c r="AT509" s="259" t="s">
        <v>134</v>
      </c>
      <c r="AU509" s="259" t="s">
        <v>82</v>
      </c>
      <c r="AV509" s="13" t="s">
        <v>80</v>
      </c>
      <c r="AW509" s="13" t="s">
        <v>35</v>
      </c>
      <c r="AX509" s="13" t="s">
        <v>72</v>
      </c>
      <c r="AY509" s="259" t="s">
        <v>124</v>
      </c>
    </row>
    <row r="510" s="13" customFormat="1">
      <c r="B510" s="250"/>
      <c r="C510" s="251"/>
      <c r="D510" s="229" t="s">
        <v>134</v>
      </c>
      <c r="E510" s="252" t="s">
        <v>20</v>
      </c>
      <c r="F510" s="253" t="s">
        <v>309</v>
      </c>
      <c r="G510" s="251"/>
      <c r="H510" s="252" t="s">
        <v>20</v>
      </c>
      <c r="I510" s="254"/>
      <c r="J510" s="251"/>
      <c r="K510" s="251"/>
      <c r="L510" s="255"/>
      <c r="M510" s="256"/>
      <c r="N510" s="257"/>
      <c r="O510" s="257"/>
      <c r="P510" s="257"/>
      <c r="Q510" s="257"/>
      <c r="R510" s="257"/>
      <c r="S510" s="257"/>
      <c r="T510" s="258"/>
      <c r="AT510" s="259" t="s">
        <v>134</v>
      </c>
      <c r="AU510" s="259" t="s">
        <v>82</v>
      </c>
      <c r="AV510" s="13" t="s">
        <v>80</v>
      </c>
      <c r="AW510" s="13" t="s">
        <v>35</v>
      </c>
      <c r="AX510" s="13" t="s">
        <v>72</v>
      </c>
      <c r="AY510" s="259" t="s">
        <v>124</v>
      </c>
    </row>
    <row r="511" s="11" customFormat="1">
      <c r="B511" s="227"/>
      <c r="C511" s="228"/>
      <c r="D511" s="229" t="s">
        <v>134</v>
      </c>
      <c r="E511" s="230" t="s">
        <v>20</v>
      </c>
      <c r="F511" s="231" t="s">
        <v>310</v>
      </c>
      <c r="G511" s="228"/>
      <c r="H511" s="232">
        <v>724.27999999999997</v>
      </c>
      <c r="I511" s="233"/>
      <c r="J511" s="228"/>
      <c r="K511" s="228"/>
      <c r="L511" s="234"/>
      <c r="M511" s="235"/>
      <c r="N511" s="236"/>
      <c r="O511" s="236"/>
      <c r="P511" s="236"/>
      <c r="Q511" s="236"/>
      <c r="R511" s="236"/>
      <c r="S511" s="236"/>
      <c r="T511" s="237"/>
      <c r="AT511" s="238" t="s">
        <v>134</v>
      </c>
      <c r="AU511" s="238" t="s">
        <v>82</v>
      </c>
      <c r="AV511" s="11" t="s">
        <v>82</v>
      </c>
      <c r="AW511" s="11" t="s">
        <v>35</v>
      </c>
      <c r="AX511" s="11" t="s">
        <v>72</v>
      </c>
      <c r="AY511" s="238" t="s">
        <v>124</v>
      </c>
    </row>
    <row r="512" s="13" customFormat="1">
      <c r="B512" s="250"/>
      <c r="C512" s="251"/>
      <c r="D512" s="229" t="s">
        <v>134</v>
      </c>
      <c r="E512" s="252" t="s">
        <v>20</v>
      </c>
      <c r="F512" s="253" t="s">
        <v>311</v>
      </c>
      <c r="G512" s="251"/>
      <c r="H512" s="252" t="s">
        <v>20</v>
      </c>
      <c r="I512" s="254"/>
      <c r="J512" s="251"/>
      <c r="K512" s="251"/>
      <c r="L512" s="255"/>
      <c r="M512" s="256"/>
      <c r="N512" s="257"/>
      <c r="O512" s="257"/>
      <c r="P512" s="257"/>
      <c r="Q512" s="257"/>
      <c r="R512" s="257"/>
      <c r="S512" s="257"/>
      <c r="T512" s="258"/>
      <c r="AT512" s="259" t="s">
        <v>134</v>
      </c>
      <c r="AU512" s="259" t="s">
        <v>82</v>
      </c>
      <c r="AV512" s="13" t="s">
        <v>80</v>
      </c>
      <c r="AW512" s="13" t="s">
        <v>35</v>
      </c>
      <c r="AX512" s="13" t="s">
        <v>72</v>
      </c>
      <c r="AY512" s="259" t="s">
        <v>124</v>
      </c>
    </row>
    <row r="513" s="11" customFormat="1">
      <c r="B513" s="227"/>
      <c r="C513" s="228"/>
      <c r="D513" s="229" t="s">
        <v>134</v>
      </c>
      <c r="E513" s="230" t="s">
        <v>20</v>
      </c>
      <c r="F513" s="231" t="s">
        <v>312</v>
      </c>
      <c r="G513" s="228"/>
      <c r="H513" s="232">
        <v>272.74000000000001</v>
      </c>
      <c r="I513" s="233"/>
      <c r="J513" s="228"/>
      <c r="K513" s="228"/>
      <c r="L513" s="234"/>
      <c r="M513" s="235"/>
      <c r="N513" s="236"/>
      <c r="O513" s="236"/>
      <c r="P513" s="236"/>
      <c r="Q513" s="236"/>
      <c r="R513" s="236"/>
      <c r="S513" s="236"/>
      <c r="T513" s="237"/>
      <c r="AT513" s="238" t="s">
        <v>134</v>
      </c>
      <c r="AU513" s="238" t="s">
        <v>82</v>
      </c>
      <c r="AV513" s="11" t="s">
        <v>82</v>
      </c>
      <c r="AW513" s="11" t="s">
        <v>35</v>
      </c>
      <c r="AX513" s="11" t="s">
        <v>72</v>
      </c>
      <c r="AY513" s="238" t="s">
        <v>124</v>
      </c>
    </row>
    <row r="514" s="13" customFormat="1">
      <c r="B514" s="250"/>
      <c r="C514" s="251"/>
      <c r="D514" s="229" t="s">
        <v>134</v>
      </c>
      <c r="E514" s="252" t="s">
        <v>20</v>
      </c>
      <c r="F514" s="253" t="s">
        <v>313</v>
      </c>
      <c r="G514" s="251"/>
      <c r="H514" s="252" t="s">
        <v>20</v>
      </c>
      <c r="I514" s="254"/>
      <c r="J514" s="251"/>
      <c r="K514" s="251"/>
      <c r="L514" s="255"/>
      <c r="M514" s="256"/>
      <c r="N514" s="257"/>
      <c r="O514" s="257"/>
      <c r="P514" s="257"/>
      <c r="Q514" s="257"/>
      <c r="R514" s="257"/>
      <c r="S514" s="257"/>
      <c r="T514" s="258"/>
      <c r="AT514" s="259" t="s">
        <v>134</v>
      </c>
      <c r="AU514" s="259" t="s">
        <v>82</v>
      </c>
      <c r="AV514" s="13" t="s">
        <v>80</v>
      </c>
      <c r="AW514" s="13" t="s">
        <v>35</v>
      </c>
      <c r="AX514" s="13" t="s">
        <v>72</v>
      </c>
      <c r="AY514" s="259" t="s">
        <v>124</v>
      </c>
    </row>
    <row r="515" s="11" customFormat="1">
      <c r="B515" s="227"/>
      <c r="C515" s="228"/>
      <c r="D515" s="229" t="s">
        <v>134</v>
      </c>
      <c r="E515" s="230" t="s">
        <v>20</v>
      </c>
      <c r="F515" s="231" t="s">
        <v>314</v>
      </c>
      <c r="G515" s="228"/>
      <c r="H515" s="232">
        <v>56.649999999999999</v>
      </c>
      <c r="I515" s="233"/>
      <c r="J515" s="228"/>
      <c r="K515" s="228"/>
      <c r="L515" s="234"/>
      <c r="M515" s="235"/>
      <c r="N515" s="236"/>
      <c r="O515" s="236"/>
      <c r="P515" s="236"/>
      <c r="Q515" s="236"/>
      <c r="R515" s="236"/>
      <c r="S515" s="236"/>
      <c r="T515" s="237"/>
      <c r="AT515" s="238" t="s">
        <v>134</v>
      </c>
      <c r="AU515" s="238" t="s">
        <v>82</v>
      </c>
      <c r="AV515" s="11" t="s">
        <v>82</v>
      </c>
      <c r="AW515" s="11" t="s">
        <v>35</v>
      </c>
      <c r="AX515" s="11" t="s">
        <v>72</v>
      </c>
      <c r="AY515" s="238" t="s">
        <v>124</v>
      </c>
    </row>
    <row r="516" s="13" customFormat="1">
      <c r="B516" s="250"/>
      <c r="C516" s="251"/>
      <c r="D516" s="229" t="s">
        <v>134</v>
      </c>
      <c r="E516" s="252" t="s">
        <v>20</v>
      </c>
      <c r="F516" s="253" t="s">
        <v>315</v>
      </c>
      <c r="G516" s="251"/>
      <c r="H516" s="252" t="s">
        <v>20</v>
      </c>
      <c r="I516" s="254"/>
      <c r="J516" s="251"/>
      <c r="K516" s="251"/>
      <c r="L516" s="255"/>
      <c r="M516" s="256"/>
      <c r="N516" s="257"/>
      <c r="O516" s="257"/>
      <c r="P516" s="257"/>
      <c r="Q516" s="257"/>
      <c r="R516" s="257"/>
      <c r="S516" s="257"/>
      <c r="T516" s="258"/>
      <c r="AT516" s="259" t="s">
        <v>134</v>
      </c>
      <c r="AU516" s="259" t="s">
        <v>82</v>
      </c>
      <c r="AV516" s="13" t="s">
        <v>80</v>
      </c>
      <c r="AW516" s="13" t="s">
        <v>35</v>
      </c>
      <c r="AX516" s="13" t="s">
        <v>72</v>
      </c>
      <c r="AY516" s="259" t="s">
        <v>124</v>
      </c>
    </row>
    <row r="517" s="11" customFormat="1">
      <c r="B517" s="227"/>
      <c r="C517" s="228"/>
      <c r="D517" s="229" t="s">
        <v>134</v>
      </c>
      <c r="E517" s="230" t="s">
        <v>20</v>
      </c>
      <c r="F517" s="231" t="s">
        <v>316</v>
      </c>
      <c r="G517" s="228"/>
      <c r="H517" s="232">
        <v>24.48</v>
      </c>
      <c r="I517" s="233"/>
      <c r="J517" s="228"/>
      <c r="K517" s="228"/>
      <c r="L517" s="234"/>
      <c r="M517" s="235"/>
      <c r="N517" s="236"/>
      <c r="O517" s="236"/>
      <c r="P517" s="236"/>
      <c r="Q517" s="236"/>
      <c r="R517" s="236"/>
      <c r="S517" s="236"/>
      <c r="T517" s="237"/>
      <c r="AT517" s="238" t="s">
        <v>134</v>
      </c>
      <c r="AU517" s="238" t="s">
        <v>82</v>
      </c>
      <c r="AV517" s="11" t="s">
        <v>82</v>
      </c>
      <c r="AW517" s="11" t="s">
        <v>35</v>
      </c>
      <c r="AX517" s="11" t="s">
        <v>72</v>
      </c>
      <c r="AY517" s="238" t="s">
        <v>124</v>
      </c>
    </row>
    <row r="518" s="12" customFormat="1">
      <c r="B518" s="239"/>
      <c r="C518" s="240"/>
      <c r="D518" s="229" t="s">
        <v>134</v>
      </c>
      <c r="E518" s="241" t="s">
        <v>20</v>
      </c>
      <c r="F518" s="242" t="s">
        <v>135</v>
      </c>
      <c r="G518" s="240"/>
      <c r="H518" s="243">
        <v>1078.1500000000001</v>
      </c>
      <c r="I518" s="244"/>
      <c r="J518" s="240"/>
      <c r="K518" s="240"/>
      <c r="L518" s="245"/>
      <c r="M518" s="246"/>
      <c r="N518" s="247"/>
      <c r="O518" s="247"/>
      <c r="P518" s="247"/>
      <c r="Q518" s="247"/>
      <c r="R518" s="247"/>
      <c r="S518" s="247"/>
      <c r="T518" s="248"/>
      <c r="AT518" s="249" t="s">
        <v>134</v>
      </c>
      <c r="AU518" s="249" t="s">
        <v>82</v>
      </c>
      <c r="AV518" s="12" t="s">
        <v>132</v>
      </c>
      <c r="AW518" s="12" t="s">
        <v>35</v>
      </c>
      <c r="AX518" s="12" t="s">
        <v>80</v>
      </c>
      <c r="AY518" s="249" t="s">
        <v>124</v>
      </c>
    </row>
    <row r="519" s="1" customFormat="1" ht="38.25" customHeight="1">
      <c r="B519" s="45"/>
      <c r="C519" s="216" t="s">
        <v>575</v>
      </c>
      <c r="D519" s="216" t="s">
        <v>127</v>
      </c>
      <c r="E519" s="217" t="s">
        <v>576</v>
      </c>
      <c r="F519" s="218" t="s">
        <v>577</v>
      </c>
      <c r="G519" s="219" t="s">
        <v>243</v>
      </c>
      <c r="H519" s="221"/>
      <c r="I519" s="221"/>
      <c r="J519" s="220">
        <f>ROUND(I519*H519,2)</f>
        <v>0</v>
      </c>
      <c r="K519" s="218" t="s">
        <v>131</v>
      </c>
      <c r="L519" s="71"/>
      <c r="M519" s="222" t="s">
        <v>20</v>
      </c>
      <c r="N519" s="223" t="s">
        <v>43</v>
      </c>
      <c r="O519" s="46"/>
      <c r="P519" s="224">
        <f>O519*H519</f>
        <v>0</v>
      </c>
      <c r="Q519" s="224">
        <v>0</v>
      </c>
      <c r="R519" s="224">
        <f>Q519*H519</f>
        <v>0</v>
      </c>
      <c r="S519" s="224">
        <v>0</v>
      </c>
      <c r="T519" s="225">
        <f>S519*H519</f>
        <v>0</v>
      </c>
      <c r="AR519" s="23" t="s">
        <v>212</v>
      </c>
      <c r="AT519" s="23" t="s">
        <v>127</v>
      </c>
      <c r="AU519" s="23" t="s">
        <v>82</v>
      </c>
      <c r="AY519" s="23" t="s">
        <v>124</v>
      </c>
      <c r="BE519" s="226">
        <f>IF(N519="základní",J519,0)</f>
        <v>0</v>
      </c>
      <c r="BF519" s="226">
        <f>IF(N519="snížená",J519,0)</f>
        <v>0</v>
      </c>
      <c r="BG519" s="226">
        <f>IF(N519="zákl. přenesená",J519,0)</f>
        <v>0</v>
      </c>
      <c r="BH519" s="226">
        <f>IF(N519="sníž. přenesená",J519,0)</f>
        <v>0</v>
      </c>
      <c r="BI519" s="226">
        <f>IF(N519="nulová",J519,0)</f>
        <v>0</v>
      </c>
      <c r="BJ519" s="23" t="s">
        <v>80</v>
      </c>
      <c r="BK519" s="226">
        <f>ROUND(I519*H519,2)</f>
        <v>0</v>
      </c>
      <c r="BL519" s="23" t="s">
        <v>212</v>
      </c>
      <c r="BM519" s="23" t="s">
        <v>578</v>
      </c>
    </row>
    <row r="520" s="10" customFormat="1" ht="29.88" customHeight="1">
      <c r="B520" s="200"/>
      <c r="C520" s="201"/>
      <c r="D520" s="202" t="s">
        <v>71</v>
      </c>
      <c r="E520" s="214" t="s">
        <v>579</v>
      </c>
      <c r="F520" s="214" t="s">
        <v>580</v>
      </c>
      <c r="G520" s="201"/>
      <c r="H520" s="201"/>
      <c r="I520" s="204"/>
      <c r="J520" s="215">
        <f>BK520</f>
        <v>0</v>
      </c>
      <c r="K520" s="201"/>
      <c r="L520" s="206"/>
      <c r="M520" s="207"/>
      <c r="N520" s="208"/>
      <c r="O520" s="208"/>
      <c r="P520" s="209">
        <f>SUM(P521:P528)</f>
        <v>0</v>
      </c>
      <c r="Q520" s="208"/>
      <c r="R520" s="209">
        <f>SUM(R521:R528)</f>
        <v>0.15545000000000001</v>
      </c>
      <c r="S520" s="208"/>
      <c r="T520" s="210">
        <f>SUM(T521:T528)</f>
        <v>0</v>
      </c>
      <c r="AR520" s="211" t="s">
        <v>82</v>
      </c>
      <c r="AT520" s="212" t="s">
        <v>71</v>
      </c>
      <c r="AU520" s="212" t="s">
        <v>80</v>
      </c>
      <c r="AY520" s="211" t="s">
        <v>124</v>
      </c>
      <c r="BK520" s="213">
        <f>SUM(BK521:BK528)</f>
        <v>0</v>
      </c>
    </row>
    <row r="521" s="1" customFormat="1" ht="16.5" customHeight="1">
      <c r="B521" s="45"/>
      <c r="C521" s="216" t="s">
        <v>278</v>
      </c>
      <c r="D521" s="216" t="s">
        <v>127</v>
      </c>
      <c r="E521" s="217" t="s">
        <v>581</v>
      </c>
      <c r="F521" s="218" t="s">
        <v>582</v>
      </c>
      <c r="G521" s="219" t="s">
        <v>255</v>
      </c>
      <c r="H521" s="220">
        <v>1</v>
      </c>
      <c r="I521" s="221"/>
      <c r="J521" s="220">
        <f>ROUND(I521*H521,2)</f>
        <v>0</v>
      </c>
      <c r="K521" s="218" t="s">
        <v>250</v>
      </c>
      <c r="L521" s="71"/>
      <c r="M521" s="222" t="s">
        <v>20</v>
      </c>
      <c r="N521" s="223" t="s">
        <v>43</v>
      </c>
      <c r="O521" s="46"/>
      <c r="P521" s="224">
        <f>O521*H521</f>
        <v>0</v>
      </c>
      <c r="Q521" s="224">
        <v>0.00025000000000000001</v>
      </c>
      <c r="R521" s="224">
        <f>Q521*H521</f>
        <v>0.00025000000000000001</v>
      </c>
      <c r="S521" s="224">
        <v>0</v>
      </c>
      <c r="T521" s="225">
        <f>S521*H521</f>
        <v>0</v>
      </c>
      <c r="AR521" s="23" t="s">
        <v>212</v>
      </c>
      <c r="AT521" s="23" t="s">
        <v>127</v>
      </c>
      <c r="AU521" s="23" t="s">
        <v>82</v>
      </c>
      <c r="AY521" s="23" t="s">
        <v>124</v>
      </c>
      <c r="BE521" s="226">
        <f>IF(N521="základní",J521,0)</f>
        <v>0</v>
      </c>
      <c r="BF521" s="226">
        <f>IF(N521="snížená",J521,0)</f>
        <v>0</v>
      </c>
      <c r="BG521" s="226">
        <f>IF(N521="zákl. přenesená",J521,0)</f>
        <v>0</v>
      </c>
      <c r="BH521" s="226">
        <f>IF(N521="sníž. přenesená",J521,0)</f>
        <v>0</v>
      </c>
      <c r="BI521" s="226">
        <f>IF(N521="nulová",J521,0)</f>
        <v>0</v>
      </c>
      <c r="BJ521" s="23" t="s">
        <v>80</v>
      </c>
      <c r="BK521" s="226">
        <f>ROUND(I521*H521,2)</f>
        <v>0</v>
      </c>
      <c r="BL521" s="23" t="s">
        <v>212</v>
      </c>
      <c r="BM521" s="23" t="s">
        <v>583</v>
      </c>
    </row>
    <row r="522" s="1" customFormat="1" ht="25.5" customHeight="1">
      <c r="B522" s="45"/>
      <c r="C522" s="260" t="s">
        <v>584</v>
      </c>
      <c r="D522" s="260" t="s">
        <v>318</v>
      </c>
      <c r="E522" s="261" t="s">
        <v>585</v>
      </c>
      <c r="F522" s="262" t="s">
        <v>586</v>
      </c>
      <c r="G522" s="263" t="s">
        <v>138</v>
      </c>
      <c r="H522" s="264">
        <v>2</v>
      </c>
      <c r="I522" s="265"/>
      <c r="J522" s="264">
        <f>ROUND(I522*H522,2)</f>
        <v>0</v>
      </c>
      <c r="K522" s="262" t="s">
        <v>250</v>
      </c>
      <c r="L522" s="266"/>
      <c r="M522" s="267" t="s">
        <v>20</v>
      </c>
      <c r="N522" s="268" t="s">
        <v>43</v>
      </c>
      <c r="O522" s="46"/>
      <c r="P522" s="224">
        <f>O522*H522</f>
        <v>0</v>
      </c>
      <c r="Q522" s="224">
        <v>0.038800000000000001</v>
      </c>
      <c r="R522" s="224">
        <f>Q522*H522</f>
        <v>0.077600000000000002</v>
      </c>
      <c r="S522" s="224">
        <v>0</v>
      </c>
      <c r="T522" s="225">
        <f>S522*H522</f>
        <v>0</v>
      </c>
      <c r="AR522" s="23" t="s">
        <v>317</v>
      </c>
      <c r="AT522" s="23" t="s">
        <v>318</v>
      </c>
      <c r="AU522" s="23" t="s">
        <v>82</v>
      </c>
      <c r="AY522" s="23" t="s">
        <v>124</v>
      </c>
      <c r="BE522" s="226">
        <f>IF(N522="základní",J522,0)</f>
        <v>0</v>
      </c>
      <c r="BF522" s="226">
        <f>IF(N522="snížená",J522,0)</f>
        <v>0</v>
      </c>
      <c r="BG522" s="226">
        <f>IF(N522="zákl. přenesená",J522,0)</f>
        <v>0</v>
      </c>
      <c r="BH522" s="226">
        <f>IF(N522="sníž. přenesená",J522,0)</f>
        <v>0</v>
      </c>
      <c r="BI522" s="226">
        <f>IF(N522="nulová",J522,0)</f>
        <v>0</v>
      </c>
      <c r="BJ522" s="23" t="s">
        <v>80</v>
      </c>
      <c r="BK522" s="226">
        <f>ROUND(I522*H522,2)</f>
        <v>0</v>
      </c>
      <c r="BL522" s="23" t="s">
        <v>212</v>
      </c>
      <c r="BM522" s="23" t="s">
        <v>587</v>
      </c>
    </row>
    <row r="523" s="11" customFormat="1">
      <c r="B523" s="227"/>
      <c r="C523" s="228"/>
      <c r="D523" s="229" t="s">
        <v>134</v>
      </c>
      <c r="E523" s="230" t="s">
        <v>20</v>
      </c>
      <c r="F523" s="231" t="s">
        <v>82</v>
      </c>
      <c r="G523" s="228"/>
      <c r="H523" s="232">
        <v>2</v>
      </c>
      <c r="I523" s="233"/>
      <c r="J523" s="228"/>
      <c r="K523" s="228"/>
      <c r="L523" s="234"/>
      <c r="M523" s="235"/>
      <c r="N523" s="236"/>
      <c r="O523" s="236"/>
      <c r="P523" s="236"/>
      <c r="Q523" s="236"/>
      <c r="R523" s="236"/>
      <c r="S523" s="236"/>
      <c r="T523" s="237"/>
      <c r="AT523" s="238" t="s">
        <v>134</v>
      </c>
      <c r="AU523" s="238" t="s">
        <v>82</v>
      </c>
      <c r="AV523" s="11" t="s">
        <v>82</v>
      </c>
      <c r="AW523" s="11" t="s">
        <v>35</v>
      </c>
      <c r="AX523" s="11" t="s">
        <v>72</v>
      </c>
      <c r="AY523" s="238" t="s">
        <v>124</v>
      </c>
    </row>
    <row r="524" s="12" customFormat="1">
      <c r="B524" s="239"/>
      <c r="C524" s="240"/>
      <c r="D524" s="229" t="s">
        <v>134</v>
      </c>
      <c r="E524" s="241" t="s">
        <v>20</v>
      </c>
      <c r="F524" s="242" t="s">
        <v>135</v>
      </c>
      <c r="G524" s="240"/>
      <c r="H524" s="243">
        <v>2</v>
      </c>
      <c r="I524" s="244"/>
      <c r="J524" s="240"/>
      <c r="K524" s="240"/>
      <c r="L524" s="245"/>
      <c r="M524" s="246"/>
      <c r="N524" s="247"/>
      <c r="O524" s="247"/>
      <c r="P524" s="247"/>
      <c r="Q524" s="247"/>
      <c r="R524" s="247"/>
      <c r="S524" s="247"/>
      <c r="T524" s="248"/>
      <c r="AT524" s="249" t="s">
        <v>134</v>
      </c>
      <c r="AU524" s="249" t="s">
        <v>82</v>
      </c>
      <c r="AV524" s="12" t="s">
        <v>132</v>
      </c>
      <c r="AW524" s="12" t="s">
        <v>35</v>
      </c>
      <c r="AX524" s="12" t="s">
        <v>80</v>
      </c>
      <c r="AY524" s="249" t="s">
        <v>124</v>
      </c>
    </row>
    <row r="525" s="1" customFormat="1" ht="25.5" customHeight="1">
      <c r="B525" s="45"/>
      <c r="C525" s="260" t="s">
        <v>588</v>
      </c>
      <c r="D525" s="260" t="s">
        <v>318</v>
      </c>
      <c r="E525" s="261" t="s">
        <v>589</v>
      </c>
      <c r="F525" s="262" t="s">
        <v>590</v>
      </c>
      <c r="G525" s="263" t="s">
        <v>138</v>
      </c>
      <c r="H525" s="264">
        <v>2</v>
      </c>
      <c r="I525" s="265"/>
      <c r="J525" s="264">
        <f>ROUND(I525*H525,2)</f>
        <v>0</v>
      </c>
      <c r="K525" s="262" t="s">
        <v>250</v>
      </c>
      <c r="L525" s="266"/>
      <c r="M525" s="267" t="s">
        <v>20</v>
      </c>
      <c r="N525" s="268" t="s">
        <v>43</v>
      </c>
      <c r="O525" s="46"/>
      <c r="P525" s="224">
        <f>O525*H525</f>
        <v>0</v>
      </c>
      <c r="Q525" s="224">
        <v>0.038800000000000001</v>
      </c>
      <c r="R525" s="224">
        <f>Q525*H525</f>
        <v>0.077600000000000002</v>
      </c>
      <c r="S525" s="224">
        <v>0</v>
      </c>
      <c r="T525" s="225">
        <f>S525*H525</f>
        <v>0</v>
      </c>
      <c r="AR525" s="23" t="s">
        <v>317</v>
      </c>
      <c r="AT525" s="23" t="s">
        <v>318</v>
      </c>
      <c r="AU525" s="23" t="s">
        <v>82</v>
      </c>
      <c r="AY525" s="23" t="s">
        <v>124</v>
      </c>
      <c r="BE525" s="226">
        <f>IF(N525="základní",J525,0)</f>
        <v>0</v>
      </c>
      <c r="BF525" s="226">
        <f>IF(N525="snížená",J525,0)</f>
        <v>0</v>
      </c>
      <c r="BG525" s="226">
        <f>IF(N525="zákl. přenesená",J525,0)</f>
        <v>0</v>
      </c>
      <c r="BH525" s="226">
        <f>IF(N525="sníž. přenesená",J525,0)</f>
        <v>0</v>
      </c>
      <c r="BI525" s="226">
        <f>IF(N525="nulová",J525,0)</f>
        <v>0</v>
      </c>
      <c r="BJ525" s="23" t="s">
        <v>80</v>
      </c>
      <c r="BK525" s="226">
        <f>ROUND(I525*H525,2)</f>
        <v>0</v>
      </c>
      <c r="BL525" s="23" t="s">
        <v>212</v>
      </c>
      <c r="BM525" s="23" t="s">
        <v>591</v>
      </c>
    </row>
    <row r="526" s="11" customFormat="1">
      <c r="B526" s="227"/>
      <c r="C526" s="228"/>
      <c r="D526" s="229" t="s">
        <v>134</v>
      </c>
      <c r="E526" s="230" t="s">
        <v>20</v>
      </c>
      <c r="F526" s="231" t="s">
        <v>82</v>
      </c>
      <c r="G526" s="228"/>
      <c r="H526" s="232">
        <v>2</v>
      </c>
      <c r="I526" s="233"/>
      <c r="J526" s="228"/>
      <c r="K526" s="228"/>
      <c r="L526" s="234"/>
      <c r="M526" s="235"/>
      <c r="N526" s="236"/>
      <c r="O526" s="236"/>
      <c r="P526" s="236"/>
      <c r="Q526" s="236"/>
      <c r="R526" s="236"/>
      <c r="S526" s="236"/>
      <c r="T526" s="237"/>
      <c r="AT526" s="238" t="s">
        <v>134</v>
      </c>
      <c r="AU526" s="238" t="s">
        <v>82</v>
      </c>
      <c r="AV526" s="11" t="s">
        <v>82</v>
      </c>
      <c r="AW526" s="11" t="s">
        <v>35</v>
      </c>
      <c r="AX526" s="11" t="s">
        <v>72</v>
      </c>
      <c r="AY526" s="238" t="s">
        <v>124</v>
      </c>
    </row>
    <row r="527" s="12" customFormat="1">
      <c r="B527" s="239"/>
      <c r="C527" s="240"/>
      <c r="D527" s="229" t="s">
        <v>134</v>
      </c>
      <c r="E527" s="241" t="s">
        <v>20</v>
      </c>
      <c r="F527" s="242" t="s">
        <v>135</v>
      </c>
      <c r="G527" s="240"/>
      <c r="H527" s="243">
        <v>2</v>
      </c>
      <c r="I527" s="244"/>
      <c r="J527" s="240"/>
      <c r="K527" s="240"/>
      <c r="L527" s="245"/>
      <c r="M527" s="246"/>
      <c r="N527" s="247"/>
      <c r="O527" s="247"/>
      <c r="P527" s="247"/>
      <c r="Q527" s="247"/>
      <c r="R527" s="247"/>
      <c r="S527" s="247"/>
      <c r="T527" s="248"/>
      <c r="AT527" s="249" t="s">
        <v>134</v>
      </c>
      <c r="AU527" s="249" t="s">
        <v>82</v>
      </c>
      <c r="AV527" s="12" t="s">
        <v>132</v>
      </c>
      <c r="AW527" s="12" t="s">
        <v>35</v>
      </c>
      <c r="AX527" s="12" t="s">
        <v>80</v>
      </c>
      <c r="AY527" s="249" t="s">
        <v>124</v>
      </c>
    </row>
    <row r="528" s="1" customFormat="1" ht="38.25" customHeight="1">
      <c r="B528" s="45"/>
      <c r="C528" s="216" t="s">
        <v>592</v>
      </c>
      <c r="D528" s="216" t="s">
        <v>127</v>
      </c>
      <c r="E528" s="217" t="s">
        <v>593</v>
      </c>
      <c r="F528" s="218" t="s">
        <v>594</v>
      </c>
      <c r="G528" s="219" t="s">
        <v>243</v>
      </c>
      <c r="H528" s="221"/>
      <c r="I528" s="221"/>
      <c r="J528" s="220">
        <f>ROUND(I528*H528,2)</f>
        <v>0</v>
      </c>
      <c r="K528" s="218" t="s">
        <v>131</v>
      </c>
      <c r="L528" s="71"/>
      <c r="M528" s="222" t="s">
        <v>20</v>
      </c>
      <c r="N528" s="223" t="s">
        <v>43</v>
      </c>
      <c r="O528" s="46"/>
      <c r="P528" s="224">
        <f>O528*H528</f>
        <v>0</v>
      </c>
      <c r="Q528" s="224">
        <v>0</v>
      </c>
      <c r="R528" s="224">
        <f>Q528*H528</f>
        <v>0</v>
      </c>
      <c r="S528" s="224">
        <v>0</v>
      </c>
      <c r="T528" s="225">
        <f>S528*H528</f>
        <v>0</v>
      </c>
      <c r="AR528" s="23" t="s">
        <v>212</v>
      </c>
      <c r="AT528" s="23" t="s">
        <v>127</v>
      </c>
      <c r="AU528" s="23" t="s">
        <v>82</v>
      </c>
      <c r="AY528" s="23" t="s">
        <v>124</v>
      </c>
      <c r="BE528" s="226">
        <f>IF(N528="základní",J528,0)</f>
        <v>0</v>
      </c>
      <c r="BF528" s="226">
        <f>IF(N528="snížená",J528,0)</f>
        <v>0</v>
      </c>
      <c r="BG528" s="226">
        <f>IF(N528="zákl. přenesená",J528,0)</f>
        <v>0</v>
      </c>
      <c r="BH528" s="226">
        <f>IF(N528="sníž. přenesená",J528,0)</f>
        <v>0</v>
      </c>
      <c r="BI528" s="226">
        <f>IF(N528="nulová",J528,0)</f>
        <v>0</v>
      </c>
      <c r="BJ528" s="23" t="s">
        <v>80</v>
      </c>
      <c r="BK528" s="226">
        <f>ROUND(I528*H528,2)</f>
        <v>0</v>
      </c>
      <c r="BL528" s="23" t="s">
        <v>212</v>
      </c>
      <c r="BM528" s="23" t="s">
        <v>595</v>
      </c>
    </row>
    <row r="529" s="10" customFormat="1" ht="37.44001" customHeight="1">
      <c r="B529" s="200"/>
      <c r="C529" s="201"/>
      <c r="D529" s="202" t="s">
        <v>71</v>
      </c>
      <c r="E529" s="203" t="s">
        <v>596</v>
      </c>
      <c r="F529" s="203" t="s">
        <v>597</v>
      </c>
      <c r="G529" s="201"/>
      <c r="H529" s="201"/>
      <c r="I529" s="204"/>
      <c r="J529" s="205">
        <f>BK529</f>
        <v>0</v>
      </c>
      <c r="K529" s="201"/>
      <c r="L529" s="206"/>
      <c r="M529" s="207"/>
      <c r="N529" s="208"/>
      <c r="O529" s="208"/>
      <c r="P529" s="209">
        <f>SUM(P530:P534)</f>
        <v>0</v>
      </c>
      <c r="Q529" s="208"/>
      <c r="R529" s="209">
        <f>SUM(R530:R534)</f>
        <v>0</v>
      </c>
      <c r="S529" s="208"/>
      <c r="T529" s="210">
        <f>SUM(T530:T534)</f>
        <v>0</v>
      </c>
      <c r="AR529" s="211" t="s">
        <v>132</v>
      </c>
      <c r="AT529" s="212" t="s">
        <v>71</v>
      </c>
      <c r="AU529" s="212" t="s">
        <v>72</v>
      </c>
      <c r="AY529" s="211" t="s">
        <v>124</v>
      </c>
      <c r="BK529" s="213">
        <f>SUM(BK530:BK534)</f>
        <v>0</v>
      </c>
    </row>
    <row r="530" s="1" customFormat="1" ht="16.5" customHeight="1">
      <c r="B530" s="45"/>
      <c r="C530" s="216" t="s">
        <v>598</v>
      </c>
      <c r="D530" s="216" t="s">
        <v>127</v>
      </c>
      <c r="E530" s="217" t="s">
        <v>599</v>
      </c>
      <c r="F530" s="218" t="s">
        <v>600</v>
      </c>
      <c r="G530" s="219" t="s">
        <v>249</v>
      </c>
      <c r="H530" s="220">
        <v>20</v>
      </c>
      <c r="I530" s="221"/>
      <c r="J530" s="220">
        <f>ROUND(I530*H530,2)</f>
        <v>0</v>
      </c>
      <c r="K530" s="218" t="s">
        <v>250</v>
      </c>
      <c r="L530" s="71"/>
      <c r="M530" s="222" t="s">
        <v>20</v>
      </c>
      <c r="N530" s="223" t="s">
        <v>43</v>
      </c>
      <c r="O530" s="46"/>
      <c r="P530" s="224">
        <f>O530*H530</f>
        <v>0</v>
      </c>
      <c r="Q530" s="224">
        <v>0</v>
      </c>
      <c r="R530" s="224">
        <f>Q530*H530</f>
        <v>0</v>
      </c>
      <c r="S530" s="224">
        <v>0</v>
      </c>
      <c r="T530" s="225">
        <f>S530*H530</f>
        <v>0</v>
      </c>
      <c r="AR530" s="23" t="s">
        <v>601</v>
      </c>
      <c r="AT530" s="23" t="s">
        <v>127</v>
      </c>
      <c r="AU530" s="23" t="s">
        <v>80</v>
      </c>
      <c r="AY530" s="23" t="s">
        <v>124</v>
      </c>
      <c r="BE530" s="226">
        <f>IF(N530="základní",J530,0)</f>
        <v>0</v>
      </c>
      <c r="BF530" s="226">
        <f>IF(N530="snížená",J530,0)</f>
        <v>0</v>
      </c>
      <c r="BG530" s="226">
        <f>IF(N530="zákl. přenesená",J530,0)</f>
        <v>0</v>
      </c>
      <c r="BH530" s="226">
        <f>IF(N530="sníž. přenesená",J530,0)</f>
        <v>0</v>
      </c>
      <c r="BI530" s="226">
        <f>IF(N530="nulová",J530,0)</f>
        <v>0</v>
      </c>
      <c r="BJ530" s="23" t="s">
        <v>80</v>
      </c>
      <c r="BK530" s="226">
        <f>ROUND(I530*H530,2)</f>
        <v>0</v>
      </c>
      <c r="BL530" s="23" t="s">
        <v>601</v>
      </c>
      <c r="BM530" s="23" t="s">
        <v>602</v>
      </c>
    </row>
    <row r="531" s="1" customFormat="1" ht="25.5" customHeight="1">
      <c r="B531" s="45"/>
      <c r="C531" s="216" t="s">
        <v>603</v>
      </c>
      <c r="D531" s="216" t="s">
        <v>127</v>
      </c>
      <c r="E531" s="217" t="s">
        <v>604</v>
      </c>
      <c r="F531" s="218" t="s">
        <v>605</v>
      </c>
      <c r="G531" s="219" t="s">
        <v>606</v>
      </c>
      <c r="H531" s="220">
        <v>1</v>
      </c>
      <c r="I531" s="221"/>
      <c r="J531" s="220">
        <f>ROUND(I531*H531,2)</f>
        <v>0</v>
      </c>
      <c r="K531" s="218" t="s">
        <v>250</v>
      </c>
      <c r="L531" s="71"/>
      <c r="M531" s="222" t="s">
        <v>20</v>
      </c>
      <c r="N531" s="223" t="s">
        <v>43</v>
      </c>
      <c r="O531" s="46"/>
      <c r="P531" s="224">
        <f>O531*H531</f>
        <v>0</v>
      </c>
      <c r="Q531" s="224">
        <v>0</v>
      </c>
      <c r="R531" s="224">
        <f>Q531*H531</f>
        <v>0</v>
      </c>
      <c r="S531" s="224">
        <v>0</v>
      </c>
      <c r="T531" s="225">
        <f>S531*H531</f>
        <v>0</v>
      </c>
      <c r="AR531" s="23" t="s">
        <v>601</v>
      </c>
      <c r="AT531" s="23" t="s">
        <v>127</v>
      </c>
      <c r="AU531" s="23" t="s">
        <v>80</v>
      </c>
      <c r="AY531" s="23" t="s">
        <v>124</v>
      </c>
      <c r="BE531" s="226">
        <f>IF(N531="základní",J531,0)</f>
        <v>0</v>
      </c>
      <c r="BF531" s="226">
        <f>IF(N531="snížená",J531,0)</f>
        <v>0</v>
      </c>
      <c r="BG531" s="226">
        <f>IF(N531="zákl. přenesená",J531,0)</f>
        <v>0</v>
      </c>
      <c r="BH531" s="226">
        <f>IF(N531="sníž. přenesená",J531,0)</f>
        <v>0</v>
      </c>
      <c r="BI531" s="226">
        <f>IF(N531="nulová",J531,0)</f>
        <v>0</v>
      </c>
      <c r="BJ531" s="23" t="s">
        <v>80</v>
      </c>
      <c r="BK531" s="226">
        <f>ROUND(I531*H531,2)</f>
        <v>0</v>
      </c>
      <c r="BL531" s="23" t="s">
        <v>601</v>
      </c>
      <c r="BM531" s="23" t="s">
        <v>607</v>
      </c>
    </row>
    <row r="532" s="1" customFormat="1" ht="38.25" customHeight="1">
      <c r="B532" s="45"/>
      <c r="C532" s="216" t="s">
        <v>608</v>
      </c>
      <c r="D532" s="216" t="s">
        <v>127</v>
      </c>
      <c r="E532" s="217" t="s">
        <v>609</v>
      </c>
      <c r="F532" s="218" t="s">
        <v>610</v>
      </c>
      <c r="G532" s="219" t="s">
        <v>606</v>
      </c>
      <c r="H532" s="220">
        <v>1</v>
      </c>
      <c r="I532" s="221"/>
      <c r="J532" s="220">
        <f>ROUND(I532*H532,2)</f>
        <v>0</v>
      </c>
      <c r="K532" s="218" t="s">
        <v>250</v>
      </c>
      <c r="L532" s="71"/>
      <c r="M532" s="222" t="s">
        <v>20</v>
      </c>
      <c r="N532" s="223" t="s">
        <v>43</v>
      </c>
      <c r="O532" s="46"/>
      <c r="P532" s="224">
        <f>O532*H532</f>
        <v>0</v>
      </c>
      <c r="Q532" s="224">
        <v>0</v>
      </c>
      <c r="R532" s="224">
        <f>Q532*H532</f>
        <v>0</v>
      </c>
      <c r="S532" s="224">
        <v>0</v>
      </c>
      <c r="T532" s="225">
        <f>S532*H532</f>
        <v>0</v>
      </c>
      <c r="AR532" s="23" t="s">
        <v>601</v>
      </c>
      <c r="AT532" s="23" t="s">
        <v>127</v>
      </c>
      <c r="AU532" s="23" t="s">
        <v>80</v>
      </c>
      <c r="AY532" s="23" t="s">
        <v>124</v>
      </c>
      <c r="BE532" s="226">
        <f>IF(N532="základní",J532,0)</f>
        <v>0</v>
      </c>
      <c r="BF532" s="226">
        <f>IF(N532="snížená",J532,0)</f>
        <v>0</v>
      </c>
      <c r="BG532" s="226">
        <f>IF(N532="zákl. přenesená",J532,0)</f>
        <v>0</v>
      </c>
      <c r="BH532" s="226">
        <f>IF(N532="sníž. přenesená",J532,0)</f>
        <v>0</v>
      </c>
      <c r="BI532" s="226">
        <f>IF(N532="nulová",J532,0)</f>
        <v>0</v>
      </c>
      <c r="BJ532" s="23" t="s">
        <v>80</v>
      </c>
      <c r="BK532" s="226">
        <f>ROUND(I532*H532,2)</f>
        <v>0</v>
      </c>
      <c r="BL532" s="23" t="s">
        <v>601</v>
      </c>
      <c r="BM532" s="23" t="s">
        <v>611</v>
      </c>
    </row>
    <row r="533" s="1" customFormat="1" ht="16.5" customHeight="1">
      <c r="B533" s="45"/>
      <c r="C533" s="216" t="s">
        <v>612</v>
      </c>
      <c r="D533" s="216" t="s">
        <v>127</v>
      </c>
      <c r="E533" s="217" t="s">
        <v>613</v>
      </c>
      <c r="F533" s="218" t="s">
        <v>614</v>
      </c>
      <c r="G533" s="219" t="s">
        <v>606</v>
      </c>
      <c r="H533" s="220">
        <v>1</v>
      </c>
      <c r="I533" s="221"/>
      <c r="J533" s="220">
        <f>ROUND(I533*H533,2)</f>
        <v>0</v>
      </c>
      <c r="K533" s="218" t="s">
        <v>250</v>
      </c>
      <c r="L533" s="71"/>
      <c r="M533" s="222" t="s">
        <v>20</v>
      </c>
      <c r="N533" s="223" t="s">
        <v>43</v>
      </c>
      <c r="O533" s="46"/>
      <c r="P533" s="224">
        <f>O533*H533</f>
        <v>0</v>
      </c>
      <c r="Q533" s="224">
        <v>0</v>
      </c>
      <c r="R533" s="224">
        <f>Q533*H533</f>
        <v>0</v>
      </c>
      <c r="S533" s="224">
        <v>0</v>
      </c>
      <c r="T533" s="225">
        <f>S533*H533</f>
        <v>0</v>
      </c>
      <c r="AR533" s="23" t="s">
        <v>601</v>
      </c>
      <c r="AT533" s="23" t="s">
        <v>127</v>
      </c>
      <c r="AU533" s="23" t="s">
        <v>80</v>
      </c>
      <c r="AY533" s="23" t="s">
        <v>124</v>
      </c>
      <c r="BE533" s="226">
        <f>IF(N533="základní",J533,0)</f>
        <v>0</v>
      </c>
      <c r="BF533" s="226">
        <f>IF(N533="snížená",J533,0)</f>
        <v>0</v>
      </c>
      <c r="BG533" s="226">
        <f>IF(N533="zákl. přenesená",J533,0)</f>
        <v>0</v>
      </c>
      <c r="BH533" s="226">
        <f>IF(N533="sníž. přenesená",J533,0)</f>
        <v>0</v>
      </c>
      <c r="BI533" s="226">
        <f>IF(N533="nulová",J533,0)</f>
        <v>0</v>
      </c>
      <c r="BJ533" s="23" t="s">
        <v>80</v>
      </c>
      <c r="BK533" s="226">
        <f>ROUND(I533*H533,2)</f>
        <v>0</v>
      </c>
      <c r="BL533" s="23" t="s">
        <v>601</v>
      </c>
      <c r="BM533" s="23" t="s">
        <v>615</v>
      </c>
    </row>
    <row r="534" s="1" customFormat="1" ht="16.5" customHeight="1">
      <c r="B534" s="45"/>
      <c r="C534" s="216" t="s">
        <v>616</v>
      </c>
      <c r="D534" s="216" t="s">
        <v>127</v>
      </c>
      <c r="E534" s="217" t="s">
        <v>617</v>
      </c>
      <c r="F534" s="218" t="s">
        <v>618</v>
      </c>
      <c r="G534" s="219" t="s">
        <v>606</v>
      </c>
      <c r="H534" s="220">
        <v>1</v>
      </c>
      <c r="I534" s="221"/>
      <c r="J534" s="220">
        <f>ROUND(I534*H534,2)</f>
        <v>0</v>
      </c>
      <c r="K534" s="218" t="s">
        <v>250</v>
      </c>
      <c r="L534" s="71"/>
      <c r="M534" s="222" t="s">
        <v>20</v>
      </c>
      <c r="N534" s="223" t="s">
        <v>43</v>
      </c>
      <c r="O534" s="46"/>
      <c r="P534" s="224">
        <f>O534*H534</f>
        <v>0</v>
      </c>
      <c r="Q534" s="224">
        <v>0</v>
      </c>
      <c r="R534" s="224">
        <f>Q534*H534</f>
        <v>0</v>
      </c>
      <c r="S534" s="224">
        <v>0</v>
      </c>
      <c r="T534" s="225">
        <f>S534*H534</f>
        <v>0</v>
      </c>
      <c r="AR534" s="23" t="s">
        <v>601</v>
      </c>
      <c r="AT534" s="23" t="s">
        <v>127</v>
      </c>
      <c r="AU534" s="23" t="s">
        <v>80</v>
      </c>
      <c r="AY534" s="23" t="s">
        <v>124</v>
      </c>
      <c r="BE534" s="226">
        <f>IF(N534="základní",J534,0)</f>
        <v>0</v>
      </c>
      <c r="BF534" s="226">
        <f>IF(N534="snížená",J534,0)</f>
        <v>0</v>
      </c>
      <c r="BG534" s="226">
        <f>IF(N534="zákl. přenesená",J534,0)</f>
        <v>0</v>
      </c>
      <c r="BH534" s="226">
        <f>IF(N534="sníž. přenesená",J534,0)</f>
        <v>0</v>
      </c>
      <c r="BI534" s="226">
        <f>IF(N534="nulová",J534,0)</f>
        <v>0</v>
      </c>
      <c r="BJ534" s="23" t="s">
        <v>80</v>
      </c>
      <c r="BK534" s="226">
        <f>ROUND(I534*H534,2)</f>
        <v>0</v>
      </c>
      <c r="BL534" s="23" t="s">
        <v>601</v>
      </c>
      <c r="BM534" s="23" t="s">
        <v>619</v>
      </c>
    </row>
    <row r="535" s="10" customFormat="1" ht="37.44001" customHeight="1">
      <c r="B535" s="200"/>
      <c r="C535" s="201"/>
      <c r="D535" s="202" t="s">
        <v>71</v>
      </c>
      <c r="E535" s="203" t="s">
        <v>620</v>
      </c>
      <c r="F535" s="203" t="s">
        <v>621</v>
      </c>
      <c r="G535" s="201"/>
      <c r="H535" s="201"/>
      <c r="I535" s="204"/>
      <c r="J535" s="205">
        <f>BK535</f>
        <v>0</v>
      </c>
      <c r="K535" s="201"/>
      <c r="L535" s="206"/>
      <c r="M535" s="207"/>
      <c r="N535" s="208"/>
      <c r="O535" s="208"/>
      <c r="P535" s="209">
        <f>SUM(P536:P539)</f>
        <v>0</v>
      </c>
      <c r="Q535" s="208"/>
      <c r="R535" s="209">
        <f>SUM(R536:R539)</f>
        <v>0</v>
      </c>
      <c r="S535" s="208"/>
      <c r="T535" s="210">
        <f>SUM(T536:T539)</f>
        <v>0</v>
      </c>
      <c r="AR535" s="211" t="s">
        <v>150</v>
      </c>
      <c r="AT535" s="212" t="s">
        <v>71</v>
      </c>
      <c r="AU535" s="212" t="s">
        <v>72</v>
      </c>
      <c r="AY535" s="211" t="s">
        <v>124</v>
      </c>
      <c r="BK535" s="213">
        <f>SUM(BK536:BK539)</f>
        <v>0</v>
      </c>
    </row>
    <row r="536" s="1" customFormat="1" ht="25.5" customHeight="1">
      <c r="B536" s="45"/>
      <c r="C536" s="216" t="s">
        <v>622</v>
      </c>
      <c r="D536" s="216" t="s">
        <v>127</v>
      </c>
      <c r="E536" s="217" t="s">
        <v>623</v>
      </c>
      <c r="F536" s="218" t="s">
        <v>624</v>
      </c>
      <c r="G536" s="219" t="s">
        <v>606</v>
      </c>
      <c r="H536" s="220">
        <v>1</v>
      </c>
      <c r="I536" s="221"/>
      <c r="J536" s="220">
        <f>ROUND(I536*H536,2)</f>
        <v>0</v>
      </c>
      <c r="K536" s="218" t="s">
        <v>250</v>
      </c>
      <c r="L536" s="71"/>
      <c r="M536" s="222" t="s">
        <v>20</v>
      </c>
      <c r="N536" s="223" t="s">
        <v>43</v>
      </c>
      <c r="O536" s="46"/>
      <c r="P536" s="224">
        <f>O536*H536</f>
        <v>0</v>
      </c>
      <c r="Q536" s="224">
        <v>0</v>
      </c>
      <c r="R536" s="224">
        <f>Q536*H536</f>
        <v>0</v>
      </c>
      <c r="S536" s="224">
        <v>0</v>
      </c>
      <c r="T536" s="225">
        <f>S536*H536</f>
        <v>0</v>
      </c>
      <c r="AR536" s="23" t="s">
        <v>132</v>
      </c>
      <c r="AT536" s="23" t="s">
        <v>127</v>
      </c>
      <c r="AU536" s="23" t="s">
        <v>80</v>
      </c>
      <c r="AY536" s="23" t="s">
        <v>124</v>
      </c>
      <c r="BE536" s="226">
        <f>IF(N536="základní",J536,0)</f>
        <v>0</v>
      </c>
      <c r="BF536" s="226">
        <f>IF(N536="snížená",J536,0)</f>
        <v>0</v>
      </c>
      <c r="BG536" s="226">
        <f>IF(N536="zákl. přenesená",J536,0)</f>
        <v>0</v>
      </c>
      <c r="BH536" s="226">
        <f>IF(N536="sníž. přenesená",J536,0)</f>
        <v>0</v>
      </c>
      <c r="BI536" s="226">
        <f>IF(N536="nulová",J536,0)</f>
        <v>0</v>
      </c>
      <c r="BJ536" s="23" t="s">
        <v>80</v>
      </c>
      <c r="BK536" s="226">
        <f>ROUND(I536*H536,2)</f>
        <v>0</v>
      </c>
      <c r="BL536" s="23" t="s">
        <v>132</v>
      </c>
      <c r="BM536" s="23" t="s">
        <v>625</v>
      </c>
    </row>
    <row r="537" s="1" customFormat="1" ht="38.25" customHeight="1">
      <c r="B537" s="45"/>
      <c r="C537" s="216" t="s">
        <v>263</v>
      </c>
      <c r="D537" s="216" t="s">
        <v>127</v>
      </c>
      <c r="E537" s="217" t="s">
        <v>626</v>
      </c>
      <c r="F537" s="218" t="s">
        <v>627</v>
      </c>
      <c r="G537" s="219" t="s">
        <v>606</v>
      </c>
      <c r="H537" s="220">
        <v>1</v>
      </c>
      <c r="I537" s="221"/>
      <c r="J537" s="220">
        <f>ROUND(I537*H537,2)</f>
        <v>0</v>
      </c>
      <c r="K537" s="218" t="s">
        <v>250</v>
      </c>
      <c r="L537" s="71"/>
      <c r="M537" s="222" t="s">
        <v>20</v>
      </c>
      <c r="N537" s="223" t="s">
        <v>43</v>
      </c>
      <c r="O537" s="46"/>
      <c r="P537" s="224">
        <f>O537*H537</f>
        <v>0</v>
      </c>
      <c r="Q537" s="224">
        <v>0</v>
      </c>
      <c r="R537" s="224">
        <f>Q537*H537</f>
        <v>0</v>
      </c>
      <c r="S537" s="224">
        <v>0</v>
      </c>
      <c r="T537" s="225">
        <f>S537*H537</f>
        <v>0</v>
      </c>
      <c r="AR537" s="23" t="s">
        <v>132</v>
      </c>
      <c r="AT537" s="23" t="s">
        <v>127</v>
      </c>
      <c r="AU537" s="23" t="s">
        <v>80</v>
      </c>
      <c r="AY537" s="23" t="s">
        <v>124</v>
      </c>
      <c r="BE537" s="226">
        <f>IF(N537="základní",J537,0)</f>
        <v>0</v>
      </c>
      <c r="BF537" s="226">
        <f>IF(N537="snížená",J537,0)</f>
        <v>0</v>
      </c>
      <c r="BG537" s="226">
        <f>IF(N537="zákl. přenesená",J537,0)</f>
        <v>0</v>
      </c>
      <c r="BH537" s="226">
        <f>IF(N537="sníž. přenesená",J537,0)</f>
        <v>0</v>
      </c>
      <c r="BI537" s="226">
        <f>IF(N537="nulová",J537,0)</f>
        <v>0</v>
      </c>
      <c r="BJ537" s="23" t="s">
        <v>80</v>
      </c>
      <c r="BK537" s="226">
        <f>ROUND(I537*H537,2)</f>
        <v>0</v>
      </c>
      <c r="BL537" s="23" t="s">
        <v>132</v>
      </c>
      <c r="BM537" s="23" t="s">
        <v>628</v>
      </c>
    </row>
    <row r="538" s="1" customFormat="1" ht="25.5" customHeight="1">
      <c r="B538" s="45"/>
      <c r="C538" s="216" t="s">
        <v>629</v>
      </c>
      <c r="D538" s="216" t="s">
        <v>127</v>
      </c>
      <c r="E538" s="217" t="s">
        <v>630</v>
      </c>
      <c r="F538" s="218" t="s">
        <v>631</v>
      </c>
      <c r="G538" s="219" t="s">
        <v>606</v>
      </c>
      <c r="H538" s="220">
        <v>1</v>
      </c>
      <c r="I538" s="221"/>
      <c r="J538" s="220">
        <f>ROUND(I538*H538,2)</f>
        <v>0</v>
      </c>
      <c r="K538" s="218" t="s">
        <v>250</v>
      </c>
      <c r="L538" s="71"/>
      <c r="M538" s="222" t="s">
        <v>20</v>
      </c>
      <c r="N538" s="223" t="s">
        <v>43</v>
      </c>
      <c r="O538" s="46"/>
      <c r="P538" s="224">
        <f>O538*H538</f>
        <v>0</v>
      </c>
      <c r="Q538" s="224">
        <v>0</v>
      </c>
      <c r="R538" s="224">
        <f>Q538*H538</f>
        <v>0</v>
      </c>
      <c r="S538" s="224">
        <v>0</v>
      </c>
      <c r="T538" s="225">
        <f>S538*H538</f>
        <v>0</v>
      </c>
      <c r="AR538" s="23" t="s">
        <v>132</v>
      </c>
      <c r="AT538" s="23" t="s">
        <v>127</v>
      </c>
      <c r="AU538" s="23" t="s">
        <v>80</v>
      </c>
      <c r="AY538" s="23" t="s">
        <v>124</v>
      </c>
      <c r="BE538" s="226">
        <f>IF(N538="základní",J538,0)</f>
        <v>0</v>
      </c>
      <c r="BF538" s="226">
        <f>IF(N538="snížená",J538,0)</f>
        <v>0</v>
      </c>
      <c r="BG538" s="226">
        <f>IF(N538="zákl. přenesená",J538,0)</f>
        <v>0</v>
      </c>
      <c r="BH538" s="226">
        <f>IF(N538="sníž. přenesená",J538,0)</f>
        <v>0</v>
      </c>
      <c r="BI538" s="226">
        <f>IF(N538="nulová",J538,0)</f>
        <v>0</v>
      </c>
      <c r="BJ538" s="23" t="s">
        <v>80</v>
      </c>
      <c r="BK538" s="226">
        <f>ROUND(I538*H538,2)</f>
        <v>0</v>
      </c>
      <c r="BL538" s="23" t="s">
        <v>132</v>
      </c>
      <c r="BM538" s="23" t="s">
        <v>632</v>
      </c>
    </row>
    <row r="539" s="1" customFormat="1" ht="25.5" customHeight="1">
      <c r="B539" s="45"/>
      <c r="C539" s="216" t="s">
        <v>633</v>
      </c>
      <c r="D539" s="216" t="s">
        <v>127</v>
      </c>
      <c r="E539" s="217" t="s">
        <v>634</v>
      </c>
      <c r="F539" s="218" t="s">
        <v>635</v>
      </c>
      <c r="G539" s="219" t="s">
        <v>606</v>
      </c>
      <c r="H539" s="220">
        <v>1</v>
      </c>
      <c r="I539" s="221"/>
      <c r="J539" s="220">
        <f>ROUND(I539*H539,2)</f>
        <v>0</v>
      </c>
      <c r="K539" s="218" t="s">
        <v>250</v>
      </c>
      <c r="L539" s="71"/>
      <c r="M539" s="222" t="s">
        <v>20</v>
      </c>
      <c r="N539" s="269" t="s">
        <v>43</v>
      </c>
      <c r="O539" s="270"/>
      <c r="P539" s="271">
        <f>O539*H539</f>
        <v>0</v>
      </c>
      <c r="Q539" s="271">
        <v>0</v>
      </c>
      <c r="R539" s="271">
        <f>Q539*H539</f>
        <v>0</v>
      </c>
      <c r="S539" s="271">
        <v>0</v>
      </c>
      <c r="T539" s="272">
        <f>S539*H539</f>
        <v>0</v>
      </c>
      <c r="AR539" s="23" t="s">
        <v>132</v>
      </c>
      <c r="AT539" s="23" t="s">
        <v>127</v>
      </c>
      <c r="AU539" s="23" t="s">
        <v>80</v>
      </c>
      <c r="AY539" s="23" t="s">
        <v>124</v>
      </c>
      <c r="BE539" s="226">
        <f>IF(N539="základní",J539,0)</f>
        <v>0</v>
      </c>
      <c r="BF539" s="226">
        <f>IF(N539="snížená",J539,0)</f>
        <v>0</v>
      </c>
      <c r="BG539" s="226">
        <f>IF(N539="zákl. přenesená",J539,0)</f>
        <v>0</v>
      </c>
      <c r="BH539" s="226">
        <f>IF(N539="sníž. přenesená",J539,0)</f>
        <v>0</v>
      </c>
      <c r="BI539" s="226">
        <f>IF(N539="nulová",J539,0)</f>
        <v>0</v>
      </c>
      <c r="BJ539" s="23" t="s">
        <v>80</v>
      </c>
      <c r="BK539" s="226">
        <f>ROUND(I539*H539,2)</f>
        <v>0</v>
      </c>
      <c r="BL539" s="23" t="s">
        <v>132</v>
      </c>
      <c r="BM539" s="23" t="s">
        <v>636</v>
      </c>
    </row>
    <row r="540" s="1" customFormat="1" ht="6.96" customHeight="1">
      <c r="B540" s="66"/>
      <c r="C540" s="67"/>
      <c r="D540" s="67"/>
      <c r="E540" s="67"/>
      <c r="F540" s="67"/>
      <c r="G540" s="67"/>
      <c r="H540" s="67"/>
      <c r="I540" s="161"/>
      <c r="J540" s="67"/>
      <c r="K540" s="67"/>
      <c r="L540" s="71"/>
    </row>
  </sheetData>
  <sheetProtection sheet="1" autoFilter="0" formatColumns="0" formatRows="0" objects="1" scenarios="1" spinCount="100000" saltValue="1qjfVZcP7TVRH5Rs99xh0PvCCeMgXJWPFWvJEwXzaAdHimgW+XKWXs0U6kFRR4ECIATQzDbiu1NeaBo6gwYbtg==" hashValue="SV/5Cup0e76Du4jIbrLcIoCY5mQYX71FLnsJaOrY4iGkgNoy15dhxl8PAuDc4EoNRLGCuWTNWQ+wYXY+8IaPTQ==" algorithmName="SHA-512" password="CC35"/>
  <autoFilter ref="C87:K539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73" customWidth="1"/>
    <col min="2" max="2" width="1.664063" style="273" customWidth="1"/>
    <col min="3" max="4" width="5" style="273" customWidth="1"/>
    <col min="5" max="5" width="11.67" style="273" customWidth="1"/>
    <col min="6" max="6" width="9.17" style="273" customWidth="1"/>
    <col min="7" max="7" width="5" style="273" customWidth="1"/>
    <col min="8" max="8" width="77.83" style="273" customWidth="1"/>
    <col min="9" max="10" width="20" style="273" customWidth="1"/>
    <col min="11" max="11" width="1.664063" style="273" customWidth="1"/>
  </cols>
  <sheetData>
    <row r="1" ht="37.5" customHeight="1"/>
    <row r="2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="14" customFormat="1" ht="45" customHeight="1">
      <c r="B3" s="277"/>
      <c r="C3" s="278" t="s">
        <v>637</v>
      </c>
      <c r="D3" s="278"/>
      <c r="E3" s="278"/>
      <c r="F3" s="278"/>
      <c r="G3" s="278"/>
      <c r="H3" s="278"/>
      <c r="I3" s="278"/>
      <c r="J3" s="278"/>
      <c r="K3" s="279"/>
    </row>
    <row r="4" ht="25.5" customHeight="1">
      <c r="B4" s="280"/>
      <c r="C4" s="281" t="s">
        <v>638</v>
      </c>
      <c r="D4" s="281"/>
      <c r="E4" s="281"/>
      <c r="F4" s="281"/>
      <c r="G4" s="281"/>
      <c r="H4" s="281"/>
      <c r="I4" s="281"/>
      <c r="J4" s="281"/>
      <c r="K4" s="282"/>
    </row>
    <row r="5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ht="15" customHeight="1">
      <c r="B6" s="280"/>
      <c r="C6" s="284" t="s">
        <v>639</v>
      </c>
      <c r="D6" s="284"/>
      <c r="E6" s="284"/>
      <c r="F6" s="284"/>
      <c r="G6" s="284"/>
      <c r="H6" s="284"/>
      <c r="I6" s="284"/>
      <c r="J6" s="284"/>
      <c r="K6" s="282"/>
    </row>
    <row r="7" ht="15" customHeight="1">
      <c r="B7" s="285"/>
      <c r="C7" s="284" t="s">
        <v>640</v>
      </c>
      <c r="D7" s="284"/>
      <c r="E7" s="284"/>
      <c r="F7" s="284"/>
      <c r="G7" s="284"/>
      <c r="H7" s="284"/>
      <c r="I7" s="284"/>
      <c r="J7" s="284"/>
      <c r="K7" s="282"/>
    </row>
    <row r="8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ht="15" customHeight="1">
      <c r="B9" s="285"/>
      <c r="C9" s="284" t="s">
        <v>641</v>
      </c>
      <c r="D9" s="284"/>
      <c r="E9" s="284"/>
      <c r="F9" s="284"/>
      <c r="G9" s="284"/>
      <c r="H9" s="284"/>
      <c r="I9" s="284"/>
      <c r="J9" s="284"/>
      <c r="K9" s="282"/>
    </row>
    <row r="10" ht="15" customHeight="1">
      <c r="B10" s="285"/>
      <c r="C10" s="284"/>
      <c r="D10" s="284" t="s">
        <v>642</v>
      </c>
      <c r="E10" s="284"/>
      <c r="F10" s="284"/>
      <c r="G10" s="284"/>
      <c r="H10" s="284"/>
      <c r="I10" s="284"/>
      <c r="J10" s="284"/>
      <c r="K10" s="282"/>
    </row>
    <row r="11" ht="15" customHeight="1">
      <c r="B11" s="285"/>
      <c r="C11" s="286"/>
      <c r="D11" s="284" t="s">
        <v>643</v>
      </c>
      <c r="E11" s="284"/>
      <c r="F11" s="284"/>
      <c r="G11" s="284"/>
      <c r="H11" s="284"/>
      <c r="I11" s="284"/>
      <c r="J11" s="284"/>
      <c r="K11" s="282"/>
    </row>
    <row r="12" ht="12.75" customHeight="1">
      <c r="B12" s="285"/>
      <c r="C12" s="286"/>
      <c r="D12" s="286"/>
      <c r="E12" s="286"/>
      <c r="F12" s="286"/>
      <c r="G12" s="286"/>
      <c r="H12" s="286"/>
      <c r="I12" s="286"/>
      <c r="J12" s="286"/>
      <c r="K12" s="282"/>
    </row>
    <row r="13" ht="15" customHeight="1">
      <c r="B13" s="285"/>
      <c r="C13" s="286"/>
      <c r="D13" s="284" t="s">
        <v>644</v>
      </c>
      <c r="E13" s="284"/>
      <c r="F13" s="284"/>
      <c r="G13" s="284"/>
      <c r="H13" s="284"/>
      <c r="I13" s="284"/>
      <c r="J13" s="284"/>
      <c r="K13" s="282"/>
    </row>
    <row r="14" ht="15" customHeight="1">
      <c r="B14" s="285"/>
      <c r="C14" s="286"/>
      <c r="D14" s="284" t="s">
        <v>645</v>
      </c>
      <c r="E14" s="284"/>
      <c r="F14" s="284"/>
      <c r="G14" s="284"/>
      <c r="H14" s="284"/>
      <c r="I14" s="284"/>
      <c r="J14" s="284"/>
      <c r="K14" s="282"/>
    </row>
    <row r="15" ht="15" customHeight="1">
      <c r="B15" s="285"/>
      <c r="C15" s="286"/>
      <c r="D15" s="284" t="s">
        <v>646</v>
      </c>
      <c r="E15" s="284"/>
      <c r="F15" s="284"/>
      <c r="G15" s="284"/>
      <c r="H15" s="284"/>
      <c r="I15" s="284"/>
      <c r="J15" s="284"/>
      <c r="K15" s="282"/>
    </row>
    <row r="16" ht="15" customHeight="1">
      <c r="B16" s="285"/>
      <c r="C16" s="286"/>
      <c r="D16" s="286"/>
      <c r="E16" s="287" t="s">
        <v>79</v>
      </c>
      <c r="F16" s="284" t="s">
        <v>647</v>
      </c>
      <c r="G16" s="284"/>
      <c r="H16" s="284"/>
      <c r="I16" s="284"/>
      <c r="J16" s="284"/>
      <c r="K16" s="282"/>
    </row>
    <row r="17" ht="15" customHeight="1">
      <c r="B17" s="285"/>
      <c r="C17" s="286"/>
      <c r="D17" s="286"/>
      <c r="E17" s="287" t="s">
        <v>648</v>
      </c>
      <c r="F17" s="284" t="s">
        <v>649</v>
      </c>
      <c r="G17" s="284"/>
      <c r="H17" s="284"/>
      <c r="I17" s="284"/>
      <c r="J17" s="284"/>
      <c r="K17" s="282"/>
    </row>
    <row r="18" ht="15" customHeight="1">
      <c r="B18" s="285"/>
      <c r="C18" s="286"/>
      <c r="D18" s="286"/>
      <c r="E18" s="287" t="s">
        <v>650</v>
      </c>
      <c r="F18" s="284" t="s">
        <v>651</v>
      </c>
      <c r="G18" s="284"/>
      <c r="H18" s="284"/>
      <c r="I18" s="284"/>
      <c r="J18" s="284"/>
      <c r="K18" s="282"/>
    </row>
    <row r="19" ht="15" customHeight="1">
      <c r="B19" s="285"/>
      <c r="C19" s="286"/>
      <c r="D19" s="286"/>
      <c r="E19" s="287" t="s">
        <v>652</v>
      </c>
      <c r="F19" s="284" t="s">
        <v>653</v>
      </c>
      <c r="G19" s="284"/>
      <c r="H19" s="284"/>
      <c r="I19" s="284"/>
      <c r="J19" s="284"/>
      <c r="K19" s="282"/>
    </row>
    <row r="20" ht="15" customHeight="1">
      <c r="B20" s="285"/>
      <c r="C20" s="286"/>
      <c r="D20" s="286"/>
      <c r="E20" s="287" t="s">
        <v>596</v>
      </c>
      <c r="F20" s="284" t="s">
        <v>597</v>
      </c>
      <c r="G20" s="284"/>
      <c r="H20" s="284"/>
      <c r="I20" s="284"/>
      <c r="J20" s="284"/>
      <c r="K20" s="282"/>
    </row>
    <row r="21" ht="15" customHeight="1">
      <c r="B21" s="285"/>
      <c r="C21" s="286"/>
      <c r="D21" s="286"/>
      <c r="E21" s="287" t="s">
        <v>654</v>
      </c>
      <c r="F21" s="284" t="s">
        <v>655</v>
      </c>
      <c r="G21" s="284"/>
      <c r="H21" s="284"/>
      <c r="I21" s="284"/>
      <c r="J21" s="284"/>
      <c r="K21" s="282"/>
    </row>
    <row r="22" ht="12.75" customHeight="1">
      <c r="B22" s="285"/>
      <c r="C22" s="286"/>
      <c r="D22" s="286"/>
      <c r="E22" s="286"/>
      <c r="F22" s="286"/>
      <c r="G22" s="286"/>
      <c r="H22" s="286"/>
      <c r="I22" s="286"/>
      <c r="J22" s="286"/>
      <c r="K22" s="282"/>
    </row>
    <row r="23" ht="15" customHeight="1">
      <c r="B23" s="285"/>
      <c r="C23" s="284" t="s">
        <v>656</v>
      </c>
      <c r="D23" s="284"/>
      <c r="E23" s="284"/>
      <c r="F23" s="284"/>
      <c r="G23" s="284"/>
      <c r="H23" s="284"/>
      <c r="I23" s="284"/>
      <c r="J23" s="284"/>
      <c r="K23" s="282"/>
    </row>
    <row r="24" ht="15" customHeight="1">
      <c r="B24" s="285"/>
      <c r="C24" s="284" t="s">
        <v>657</v>
      </c>
      <c r="D24" s="284"/>
      <c r="E24" s="284"/>
      <c r="F24" s="284"/>
      <c r="G24" s="284"/>
      <c r="H24" s="284"/>
      <c r="I24" s="284"/>
      <c r="J24" s="284"/>
      <c r="K24" s="282"/>
    </row>
    <row r="25" ht="15" customHeight="1">
      <c r="B25" s="285"/>
      <c r="C25" s="284"/>
      <c r="D25" s="284" t="s">
        <v>658</v>
      </c>
      <c r="E25" s="284"/>
      <c r="F25" s="284"/>
      <c r="G25" s="284"/>
      <c r="H25" s="284"/>
      <c r="I25" s="284"/>
      <c r="J25" s="284"/>
      <c r="K25" s="282"/>
    </row>
    <row r="26" ht="15" customHeight="1">
      <c r="B26" s="285"/>
      <c r="C26" s="286"/>
      <c r="D26" s="284" t="s">
        <v>659</v>
      </c>
      <c r="E26" s="284"/>
      <c r="F26" s="284"/>
      <c r="G26" s="284"/>
      <c r="H26" s="284"/>
      <c r="I26" s="284"/>
      <c r="J26" s="284"/>
      <c r="K26" s="282"/>
    </row>
    <row r="27" ht="12.75" customHeight="1">
      <c r="B27" s="285"/>
      <c r="C27" s="286"/>
      <c r="D27" s="286"/>
      <c r="E27" s="286"/>
      <c r="F27" s="286"/>
      <c r="G27" s="286"/>
      <c r="H27" s="286"/>
      <c r="I27" s="286"/>
      <c r="J27" s="286"/>
      <c r="K27" s="282"/>
    </row>
    <row r="28" ht="15" customHeight="1">
      <c r="B28" s="285"/>
      <c r="C28" s="286"/>
      <c r="D28" s="284" t="s">
        <v>660</v>
      </c>
      <c r="E28" s="284"/>
      <c r="F28" s="284"/>
      <c r="G28" s="284"/>
      <c r="H28" s="284"/>
      <c r="I28" s="284"/>
      <c r="J28" s="284"/>
      <c r="K28" s="282"/>
    </row>
    <row r="29" ht="15" customHeight="1">
      <c r="B29" s="285"/>
      <c r="C29" s="286"/>
      <c r="D29" s="284" t="s">
        <v>661</v>
      </c>
      <c r="E29" s="284"/>
      <c r="F29" s="284"/>
      <c r="G29" s="284"/>
      <c r="H29" s="284"/>
      <c r="I29" s="284"/>
      <c r="J29" s="284"/>
      <c r="K29" s="282"/>
    </row>
    <row r="30" ht="12.75" customHeight="1">
      <c r="B30" s="285"/>
      <c r="C30" s="286"/>
      <c r="D30" s="286"/>
      <c r="E30" s="286"/>
      <c r="F30" s="286"/>
      <c r="G30" s="286"/>
      <c r="H30" s="286"/>
      <c r="I30" s="286"/>
      <c r="J30" s="286"/>
      <c r="K30" s="282"/>
    </row>
    <row r="31" ht="15" customHeight="1">
      <c r="B31" s="285"/>
      <c r="C31" s="286"/>
      <c r="D31" s="284" t="s">
        <v>662</v>
      </c>
      <c r="E31" s="284"/>
      <c r="F31" s="284"/>
      <c r="G31" s="284"/>
      <c r="H31" s="284"/>
      <c r="I31" s="284"/>
      <c r="J31" s="284"/>
      <c r="K31" s="282"/>
    </row>
    <row r="32" ht="15" customHeight="1">
      <c r="B32" s="285"/>
      <c r="C32" s="286"/>
      <c r="D32" s="284" t="s">
        <v>663</v>
      </c>
      <c r="E32" s="284"/>
      <c r="F32" s="284"/>
      <c r="G32" s="284"/>
      <c r="H32" s="284"/>
      <c r="I32" s="284"/>
      <c r="J32" s="284"/>
      <c r="K32" s="282"/>
    </row>
    <row r="33" ht="15" customHeight="1">
      <c r="B33" s="285"/>
      <c r="C33" s="286"/>
      <c r="D33" s="284" t="s">
        <v>664</v>
      </c>
      <c r="E33" s="284"/>
      <c r="F33" s="284"/>
      <c r="G33" s="284"/>
      <c r="H33" s="284"/>
      <c r="I33" s="284"/>
      <c r="J33" s="284"/>
      <c r="K33" s="282"/>
    </row>
    <row r="34" ht="15" customHeight="1">
      <c r="B34" s="285"/>
      <c r="C34" s="286"/>
      <c r="D34" s="284"/>
      <c r="E34" s="288" t="s">
        <v>109</v>
      </c>
      <c r="F34" s="284"/>
      <c r="G34" s="284" t="s">
        <v>665</v>
      </c>
      <c r="H34" s="284"/>
      <c r="I34" s="284"/>
      <c r="J34" s="284"/>
      <c r="K34" s="282"/>
    </row>
    <row r="35" ht="30.75" customHeight="1">
      <c r="B35" s="285"/>
      <c r="C35" s="286"/>
      <c r="D35" s="284"/>
      <c r="E35" s="288" t="s">
        <v>666</v>
      </c>
      <c r="F35" s="284"/>
      <c r="G35" s="284" t="s">
        <v>667</v>
      </c>
      <c r="H35" s="284"/>
      <c r="I35" s="284"/>
      <c r="J35" s="284"/>
      <c r="K35" s="282"/>
    </row>
    <row r="36" ht="15" customHeight="1">
      <c r="B36" s="285"/>
      <c r="C36" s="286"/>
      <c r="D36" s="284"/>
      <c r="E36" s="288" t="s">
        <v>53</v>
      </c>
      <c r="F36" s="284"/>
      <c r="G36" s="284" t="s">
        <v>668</v>
      </c>
      <c r="H36" s="284"/>
      <c r="I36" s="284"/>
      <c r="J36" s="284"/>
      <c r="K36" s="282"/>
    </row>
    <row r="37" ht="15" customHeight="1">
      <c r="B37" s="285"/>
      <c r="C37" s="286"/>
      <c r="D37" s="284"/>
      <c r="E37" s="288" t="s">
        <v>110</v>
      </c>
      <c r="F37" s="284"/>
      <c r="G37" s="284" t="s">
        <v>669</v>
      </c>
      <c r="H37" s="284"/>
      <c r="I37" s="284"/>
      <c r="J37" s="284"/>
      <c r="K37" s="282"/>
    </row>
    <row r="38" ht="15" customHeight="1">
      <c r="B38" s="285"/>
      <c r="C38" s="286"/>
      <c r="D38" s="284"/>
      <c r="E38" s="288" t="s">
        <v>111</v>
      </c>
      <c r="F38" s="284"/>
      <c r="G38" s="284" t="s">
        <v>670</v>
      </c>
      <c r="H38" s="284"/>
      <c r="I38" s="284"/>
      <c r="J38" s="284"/>
      <c r="K38" s="282"/>
    </row>
    <row r="39" ht="15" customHeight="1">
      <c r="B39" s="285"/>
      <c r="C39" s="286"/>
      <c r="D39" s="284"/>
      <c r="E39" s="288" t="s">
        <v>112</v>
      </c>
      <c r="F39" s="284"/>
      <c r="G39" s="284" t="s">
        <v>671</v>
      </c>
      <c r="H39" s="284"/>
      <c r="I39" s="284"/>
      <c r="J39" s="284"/>
      <c r="K39" s="282"/>
    </row>
    <row r="40" ht="15" customHeight="1">
      <c r="B40" s="285"/>
      <c r="C40" s="286"/>
      <c r="D40" s="284"/>
      <c r="E40" s="288" t="s">
        <v>672</v>
      </c>
      <c r="F40" s="284"/>
      <c r="G40" s="284" t="s">
        <v>673</v>
      </c>
      <c r="H40" s="284"/>
      <c r="I40" s="284"/>
      <c r="J40" s="284"/>
      <c r="K40" s="282"/>
    </row>
    <row r="41" ht="15" customHeight="1">
      <c r="B41" s="285"/>
      <c r="C41" s="286"/>
      <c r="D41" s="284"/>
      <c r="E41" s="288"/>
      <c r="F41" s="284"/>
      <c r="G41" s="284" t="s">
        <v>674</v>
      </c>
      <c r="H41" s="284"/>
      <c r="I41" s="284"/>
      <c r="J41" s="284"/>
      <c r="K41" s="282"/>
    </row>
    <row r="42" ht="15" customHeight="1">
      <c r="B42" s="285"/>
      <c r="C42" s="286"/>
      <c r="D42" s="284"/>
      <c r="E42" s="288" t="s">
        <v>675</v>
      </c>
      <c r="F42" s="284"/>
      <c r="G42" s="284" t="s">
        <v>676</v>
      </c>
      <c r="H42" s="284"/>
      <c r="I42" s="284"/>
      <c r="J42" s="284"/>
      <c r="K42" s="282"/>
    </row>
    <row r="43" ht="15" customHeight="1">
      <c r="B43" s="285"/>
      <c r="C43" s="286"/>
      <c r="D43" s="284"/>
      <c r="E43" s="288" t="s">
        <v>114</v>
      </c>
      <c r="F43" s="284"/>
      <c r="G43" s="284" t="s">
        <v>677</v>
      </c>
      <c r="H43" s="284"/>
      <c r="I43" s="284"/>
      <c r="J43" s="284"/>
      <c r="K43" s="282"/>
    </row>
    <row r="44" ht="12.75" customHeight="1">
      <c r="B44" s="285"/>
      <c r="C44" s="286"/>
      <c r="D44" s="284"/>
      <c r="E44" s="284"/>
      <c r="F44" s="284"/>
      <c r="G44" s="284"/>
      <c r="H44" s="284"/>
      <c r="I44" s="284"/>
      <c r="J44" s="284"/>
      <c r="K44" s="282"/>
    </row>
    <row r="45" ht="15" customHeight="1">
      <c r="B45" s="285"/>
      <c r="C45" s="286"/>
      <c r="D45" s="284" t="s">
        <v>678</v>
      </c>
      <c r="E45" s="284"/>
      <c r="F45" s="284"/>
      <c r="G45" s="284"/>
      <c r="H45" s="284"/>
      <c r="I45" s="284"/>
      <c r="J45" s="284"/>
      <c r="K45" s="282"/>
    </row>
    <row r="46" ht="15" customHeight="1">
      <c r="B46" s="285"/>
      <c r="C46" s="286"/>
      <c r="D46" s="286"/>
      <c r="E46" s="284" t="s">
        <v>679</v>
      </c>
      <c r="F46" s="284"/>
      <c r="G46" s="284"/>
      <c r="H46" s="284"/>
      <c r="I46" s="284"/>
      <c r="J46" s="284"/>
      <c r="K46" s="282"/>
    </row>
    <row r="47" ht="15" customHeight="1">
      <c r="B47" s="285"/>
      <c r="C47" s="286"/>
      <c r="D47" s="286"/>
      <c r="E47" s="284" t="s">
        <v>680</v>
      </c>
      <c r="F47" s="284"/>
      <c r="G47" s="284"/>
      <c r="H47" s="284"/>
      <c r="I47" s="284"/>
      <c r="J47" s="284"/>
      <c r="K47" s="282"/>
    </row>
    <row r="48" ht="15" customHeight="1">
      <c r="B48" s="285"/>
      <c r="C48" s="286"/>
      <c r="D48" s="286"/>
      <c r="E48" s="284" t="s">
        <v>681</v>
      </c>
      <c r="F48" s="284"/>
      <c r="G48" s="284"/>
      <c r="H48" s="284"/>
      <c r="I48" s="284"/>
      <c r="J48" s="284"/>
      <c r="K48" s="282"/>
    </row>
    <row r="49" ht="15" customHeight="1">
      <c r="B49" s="285"/>
      <c r="C49" s="286"/>
      <c r="D49" s="284" t="s">
        <v>682</v>
      </c>
      <c r="E49" s="284"/>
      <c r="F49" s="284"/>
      <c r="G49" s="284"/>
      <c r="H49" s="284"/>
      <c r="I49" s="284"/>
      <c r="J49" s="284"/>
      <c r="K49" s="282"/>
    </row>
    <row r="50" ht="25.5" customHeight="1">
      <c r="B50" s="280"/>
      <c r="C50" s="281" t="s">
        <v>683</v>
      </c>
      <c r="D50" s="281"/>
      <c r="E50" s="281"/>
      <c r="F50" s="281"/>
      <c r="G50" s="281"/>
      <c r="H50" s="281"/>
      <c r="I50" s="281"/>
      <c r="J50" s="281"/>
      <c r="K50" s="282"/>
    </row>
    <row r="51" ht="5.25" customHeight="1">
      <c r="B51" s="280"/>
      <c r="C51" s="283"/>
      <c r="D51" s="283"/>
      <c r="E51" s="283"/>
      <c r="F51" s="283"/>
      <c r="G51" s="283"/>
      <c r="H51" s="283"/>
      <c r="I51" s="283"/>
      <c r="J51" s="283"/>
      <c r="K51" s="282"/>
    </row>
    <row r="52" ht="15" customHeight="1">
      <c r="B52" s="280"/>
      <c r="C52" s="284" t="s">
        <v>684</v>
      </c>
      <c r="D52" s="284"/>
      <c r="E52" s="284"/>
      <c r="F52" s="284"/>
      <c r="G52" s="284"/>
      <c r="H52" s="284"/>
      <c r="I52" s="284"/>
      <c r="J52" s="284"/>
      <c r="K52" s="282"/>
    </row>
    <row r="53" ht="15" customHeight="1">
      <c r="B53" s="280"/>
      <c r="C53" s="284" t="s">
        <v>685</v>
      </c>
      <c r="D53" s="284"/>
      <c r="E53" s="284"/>
      <c r="F53" s="284"/>
      <c r="G53" s="284"/>
      <c r="H53" s="284"/>
      <c r="I53" s="284"/>
      <c r="J53" s="284"/>
      <c r="K53" s="282"/>
    </row>
    <row r="54" ht="12.75" customHeight="1">
      <c r="B54" s="280"/>
      <c r="C54" s="284"/>
      <c r="D54" s="284"/>
      <c r="E54" s="284"/>
      <c r="F54" s="284"/>
      <c r="G54" s="284"/>
      <c r="H54" s="284"/>
      <c r="I54" s="284"/>
      <c r="J54" s="284"/>
      <c r="K54" s="282"/>
    </row>
    <row r="55" ht="15" customHeight="1">
      <c r="B55" s="280"/>
      <c r="C55" s="284" t="s">
        <v>686</v>
      </c>
      <c r="D55" s="284"/>
      <c r="E55" s="284"/>
      <c r="F55" s="284"/>
      <c r="G55" s="284"/>
      <c r="H55" s="284"/>
      <c r="I55" s="284"/>
      <c r="J55" s="284"/>
      <c r="K55" s="282"/>
    </row>
    <row r="56" ht="15" customHeight="1">
      <c r="B56" s="280"/>
      <c r="C56" s="286"/>
      <c r="D56" s="284" t="s">
        <v>687</v>
      </c>
      <c r="E56" s="284"/>
      <c r="F56" s="284"/>
      <c r="G56" s="284"/>
      <c r="H56" s="284"/>
      <c r="I56" s="284"/>
      <c r="J56" s="284"/>
      <c r="K56" s="282"/>
    </row>
    <row r="57" ht="15" customHeight="1">
      <c r="B57" s="280"/>
      <c r="C57" s="286"/>
      <c r="D57" s="284" t="s">
        <v>688</v>
      </c>
      <c r="E57" s="284"/>
      <c r="F57" s="284"/>
      <c r="G57" s="284"/>
      <c r="H57" s="284"/>
      <c r="I57" s="284"/>
      <c r="J57" s="284"/>
      <c r="K57" s="282"/>
    </row>
    <row r="58" ht="15" customHeight="1">
      <c r="B58" s="280"/>
      <c r="C58" s="286"/>
      <c r="D58" s="284" t="s">
        <v>689</v>
      </c>
      <c r="E58" s="284"/>
      <c r="F58" s="284"/>
      <c r="G58" s="284"/>
      <c r="H58" s="284"/>
      <c r="I58" s="284"/>
      <c r="J58" s="284"/>
      <c r="K58" s="282"/>
    </row>
    <row r="59" ht="15" customHeight="1">
      <c r="B59" s="280"/>
      <c r="C59" s="286"/>
      <c r="D59" s="284" t="s">
        <v>690</v>
      </c>
      <c r="E59" s="284"/>
      <c r="F59" s="284"/>
      <c r="G59" s="284"/>
      <c r="H59" s="284"/>
      <c r="I59" s="284"/>
      <c r="J59" s="284"/>
      <c r="K59" s="282"/>
    </row>
    <row r="60" ht="15" customHeight="1">
      <c r="B60" s="280"/>
      <c r="C60" s="286"/>
      <c r="D60" s="289" t="s">
        <v>691</v>
      </c>
      <c r="E60" s="289"/>
      <c r="F60" s="289"/>
      <c r="G60" s="289"/>
      <c r="H60" s="289"/>
      <c r="I60" s="289"/>
      <c r="J60" s="289"/>
      <c r="K60" s="282"/>
    </row>
    <row r="61" ht="15" customHeight="1">
      <c r="B61" s="280"/>
      <c r="C61" s="286"/>
      <c r="D61" s="284" t="s">
        <v>692</v>
      </c>
      <c r="E61" s="284"/>
      <c r="F61" s="284"/>
      <c r="G61" s="284"/>
      <c r="H61" s="284"/>
      <c r="I61" s="284"/>
      <c r="J61" s="284"/>
      <c r="K61" s="282"/>
    </row>
    <row r="62" ht="12.75" customHeight="1">
      <c r="B62" s="280"/>
      <c r="C62" s="286"/>
      <c r="D62" s="286"/>
      <c r="E62" s="290"/>
      <c r="F62" s="286"/>
      <c r="G62" s="286"/>
      <c r="H62" s="286"/>
      <c r="I62" s="286"/>
      <c r="J62" s="286"/>
      <c r="K62" s="282"/>
    </row>
    <row r="63" ht="15" customHeight="1">
      <c r="B63" s="280"/>
      <c r="C63" s="286"/>
      <c r="D63" s="284" t="s">
        <v>693</v>
      </c>
      <c r="E63" s="284"/>
      <c r="F63" s="284"/>
      <c r="G63" s="284"/>
      <c r="H63" s="284"/>
      <c r="I63" s="284"/>
      <c r="J63" s="284"/>
      <c r="K63" s="282"/>
    </row>
    <row r="64" ht="15" customHeight="1">
      <c r="B64" s="280"/>
      <c r="C64" s="286"/>
      <c r="D64" s="289" t="s">
        <v>694</v>
      </c>
      <c r="E64" s="289"/>
      <c r="F64" s="289"/>
      <c r="G64" s="289"/>
      <c r="H64" s="289"/>
      <c r="I64" s="289"/>
      <c r="J64" s="289"/>
      <c r="K64" s="282"/>
    </row>
    <row r="65" ht="15" customHeight="1">
      <c r="B65" s="280"/>
      <c r="C65" s="286"/>
      <c r="D65" s="284" t="s">
        <v>695</v>
      </c>
      <c r="E65" s="284"/>
      <c r="F65" s="284"/>
      <c r="G65" s="284"/>
      <c r="H65" s="284"/>
      <c r="I65" s="284"/>
      <c r="J65" s="284"/>
      <c r="K65" s="282"/>
    </row>
    <row r="66" ht="15" customHeight="1">
      <c r="B66" s="280"/>
      <c r="C66" s="286"/>
      <c r="D66" s="284" t="s">
        <v>696</v>
      </c>
      <c r="E66" s="284"/>
      <c r="F66" s="284"/>
      <c r="G66" s="284"/>
      <c r="H66" s="284"/>
      <c r="I66" s="284"/>
      <c r="J66" s="284"/>
      <c r="K66" s="282"/>
    </row>
    <row r="67" ht="15" customHeight="1">
      <c r="B67" s="280"/>
      <c r="C67" s="286"/>
      <c r="D67" s="284" t="s">
        <v>697</v>
      </c>
      <c r="E67" s="284"/>
      <c r="F67" s="284"/>
      <c r="G67" s="284"/>
      <c r="H67" s="284"/>
      <c r="I67" s="284"/>
      <c r="J67" s="284"/>
      <c r="K67" s="282"/>
    </row>
    <row r="68" ht="15" customHeight="1">
      <c r="B68" s="280"/>
      <c r="C68" s="286"/>
      <c r="D68" s="284" t="s">
        <v>698</v>
      </c>
      <c r="E68" s="284"/>
      <c r="F68" s="284"/>
      <c r="G68" s="284"/>
      <c r="H68" s="284"/>
      <c r="I68" s="284"/>
      <c r="J68" s="284"/>
      <c r="K68" s="282"/>
    </row>
    <row r="69" ht="12.75" customHeight="1">
      <c r="B69" s="291"/>
      <c r="C69" s="292"/>
      <c r="D69" s="292"/>
      <c r="E69" s="292"/>
      <c r="F69" s="292"/>
      <c r="G69" s="292"/>
      <c r="H69" s="292"/>
      <c r="I69" s="292"/>
      <c r="J69" s="292"/>
      <c r="K69" s="293"/>
    </row>
    <row r="70" ht="18.75" customHeight="1">
      <c r="B70" s="294"/>
      <c r="C70" s="294"/>
      <c r="D70" s="294"/>
      <c r="E70" s="294"/>
      <c r="F70" s="294"/>
      <c r="G70" s="294"/>
      <c r="H70" s="294"/>
      <c r="I70" s="294"/>
      <c r="J70" s="294"/>
      <c r="K70" s="295"/>
    </row>
    <row r="71" ht="18.75" customHeight="1">
      <c r="B71" s="295"/>
      <c r="C71" s="295"/>
      <c r="D71" s="295"/>
      <c r="E71" s="295"/>
      <c r="F71" s="295"/>
      <c r="G71" s="295"/>
      <c r="H71" s="295"/>
      <c r="I71" s="295"/>
      <c r="J71" s="295"/>
      <c r="K71" s="295"/>
    </row>
    <row r="72" ht="7.5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8"/>
    </row>
    <row r="73" ht="45" customHeight="1">
      <c r="B73" s="299"/>
      <c r="C73" s="300" t="s">
        <v>87</v>
      </c>
      <c r="D73" s="300"/>
      <c r="E73" s="300"/>
      <c r="F73" s="300"/>
      <c r="G73" s="300"/>
      <c r="H73" s="300"/>
      <c r="I73" s="300"/>
      <c r="J73" s="300"/>
      <c r="K73" s="301"/>
    </row>
    <row r="74" ht="17.25" customHeight="1">
      <c r="B74" s="299"/>
      <c r="C74" s="302" t="s">
        <v>699</v>
      </c>
      <c r="D74" s="302"/>
      <c r="E74" s="302"/>
      <c r="F74" s="302" t="s">
        <v>700</v>
      </c>
      <c r="G74" s="303"/>
      <c r="H74" s="302" t="s">
        <v>110</v>
      </c>
      <c r="I74" s="302" t="s">
        <v>57</v>
      </c>
      <c r="J74" s="302" t="s">
        <v>701</v>
      </c>
      <c r="K74" s="301"/>
    </row>
    <row r="75" ht="17.25" customHeight="1">
      <c r="B75" s="299"/>
      <c r="C75" s="304" t="s">
        <v>702</v>
      </c>
      <c r="D75" s="304"/>
      <c r="E75" s="304"/>
      <c r="F75" s="305" t="s">
        <v>703</v>
      </c>
      <c r="G75" s="306"/>
      <c r="H75" s="304"/>
      <c r="I75" s="304"/>
      <c r="J75" s="304" t="s">
        <v>704</v>
      </c>
      <c r="K75" s="301"/>
    </row>
    <row r="76" ht="5.25" customHeight="1">
      <c r="B76" s="299"/>
      <c r="C76" s="307"/>
      <c r="D76" s="307"/>
      <c r="E76" s="307"/>
      <c r="F76" s="307"/>
      <c r="G76" s="308"/>
      <c r="H76" s="307"/>
      <c r="I76" s="307"/>
      <c r="J76" s="307"/>
      <c r="K76" s="301"/>
    </row>
    <row r="77" ht="15" customHeight="1">
      <c r="B77" s="299"/>
      <c r="C77" s="288" t="s">
        <v>53</v>
      </c>
      <c r="D77" s="307"/>
      <c r="E77" s="307"/>
      <c r="F77" s="309" t="s">
        <v>705</v>
      </c>
      <c r="G77" s="308"/>
      <c r="H77" s="288" t="s">
        <v>706</v>
      </c>
      <c r="I77" s="288" t="s">
        <v>707</v>
      </c>
      <c r="J77" s="288">
        <v>20</v>
      </c>
      <c r="K77" s="301"/>
    </row>
    <row r="78" ht="15" customHeight="1">
      <c r="B78" s="299"/>
      <c r="C78" s="288" t="s">
        <v>708</v>
      </c>
      <c r="D78" s="288"/>
      <c r="E78" s="288"/>
      <c r="F78" s="309" t="s">
        <v>705</v>
      </c>
      <c r="G78" s="308"/>
      <c r="H78" s="288" t="s">
        <v>709</v>
      </c>
      <c r="I78" s="288" t="s">
        <v>707</v>
      </c>
      <c r="J78" s="288">
        <v>120</v>
      </c>
      <c r="K78" s="301"/>
    </row>
    <row r="79" ht="15" customHeight="1">
      <c r="B79" s="310"/>
      <c r="C79" s="288" t="s">
        <v>710</v>
      </c>
      <c r="D79" s="288"/>
      <c r="E79" s="288"/>
      <c r="F79" s="309" t="s">
        <v>711</v>
      </c>
      <c r="G79" s="308"/>
      <c r="H79" s="288" t="s">
        <v>712</v>
      </c>
      <c r="I79" s="288" t="s">
        <v>707</v>
      </c>
      <c r="J79" s="288">
        <v>50</v>
      </c>
      <c r="K79" s="301"/>
    </row>
    <row r="80" ht="15" customHeight="1">
      <c r="B80" s="310"/>
      <c r="C80" s="288" t="s">
        <v>713</v>
      </c>
      <c r="D80" s="288"/>
      <c r="E80" s="288"/>
      <c r="F80" s="309" t="s">
        <v>705</v>
      </c>
      <c r="G80" s="308"/>
      <c r="H80" s="288" t="s">
        <v>714</v>
      </c>
      <c r="I80" s="288" t="s">
        <v>715</v>
      </c>
      <c r="J80" s="288"/>
      <c r="K80" s="301"/>
    </row>
    <row r="81" ht="15" customHeight="1">
      <c r="B81" s="310"/>
      <c r="C81" s="311" t="s">
        <v>716</v>
      </c>
      <c r="D81" s="311"/>
      <c r="E81" s="311"/>
      <c r="F81" s="312" t="s">
        <v>711</v>
      </c>
      <c r="G81" s="311"/>
      <c r="H81" s="311" t="s">
        <v>717</v>
      </c>
      <c r="I81" s="311" t="s">
        <v>707</v>
      </c>
      <c r="J81" s="311">
        <v>15</v>
      </c>
      <c r="K81" s="301"/>
    </row>
    <row r="82" ht="15" customHeight="1">
      <c r="B82" s="310"/>
      <c r="C82" s="311" t="s">
        <v>718</v>
      </c>
      <c r="D82" s="311"/>
      <c r="E82" s="311"/>
      <c r="F82" s="312" t="s">
        <v>711</v>
      </c>
      <c r="G82" s="311"/>
      <c r="H82" s="311" t="s">
        <v>719</v>
      </c>
      <c r="I82" s="311" t="s">
        <v>707</v>
      </c>
      <c r="J82" s="311">
        <v>15</v>
      </c>
      <c r="K82" s="301"/>
    </row>
    <row r="83" ht="15" customHeight="1">
      <c r="B83" s="310"/>
      <c r="C83" s="311" t="s">
        <v>720</v>
      </c>
      <c r="D83" s="311"/>
      <c r="E83" s="311"/>
      <c r="F83" s="312" t="s">
        <v>711</v>
      </c>
      <c r="G83" s="311"/>
      <c r="H83" s="311" t="s">
        <v>721</v>
      </c>
      <c r="I83" s="311" t="s">
        <v>707</v>
      </c>
      <c r="J83" s="311">
        <v>20</v>
      </c>
      <c r="K83" s="301"/>
    </row>
    <row r="84" ht="15" customHeight="1">
      <c r="B84" s="310"/>
      <c r="C84" s="311" t="s">
        <v>722</v>
      </c>
      <c r="D84" s="311"/>
      <c r="E84" s="311"/>
      <c r="F84" s="312" t="s">
        <v>711</v>
      </c>
      <c r="G84" s="311"/>
      <c r="H84" s="311" t="s">
        <v>723</v>
      </c>
      <c r="I84" s="311" t="s">
        <v>707</v>
      </c>
      <c r="J84" s="311">
        <v>20</v>
      </c>
      <c r="K84" s="301"/>
    </row>
    <row r="85" ht="15" customHeight="1">
      <c r="B85" s="310"/>
      <c r="C85" s="288" t="s">
        <v>724</v>
      </c>
      <c r="D85" s="288"/>
      <c r="E85" s="288"/>
      <c r="F85" s="309" t="s">
        <v>711</v>
      </c>
      <c r="G85" s="308"/>
      <c r="H85" s="288" t="s">
        <v>725</v>
      </c>
      <c r="I85" s="288" t="s">
        <v>707</v>
      </c>
      <c r="J85" s="288">
        <v>50</v>
      </c>
      <c r="K85" s="301"/>
    </row>
    <row r="86" ht="15" customHeight="1">
      <c r="B86" s="310"/>
      <c r="C86" s="288" t="s">
        <v>726</v>
      </c>
      <c r="D86" s="288"/>
      <c r="E86" s="288"/>
      <c r="F86" s="309" t="s">
        <v>711</v>
      </c>
      <c r="G86" s="308"/>
      <c r="H86" s="288" t="s">
        <v>727</v>
      </c>
      <c r="I86" s="288" t="s">
        <v>707</v>
      </c>
      <c r="J86" s="288">
        <v>20</v>
      </c>
      <c r="K86" s="301"/>
    </row>
    <row r="87" ht="15" customHeight="1">
      <c r="B87" s="310"/>
      <c r="C87" s="288" t="s">
        <v>728</v>
      </c>
      <c r="D87" s="288"/>
      <c r="E87" s="288"/>
      <c r="F87" s="309" t="s">
        <v>711</v>
      </c>
      <c r="G87" s="308"/>
      <c r="H87" s="288" t="s">
        <v>729</v>
      </c>
      <c r="I87" s="288" t="s">
        <v>707</v>
      </c>
      <c r="J87" s="288">
        <v>20</v>
      </c>
      <c r="K87" s="301"/>
    </row>
    <row r="88" ht="15" customHeight="1">
      <c r="B88" s="310"/>
      <c r="C88" s="288" t="s">
        <v>730</v>
      </c>
      <c r="D88" s="288"/>
      <c r="E88" s="288"/>
      <c r="F88" s="309" t="s">
        <v>711</v>
      </c>
      <c r="G88" s="308"/>
      <c r="H88" s="288" t="s">
        <v>731</v>
      </c>
      <c r="I88" s="288" t="s">
        <v>707</v>
      </c>
      <c r="J88" s="288">
        <v>50</v>
      </c>
      <c r="K88" s="301"/>
    </row>
    <row r="89" ht="15" customHeight="1">
      <c r="B89" s="310"/>
      <c r="C89" s="288" t="s">
        <v>732</v>
      </c>
      <c r="D89" s="288"/>
      <c r="E89" s="288"/>
      <c r="F89" s="309" t="s">
        <v>711</v>
      </c>
      <c r="G89" s="308"/>
      <c r="H89" s="288" t="s">
        <v>732</v>
      </c>
      <c r="I89" s="288" t="s">
        <v>707</v>
      </c>
      <c r="J89" s="288">
        <v>50</v>
      </c>
      <c r="K89" s="301"/>
    </row>
    <row r="90" ht="15" customHeight="1">
      <c r="B90" s="310"/>
      <c r="C90" s="288" t="s">
        <v>115</v>
      </c>
      <c r="D90" s="288"/>
      <c r="E90" s="288"/>
      <c r="F90" s="309" t="s">
        <v>711</v>
      </c>
      <c r="G90" s="308"/>
      <c r="H90" s="288" t="s">
        <v>733</v>
      </c>
      <c r="I90" s="288" t="s">
        <v>707</v>
      </c>
      <c r="J90" s="288">
        <v>255</v>
      </c>
      <c r="K90" s="301"/>
    </row>
    <row r="91" ht="15" customHeight="1">
      <c r="B91" s="310"/>
      <c r="C91" s="288" t="s">
        <v>734</v>
      </c>
      <c r="D91" s="288"/>
      <c r="E91" s="288"/>
      <c r="F91" s="309" t="s">
        <v>705</v>
      </c>
      <c r="G91" s="308"/>
      <c r="H91" s="288" t="s">
        <v>735</v>
      </c>
      <c r="I91" s="288" t="s">
        <v>736</v>
      </c>
      <c r="J91" s="288"/>
      <c r="K91" s="301"/>
    </row>
    <row r="92" ht="15" customHeight="1">
      <c r="B92" s="310"/>
      <c r="C92" s="288" t="s">
        <v>737</v>
      </c>
      <c r="D92" s="288"/>
      <c r="E92" s="288"/>
      <c r="F92" s="309" t="s">
        <v>705</v>
      </c>
      <c r="G92" s="308"/>
      <c r="H92" s="288" t="s">
        <v>738</v>
      </c>
      <c r="I92" s="288" t="s">
        <v>739</v>
      </c>
      <c r="J92" s="288"/>
      <c r="K92" s="301"/>
    </row>
    <row r="93" ht="15" customHeight="1">
      <c r="B93" s="310"/>
      <c r="C93" s="288" t="s">
        <v>740</v>
      </c>
      <c r="D93" s="288"/>
      <c r="E93" s="288"/>
      <c r="F93" s="309" t="s">
        <v>705</v>
      </c>
      <c r="G93" s="308"/>
      <c r="H93" s="288" t="s">
        <v>740</v>
      </c>
      <c r="I93" s="288" t="s">
        <v>739</v>
      </c>
      <c r="J93" s="288"/>
      <c r="K93" s="301"/>
    </row>
    <row r="94" ht="15" customHeight="1">
      <c r="B94" s="310"/>
      <c r="C94" s="288" t="s">
        <v>38</v>
      </c>
      <c r="D94" s="288"/>
      <c r="E94" s="288"/>
      <c r="F94" s="309" t="s">
        <v>705</v>
      </c>
      <c r="G94" s="308"/>
      <c r="H94" s="288" t="s">
        <v>741</v>
      </c>
      <c r="I94" s="288" t="s">
        <v>739</v>
      </c>
      <c r="J94" s="288"/>
      <c r="K94" s="301"/>
    </row>
    <row r="95" ht="15" customHeight="1">
      <c r="B95" s="310"/>
      <c r="C95" s="288" t="s">
        <v>48</v>
      </c>
      <c r="D95" s="288"/>
      <c r="E95" s="288"/>
      <c r="F95" s="309" t="s">
        <v>705</v>
      </c>
      <c r="G95" s="308"/>
      <c r="H95" s="288" t="s">
        <v>742</v>
      </c>
      <c r="I95" s="288" t="s">
        <v>739</v>
      </c>
      <c r="J95" s="288"/>
      <c r="K95" s="301"/>
    </row>
    <row r="96" ht="15" customHeight="1">
      <c r="B96" s="313"/>
      <c r="C96" s="314"/>
      <c r="D96" s="314"/>
      <c r="E96" s="314"/>
      <c r="F96" s="314"/>
      <c r="G96" s="314"/>
      <c r="H96" s="314"/>
      <c r="I96" s="314"/>
      <c r="J96" s="314"/>
      <c r="K96" s="315"/>
    </row>
    <row r="97" ht="18.75" customHeight="1">
      <c r="B97" s="316"/>
      <c r="C97" s="317"/>
      <c r="D97" s="317"/>
      <c r="E97" s="317"/>
      <c r="F97" s="317"/>
      <c r="G97" s="317"/>
      <c r="H97" s="317"/>
      <c r="I97" s="317"/>
      <c r="J97" s="317"/>
      <c r="K97" s="316"/>
    </row>
    <row r="98" ht="18.75" customHeight="1">
      <c r="B98" s="295"/>
      <c r="C98" s="295"/>
      <c r="D98" s="295"/>
      <c r="E98" s="295"/>
      <c r="F98" s="295"/>
      <c r="G98" s="295"/>
      <c r="H98" s="295"/>
      <c r="I98" s="295"/>
      <c r="J98" s="295"/>
      <c r="K98" s="295"/>
    </row>
    <row r="99" ht="7.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8"/>
    </row>
    <row r="100" ht="45" customHeight="1">
      <c r="B100" s="299"/>
      <c r="C100" s="300" t="s">
        <v>743</v>
      </c>
      <c r="D100" s="300"/>
      <c r="E100" s="300"/>
      <c r="F100" s="300"/>
      <c r="G100" s="300"/>
      <c r="H100" s="300"/>
      <c r="I100" s="300"/>
      <c r="J100" s="300"/>
      <c r="K100" s="301"/>
    </row>
    <row r="101" ht="17.25" customHeight="1">
      <c r="B101" s="299"/>
      <c r="C101" s="302" t="s">
        <v>699</v>
      </c>
      <c r="D101" s="302"/>
      <c r="E101" s="302"/>
      <c r="F101" s="302" t="s">
        <v>700</v>
      </c>
      <c r="G101" s="303"/>
      <c r="H101" s="302" t="s">
        <v>110</v>
      </c>
      <c r="I101" s="302" t="s">
        <v>57</v>
      </c>
      <c r="J101" s="302" t="s">
        <v>701</v>
      </c>
      <c r="K101" s="301"/>
    </row>
    <row r="102" ht="17.25" customHeight="1">
      <c r="B102" s="299"/>
      <c r="C102" s="304" t="s">
        <v>702</v>
      </c>
      <c r="D102" s="304"/>
      <c r="E102" s="304"/>
      <c r="F102" s="305" t="s">
        <v>703</v>
      </c>
      <c r="G102" s="306"/>
      <c r="H102" s="304"/>
      <c r="I102" s="304"/>
      <c r="J102" s="304" t="s">
        <v>704</v>
      </c>
      <c r="K102" s="301"/>
    </row>
    <row r="103" ht="5.25" customHeight="1">
      <c r="B103" s="299"/>
      <c r="C103" s="302"/>
      <c r="D103" s="302"/>
      <c r="E103" s="302"/>
      <c r="F103" s="302"/>
      <c r="G103" s="318"/>
      <c r="H103" s="302"/>
      <c r="I103" s="302"/>
      <c r="J103" s="302"/>
      <c r="K103" s="301"/>
    </row>
    <row r="104" ht="15" customHeight="1">
      <c r="B104" s="299"/>
      <c r="C104" s="288" t="s">
        <v>53</v>
      </c>
      <c r="D104" s="307"/>
      <c r="E104" s="307"/>
      <c r="F104" s="309" t="s">
        <v>705</v>
      </c>
      <c r="G104" s="318"/>
      <c r="H104" s="288" t="s">
        <v>744</v>
      </c>
      <c r="I104" s="288" t="s">
        <v>707</v>
      </c>
      <c r="J104" s="288">
        <v>20</v>
      </c>
      <c r="K104" s="301"/>
    </row>
    <row r="105" ht="15" customHeight="1">
      <c r="B105" s="299"/>
      <c r="C105" s="288" t="s">
        <v>708</v>
      </c>
      <c r="D105" s="288"/>
      <c r="E105" s="288"/>
      <c r="F105" s="309" t="s">
        <v>705</v>
      </c>
      <c r="G105" s="288"/>
      <c r="H105" s="288" t="s">
        <v>744</v>
      </c>
      <c r="I105" s="288" t="s">
        <v>707</v>
      </c>
      <c r="J105" s="288">
        <v>120</v>
      </c>
      <c r="K105" s="301"/>
    </row>
    <row r="106" ht="15" customHeight="1">
      <c r="B106" s="310"/>
      <c r="C106" s="288" t="s">
        <v>710</v>
      </c>
      <c r="D106" s="288"/>
      <c r="E106" s="288"/>
      <c r="F106" s="309" t="s">
        <v>711</v>
      </c>
      <c r="G106" s="288"/>
      <c r="H106" s="288" t="s">
        <v>744</v>
      </c>
      <c r="I106" s="288" t="s">
        <v>707</v>
      </c>
      <c r="J106" s="288">
        <v>50</v>
      </c>
      <c r="K106" s="301"/>
    </row>
    <row r="107" ht="15" customHeight="1">
      <c r="B107" s="310"/>
      <c r="C107" s="288" t="s">
        <v>713</v>
      </c>
      <c r="D107" s="288"/>
      <c r="E107" s="288"/>
      <c r="F107" s="309" t="s">
        <v>705</v>
      </c>
      <c r="G107" s="288"/>
      <c r="H107" s="288" t="s">
        <v>744</v>
      </c>
      <c r="I107" s="288" t="s">
        <v>715</v>
      </c>
      <c r="J107" s="288"/>
      <c r="K107" s="301"/>
    </row>
    <row r="108" ht="15" customHeight="1">
      <c r="B108" s="310"/>
      <c r="C108" s="288" t="s">
        <v>724</v>
      </c>
      <c r="D108" s="288"/>
      <c r="E108" s="288"/>
      <c r="F108" s="309" t="s">
        <v>711</v>
      </c>
      <c r="G108" s="288"/>
      <c r="H108" s="288" t="s">
        <v>744</v>
      </c>
      <c r="I108" s="288" t="s">
        <v>707</v>
      </c>
      <c r="J108" s="288">
        <v>50</v>
      </c>
      <c r="K108" s="301"/>
    </row>
    <row r="109" ht="15" customHeight="1">
      <c r="B109" s="310"/>
      <c r="C109" s="288" t="s">
        <v>732</v>
      </c>
      <c r="D109" s="288"/>
      <c r="E109" s="288"/>
      <c r="F109" s="309" t="s">
        <v>711</v>
      </c>
      <c r="G109" s="288"/>
      <c r="H109" s="288" t="s">
        <v>744</v>
      </c>
      <c r="I109" s="288" t="s">
        <v>707</v>
      </c>
      <c r="J109" s="288">
        <v>50</v>
      </c>
      <c r="K109" s="301"/>
    </row>
    <row r="110" ht="15" customHeight="1">
      <c r="B110" s="310"/>
      <c r="C110" s="288" t="s">
        <v>730</v>
      </c>
      <c r="D110" s="288"/>
      <c r="E110" s="288"/>
      <c r="F110" s="309" t="s">
        <v>711</v>
      </c>
      <c r="G110" s="288"/>
      <c r="H110" s="288" t="s">
        <v>744</v>
      </c>
      <c r="I110" s="288" t="s">
        <v>707</v>
      </c>
      <c r="J110" s="288">
        <v>50</v>
      </c>
      <c r="K110" s="301"/>
    </row>
    <row r="111" ht="15" customHeight="1">
      <c r="B111" s="310"/>
      <c r="C111" s="288" t="s">
        <v>53</v>
      </c>
      <c r="D111" s="288"/>
      <c r="E111" s="288"/>
      <c r="F111" s="309" t="s">
        <v>705</v>
      </c>
      <c r="G111" s="288"/>
      <c r="H111" s="288" t="s">
        <v>745</v>
      </c>
      <c r="I111" s="288" t="s">
        <v>707</v>
      </c>
      <c r="J111" s="288">
        <v>20</v>
      </c>
      <c r="K111" s="301"/>
    </row>
    <row r="112" ht="15" customHeight="1">
      <c r="B112" s="310"/>
      <c r="C112" s="288" t="s">
        <v>746</v>
      </c>
      <c r="D112" s="288"/>
      <c r="E112" s="288"/>
      <c r="F112" s="309" t="s">
        <v>705</v>
      </c>
      <c r="G112" s="288"/>
      <c r="H112" s="288" t="s">
        <v>747</v>
      </c>
      <c r="I112" s="288" t="s">
        <v>707</v>
      </c>
      <c r="J112" s="288">
        <v>120</v>
      </c>
      <c r="K112" s="301"/>
    </row>
    <row r="113" ht="15" customHeight="1">
      <c r="B113" s="310"/>
      <c r="C113" s="288" t="s">
        <v>38</v>
      </c>
      <c r="D113" s="288"/>
      <c r="E113" s="288"/>
      <c r="F113" s="309" t="s">
        <v>705</v>
      </c>
      <c r="G113" s="288"/>
      <c r="H113" s="288" t="s">
        <v>748</v>
      </c>
      <c r="I113" s="288" t="s">
        <v>739</v>
      </c>
      <c r="J113" s="288"/>
      <c r="K113" s="301"/>
    </row>
    <row r="114" ht="15" customHeight="1">
      <c r="B114" s="310"/>
      <c r="C114" s="288" t="s">
        <v>48</v>
      </c>
      <c r="D114" s="288"/>
      <c r="E114" s="288"/>
      <c r="F114" s="309" t="s">
        <v>705</v>
      </c>
      <c r="G114" s="288"/>
      <c r="H114" s="288" t="s">
        <v>749</v>
      </c>
      <c r="I114" s="288" t="s">
        <v>739</v>
      </c>
      <c r="J114" s="288"/>
      <c r="K114" s="301"/>
    </row>
    <row r="115" ht="15" customHeight="1">
      <c r="B115" s="310"/>
      <c r="C115" s="288" t="s">
        <v>57</v>
      </c>
      <c r="D115" s="288"/>
      <c r="E115" s="288"/>
      <c r="F115" s="309" t="s">
        <v>705</v>
      </c>
      <c r="G115" s="288"/>
      <c r="H115" s="288" t="s">
        <v>750</v>
      </c>
      <c r="I115" s="288" t="s">
        <v>751</v>
      </c>
      <c r="J115" s="288"/>
      <c r="K115" s="301"/>
    </row>
    <row r="116" ht="15" customHeight="1">
      <c r="B116" s="313"/>
      <c r="C116" s="319"/>
      <c r="D116" s="319"/>
      <c r="E116" s="319"/>
      <c r="F116" s="319"/>
      <c r="G116" s="319"/>
      <c r="H116" s="319"/>
      <c r="I116" s="319"/>
      <c r="J116" s="319"/>
      <c r="K116" s="315"/>
    </row>
    <row r="117" ht="18.75" customHeight="1">
      <c r="B117" s="320"/>
      <c r="C117" s="284"/>
      <c r="D117" s="284"/>
      <c r="E117" s="284"/>
      <c r="F117" s="321"/>
      <c r="G117" s="284"/>
      <c r="H117" s="284"/>
      <c r="I117" s="284"/>
      <c r="J117" s="284"/>
      <c r="K117" s="320"/>
    </row>
    <row r="118" ht="18.75" customHeight="1"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</row>
    <row r="119" ht="7.5" customHeight="1">
      <c r="B119" s="322"/>
      <c r="C119" s="323"/>
      <c r="D119" s="323"/>
      <c r="E119" s="323"/>
      <c r="F119" s="323"/>
      <c r="G119" s="323"/>
      <c r="H119" s="323"/>
      <c r="I119" s="323"/>
      <c r="J119" s="323"/>
      <c r="K119" s="324"/>
    </row>
    <row r="120" ht="45" customHeight="1">
      <c r="B120" s="325"/>
      <c r="C120" s="278" t="s">
        <v>752</v>
      </c>
      <c r="D120" s="278"/>
      <c r="E120" s="278"/>
      <c r="F120" s="278"/>
      <c r="G120" s="278"/>
      <c r="H120" s="278"/>
      <c r="I120" s="278"/>
      <c r="J120" s="278"/>
      <c r="K120" s="326"/>
    </row>
    <row r="121" ht="17.25" customHeight="1">
      <c r="B121" s="327"/>
      <c r="C121" s="302" t="s">
        <v>699</v>
      </c>
      <c r="D121" s="302"/>
      <c r="E121" s="302"/>
      <c r="F121" s="302" t="s">
        <v>700</v>
      </c>
      <c r="G121" s="303"/>
      <c r="H121" s="302" t="s">
        <v>110</v>
      </c>
      <c r="I121" s="302" t="s">
        <v>57</v>
      </c>
      <c r="J121" s="302" t="s">
        <v>701</v>
      </c>
      <c r="K121" s="328"/>
    </row>
    <row r="122" ht="17.25" customHeight="1">
      <c r="B122" s="327"/>
      <c r="C122" s="304" t="s">
        <v>702</v>
      </c>
      <c r="D122" s="304"/>
      <c r="E122" s="304"/>
      <c r="F122" s="305" t="s">
        <v>703</v>
      </c>
      <c r="G122" s="306"/>
      <c r="H122" s="304"/>
      <c r="I122" s="304"/>
      <c r="J122" s="304" t="s">
        <v>704</v>
      </c>
      <c r="K122" s="328"/>
    </row>
    <row r="123" ht="5.25" customHeight="1">
      <c r="B123" s="329"/>
      <c r="C123" s="307"/>
      <c r="D123" s="307"/>
      <c r="E123" s="307"/>
      <c r="F123" s="307"/>
      <c r="G123" s="288"/>
      <c r="H123" s="307"/>
      <c r="I123" s="307"/>
      <c r="J123" s="307"/>
      <c r="K123" s="330"/>
    </row>
    <row r="124" ht="15" customHeight="1">
      <c r="B124" s="329"/>
      <c r="C124" s="288" t="s">
        <v>708</v>
      </c>
      <c r="D124" s="307"/>
      <c r="E124" s="307"/>
      <c r="F124" s="309" t="s">
        <v>705</v>
      </c>
      <c r="G124" s="288"/>
      <c r="H124" s="288" t="s">
        <v>744</v>
      </c>
      <c r="I124" s="288" t="s">
        <v>707</v>
      </c>
      <c r="J124" s="288">
        <v>120</v>
      </c>
      <c r="K124" s="331"/>
    </row>
    <row r="125" ht="15" customHeight="1">
      <c r="B125" s="329"/>
      <c r="C125" s="288" t="s">
        <v>753</v>
      </c>
      <c r="D125" s="288"/>
      <c r="E125" s="288"/>
      <c r="F125" s="309" t="s">
        <v>705</v>
      </c>
      <c r="G125" s="288"/>
      <c r="H125" s="288" t="s">
        <v>754</v>
      </c>
      <c r="I125" s="288" t="s">
        <v>707</v>
      </c>
      <c r="J125" s="288" t="s">
        <v>755</v>
      </c>
      <c r="K125" s="331"/>
    </row>
    <row r="126" ht="15" customHeight="1">
      <c r="B126" s="329"/>
      <c r="C126" s="288" t="s">
        <v>654</v>
      </c>
      <c r="D126" s="288"/>
      <c r="E126" s="288"/>
      <c r="F126" s="309" t="s">
        <v>705</v>
      </c>
      <c r="G126" s="288"/>
      <c r="H126" s="288" t="s">
        <v>756</v>
      </c>
      <c r="I126" s="288" t="s">
        <v>707</v>
      </c>
      <c r="J126" s="288" t="s">
        <v>755</v>
      </c>
      <c r="K126" s="331"/>
    </row>
    <row r="127" ht="15" customHeight="1">
      <c r="B127" s="329"/>
      <c r="C127" s="288" t="s">
        <v>716</v>
      </c>
      <c r="D127" s="288"/>
      <c r="E127" s="288"/>
      <c r="F127" s="309" t="s">
        <v>711</v>
      </c>
      <c r="G127" s="288"/>
      <c r="H127" s="288" t="s">
        <v>717</v>
      </c>
      <c r="I127" s="288" t="s">
        <v>707</v>
      </c>
      <c r="J127" s="288">
        <v>15</v>
      </c>
      <c r="K127" s="331"/>
    </row>
    <row r="128" ht="15" customHeight="1">
      <c r="B128" s="329"/>
      <c r="C128" s="311" t="s">
        <v>718</v>
      </c>
      <c r="D128" s="311"/>
      <c r="E128" s="311"/>
      <c r="F128" s="312" t="s">
        <v>711</v>
      </c>
      <c r="G128" s="311"/>
      <c r="H128" s="311" t="s">
        <v>719</v>
      </c>
      <c r="I128" s="311" t="s">
        <v>707</v>
      </c>
      <c r="J128" s="311">
        <v>15</v>
      </c>
      <c r="K128" s="331"/>
    </row>
    <row r="129" ht="15" customHeight="1">
      <c r="B129" s="329"/>
      <c r="C129" s="311" t="s">
        <v>720</v>
      </c>
      <c r="D129" s="311"/>
      <c r="E129" s="311"/>
      <c r="F129" s="312" t="s">
        <v>711</v>
      </c>
      <c r="G129" s="311"/>
      <c r="H129" s="311" t="s">
        <v>721</v>
      </c>
      <c r="I129" s="311" t="s">
        <v>707</v>
      </c>
      <c r="J129" s="311">
        <v>20</v>
      </c>
      <c r="K129" s="331"/>
    </row>
    <row r="130" ht="15" customHeight="1">
      <c r="B130" s="329"/>
      <c r="C130" s="311" t="s">
        <v>722</v>
      </c>
      <c r="D130" s="311"/>
      <c r="E130" s="311"/>
      <c r="F130" s="312" t="s">
        <v>711</v>
      </c>
      <c r="G130" s="311"/>
      <c r="H130" s="311" t="s">
        <v>723</v>
      </c>
      <c r="I130" s="311" t="s">
        <v>707</v>
      </c>
      <c r="J130" s="311">
        <v>20</v>
      </c>
      <c r="K130" s="331"/>
    </row>
    <row r="131" ht="15" customHeight="1">
      <c r="B131" s="329"/>
      <c r="C131" s="288" t="s">
        <v>710</v>
      </c>
      <c r="D131" s="288"/>
      <c r="E131" s="288"/>
      <c r="F131" s="309" t="s">
        <v>711</v>
      </c>
      <c r="G131" s="288"/>
      <c r="H131" s="288" t="s">
        <v>744</v>
      </c>
      <c r="I131" s="288" t="s">
        <v>707</v>
      </c>
      <c r="J131" s="288">
        <v>50</v>
      </c>
      <c r="K131" s="331"/>
    </row>
    <row r="132" ht="15" customHeight="1">
      <c r="B132" s="329"/>
      <c r="C132" s="288" t="s">
        <v>724</v>
      </c>
      <c r="D132" s="288"/>
      <c r="E132" s="288"/>
      <c r="F132" s="309" t="s">
        <v>711</v>
      </c>
      <c r="G132" s="288"/>
      <c r="H132" s="288" t="s">
        <v>744</v>
      </c>
      <c r="I132" s="288" t="s">
        <v>707</v>
      </c>
      <c r="J132" s="288">
        <v>50</v>
      </c>
      <c r="K132" s="331"/>
    </row>
    <row r="133" ht="15" customHeight="1">
      <c r="B133" s="329"/>
      <c r="C133" s="288" t="s">
        <v>730</v>
      </c>
      <c r="D133" s="288"/>
      <c r="E133" s="288"/>
      <c r="F133" s="309" t="s">
        <v>711</v>
      </c>
      <c r="G133" s="288"/>
      <c r="H133" s="288" t="s">
        <v>744</v>
      </c>
      <c r="I133" s="288" t="s">
        <v>707</v>
      </c>
      <c r="J133" s="288">
        <v>50</v>
      </c>
      <c r="K133" s="331"/>
    </row>
    <row r="134" ht="15" customHeight="1">
      <c r="B134" s="329"/>
      <c r="C134" s="288" t="s">
        <v>732</v>
      </c>
      <c r="D134" s="288"/>
      <c r="E134" s="288"/>
      <c r="F134" s="309" t="s">
        <v>711</v>
      </c>
      <c r="G134" s="288"/>
      <c r="H134" s="288" t="s">
        <v>744</v>
      </c>
      <c r="I134" s="288" t="s">
        <v>707</v>
      </c>
      <c r="J134" s="288">
        <v>50</v>
      </c>
      <c r="K134" s="331"/>
    </row>
    <row r="135" ht="15" customHeight="1">
      <c r="B135" s="329"/>
      <c r="C135" s="288" t="s">
        <v>115</v>
      </c>
      <c r="D135" s="288"/>
      <c r="E135" s="288"/>
      <c r="F135" s="309" t="s">
        <v>711</v>
      </c>
      <c r="G135" s="288"/>
      <c r="H135" s="288" t="s">
        <v>757</v>
      </c>
      <c r="I135" s="288" t="s">
        <v>707</v>
      </c>
      <c r="J135" s="288">
        <v>255</v>
      </c>
      <c r="K135" s="331"/>
    </row>
    <row r="136" ht="15" customHeight="1">
      <c r="B136" s="329"/>
      <c r="C136" s="288" t="s">
        <v>734</v>
      </c>
      <c r="D136" s="288"/>
      <c r="E136" s="288"/>
      <c r="F136" s="309" t="s">
        <v>705</v>
      </c>
      <c r="G136" s="288"/>
      <c r="H136" s="288" t="s">
        <v>758</v>
      </c>
      <c r="I136" s="288" t="s">
        <v>736</v>
      </c>
      <c r="J136" s="288"/>
      <c r="K136" s="331"/>
    </row>
    <row r="137" ht="15" customHeight="1">
      <c r="B137" s="329"/>
      <c r="C137" s="288" t="s">
        <v>737</v>
      </c>
      <c r="D137" s="288"/>
      <c r="E137" s="288"/>
      <c r="F137" s="309" t="s">
        <v>705</v>
      </c>
      <c r="G137" s="288"/>
      <c r="H137" s="288" t="s">
        <v>759</v>
      </c>
      <c r="I137" s="288" t="s">
        <v>739</v>
      </c>
      <c r="J137" s="288"/>
      <c r="K137" s="331"/>
    </row>
    <row r="138" ht="15" customHeight="1">
      <c r="B138" s="329"/>
      <c r="C138" s="288" t="s">
        <v>740</v>
      </c>
      <c r="D138" s="288"/>
      <c r="E138" s="288"/>
      <c r="F138" s="309" t="s">
        <v>705</v>
      </c>
      <c r="G138" s="288"/>
      <c r="H138" s="288" t="s">
        <v>740</v>
      </c>
      <c r="I138" s="288" t="s">
        <v>739</v>
      </c>
      <c r="J138" s="288"/>
      <c r="K138" s="331"/>
    </row>
    <row r="139" ht="15" customHeight="1">
      <c r="B139" s="329"/>
      <c r="C139" s="288" t="s">
        <v>38</v>
      </c>
      <c r="D139" s="288"/>
      <c r="E139" s="288"/>
      <c r="F139" s="309" t="s">
        <v>705</v>
      </c>
      <c r="G139" s="288"/>
      <c r="H139" s="288" t="s">
        <v>760</v>
      </c>
      <c r="I139" s="288" t="s">
        <v>739</v>
      </c>
      <c r="J139" s="288"/>
      <c r="K139" s="331"/>
    </row>
    <row r="140" ht="15" customHeight="1">
      <c r="B140" s="329"/>
      <c r="C140" s="288" t="s">
        <v>761</v>
      </c>
      <c r="D140" s="288"/>
      <c r="E140" s="288"/>
      <c r="F140" s="309" t="s">
        <v>705</v>
      </c>
      <c r="G140" s="288"/>
      <c r="H140" s="288" t="s">
        <v>762</v>
      </c>
      <c r="I140" s="288" t="s">
        <v>739</v>
      </c>
      <c r="J140" s="288"/>
      <c r="K140" s="331"/>
    </row>
    <row r="141" ht="15" customHeight="1">
      <c r="B141" s="332"/>
      <c r="C141" s="333"/>
      <c r="D141" s="333"/>
      <c r="E141" s="333"/>
      <c r="F141" s="333"/>
      <c r="G141" s="333"/>
      <c r="H141" s="333"/>
      <c r="I141" s="333"/>
      <c r="J141" s="333"/>
      <c r="K141" s="334"/>
    </row>
    <row r="142" ht="18.75" customHeight="1">
      <c r="B142" s="284"/>
      <c r="C142" s="284"/>
      <c r="D142" s="284"/>
      <c r="E142" s="284"/>
      <c r="F142" s="321"/>
      <c r="G142" s="284"/>
      <c r="H142" s="284"/>
      <c r="I142" s="284"/>
      <c r="J142" s="284"/>
      <c r="K142" s="284"/>
    </row>
    <row r="143" ht="18.75" customHeight="1"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</row>
    <row r="144" ht="7.5" customHeight="1">
      <c r="B144" s="296"/>
      <c r="C144" s="297"/>
      <c r="D144" s="297"/>
      <c r="E144" s="297"/>
      <c r="F144" s="297"/>
      <c r="G144" s="297"/>
      <c r="H144" s="297"/>
      <c r="I144" s="297"/>
      <c r="J144" s="297"/>
      <c r="K144" s="298"/>
    </row>
    <row r="145" ht="45" customHeight="1">
      <c r="B145" s="299"/>
      <c r="C145" s="300" t="s">
        <v>763</v>
      </c>
      <c r="D145" s="300"/>
      <c r="E145" s="300"/>
      <c r="F145" s="300"/>
      <c r="G145" s="300"/>
      <c r="H145" s="300"/>
      <c r="I145" s="300"/>
      <c r="J145" s="300"/>
      <c r="K145" s="301"/>
    </row>
    <row r="146" ht="17.25" customHeight="1">
      <c r="B146" s="299"/>
      <c r="C146" s="302" t="s">
        <v>699</v>
      </c>
      <c r="D146" s="302"/>
      <c r="E146" s="302"/>
      <c r="F146" s="302" t="s">
        <v>700</v>
      </c>
      <c r="G146" s="303"/>
      <c r="H146" s="302" t="s">
        <v>110</v>
      </c>
      <c r="I146" s="302" t="s">
        <v>57</v>
      </c>
      <c r="J146" s="302" t="s">
        <v>701</v>
      </c>
      <c r="K146" s="301"/>
    </row>
    <row r="147" ht="17.25" customHeight="1">
      <c r="B147" s="299"/>
      <c r="C147" s="304" t="s">
        <v>702</v>
      </c>
      <c r="D147" s="304"/>
      <c r="E147" s="304"/>
      <c r="F147" s="305" t="s">
        <v>703</v>
      </c>
      <c r="G147" s="306"/>
      <c r="H147" s="304"/>
      <c r="I147" s="304"/>
      <c r="J147" s="304" t="s">
        <v>704</v>
      </c>
      <c r="K147" s="301"/>
    </row>
    <row r="148" ht="5.25" customHeight="1">
      <c r="B148" s="310"/>
      <c r="C148" s="307"/>
      <c r="D148" s="307"/>
      <c r="E148" s="307"/>
      <c r="F148" s="307"/>
      <c r="G148" s="308"/>
      <c r="H148" s="307"/>
      <c r="I148" s="307"/>
      <c r="J148" s="307"/>
      <c r="K148" s="331"/>
    </row>
    <row r="149" ht="15" customHeight="1">
      <c r="B149" s="310"/>
      <c r="C149" s="335" t="s">
        <v>708</v>
      </c>
      <c r="D149" s="288"/>
      <c r="E149" s="288"/>
      <c r="F149" s="336" t="s">
        <v>705</v>
      </c>
      <c r="G149" s="288"/>
      <c r="H149" s="335" t="s">
        <v>744</v>
      </c>
      <c r="I149" s="335" t="s">
        <v>707</v>
      </c>
      <c r="J149" s="335">
        <v>120</v>
      </c>
      <c r="K149" s="331"/>
    </row>
    <row r="150" ht="15" customHeight="1">
      <c r="B150" s="310"/>
      <c r="C150" s="335" t="s">
        <v>753</v>
      </c>
      <c r="D150" s="288"/>
      <c r="E150" s="288"/>
      <c r="F150" s="336" t="s">
        <v>705</v>
      </c>
      <c r="G150" s="288"/>
      <c r="H150" s="335" t="s">
        <v>764</v>
      </c>
      <c r="I150" s="335" t="s">
        <v>707</v>
      </c>
      <c r="J150" s="335" t="s">
        <v>755</v>
      </c>
      <c r="K150" s="331"/>
    </row>
    <row r="151" ht="15" customHeight="1">
      <c r="B151" s="310"/>
      <c r="C151" s="335" t="s">
        <v>654</v>
      </c>
      <c r="D151" s="288"/>
      <c r="E151" s="288"/>
      <c r="F151" s="336" t="s">
        <v>705</v>
      </c>
      <c r="G151" s="288"/>
      <c r="H151" s="335" t="s">
        <v>765</v>
      </c>
      <c r="I151" s="335" t="s">
        <v>707</v>
      </c>
      <c r="J151" s="335" t="s">
        <v>755</v>
      </c>
      <c r="K151" s="331"/>
    </row>
    <row r="152" ht="15" customHeight="1">
      <c r="B152" s="310"/>
      <c r="C152" s="335" t="s">
        <v>710</v>
      </c>
      <c r="D152" s="288"/>
      <c r="E152" s="288"/>
      <c r="F152" s="336" t="s">
        <v>711</v>
      </c>
      <c r="G152" s="288"/>
      <c r="H152" s="335" t="s">
        <v>744</v>
      </c>
      <c r="I152" s="335" t="s">
        <v>707</v>
      </c>
      <c r="J152" s="335">
        <v>50</v>
      </c>
      <c r="K152" s="331"/>
    </row>
    <row r="153" ht="15" customHeight="1">
      <c r="B153" s="310"/>
      <c r="C153" s="335" t="s">
        <v>713</v>
      </c>
      <c r="D153" s="288"/>
      <c r="E153" s="288"/>
      <c r="F153" s="336" t="s">
        <v>705</v>
      </c>
      <c r="G153" s="288"/>
      <c r="H153" s="335" t="s">
        <v>744</v>
      </c>
      <c r="I153" s="335" t="s">
        <v>715</v>
      </c>
      <c r="J153" s="335"/>
      <c r="K153" s="331"/>
    </row>
    <row r="154" ht="15" customHeight="1">
      <c r="B154" s="310"/>
      <c r="C154" s="335" t="s">
        <v>724</v>
      </c>
      <c r="D154" s="288"/>
      <c r="E154" s="288"/>
      <c r="F154" s="336" t="s">
        <v>711</v>
      </c>
      <c r="G154" s="288"/>
      <c r="H154" s="335" t="s">
        <v>744</v>
      </c>
      <c r="I154" s="335" t="s">
        <v>707</v>
      </c>
      <c r="J154" s="335">
        <v>50</v>
      </c>
      <c r="K154" s="331"/>
    </row>
    <row r="155" ht="15" customHeight="1">
      <c r="B155" s="310"/>
      <c r="C155" s="335" t="s">
        <v>732</v>
      </c>
      <c r="D155" s="288"/>
      <c r="E155" s="288"/>
      <c r="F155" s="336" t="s">
        <v>711</v>
      </c>
      <c r="G155" s="288"/>
      <c r="H155" s="335" t="s">
        <v>744</v>
      </c>
      <c r="I155" s="335" t="s">
        <v>707</v>
      </c>
      <c r="J155" s="335">
        <v>50</v>
      </c>
      <c r="K155" s="331"/>
    </row>
    <row r="156" ht="15" customHeight="1">
      <c r="B156" s="310"/>
      <c r="C156" s="335" t="s">
        <v>730</v>
      </c>
      <c r="D156" s="288"/>
      <c r="E156" s="288"/>
      <c r="F156" s="336" t="s">
        <v>711</v>
      </c>
      <c r="G156" s="288"/>
      <c r="H156" s="335" t="s">
        <v>744</v>
      </c>
      <c r="I156" s="335" t="s">
        <v>707</v>
      </c>
      <c r="J156" s="335">
        <v>50</v>
      </c>
      <c r="K156" s="331"/>
    </row>
    <row r="157" ht="15" customHeight="1">
      <c r="B157" s="310"/>
      <c r="C157" s="335" t="s">
        <v>92</v>
      </c>
      <c r="D157" s="288"/>
      <c r="E157" s="288"/>
      <c r="F157" s="336" t="s">
        <v>705</v>
      </c>
      <c r="G157" s="288"/>
      <c r="H157" s="335" t="s">
        <v>766</v>
      </c>
      <c r="I157" s="335" t="s">
        <v>707</v>
      </c>
      <c r="J157" s="335" t="s">
        <v>767</v>
      </c>
      <c r="K157" s="331"/>
    </row>
    <row r="158" ht="15" customHeight="1">
      <c r="B158" s="310"/>
      <c r="C158" s="335" t="s">
        <v>768</v>
      </c>
      <c r="D158" s="288"/>
      <c r="E158" s="288"/>
      <c r="F158" s="336" t="s">
        <v>705</v>
      </c>
      <c r="G158" s="288"/>
      <c r="H158" s="335" t="s">
        <v>769</v>
      </c>
      <c r="I158" s="335" t="s">
        <v>739</v>
      </c>
      <c r="J158" s="335"/>
      <c r="K158" s="331"/>
    </row>
    <row r="159" ht="15" customHeight="1">
      <c r="B159" s="337"/>
      <c r="C159" s="319"/>
      <c r="D159" s="319"/>
      <c r="E159" s="319"/>
      <c r="F159" s="319"/>
      <c r="G159" s="319"/>
      <c r="H159" s="319"/>
      <c r="I159" s="319"/>
      <c r="J159" s="319"/>
      <c r="K159" s="338"/>
    </row>
    <row r="160" ht="18.75" customHeight="1">
      <c r="B160" s="284"/>
      <c r="C160" s="288"/>
      <c r="D160" s="288"/>
      <c r="E160" s="288"/>
      <c r="F160" s="309"/>
      <c r="G160" s="288"/>
      <c r="H160" s="288"/>
      <c r="I160" s="288"/>
      <c r="J160" s="288"/>
      <c r="K160" s="284"/>
    </row>
    <row r="161" ht="18.75" customHeight="1"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</row>
    <row r="162" ht="7.5" customHeight="1">
      <c r="B162" s="274"/>
      <c r="C162" s="275"/>
      <c r="D162" s="275"/>
      <c r="E162" s="275"/>
      <c r="F162" s="275"/>
      <c r="G162" s="275"/>
      <c r="H162" s="275"/>
      <c r="I162" s="275"/>
      <c r="J162" s="275"/>
      <c r="K162" s="276"/>
    </row>
    <row r="163" ht="45" customHeight="1">
      <c r="B163" s="277"/>
      <c r="C163" s="278" t="s">
        <v>770</v>
      </c>
      <c r="D163" s="278"/>
      <c r="E163" s="278"/>
      <c r="F163" s="278"/>
      <c r="G163" s="278"/>
      <c r="H163" s="278"/>
      <c r="I163" s="278"/>
      <c r="J163" s="278"/>
      <c r="K163" s="279"/>
    </row>
    <row r="164" ht="17.25" customHeight="1">
      <c r="B164" s="277"/>
      <c r="C164" s="302" t="s">
        <v>699</v>
      </c>
      <c r="D164" s="302"/>
      <c r="E164" s="302"/>
      <c r="F164" s="302" t="s">
        <v>700</v>
      </c>
      <c r="G164" s="339"/>
      <c r="H164" s="340" t="s">
        <v>110</v>
      </c>
      <c r="I164" s="340" t="s">
        <v>57</v>
      </c>
      <c r="J164" s="302" t="s">
        <v>701</v>
      </c>
      <c r="K164" s="279"/>
    </row>
    <row r="165" ht="17.25" customHeight="1">
      <c r="B165" s="280"/>
      <c r="C165" s="304" t="s">
        <v>702</v>
      </c>
      <c r="D165" s="304"/>
      <c r="E165" s="304"/>
      <c r="F165" s="305" t="s">
        <v>703</v>
      </c>
      <c r="G165" s="341"/>
      <c r="H165" s="342"/>
      <c r="I165" s="342"/>
      <c r="J165" s="304" t="s">
        <v>704</v>
      </c>
      <c r="K165" s="282"/>
    </row>
    <row r="166" ht="5.25" customHeight="1">
      <c r="B166" s="310"/>
      <c r="C166" s="307"/>
      <c r="D166" s="307"/>
      <c r="E166" s="307"/>
      <c r="F166" s="307"/>
      <c r="G166" s="308"/>
      <c r="H166" s="307"/>
      <c r="I166" s="307"/>
      <c r="J166" s="307"/>
      <c r="K166" s="331"/>
    </row>
    <row r="167" ht="15" customHeight="1">
      <c r="B167" s="310"/>
      <c r="C167" s="288" t="s">
        <v>708</v>
      </c>
      <c r="D167" s="288"/>
      <c r="E167" s="288"/>
      <c r="F167" s="309" t="s">
        <v>705</v>
      </c>
      <c r="G167" s="288"/>
      <c r="H167" s="288" t="s">
        <v>744</v>
      </c>
      <c r="I167" s="288" t="s">
        <v>707</v>
      </c>
      <c r="J167" s="288">
        <v>120</v>
      </c>
      <c r="K167" s="331"/>
    </row>
    <row r="168" ht="15" customHeight="1">
      <c r="B168" s="310"/>
      <c r="C168" s="288" t="s">
        <v>753</v>
      </c>
      <c r="D168" s="288"/>
      <c r="E168" s="288"/>
      <c r="F168" s="309" t="s">
        <v>705</v>
      </c>
      <c r="G168" s="288"/>
      <c r="H168" s="288" t="s">
        <v>754</v>
      </c>
      <c r="I168" s="288" t="s">
        <v>707</v>
      </c>
      <c r="J168" s="288" t="s">
        <v>755</v>
      </c>
      <c r="K168" s="331"/>
    </row>
    <row r="169" ht="15" customHeight="1">
      <c r="B169" s="310"/>
      <c r="C169" s="288" t="s">
        <v>654</v>
      </c>
      <c r="D169" s="288"/>
      <c r="E169" s="288"/>
      <c r="F169" s="309" t="s">
        <v>705</v>
      </c>
      <c r="G169" s="288"/>
      <c r="H169" s="288" t="s">
        <v>771</v>
      </c>
      <c r="I169" s="288" t="s">
        <v>707</v>
      </c>
      <c r="J169" s="288" t="s">
        <v>755</v>
      </c>
      <c r="K169" s="331"/>
    </row>
    <row r="170" ht="15" customHeight="1">
      <c r="B170" s="310"/>
      <c r="C170" s="288" t="s">
        <v>710</v>
      </c>
      <c r="D170" s="288"/>
      <c r="E170" s="288"/>
      <c r="F170" s="309" t="s">
        <v>711</v>
      </c>
      <c r="G170" s="288"/>
      <c r="H170" s="288" t="s">
        <v>771</v>
      </c>
      <c r="I170" s="288" t="s">
        <v>707</v>
      </c>
      <c r="J170" s="288">
        <v>50</v>
      </c>
      <c r="K170" s="331"/>
    </row>
    <row r="171" ht="15" customHeight="1">
      <c r="B171" s="310"/>
      <c r="C171" s="288" t="s">
        <v>713</v>
      </c>
      <c r="D171" s="288"/>
      <c r="E171" s="288"/>
      <c r="F171" s="309" t="s">
        <v>705</v>
      </c>
      <c r="G171" s="288"/>
      <c r="H171" s="288" t="s">
        <v>771</v>
      </c>
      <c r="I171" s="288" t="s">
        <v>715</v>
      </c>
      <c r="J171" s="288"/>
      <c r="K171" s="331"/>
    </row>
    <row r="172" ht="15" customHeight="1">
      <c r="B172" s="310"/>
      <c r="C172" s="288" t="s">
        <v>724</v>
      </c>
      <c r="D172" s="288"/>
      <c r="E172" s="288"/>
      <c r="F172" s="309" t="s">
        <v>711</v>
      </c>
      <c r="G172" s="288"/>
      <c r="H172" s="288" t="s">
        <v>771</v>
      </c>
      <c r="I172" s="288" t="s">
        <v>707</v>
      </c>
      <c r="J172" s="288">
        <v>50</v>
      </c>
      <c r="K172" s="331"/>
    </row>
    <row r="173" ht="15" customHeight="1">
      <c r="B173" s="310"/>
      <c r="C173" s="288" t="s">
        <v>732</v>
      </c>
      <c r="D173" s="288"/>
      <c r="E173" s="288"/>
      <c r="F173" s="309" t="s">
        <v>711</v>
      </c>
      <c r="G173" s="288"/>
      <c r="H173" s="288" t="s">
        <v>771</v>
      </c>
      <c r="I173" s="288" t="s">
        <v>707</v>
      </c>
      <c r="J173" s="288">
        <v>50</v>
      </c>
      <c r="K173" s="331"/>
    </row>
    <row r="174" ht="15" customHeight="1">
      <c r="B174" s="310"/>
      <c r="C174" s="288" t="s">
        <v>730</v>
      </c>
      <c r="D174" s="288"/>
      <c r="E174" s="288"/>
      <c r="F174" s="309" t="s">
        <v>711</v>
      </c>
      <c r="G174" s="288"/>
      <c r="H174" s="288" t="s">
        <v>771</v>
      </c>
      <c r="I174" s="288" t="s">
        <v>707</v>
      </c>
      <c r="J174" s="288">
        <v>50</v>
      </c>
      <c r="K174" s="331"/>
    </row>
    <row r="175" ht="15" customHeight="1">
      <c r="B175" s="310"/>
      <c r="C175" s="288" t="s">
        <v>109</v>
      </c>
      <c r="D175" s="288"/>
      <c r="E175" s="288"/>
      <c r="F175" s="309" t="s">
        <v>705</v>
      </c>
      <c r="G175" s="288"/>
      <c r="H175" s="288" t="s">
        <v>772</v>
      </c>
      <c r="I175" s="288" t="s">
        <v>773</v>
      </c>
      <c r="J175" s="288"/>
      <c r="K175" s="331"/>
    </row>
    <row r="176" ht="15" customHeight="1">
      <c r="B176" s="310"/>
      <c r="C176" s="288" t="s">
        <v>57</v>
      </c>
      <c r="D176" s="288"/>
      <c r="E176" s="288"/>
      <c r="F176" s="309" t="s">
        <v>705</v>
      </c>
      <c r="G176" s="288"/>
      <c r="H176" s="288" t="s">
        <v>774</v>
      </c>
      <c r="I176" s="288" t="s">
        <v>775</v>
      </c>
      <c r="J176" s="288">
        <v>1</v>
      </c>
      <c r="K176" s="331"/>
    </row>
    <row r="177" ht="15" customHeight="1">
      <c r="B177" s="310"/>
      <c r="C177" s="288" t="s">
        <v>53</v>
      </c>
      <c r="D177" s="288"/>
      <c r="E177" s="288"/>
      <c r="F177" s="309" t="s">
        <v>705</v>
      </c>
      <c r="G177" s="288"/>
      <c r="H177" s="288" t="s">
        <v>776</v>
      </c>
      <c r="I177" s="288" t="s">
        <v>707</v>
      </c>
      <c r="J177" s="288">
        <v>20</v>
      </c>
      <c r="K177" s="331"/>
    </row>
    <row r="178" ht="15" customHeight="1">
      <c r="B178" s="310"/>
      <c r="C178" s="288" t="s">
        <v>110</v>
      </c>
      <c r="D178" s="288"/>
      <c r="E178" s="288"/>
      <c r="F178" s="309" t="s">
        <v>705</v>
      </c>
      <c r="G178" s="288"/>
      <c r="H178" s="288" t="s">
        <v>777</v>
      </c>
      <c r="I178" s="288" t="s">
        <v>707</v>
      </c>
      <c r="J178" s="288">
        <v>255</v>
      </c>
      <c r="K178" s="331"/>
    </row>
    <row r="179" ht="15" customHeight="1">
      <c r="B179" s="310"/>
      <c r="C179" s="288" t="s">
        <v>111</v>
      </c>
      <c r="D179" s="288"/>
      <c r="E179" s="288"/>
      <c r="F179" s="309" t="s">
        <v>705</v>
      </c>
      <c r="G179" s="288"/>
      <c r="H179" s="288" t="s">
        <v>670</v>
      </c>
      <c r="I179" s="288" t="s">
        <v>707</v>
      </c>
      <c r="J179" s="288">
        <v>10</v>
      </c>
      <c r="K179" s="331"/>
    </row>
    <row r="180" ht="15" customHeight="1">
      <c r="B180" s="310"/>
      <c r="C180" s="288" t="s">
        <v>112</v>
      </c>
      <c r="D180" s="288"/>
      <c r="E180" s="288"/>
      <c r="F180" s="309" t="s">
        <v>705</v>
      </c>
      <c r="G180" s="288"/>
      <c r="H180" s="288" t="s">
        <v>778</v>
      </c>
      <c r="I180" s="288" t="s">
        <v>739</v>
      </c>
      <c r="J180" s="288"/>
      <c r="K180" s="331"/>
    </row>
    <row r="181" ht="15" customHeight="1">
      <c r="B181" s="310"/>
      <c r="C181" s="288" t="s">
        <v>779</v>
      </c>
      <c r="D181" s="288"/>
      <c r="E181" s="288"/>
      <c r="F181" s="309" t="s">
        <v>705</v>
      </c>
      <c r="G181" s="288"/>
      <c r="H181" s="288" t="s">
        <v>780</v>
      </c>
      <c r="I181" s="288" t="s">
        <v>739</v>
      </c>
      <c r="J181" s="288"/>
      <c r="K181" s="331"/>
    </row>
    <row r="182" ht="15" customHeight="1">
      <c r="B182" s="310"/>
      <c r="C182" s="288" t="s">
        <v>768</v>
      </c>
      <c r="D182" s="288"/>
      <c r="E182" s="288"/>
      <c r="F182" s="309" t="s">
        <v>705</v>
      </c>
      <c r="G182" s="288"/>
      <c r="H182" s="288" t="s">
        <v>781</v>
      </c>
      <c r="I182" s="288" t="s">
        <v>739</v>
      </c>
      <c r="J182" s="288"/>
      <c r="K182" s="331"/>
    </row>
    <row r="183" ht="15" customHeight="1">
      <c r="B183" s="310"/>
      <c r="C183" s="288" t="s">
        <v>114</v>
      </c>
      <c r="D183" s="288"/>
      <c r="E183" s="288"/>
      <c r="F183" s="309" t="s">
        <v>711</v>
      </c>
      <c r="G183" s="288"/>
      <c r="H183" s="288" t="s">
        <v>782</v>
      </c>
      <c r="I183" s="288" t="s">
        <v>707</v>
      </c>
      <c r="J183" s="288">
        <v>50</v>
      </c>
      <c r="K183" s="331"/>
    </row>
    <row r="184" ht="15" customHeight="1">
      <c r="B184" s="310"/>
      <c r="C184" s="288" t="s">
        <v>783</v>
      </c>
      <c r="D184" s="288"/>
      <c r="E184" s="288"/>
      <c r="F184" s="309" t="s">
        <v>711</v>
      </c>
      <c r="G184" s="288"/>
      <c r="H184" s="288" t="s">
        <v>784</v>
      </c>
      <c r="I184" s="288" t="s">
        <v>785</v>
      </c>
      <c r="J184" s="288"/>
      <c r="K184" s="331"/>
    </row>
    <row r="185" ht="15" customHeight="1">
      <c r="B185" s="310"/>
      <c r="C185" s="288" t="s">
        <v>786</v>
      </c>
      <c r="D185" s="288"/>
      <c r="E185" s="288"/>
      <c r="F185" s="309" t="s">
        <v>711</v>
      </c>
      <c r="G185" s="288"/>
      <c r="H185" s="288" t="s">
        <v>787</v>
      </c>
      <c r="I185" s="288" t="s">
        <v>785</v>
      </c>
      <c r="J185" s="288"/>
      <c r="K185" s="331"/>
    </row>
    <row r="186" ht="15" customHeight="1">
      <c r="B186" s="310"/>
      <c r="C186" s="288" t="s">
        <v>788</v>
      </c>
      <c r="D186" s="288"/>
      <c r="E186" s="288"/>
      <c r="F186" s="309" t="s">
        <v>711</v>
      </c>
      <c r="G186" s="288"/>
      <c r="H186" s="288" t="s">
        <v>789</v>
      </c>
      <c r="I186" s="288" t="s">
        <v>785</v>
      </c>
      <c r="J186" s="288"/>
      <c r="K186" s="331"/>
    </row>
    <row r="187" ht="15" customHeight="1">
      <c r="B187" s="310"/>
      <c r="C187" s="343" t="s">
        <v>790</v>
      </c>
      <c r="D187" s="288"/>
      <c r="E187" s="288"/>
      <c r="F187" s="309" t="s">
        <v>711</v>
      </c>
      <c r="G187" s="288"/>
      <c r="H187" s="288" t="s">
        <v>791</v>
      </c>
      <c r="I187" s="288" t="s">
        <v>792</v>
      </c>
      <c r="J187" s="344" t="s">
        <v>793</v>
      </c>
      <c r="K187" s="331"/>
    </row>
    <row r="188" ht="15" customHeight="1">
      <c r="B188" s="310"/>
      <c r="C188" s="294" t="s">
        <v>42</v>
      </c>
      <c r="D188" s="288"/>
      <c r="E188" s="288"/>
      <c r="F188" s="309" t="s">
        <v>705</v>
      </c>
      <c r="G188" s="288"/>
      <c r="H188" s="284" t="s">
        <v>794</v>
      </c>
      <c r="I188" s="288" t="s">
        <v>795</v>
      </c>
      <c r="J188" s="288"/>
      <c r="K188" s="331"/>
    </row>
    <row r="189" ht="15" customHeight="1">
      <c r="B189" s="310"/>
      <c r="C189" s="294" t="s">
        <v>796</v>
      </c>
      <c r="D189" s="288"/>
      <c r="E189" s="288"/>
      <c r="F189" s="309" t="s">
        <v>705</v>
      </c>
      <c r="G189" s="288"/>
      <c r="H189" s="288" t="s">
        <v>797</v>
      </c>
      <c r="I189" s="288" t="s">
        <v>739</v>
      </c>
      <c r="J189" s="288"/>
      <c r="K189" s="331"/>
    </row>
    <row r="190" ht="15" customHeight="1">
      <c r="B190" s="310"/>
      <c r="C190" s="294" t="s">
        <v>798</v>
      </c>
      <c r="D190" s="288"/>
      <c r="E190" s="288"/>
      <c r="F190" s="309" t="s">
        <v>705</v>
      </c>
      <c r="G190" s="288"/>
      <c r="H190" s="288" t="s">
        <v>799</v>
      </c>
      <c r="I190" s="288" t="s">
        <v>739</v>
      </c>
      <c r="J190" s="288"/>
      <c r="K190" s="331"/>
    </row>
    <row r="191" ht="15" customHeight="1">
      <c r="B191" s="310"/>
      <c r="C191" s="294" t="s">
        <v>800</v>
      </c>
      <c r="D191" s="288"/>
      <c r="E191" s="288"/>
      <c r="F191" s="309" t="s">
        <v>711</v>
      </c>
      <c r="G191" s="288"/>
      <c r="H191" s="288" t="s">
        <v>801</v>
      </c>
      <c r="I191" s="288" t="s">
        <v>739</v>
      </c>
      <c r="J191" s="288"/>
      <c r="K191" s="331"/>
    </row>
    <row r="192" ht="15" customHeight="1">
      <c r="B192" s="337"/>
      <c r="C192" s="345"/>
      <c r="D192" s="319"/>
      <c r="E192" s="319"/>
      <c r="F192" s="319"/>
      <c r="G192" s="319"/>
      <c r="H192" s="319"/>
      <c r="I192" s="319"/>
      <c r="J192" s="319"/>
      <c r="K192" s="338"/>
    </row>
    <row r="193" ht="18.75" customHeight="1">
      <c r="B193" s="284"/>
      <c r="C193" s="288"/>
      <c r="D193" s="288"/>
      <c r="E193" s="288"/>
      <c r="F193" s="309"/>
      <c r="G193" s="288"/>
      <c r="H193" s="288"/>
      <c r="I193" s="288"/>
      <c r="J193" s="288"/>
      <c r="K193" s="284"/>
    </row>
    <row r="194" ht="18.75" customHeight="1">
      <c r="B194" s="284"/>
      <c r="C194" s="288"/>
      <c r="D194" s="288"/>
      <c r="E194" s="288"/>
      <c r="F194" s="309"/>
      <c r="G194" s="288"/>
      <c r="H194" s="288"/>
      <c r="I194" s="288"/>
      <c r="J194" s="288"/>
      <c r="K194" s="284"/>
    </row>
    <row r="195" ht="18.75" customHeight="1"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</row>
    <row r="196" ht="13.5">
      <c r="B196" s="274"/>
      <c r="C196" s="275"/>
      <c r="D196" s="275"/>
      <c r="E196" s="275"/>
      <c r="F196" s="275"/>
      <c r="G196" s="275"/>
      <c r="H196" s="275"/>
      <c r="I196" s="275"/>
      <c r="J196" s="275"/>
      <c r="K196" s="276"/>
    </row>
    <row r="197" ht="21">
      <c r="B197" s="277"/>
      <c r="C197" s="278" t="s">
        <v>802</v>
      </c>
      <c r="D197" s="278"/>
      <c r="E197" s="278"/>
      <c r="F197" s="278"/>
      <c r="G197" s="278"/>
      <c r="H197" s="278"/>
      <c r="I197" s="278"/>
      <c r="J197" s="278"/>
      <c r="K197" s="279"/>
    </row>
    <row r="198" ht="25.5" customHeight="1">
      <c r="B198" s="277"/>
      <c r="C198" s="346" t="s">
        <v>803</v>
      </c>
      <c r="D198" s="346"/>
      <c r="E198" s="346"/>
      <c r="F198" s="346" t="s">
        <v>804</v>
      </c>
      <c r="G198" s="347"/>
      <c r="H198" s="346" t="s">
        <v>805</v>
      </c>
      <c r="I198" s="346"/>
      <c r="J198" s="346"/>
      <c r="K198" s="279"/>
    </row>
    <row r="199" ht="5.25" customHeight="1">
      <c r="B199" s="310"/>
      <c r="C199" s="307"/>
      <c r="D199" s="307"/>
      <c r="E199" s="307"/>
      <c r="F199" s="307"/>
      <c r="G199" s="288"/>
      <c r="H199" s="307"/>
      <c r="I199" s="307"/>
      <c r="J199" s="307"/>
      <c r="K199" s="331"/>
    </row>
    <row r="200" ht="15" customHeight="1">
      <c r="B200" s="310"/>
      <c r="C200" s="288" t="s">
        <v>795</v>
      </c>
      <c r="D200" s="288"/>
      <c r="E200" s="288"/>
      <c r="F200" s="309" t="s">
        <v>43</v>
      </c>
      <c r="G200" s="288"/>
      <c r="H200" s="288" t="s">
        <v>806</v>
      </c>
      <c r="I200" s="288"/>
      <c r="J200" s="288"/>
      <c r="K200" s="331"/>
    </row>
    <row r="201" ht="15" customHeight="1">
      <c r="B201" s="310"/>
      <c r="C201" s="316"/>
      <c r="D201" s="288"/>
      <c r="E201" s="288"/>
      <c r="F201" s="309" t="s">
        <v>44</v>
      </c>
      <c r="G201" s="288"/>
      <c r="H201" s="288" t="s">
        <v>807</v>
      </c>
      <c r="I201" s="288"/>
      <c r="J201" s="288"/>
      <c r="K201" s="331"/>
    </row>
    <row r="202" ht="15" customHeight="1">
      <c r="B202" s="310"/>
      <c r="C202" s="316"/>
      <c r="D202" s="288"/>
      <c r="E202" s="288"/>
      <c r="F202" s="309" t="s">
        <v>47</v>
      </c>
      <c r="G202" s="288"/>
      <c r="H202" s="288" t="s">
        <v>808</v>
      </c>
      <c r="I202" s="288"/>
      <c r="J202" s="288"/>
      <c r="K202" s="331"/>
    </row>
    <row r="203" ht="15" customHeight="1">
      <c r="B203" s="310"/>
      <c r="C203" s="288"/>
      <c r="D203" s="288"/>
      <c r="E203" s="288"/>
      <c r="F203" s="309" t="s">
        <v>45</v>
      </c>
      <c r="G203" s="288"/>
      <c r="H203" s="288" t="s">
        <v>809</v>
      </c>
      <c r="I203" s="288"/>
      <c r="J203" s="288"/>
      <c r="K203" s="331"/>
    </row>
    <row r="204" ht="15" customHeight="1">
      <c r="B204" s="310"/>
      <c r="C204" s="288"/>
      <c r="D204" s="288"/>
      <c r="E204" s="288"/>
      <c r="F204" s="309" t="s">
        <v>46</v>
      </c>
      <c r="G204" s="288"/>
      <c r="H204" s="288" t="s">
        <v>810</v>
      </c>
      <c r="I204" s="288"/>
      <c r="J204" s="288"/>
      <c r="K204" s="331"/>
    </row>
    <row r="205" ht="15" customHeight="1">
      <c r="B205" s="310"/>
      <c r="C205" s="288"/>
      <c r="D205" s="288"/>
      <c r="E205" s="288"/>
      <c r="F205" s="309"/>
      <c r="G205" s="288"/>
      <c r="H205" s="288"/>
      <c r="I205" s="288"/>
      <c r="J205" s="288"/>
      <c r="K205" s="331"/>
    </row>
    <row r="206" ht="15" customHeight="1">
      <c r="B206" s="310"/>
      <c r="C206" s="288" t="s">
        <v>751</v>
      </c>
      <c r="D206" s="288"/>
      <c r="E206" s="288"/>
      <c r="F206" s="309" t="s">
        <v>79</v>
      </c>
      <c r="G206" s="288"/>
      <c r="H206" s="288" t="s">
        <v>811</v>
      </c>
      <c r="I206" s="288"/>
      <c r="J206" s="288"/>
      <c r="K206" s="331"/>
    </row>
    <row r="207" ht="15" customHeight="1">
      <c r="B207" s="310"/>
      <c r="C207" s="316"/>
      <c r="D207" s="288"/>
      <c r="E207" s="288"/>
      <c r="F207" s="309" t="s">
        <v>650</v>
      </c>
      <c r="G207" s="288"/>
      <c r="H207" s="288" t="s">
        <v>651</v>
      </c>
      <c r="I207" s="288"/>
      <c r="J207" s="288"/>
      <c r="K207" s="331"/>
    </row>
    <row r="208" ht="15" customHeight="1">
      <c r="B208" s="310"/>
      <c r="C208" s="288"/>
      <c r="D208" s="288"/>
      <c r="E208" s="288"/>
      <c r="F208" s="309" t="s">
        <v>648</v>
      </c>
      <c r="G208" s="288"/>
      <c r="H208" s="288" t="s">
        <v>812</v>
      </c>
      <c r="I208" s="288"/>
      <c r="J208" s="288"/>
      <c r="K208" s="331"/>
    </row>
    <row r="209" ht="15" customHeight="1">
      <c r="B209" s="348"/>
      <c r="C209" s="316"/>
      <c r="D209" s="316"/>
      <c r="E209" s="316"/>
      <c r="F209" s="309" t="s">
        <v>652</v>
      </c>
      <c r="G209" s="294"/>
      <c r="H209" s="335" t="s">
        <v>653</v>
      </c>
      <c r="I209" s="335"/>
      <c r="J209" s="335"/>
      <c r="K209" s="349"/>
    </row>
    <row r="210" ht="15" customHeight="1">
      <c r="B210" s="348"/>
      <c r="C210" s="316"/>
      <c r="D210" s="316"/>
      <c r="E210" s="316"/>
      <c r="F210" s="309" t="s">
        <v>596</v>
      </c>
      <c r="G210" s="294"/>
      <c r="H210" s="335" t="s">
        <v>813</v>
      </c>
      <c r="I210" s="335"/>
      <c r="J210" s="335"/>
      <c r="K210" s="349"/>
    </row>
    <row r="211" ht="15" customHeight="1">
      <c r="B211" s="348"/>
      <c r="C211" s="316"/>
      <c r="D211" s="316"/>
      <c r="E211" s="316"/>
      <c r="F211" s="350"/>
      <c r="G211" s="294"/>
      <c r="H211" s="351"/>
      <c r="I211" s="351"/>
      <c r="J211" s="351"/>
      <c r="K211" s="349"/>
    </row>
    <row r="212" ht="15" customHeight="1">
      <c r="B212" s="348"/>
      <c r="C212" s="288" t="s">
        <v>775</v>
      </c>
      <c r="D212" s="316"/>
      <c r="E212" s="316"/>
      <c r="F212" s="309">
        <v>1</v>
      </c>
      <c r="G212" s="294"/>
      <c r="H212" s="335" t="s">
        <v>814</v>
      </c>
      <c r="I212" s="335"/>
      <c r="J212" s="335"/>
      <c r="K212" s="349"/>
    </row>
    <row r="213" ht="15" customHeight="1">
      <c r="B213" s="348"/>
      <c r="C213" s="316"/>
      <c r="D213" s="316"/>
      <c r="E213" s="316"/>
      <c r="F213" s="309">
        <v>2</v>
      </c>
      <c r="G213" s="294"/>
      <c r="H213" s="335" t="s">
        <v>815</v>
      </c>
      <c r="I213" s="335"/>
      <c r="J213" s="335"/>
      <c r="K213" s="349"/>
    </row>
    <row r="214" ht="15" customHeight="1">
      <c r="B214" s="348"/>
      <c r="C214" s="316"/>
      <c r="D214" s="316"/>
      <c r="E214" s="316"/>
      <c r="F214" s="309">
        <v>3</v>
      </c>
      <c r="G214" s="294"/>
      <c r="H214" s="335" t="s">
        <v>816</v>
      </c>
      <c r="I214" s="335"/>
      <c r="J214" s="335"/>
      <c r="K214" s="349"/>
    </row>
    <row r="215" ht="15" customHeight="1">
      <c r="B215" s="348"/>
      <c r="C215" s="316"/>
      <c r="D215" s="316"/>
      <c r="E215" s="316"/>
      <c r="F215" s="309">
        <v>4</v>
      </c>
      <c r="G215" s="294"/>
      <c r="H215" s="335" t="s">
        <v>817</v>
      </c>
      <c r="I215" s="335"/>
      <c r="J215" s="335"/>
      <c r="K215" s="349"/>
    </row>
    <row r="216" ht="12.75" customHeight="1">
      <c r="B216" s="352"/>
      <c r="C216" s="353"/>
      <c r="D216" s="353"/>
      <c r="E216" s="353"/>
      <c r="F216" s="353"/>
      <c r="G216" s="353"/>
      <c r="H216" s="353"/>
      <c r="I216" s="353"/>
      <c r="J216" s="353"/>
      <c r="K216" s="354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DESKTOP-CO3P5C2\admin</dc:creator>
  <cp:lastModifiedBy>DESKTOP-CO3P5C2\admin</cp:lastModifiedBy>
  <dcterms:created xsi:type="dcterms:W3CDTF">2019-02-05T13:20:52Z</dcterms:created>
  <dcterms:modified xsi:type="dcterms:W3CDTF">2019-02-05T13:20:57Z</dcterms:modified>
</cp:coreProperties>
</file>