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kanalizace policna\"/>
    </mc:Choice>
  </mc:AlternateContent>
  <bookViews>
    <workbookView xWindow="0" yWindow="0" windowWidth="28800" windowHeight="12435" activeTab="1"/>
  </bookViews>
  <sheets>
    <sheet name="Rekapitulace stavby" sheetId="1" r:id="rId1"/>
    <sheet name="Hradil1008 - Prodloužení ..." sheetId="2" r:id="rId2"/>
    <sheet name="Seznam figur" sheetId="3" r:id="rId3"/>
  </sheets>
  <definedNames>
    <definedName name="_xlnm._FilterDatabase" localSheetId="1" hidden="1">'Hradil1008 - Prodloužení ...'!$C$125:$K$378</definedName>
    <definedName name="_xlnm.Print_Titles" localSheetId="1">'Hradil1008 - Prodloužení ...'!$125:$125</definedName>
    <definedName name="_xlnm.Print_Titles" localSheetId="0">'Rekapitulace stavby'!$92:$92</definedName>
    <definedName name="_xlnm.Print_Titles" localSheetId="2">'Seznam figur'!$9:$9</definedName>
    <definedName name="_xlnm.Print_Area" localSheetId="1">'Hradil1008 - Prodloužení ...'!$C$4:$J$76,'Hradil1008 - Prodloužení ...'!$C$82:$J$109,'Hradil1008 - Prodloužení ...'!$C$115:$K$378</definedName>
    <definedName name="_xlnm.Print_Area" localSheetId="0">'Rekapitulace stavby'!$D$4:$AO$76,'Rekapitulace stavby'!$C$82:$AQ$96</definedName>
    <definedName name="_xlnm.Print_Area" localSheetId="2">'Seznam figur'!$C$4:$G$172</definedName>
  </definedNames>
  <calcPr calcId="152511"/>
</workbook>
</file>

<file path=xl/calcChain.xml><?xml version="1.0" encoding="utf-8"?>
<calcChain xmlns="http://schemas.openxmlformats.org/spreadsheetml/2006/main">
  <c r="D7" i="3" l="1"/>
  <c r="J35" i="2"/>
  <c r="J34" i="2"/>
  <c r="AY95" i="1" s="1"/>
  <c r="J33" i="2"/>
  <c r="AX95" i="1" s="1"/>
  <c r="BI378" i="2"/>
  <c r="BH378" i="2"/>
  <c r="BG378" i="2"/>
  <c r="BF378" i="2"/>
  <c r="T378" i="2"/>
  <c r="R378" i="2"/>
  <c r="P378" i="2"/>
  <c r="BI377" i="2"/>
  <c r="BH377" i="2"/>
  <c r="BG377" i="2"/>
  <c r="BF377" i="2"/>
  <c r="T377" i="2"/>
  <c r="R377" i="2"/>
  <c r="P377" i="2"/>
  <c r="BI375" i="2"/>
  <c r="BH375" i="2"/>
  <c r="BG375" i="2"/>
  <c r="BF375" i="2"/>
  <c r="T375" i="2"/>
  <c r="T374" i="2" s="1"/>
  <c r="R375" i="2"/>
  <c r="R374" i="2" s="1"/>
  <c r="P375" i="2"/>
  <c r="P374" i="2" s="1"/>
  <c r="BI373" i="2"/>
  <c r="BH373" i="2"/>
  <c r="BG373" i="2"/>
  <c r="BF373" i="2"/>
  <c r="T373" i="2"/>
  <c r="T372" i="2" s="1"/>
  <c r="R373" i="2"/>
  <c r="R372" i="2" s="1"/>
  <c r="P373" i="2"/>
  <c r="P372" i="2" s="1"/>
  <c r="BI371" i="2"/>
  <c r="BH371" i="2"/>
  <c r="BG371" i="2"/>
  <c r="BF371" i="2"/>
  <c r="T371" i="2"/>
  <c r="R371" i="2"/>
  <c r="P371" i="2"/>
  <c r="BI370" i="2"/>
  <c r="BH370" i="2"/>
  <c r="BG370" i="2"/>
  <c r="BF370" i="2"/>
  <c r="T370" i="2"/>
  <c r="R370" i="2"/>
  <c r="P370" i="2"/>
  <c r="BI369" i="2"/>
  <c r="BH369" i="2"/>
  <c r="BG369" i="2"/>
  <c r="BF369" i="2"/>
  <c r="T369" i="2"/>
  <c r="R369" i="2"/>
  <c r="P369" i="2"/>
  <c r="BI366" i="2"/>
  <c r="BH366" i="2"/>
  <c r="BG366" i="2"/>
  <c r="BF366" i="2"/>
  <c r="T366" i="2"/>
  <c r="T365" i="2"/>
  <c r="R366" i="2"/>
  <c r="R365" i="2"/>
  <c r="P366" i="2"/>
  <c r="P365" i="2"/>
  <c r="BI364" i="2"/>
  <c r="BH364" i="2"/>
  <c r="BG364" i="2"/>
  <c r="BF364" i="2"/>
  <c r="T364" i="2"/>
  <c r="R364" i="2"/>
  <c r="P364" i="2"/>
  <c r="BI362" i="2"/>
  <c r="BH362" i="2"/>
  <c r="BG362" i="2"/>
  <c r="BF362" i="2"/>
  <c r="T362" i="2"/>
  <c r="R362" i="2"/>
  <c r="P362" i="2"/>
  <c r="BI361" i="2"/>
  <c r="BH361" i="2"/>
  <c r="BG361" i="2"/>
  <c r="BF361" i="2"/>
  <c r="T361" i="2"/>
  <c r="R361" i="2"/>
  <c r="P361" i="2"/>
  <c r="BI359" i="2"/>
  <c r="BH359" i="2"/>
  <c r="BG359" i="2"/>
  <c r="BF359" i="2"/>
  <c r="T359" i="2"/>
  <c r="R359" i="2"/>
  <c r="P359" i="2"/>
  <c r="BI358" i="2"/>
  <c r="BH358" i="2"/>
  <c r="BG358" i="2"/>
  <c r="BF358" i="2"/>
  <c r="T358" i="2"/>
  <c r="R358" i="2"/>
  <c r="P358" i="2"/>
  <c r="BI356" i="2"/>
  <c r="BH356" i="2"/>
  <c r="BG356" i="2"/>
  <c r="BF356" i="2"/>
  <c r="T356" i="2"/>
  <c r="T355" i="2" s="1"/>
  <c r="R356" i="2"/>
  <c r="R355" i="2" s="1"/>
  <c r="P356" i="2"/>
  <c r="P355" i="2" s="1"/>
  <c r="BI354" i="2"/>
  <c r="BH354" i="2"/>
  <c r="BG354" i="2"/>
  <c r="BF354" i="2"/>
  <c r="T354" i="2"/>
  <c r="R354" i="2"/>
  <c r="P354" i="2"/>
  <c r="BI353" i="2"/>
  <c r="BH353" i="2"/>
  <c r="BG353" i="2"/>
  <c r="BF353" i="2"/>
  <c r="T353" i="2"/>
  <c r="R353" i="2"/>
  <c r="P353" i="2"/>
  <c r="BI352" i="2"/>
  <c r="BH352" i="2"/>
  <c r="BG352" i="2"/>
  <c r="BF352" i="2"/>
  <c r="T352" i="2"/>
  <c r="R352" i="2"/>
  <c r="P352" i="2"/>
  <c r="BI351" i="2"/>
  <c r="BH351" i="2"/>
  <c r="BG351" i="2"/>
  <c r="BF351" i="2"/>
  <c r="T351" i="2"/>
  <c r="R351" i="2"/>
  <c r="P351" i="2"/>
  <c r="BI350" i="2"/>
  <c r="BH350" i="2"/>
  <c r="BG350" i="2"/>
  <c r="BF350" i="2"/>
  <c r="T350" i="2"/>
  <c r="R350" i="2"/>
  <c r="P350" i="2"/>
  <c r="BI349" i="2"/>
  <c r="BH349" i="2"/>
  <c r="BG349" i="2"/>
  <c r="BF349" i="2"/>
  <c r="T349" i="2"/>
  <c r="R349" i="2"/>
  <c r="P349" i="2"/>
  <c r="BI348" i="2"/>
  <c r="BH348" i="2"/>
  <c r="BG348" i="2"/>
  <c r="BF348" i="2"/>
  <c r="T348" i="2"/>
  <c r="R348" i="2"/>
  <c r="P348" i="2"/>
  <c r="BI347" i="2"/>
  <c r="BH347" i="2"/>
  <c r="BG347" i="2"/>
  <c r="BF347" i="2"/>
  <c r="T347" i="2"/>
  <c r="R347" i="2"/>
  <c r="P347" i="2"/>
  <c r="BI346" i="2"/>
  <c r="BH346" i="2"/>
  <c r="BG346" i="2"/>
  <c r="BF346" i="2"/>
  <c r="T346" i="2"/>
  <c r="R346" i="2"/>
  <c r="P346" i="2"/>
  <c r="BI345" i="2"/>
  <c r="BH345" i="2"/>
  <c r="BG345" i="2"/>
  <c r="BF345" i="2"/>
  <c r="T345" i="2"/>
  <c r="R345" i="2"/>
  <c r="P345" i="2"/>
  <c r="BI344" i="2"/>
  <c r="BH344" i="2"/>
  <c r="BG344" i="2"/>
  <c r="BF344" i="2"/>
  <c r="T344" i="2"/>
  <c r="R344" i="2"/>
  <c r="P344" i="2"/>
  <c r="BI343" i="2"/>
  <c r="BH343" i="2"/>
  <c r="BG343" i="2"/>
  <c r="BF343" i="2"/>
  <c r="T343" i="2"/>
  <c r="R343" i="2"/>
  <c r="P343" i="2"/>
  <c r="BI342" i="2"/>
  <c r="BH342" i="2"/>
  <c r="BG342" i="2"/>
  <c r="BF342" i="2"/>
  <c r="T342" i="2"/>
  <c r="R342" i="2"/>
  <c r="P342" i="2"/>
  <c r="BI341" i="2"/>
  <c r="BH341" i="2"/>
  <c r="BG341" i="2"/>
  <c r="BF341" i="2"/>
  <c r="T341" i="2"/>
  <c r="R341" i="2"/>
  <c r="P341" i="2"/>
  <c r="BI340" i="2"/>
  <c r="BH340" i="2"/>
  <c r="BG340" i="2"/>
  <c r="BF340" i="2"/>
  <c r="T340" i="2"/>
  <c r="R340" i="2"/>
  <c r="P340" i="2"/>
  <c r="BI339" i="2"/>
  <c r="BH339" i="2"/>
  <c r="BG339" i="2"/>
  <c r="BF339" i="2"/>
  <c r="T339" i="2"/>
  <c r="R339" i="2"/>
  <c r="P339" i="2"/>
  <c r="BI338" i="2"/>
  <c r="BH338" i="2"/>
  <c r="BG338" i="2"/>
  <c r="BF338" i="2"/>
  <c r="T338" i="2"/>
  <c r="R338" i="2"/>
  <c r="P338" i="2"/>
  <c r="BI337" i="2"/>
  <c r="BH337" i="2"/>
  <c r="BG337" i="2"/>
  <c r="BF337" i="2"/>
  <c r="T337" i="2"/>
  <c r="R337" i="2"/>
  <c r="P337" i="2"/>
  <c r="BI336" i="2"/>
  <c r="BH336" i="2"/>
  <c r="BG336" i="2"/>
  <c r="BF336" i="2"/>
  <c r="T336" i="2"/>
  <c r="R336" i="2"/>
  <c r="P336" i="2"/>
  <c r="BI335" i="2"/>
  <c r="BH335" i="2"/>
  <c r="BG335" i="2"/>
  <c r="BF335" i="2"/>
  <c r="T335" i="2"/>
  <c r="R335" i="2"/>
  <c r="P335" i="2"/>
  <c r="BI334" i="2"/>
  <c r="BH334" i="2"/>
  <c r="BG334" i="2"/>
  <c r="BF334" i="2"/>
  <c r="T334" i="2"/>
  <c r="R334" i="2"/>
  <c r="P334" i="2"/>
  <c r="BI333" i="2"/>
  <c r="BH333" i="2"/>
  <c r="BG333" i="2"/>
  <c r="BF333" i="2"/>
  <c r="T333" i="2"/>
  <c r="R333" i="2"/>
  <c r="P333" i="2"/>
  <c r="BI332" i="2"/>
  <c r="BH332" i="2"/>
  <c r="BG332" i="2"/>
  <c r="BF332" i="2"/>
  <c r="T332" i="2"/>
  <c r="R332" i="2"/>
  <c r="P332" i="2"/>
  <c r="BI330" i="2"/>
  <c r="BH330" i="2"/>
  <c r="BG330" i="2"/>
  <c r="BF330" i="2"/>
  <c r="T330" i="2"/>
  <c r="R330" i="2"/>
  <c r="P330" i="2"/>
  <c r="BI328" i="2"/>
  <c r="BH328" i="2"/>
  <c r="BG328" i="2"/>
  <c r="BF328" i="2"/>
  <c r="T328" i="2"/>
  <c r="R328" i="2"/>
  <c r="P328" i="2"/>
  <c r="BI326" i="2"/>
  <c r="BH326" i="2"/>
  <c r="BG326" i="2"/>
  <c r="BF326" i="2"/>
  <c r="T326" i="2"/>
  <c r="R326" i="2"/>
  <c r="P326" i="2"/>
  <c r="BI324" i="2"/>
  <c r="BH324" i="2"/>
  <c r="BG324" i="2"/>
  <c r="BF324" i="2"/>
  <c r="T324" i="2"/>
  <c r="R324" i="2"/>
  <c r="P324" i="2"/>
  <c r="BI323" i="2"/>
  <c r="BH323" i="2"/>
  <c r="BG323" i="2"/>
  <c r="BF323" i="2"/>
  <c r="T323" i="2"/>
  <c r="R323" i="2"/>
  <c r="P323" i="2"/>
  <c r="BI322" i="2"/>
  <c r="BH322" i="2"/>
  <c r="BG322" i="2"/>
  <c r="BF322" i="2"/>
  <c r="T322" i="2"/>
  <c r="R322" i="2"/>
  <c r="P322" i="2"/>
  <c r="BI321" i="2"/>
  <c r="BH321" i="2"/>
  <c r="BG321" i="2"/>
  <c r="BF321" i="2"/>
  <c r="T321" i="2"/>
  <c r="R321" i="2"/>
  <c r="P321" i="2"/>
  <c r="BI320" i="2"/>
  <c r="BH320" i="2"/>
  <c r="BG320" i="2"/>
  <c r="BF320" i="2"/>
  <c r="T320" i="2"/>
  <c r="R320" i="2"/>
  <c r="P320" i="2"/>
  <c r="BI319" i="2"/>
  <c r="BH319" i="2"/>
  <c r="BG319" i="2"/>
  <c r="BF319" i="2"/>
  <c r="T319" i="2"/>
  <c r="R319" i="2"/>
  <c r="P319" i="2"/>
  <c r="BI318" i="2"/>
  <c r="BH318" i="2"/>
  <c r="BG318" i="2"/>
  <c r="BF318" i="2"/>
  <c r="T318" i="2"/>
  <c r="R318" i="2"/>
  <c r="P318" i="2"/>
  <c r="BI317" i="2"/>
  <c r="BH317" i="2"/>
  <c r="BG317" i="2"/>
  <c r="BF317" i="2"/>
  <c r="T317" i="2"/>
  <c r="R317" i="2"/>
  <c r="P317" i="2"/>
  <c r="BI316" i="2"/>
  <c r="BH316" i="2"/>
  <c r="BG316" i="2"/>
  <c r="BF316" i="2"/>
  <c r="T316" i="2"/>
  <c r="R316" i="2"/>
  <c r="P316" i="2"/>
  <c r="BI314" i="2"/>
  <c r="BH314" i="2"/>
  <c r="BG314" i="2"/>
  <c r="BF314" i="2"/>
  <c r="T314" i="2"/>
  <c r="R314" i="2"/>
  <c r="P314" i="2"/>
  <c r="BI313" i="2"/>
  <c r="BH313" i="2"/>
  <c r="BG313" i="2"/>
  <c r="BF313" i="2"/>
  <c r="T313" i="2"/>
  <c r="R313" i="2"/>
  <c r="P313" i="2"/>
  <c r="BI312" i="2"/>
  <c r="BH312" i="2"/>
  <c r="BG312" i="2"/>
  <c r="BF312" i="2"/>
  <c r="T312" i="2"/>
  <c r="R312" i="2"/>
  <c r="P312" i="2"/>
  <c r="BI310" i="2"/>
  <c r="BH310" i="2"/>
  <c r="BG310" i="2"/>
  <c r="BF310" i="2"/>
  <c r="T310" i="2"/>
  <c r="R310" i="2"/>
  <c r="P310" i="2"/>
  <c r="BI309" i="2"/>
  <c r="BH309" i="2"/>
  <c r="BG309" i="2"/>
  <c r="BF309" i="2"/>
  <c r="T309" i="2"/>
  <c r="R309" i="2"/>
  <c r="P309" i="2"/>
  <c r="BI306" i="2"/>
  <c r="BH306" i="2"/>
  <c r="BG306" i="2"/>
  <c r="BF306" i="2"/>
  <c r="T306" i="2"/>
  <c r="R306" i="2"/>
  <c r="P306" i="2"/>
  <c r="BI303" i="2"/>
  <c r="BH303" i="2"/>
  <c r="BG303" i="2"/>
  <c r="BF303" i="2"/>
  <c r="T303" i="2"/>
  <c r="R303" i="2"/>
  <c r="P303" i="2"/>
  <c r="BI302" i="2"/>
  <c r="BH302" i="2"/>
  <c r="BG302" i="2"/>
  <c r="BF302" i="2"/>
  <c r="T302" i="2"/>
  <c r="R302" i="2"/>
  <c r="P302" i="2"/>
  <c r="BI301" i="2"/>
  <c r="BH301" i="2"/>
  <c r="BG301" i="2"/>
  <c r="BF301" i="2"/>
  <c r="T301" i="2"/>
  <c r="R301" i="2"/>
  <c r="P301" i="2"/>
  <c r="BI300" i="2"/>
  <c r="BH300" i="2"/>
  <c r="BG300" i="2"/>
  <c r="BF300" i="2"/>
  <c r="T300" i="2"/>
  <c r="R300" i="2"/>
  <c r="P300" i="2"/>
  <c r="BI297" i="2"/>
  <c r="BH297" i="2"/>
  <c r="BG297" i="2"/>
  <c r="BF297" i="2"/>
  <c r="T297" i="2"/>
  <c r="R297" i="2"/>
  <c r="P297" i="2"/>
  <c r="BI296" i="2"/>
  <c r="BH296" i="2"/>
  <c r="BG296" i="2"/>
  <c r="BF296" i="2"/>
  <c r="T296" i="2"/>
  <c r="R296" i="2"/>
  <c r="P296" i="2"/>
  <c r="BI291" i="2"/>
  <c r="BH291" i="2"/>
  <c r="BG291" i="2"/>
  <c r="BF291" i="2"/>
  <c r="T291" i="2"/>
  <c r="T290" i="2"/>
  <c r="R291" i="2"/>
  <c r="R290" i="2"/>
  <c r="P291" i="2"/>
  <c r="P290" i="2"/>
  <c r="BI286" i="2"/>
  <c r="BH286" i="2"/>
  <c r="BG286" i="2"/>
  <c r="BF286" i="2"/>
  <c r="T286" i="2"/>
  <c r="T285" i="2"/>
  <c r="R286" i="2"/>
  <c r="R285" i="2"/>
  <c r="P286" i="2"/>
  <c r="P285" i="2"/>
  <c r="BI284" i="2"/>
  <c r="BH284" i="2"/>
  <c r="BG284" i="2"/>
  <c r="BF284" i="2"/>
  <c r="T284" i="2"/>
  <c r="R284" i="2"/>
  <c r="P284" i="2"/>
  <c r="BI282" i="2"/>
  <c r="BH282" i="2"/>
  <c r="BG282" i="2"/>
  <c r="BF282" i="2"/>
  <c r="T282" i="2"/>
  <c r="R282" i="2"/>
  <c r="P282" i="2"/>
  <c r="BI280" i="2"/>
  <c r="BH280" i="2"/>
  <c r="BG280" i="2"/>
  <c r="BF280" i="2"/>
  <c r="T280" i="2"/>
  <c r="R280" i="2"/>
  <c r="P280" i="2"/>
  <c r="BI278" i="2"/>
  <c r="BH278" i="2"/>
  <c r="BG278" i="2"/>
  <c r="BF278" i="2"/>
  <c r="T278" i="2"/>
  <c r="R278" i="2"/>
  <c r="P278" i="2"/>
  <c r="BI276" i="2"/>
  <c r="BH276" i="2"/>
  <c r="BG276" i="2"/>
  <c r="BF276" i="2"/>
  <c r="T276" i="2"/>
  <c r="R276" i="2"/>
  <c r="P276" i="2"/>
  <c r="BI274" i="2"/>
  <c r="BH274" i="2"/>
  <c r="BG274" i="2"/>
  <c r="BF274" i="2"/>
  <c r="T274" i="2"/>
  <c r="R274" i="2"/>
  <c r="P274" i="2"/>
  <c r="BI269" i="2"/>
  <c r="BH269" i="2"/>
  <c r="BG269" i="2"/>
  <c r="BF269" i="2"/>
  <c r="T269" i="2"/>
  <c r="R269" i="2"/>
  <c r="P269" i="2"/>
  <c r="BI263" i="2"/>
  <c r="BH263" i="2"/>
  <c r="BG263" i="2"/>
  <c r="BF263" i="2"/>
  <c r="T263" i="2"/>
  <c r="R263" i="2"/>
  <c r="P263" i="2"/>
  <c r="BI261" i="2"/>
  <c r="BH261" i="2"/>
  <c r="BG261" i="2"/>
  <c r="BF261" i="2"/>
  <c r="T261" i="2"/>
  <c r="R261" i="2"/>
  <c r="P261" i="2"/>
  <c r="BI259" i="2"/>
  <c r="BH259" i="2"/>
  <c r="BG259" i="2"/>
  <c r="BF259" i="2"/>
  <c r="T259" i="2"/>
  <c r="R259" i="2"/>
  <c r="P259" i="2"/>
  <c r="BI256" i="2"/>
  <c r="BH256" i="2"/>
  <c r="BG256" i="2"/>
  <c r="BF256" i="2"/>
  <c r="T256" i="2"/>
  <c r="R256" i="2"/>
  <c r="P256" i="2"/>
  <c r="BI251" i="2"/>
  <c r="BH251" i="2"/>
  <c r="BG251" i="2"/>
  <c r="BF251" i="2"/>
  <c r="T251" i="2"/>
  <c r="R251" i="2"/>
  <c r="P251" i="2"/>
  <c r="BI249" i="2"/>
  <c r="BH249" i="2"/>
  <c r="BG249" i="2"/>
  <c r="BF249" i="2"/>
  <c r="T249" i="2"/>
  <c r="R249" i="2"/>
  <c r="P249" i="2"/>
  <c r="BI245" i="2"/>
  <c r="BH245" i="2"/>
  <c r="BG245" i="2"/>
  <c r="BF245" i="2"/>
  <c r="T245" i="2"/>
  <c r="R245" i="2"/>
  <c r="P245" i="2"/>
  <c r="BI240" i="2"/>
  <c r="BH240" i="2"/>
  <c r="BG240" i="2"/>
  <c r="BF240" i="2"/>
  <c r="T240" i="2"/>
  <c r="R240" i="2"/>
  <c r="P240" i="2"/>
  <c r="BI234" i="2"/>
  <c r="BH234" i="2"/>
  <c r="BG234" i="2"/>
  <c r="BF234" i="2"/>
  <c r="T234" i="2"/>
  <c r="R234" i="2"/>
  <c r="P234" i="2"/>
  <c r="BI233" i="2"/>
  <c r="BH233" i="2"/>
  <c r="BG233" i="2"/>
  <c r="BF233" i="2"/>
  <c r="T233" i="2"/>
  <c r="R233" i="2"/>
  <c r="P233" i="2"/>
  <c r="BI221" i="2"/>
  <c r="BH221" i="2"/>
  <c r="BG221" i="2"/>
  <c r="BF221" i="2"/>
  <c r="T221" i="2"/>
  <c r="R221" i="2"/>
  <c r="P221" i="2"/>
  <c r="BI220" i="2"/>
  <c r="BH220" i="2"/>
  <c r="BG220" i="2"/>
  <c r="BF220" i="2"/>
  <c r="T220" i="2"/>
  <c r="R220" i="2"/>
  <c r="P220" i="2"/>
  <c r="BI219" i="2"/>
  <c r="BH219" i="2"/>
  <c r="BG219" i="2"/>
  <c r="BF219" i="2"/>
  <c r="T219" i="2"/>
  <c r="R219" i="2"/>
  <c r="P219" i="2"/>
  <c r="BI214" i="2"/>
  <c r="BH214" i="2"/>
  <c r="BG214" i="2"/>
  <c r="BF214" i="2"/>
  <c r="T214" i="2"/>
  <c r="R214" i="2"/>
  <c r="P214" i="2"/>
  <c r="BI202" i="2"/>
  <c r="BH202" i="2"/>
  <c r="BG202" i="2"/>
  <c r="BF202" i="2"/>
  <c r="T202" i="2"/>
  <c r="R202" i="2"/>
  <c r="P202" i="2"/>
  <c r="BI200" i="2"/>
  <c r="BH200" i="2"/>
  <c r="BG200" i="2"/>
  <c r="BF200" i="2"/>
  <c r="T200" i="2"/>
  <c r="R200" i="2"/>
  <c r="P200" i="2"/>
  <c r="BI199" i="2"/>
  <c r="BH199" i="2"/>
  <c r="BG199" i="2"/>
  <c r="BF199" i="2"/>
  <c r="T199" i="2"/>
  <c r="R199" i="2"/>
  <c r="P199" i="2"/>
  <c r="BI197" i="2"/>
  <c r="BH197" i="2"/>
  <c r="BG197" i="2"/>
  <c r="BF197" i="2"/>
  <c r="T197" i="2"/>
  <c r="R197" i="2"/>
  <c r="P197" i="2"/>
  <c r="BI188" i="2"/>
  <c r="BH188" i="2"/>
  <c r="BG188" i="2"/>
  <c r="BF188" i="2"/>
  <c r="T188" i="2"/>
  <c r="R188" i="2"/>
  <c r="P188" i="2"/>
  <c r="BI186" i="2"/>
  <c r="BH186" i="2"/>
  <c r="BG186" i="2"/>
  <c r="BF186" i="2"/>
  <c r="T186" i="2"/>
  <c r="R186" i="2"/>
  <c r="P186" i="2"/>
  <c r="BI152" i="2"/>
  <c r="BH152" i="2"/>
  <c r="BG152" i="2"/>
  <c r="BF152" i="2"/>
  <c r="T152" i="2"/>
  <c r="R152" i="2"/>
  <c r="P152" i="2"/>
  <c r="BI150" i="2"/>
  <c r="BH150" i="2"/>
  <c r="BG150" i="2"/>
  <c r="BF150" i="2"/>
  <c r="T150" i="2"/>
  <c r="R150" i="2"/>
  <c r="P150" i="2"/>
  <c r="BI143" i="2"/>
  <c r="BH143" i="2"/>
  <c r="BG143" i="2"/>
  <c r="BF143" i="2"/>
  <c r="T143" i="2"/>
  <c r="R143" i="2"/>
  <c r="P143" i="2"/>
  <c r="BI141" i="2"/>
  <c r="BH141" i="2"/>
  <c r="BG141" i="2"/>
  <c r="BF141" i="2"/>
  <c r="T141" i="2"/>
  <c r="R141" i="2"/>
  <c r="P141" i="2"/>
  <c r="BI140" i="2"/>
  <c r="BH140" i="2"/>
  <c r="BG140" i="2"/>
  <c r="BF140" i="2"/>
  <c r="T140" i="2"/>
  <c r="R140" i="2"/>
  <c r="P140" i="2"/>
  <c r="BI138" i="2"/>
  <c r="BH138" i="2"/>
  <c r="BG138" i="2"/>
  <c r="BF138" i="2"/>
  <c r="T138" i="2"/>
  <c r="R138" i="2"/>
  <c r="P138" i="2"/>
  <c r="BI137" i="2"/>
  <c r="BH137" i="2"/>
  <c r="BG137" i="2"/>
  <c r="BF137" i="2"/>
  <c r="T137" i="2"/>
  <c r="R137" i="2"/>
  <c r="P137" i="2"/>
  <c r="BI136" i="2"/>
  <c r="BH136" i="2"/>
  <c r="BG136" i="2"/>
  <c r="BF136" i="2"/>
  <c r="T136" i="2"/>
  <c r="R136" i="2"/>
  <c r="P136" i="2"/>
  <c r="BI134" i="2"/>
  <c r="BH134" i="2"/>
  <c r="BG134" i="2"/>
  <c r="BF134" i="2"/>
  <c r="T134" i="2"/>
  <c r="R134" i="2"/>
  <c r="P134" i="2"/>
  <c r="BI132" i="2"/>
  <c r="BH132" i="2"/>
  <c r="BG132" i="2"/>
  <c r="BF132" i="2"/>
  <c r="T132" i="2"/>
  <c r="R132" i="2"/>
  <c r="P132" i="2"/>
  <c r="BI131" i="2"/>
  <c r="BH131" i="2"/>
  <c r="BG131" i="2"/>
  <c r="BF131" i="2"/>
  <c r="T131" i="2"/>
  <c r="R131" i="2"/>
  <c r="P131" i="2"/>
  <c r="BI130" i="2"/>
  <c r="BH130" i="2"/>
  <c r="BG130" i="2"/>
  <c r="BF130" i="2"/>
  <c r="T130" i="2"/>
  <c r="R130" i="2"/>
  <c r="P130" i="2"/>
  <c r="BI129" i="2"/>
  <c r="BH129" i="2"/>
  <c r="BG129" i="2"/>
  <c r="BF129" i="2"/>
  <c r="T129" i="2"/>
  <c r="R129" i="2"/>
  <c r="P129" i="2"/>
  <c r="J123" i="2"/>
  <c r="J122" i="2"/>
  <c r="F122" i="2"/>
  <c r="F120" i="2"/>
  <c r="E118" i="2"/>
  <c r="J90" i="2"/>
  <c r="J89" i="2"/>
  <c r="F89" i="2"/>
  <c r="F87" i="2"/>
  <c r="E85" i="2"/>
  <c r="J16" i="2"/>
  <c r="E16" i="2"/>
  <c r="F123" i="2"/>
  <c r="J15" i="2"/>
  <c r="J10" i="2"/>
  <c r="J87" i="2" s="1"/>
  <c r="L90" i="1"/>
  <c r="AM90" i="1"/>
  <c r="AM89" i="1"/>
  <c r="L89" i="1"/>
  <c r="AM87" i="1"/>
  <c r="L87" i="1"/>
  <c r="L85" i="1"/>
  <c r="L84" i="1"/>
  <c r="BK371" i="2"/>
  <c r="BK369" i="2"/>
  <c r="J366" i="2"/>
  <c r="J362" i="2"/>
  <c r="J361" i="2"/>
  <c r="J359" i="2"/>
  <c r="J356" i="2"/>
  <c r="BK354" i="2"/>
  <c r="BK352" i="2"/>
  <c r="J351" i="2"/>
  <c r="BK350" i="2"/>
  <c r="J343" i="2"/>
  <c r="BK342" i="2"/>
  <c r="BK340" i="2"/>
  <c r="BK339" i="2"/>
  <c r="J338" i="2"/>
  <c r="BK337" i="2"/>
  <c r="J336" i="2"/>
  <c r="BK335" i="2"/>
  <c r="J333" i="2"/>
  <c r="BK324" i="2"/>
  <c r="J318" i="2"/>
  <c r="BK314" i="2"/>
  <c r="J313" i="2"/>
  <c r="J303" i="2"/>
  <c r="BK301" i="2"/>
  <c r="BK300" i="2"/>
  <c r="BK282" i="2"/>
  <c r="J280" i="2"/>
  <c r="J263" i="2"/>
  <c r="BK261" i="2"/>
  <c r="J259" i="2"/>
  <c r="BK256" i="2"/>
  <c r="J245" i="2"/>
  <c r="BK240" i="2"/>
  <c r="BK220" i="2"/>
  <c r="J200" i="2"/>
  <c r="BK188" i="2"/>
  <c r="J186" i="2"/>
  <c r="BK150" i="2"/>
  <c r="J143" i="2"/>
  <c r="BK141" i="2"/>
  <c r="BK137" i="2"/>
  <c r="J136" i="2"/>
  <c r="J131" i="2"/>
  <c r="BK130" i="2"/>
  <c r="BK129" i="2"/>
  <c r="BK378" i="2"/>
  <c r="J377" i="2"/>
  <c r="BK375" i="2"/>
  <c r="J373" i="2"/>
  <c r="J370" i="2"/>
  <c r="BK366" i="2"/>
  <c r="J364" i="2"/>
  <c r="BK362" i="2"/>
  <c r="BK359" i="2"/>
  <c r="BK358" i="2"/>
  <c r="BK356" i="2"/>
  <c r="J354" i="2"/>
  <c r="BK353" i="2"/>
  <c r="J349" i="2"/>
  <c r="BK348" i="2"/>
  <c r="BK347" i="2"/>
  <c r="J345" i="2"/>
  <c r="BK344" i="2"/>
  <c r="J340" i="2"/>
  <c r="BK338" i="2"/>
  <c r="BK336" i="2"/>
  <c r="J335" i="2"/>
  <c r="BK334" i="2"/>
  <c r="BK330" i="2"/>
  <c r="J328" i="2"/>
  <c r="J323" i="2"/>
  <c r="J322" i="2"/>
  <c r="J321" i="2"/>
  <c r="BK320" i="2"/>
  <c r="BK316" i="2"/>
  <c r="J309" i="2"/>
  <c r="J302" i="2"/>
  <c r="J301" i="2"/>
  <c r="BK297" i="2"/>
  <c r="J296" i="2"/>
  <c r="BK291" i="2"/>
  <c r="BK278" i="2"/>
  <c r="J276" i="2"/>
  <c r="BK274" i="2"/>
  <c r="J269" i="2"/>
  <c r="J256" i="2"/>
  <c r="BK245" i="2"/>
  <c r="J234" i="2"/>
  <c r="BK233" i="2"/>
  <c r="J221" i="2"/>
  <c r="BK200" i="2"/>
  <c r="BK199" i="2"/>
  <c r="J150" i="2"/>
  <c r="J141" i="2"/>
  <c r="BK140" i="2"/>
  <c r="J138" i="2"/>
  <c r="BK134" i="2"/>
  <c r="BK132" i="2"/>
  <c r="J358" i="2"/>
  <c r="J353" i="2"/>
  <c r="BK351" i="2"/>
  <c r="J348" i="2"/>
  <c r="BK346" i="2"/>
  <c r="J342" i="2"/>
  <c r="BK341" i="2"/>
  <c r="J337" i="2"/>
  <c r="J334" i="2"/>
  <c r="BK333" i="2"/>
  <c r="J332" i="2"/>
  <c r="J330" i="2"/>
  <c r="BK328" i="2"/>
  <c r="J326" i="2"/>
  <c r="J319" i="2"/>
  <c r="BK318" i="2"/>
  <c r="J317" i="2"/>
  <c r="BK313" i="2"/>
  <c r="J312" i="2"/>
  <c r="BK310" i="2"/>
  <c r="BK306" i="2"/>
  <c r="BK303" i="2"/>
  <c r="BK302" i="2"/>
  <c r="BK296" i="2"/>
  <c r="BK286" i="2"/>
  <c r="BK284" i="2"/>
  <c r="BK280" i="2"/>
  <c r="J278" i="2"/>
  <c r="BK276" i="2"/>
  <c r="J274" i="2"/>
  <c r="BK269" i="2"/>
  <c r="BK263" i="2"/>
  <c r="BK259" i="2"/>
  <c r="BK251" i="2"/>
  <c r="J249" i="2"/>
  <c r="J240" i="2"/>
  <c r="BK234" i="2"/>
  <c r="BK219" i="2"/>
  <c r="J214" i="2"/>
  <c r="BK202" i="2"/>
  <c r="J197" i="2"/>
  <c r="BK186" i="2"/>
  <c r="J152" i="2"/>
  <c r="BK143" i="2"/>
  <c r="J140" i="2"/>
  <c r="BK138" i="2"/>
  <c r="J132" i="2"/>
  <c r="BK131" i="2"/>
  <c r="J129" i="2"/>
  <c r="AS94" i="1"/>
  <c r="J378" i="2"/>
  <c r="BK377" i="2"/>
  <c r="J375" i="2"/>
  <c r="BK373" i="2"/>
  <c r="J371" i="2"/>
  <c r="BK370" i="2"/>
  <c r="J369" i="2"/>
  <c r="BK364" i="2"/>
  <c r="BK361" i="2"/>
  <c r="J352" i="2"/>
  <c r="J350" i="2"/>
  <c r="BK349" i="2"/>
  <c r="J347" i="2"/>
  <c r="J346" i="2"/>
  <c r="BK345" i="2"/>
  <c r="J344" i="2"/>
  <c r="BK343" i="2"/>
  <c r="J341" i="2"/>
  <c r="J339" i="2"/>
  <c r="BK332" i="2"/>
  <c r="BK326" i="2"/>
  <c r="J324" i="2"/>
  <c r="BK323" i="2"/>
  <c r="BK322" i="2"/>
  <c r="BK321" i="2"/>
  <c r="J320" i="2"/>
  <c r="BK319" i="2"/>
  <c r="BK317" i="2"/>
  <c r="J316" i="2"/>
  <c r="J314" i="2"/>
  <c r="BK312" i="2"/>
  <c r="J310" i="2"/>
  <c r="BK309" i="2"/>
  <c r="J306" i="2"/>
  <c r="J300" i="2"/>
  <c r="J297" i="2"/>
  <c r="J291" i="2"/>
  <c r="J286" i="2"/>
  <c r="J284" i="2"/>
  <c r="J282" i="2"/>
  <c r="J261" i="2"/>
  <c r="J251" i="2"/>
  <c r="BK249" i="2"/>
  <c r="J233" i="2"/>
  <c r="BK221" i="2"/>
  <c r="J220" i="2"/>
  <c r="J219" i="2"/>
  <c r="BK214" i="2"/>
  <c r="J202" i="2"/>
  <c r="J199" i="2"/>
  <c r="BK197" i="2"/>
  <c r="J188" i="2"/>
  <c r="BK152" i="2"/>
  <c r="J137" i="2"/>
  <c r="BK136" i="2"/>
  <c r="J134" i="2"/>
  <c r="J130" i="2"/>
  <c r="P295" i="2" l="1"/>
  <c r="BK128" i="2"/>
  <c r="T128" i="2"/>
  <c r="BK295" i="2"/>
  <c r="J295" i="2" s="1"/>
  <c r="J99" i="2" s="1"/>
  <c r="R295" i="2"/>
  <c r="BK308" i="2"/>
  <c r="J308" i="2" s="1"/>
  <c r="J100" i="2" s="1"/>
  <c r="T308" i="2"/>
  <c r="BK357" i="2"/>
  <c r="J357" i="2" s="1"/>
  <c r="J102" i="2" s="1"/>
  <c r="P357" i="2"/>
  <c r="R357" i="2"/>
  <c r="T357" i="2"/>
  <c r="BK368" i="2"/>
  <c r="J368" i="2" s="1"/>
  <c r="J105" i="2" s="1"/>
  <c r="P368" i="2"/>
  <c r="R368" i="2"/>
  <c r="T368" i="2"/>
  <c r="BK376" i="2"/>
  <c r="J376" i="2" s="1"/>
  <c r="J108" i="2" s="1"/>
  <c r="P376" i="2"/>
  <c r="R376" i="2"/>
  <c r="P128" i="2"/>
  <c r="R128" i="2"/>
  <c r="T295" i="2"/>
  <c r="P308" i="2"/>
  <c r="R308" i="2"/>
  <c r="T376" i="2"/>
  <c r="F90" i="2"/>
  <c r="J120" i="2"/>
  <c r="BE131" i="2"/>
  <c r="BE137" i="2"/>
  <c r="BE140" i="2"/>
  <c r="BE143" i="2"/>
  <c r="BE200" i="2"/>
  <c r="BE240" i="2"/>
  <c r="BE256" i="2"/>
  <c r="BE263" i="2"/>
  <c r="BE274" i="2"/>
  <c r="BE278" i="2"/>
  <c r="BE301" i="2"/>
  <c r="BE302" i="2"/>
  <c r="BE318" i="2"/>
  <c r="BE333" i="2"/>
  <c r="BE334" i="2"/>
  <c r="BE335" i="2"/>
  <c r="BE340" i="2"/>
  <c r="BE342" i="2"/>
  <c r="BE347" i="2"/>
  <c r="BE350" i="2"/>
  <c r="BE353" i="2"/>
  <c r="BE358" i="2"/>
  <c r="BE359" i="2"/>
  <c r="BE362" i="2"/>
  <c r="BE366" i="2"/>
  <c r="BE370" i="2"/>
  <c r="BE129" i="2"/>
  <c r="BE134" i="2"/>
  <c r="BE220" i="2"/>
  <c r="BE297" i="2"/>
  <c r="BE314" i="2"/>
  <c r="BE320" i="2"/>
  <c r="BE322" i="2"/>
  <c r="BE323" i="2"/>
  <c r="BE330" i="2"/>
  <c r="BE336" i="2"/>
  <c r="BE337" i="2"/>
  <c r="BE338" i="2"/>
  <c r="BE339" i="2"/>
  <c r="BE343" i="2"/>
  <c r="BE349" i="2"/>
  <c r="BE352" i="2"/>
  <c r="BE354" i="2"/>
  <c r="BE356" i="2"/>
  <c r="BE130" i="2"/>
  <c r="BE136" i="2"/>
  <c r="BE138" i="2"/>
  <c r="BE141" i="2"/>
  <c r="BE150" i="2"/>
  <c r="BE186" i="2"/>
  <c r="BE188" i="2"/>
  <c r="BE219" i="2"/>
  <c r="BE234" i="2"/>
  <c r="BE245" i="2"/>
  <c r="BE251" i="2"/>
  <c r="BE259" i="2"/>
  <c r="BE261" i="2"/>
  <c r="BE280" i="2"/>
  <c r="BE282" i="2"/>
  <c r="BE300" i="2"/>
  <c r="BE303" i="2"/>
  <c r="BE306" i="2"/>
  <c r="BE312" i="2"/>
  <c r="BE313" i="2"/>
  <c r="BE317" i="2"/>
  <c r="BE324" i="2"/>
  <c r="BE332" i="2"/>
  <c r="BE341" i="2"/>
  <c r="BE345" i="2"/>
  <c r="BE351" i="2"/>
  <c r="BE361" i="2"/>
  <c r="BE369" i="2"/>
  <c r="BE371" i="2"/>
  <c r="BE377" i="2"/>
  <c r="BE378" i="2"/>
  <c r="BK365" i="2"/>
  <c r="J365" i="2" s="1"/>
  <c r="J103" i="2" s="1"/>
  <c r="BK372" i="2"/>
  <c r="J372" i="2"/>
  <c r="J106" i="2" s="1"/>
  <c r="BK374" i="2"/>
  <c r="J374" i="2" s="1"/>
  <c r="J107" i="2" s="1"/>
  <c r="BE132" i="2"/>
  <c r="BE152" i="2"/>
  <c r="BE197" i="2"/>
  <c r="BE199" i="2"/>
  <c r="BE202" i="2"/>
  <c r="BE214" i="2"/>
  <c r="BE221" i="2"/>
  <c r="BE233" i="2"/>
  <c r="BE249" i="2"/>
  <c r="BE269" i="2"/>
  <c r="BE276" i="2"/>
  <c r="BE284" i="2"/>
  <c r="BE286" i="2"/>
  <c r="BE291" i="2"/>
  <c r="BE296" i="2"/>
  <c r="BE309" i="2"/>
  <c r="BE310" i="2"/>
  <c r="BE316" i="2"/>
  <c r="BE319" i="2"/>
  <c r="BE321" i="2"/>
  <c r="BE326" i="2"/>
  <c r="BE328" i="2"/>
  <c r="BE344" i="2"/>
  <c r="BE346" i="2"/>
  <c r="BE348" i="2"/>
  <c r="BE364" i="2"/>
  <c r="BE373" i="2"/>
  <c r="BE375" i="2"/>
  <c r="BK285" i="2"/>
  <c r="J285" i="2"/>
  <c r="J97" i="2" s="1"/>
  <c r="BK290" i="2"/>
  <c r="J290" i="2" s="1"/>
  <c r="J98" i="2" s="1"/>
  <c r="BK355" i="2"/>
  <c r="J355" i="2"/>
  <c r="J101" i="2" s="1"/>
  <c r="F32" i="2"/>
  <c r="BA95" i="1" s="1"/>
  <c r="BA94" i="1" s="1"/>
  <c r="W30" i="1" s="1"/>
  <c r="F35" i="2"/>
  <c r="BD95" i="1" s="1"/>
  <c r="BD94" i="1" s="1"/>
  <c r="W33" i="1" s="1"/>
  <c r="F33" i="2"/>
  <c r="BB95" i="1" s="1"/>
  <c r="BB94" i="1" s="1"/>
  <c r="W31" i="1" s="1"/>
  <c r="F34" i="2"/>
  <c r="BC95" i="1" s="1"/>
  <c r="BC94" i="1" s="1"/>
  <c r="AY94" i="1" s="1"/>
  <c r="J32" i="2"/>
  <c r="AW95" i="1" s="1"/>
  <c r="R127" i="2" l="1"/>
  <c r="T367" i="2"/>
  <c r="T127" i="2"/>
  <c r="T126" i="2"/>
  <c r="BK127" i="2"/>
  <c r="J127" i="2" s="1"/>
  <c r="J95" i="2" s="1"/>
  <c r="P127" i="2"/>
  <c r="P126" i="2" s="1"/>
  <c r="AU95" i="1" s="1"/>
  <c r="AU94" i="1" s="1"/>
  <c r="P367" i="2"/>
  <c r="R367" i="2"/>
  <c r="J128" i="2"/>
  <c r="J96" i="2"/>
  <c r="BK367" i="2"/>
  <c r="J367" i="2"/>
  <c r="J104" i="2" s="1"/>
  <c r="W32" i="1"/>
  <c r="J31" i="2"/>
  <c r="AV95" i="1" s="1"/>
  <c r="AT95" i="1" s="1"/>
  <c r="AX94" i="1"/>
  <c r="AW94" i="1"/>
  <c r="AK30" i="1" s="1"/>
  <c r="F31" i="2"/>
  <c r="AZ95" i="1" s="1"/>
  <c r="AZ94" i="1" s="1"/>
  <c r="AV94" i="1" s="1"/>
  <c r="AK29" i="1" s="1"/>
  <c r="R126" i="2" l="1"/>
  <c r="BK126" i="2"/>
  <c r="J126" i="2" s="1"/>
  <c r="J28" i="2" s="1"/>
  <c r="AG95" i="1" s="1"/>
  <c r="AG94" i="1" s="1"/>
  <c r="AK26" i="1" s="1"/>
  <c r="AK35" i="1" s="1"/>
  <c r="AT94" i="1"/>
  <c r="W29" i="1"/>
  <c r="AN94" i="1" l="1"/>
  <c r="AN95" i="1"/>
  <c r="J94" i="2"/>
  <c r="J37" i="2"/>
</calcChain>
</file>

<file path=xl/sharedStrings.xml><?xml version="1.0" encoding="utf-8"?>
<sst xmlns="http://schemas.openxmlformats.org/spreadsheetml/2006/main" count="3663" uniqueCount="677">
  <si>
    <t>Export Komplet</t>
  </si>
  <si>
    <t/>
  </si>
  <si>
    <t>2.0</t>
  </si>
  <si>
    <t>ZAMOK</t>
  </si>
  <si>
    <t>False</t>
  </si>
  <si>
    <t>{d1335049-7d7e-4ef8-8415-b5f40fa76a25}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</si>
  <si>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</si>
  <si>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</si>
  <si>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</si>
  <si>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</si>
  <si>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</si>
  <si>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</si>
  <si>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</si>
  <si>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</si>
  <si>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Hradil1008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</si>
  <si>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</si>
  <si>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</si>
  <si>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Prodloužení splaškové kanalizace Poličná - Kotlina 2</t>
  </si>
  <si>
    <t>KSO:</t>
  </si>
  <si>
    <t>CC-CZ:</t>
  </si>
  <si>
    <t>Místo:</t>
  </si>
  <si>
    <t>Poličná</t>
  </si>
  <si>
    <t>Datum:</t>
  </si>
  <si>
    <t>20. 5. 2020</t>
  </si>
  <si>
    <t>Zadavatel:</t>
  </si>
  <si>
    <t>IČ:</t>
  </si>
  <si>
    <t>Obec Poličná</t>
  </si>
  <si>
    <t>DIČ:</t>
  </si>
  <si>
    <t>Uchazeč:</t>
  </si>
  <si>
    <t>Vyplň údaj</t>
  </si>
  <si>
    <t>Projektant:</t>
  </si>
  <si>
    <t>Ivo Hradil-VODOPROJEKT</t>
  </si>
  <si>
    <t>True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</si>
  <si>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</si>
  <si>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</si>
  <si>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</si>
  <si>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</si>
  <si>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</si>
  <si>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</si>
  <si>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</si>
  <si>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</si>
  <si>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</si>
  <si>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</si>
  <si>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</si>
  <si>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</si>
  <si>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</si>
  <si>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</si>
  <si>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</si>
  <si>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</si>
  <si>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</si>
  <si>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</si>
  <si>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</si>
  <si>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</si>
  <si>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</si>
  <si>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</si>
  <si>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</si>
  <si>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</si>
  <si>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</si>
  <si>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</si>
  <si>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</si>
  <si>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</si>
  <si>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</si>
  <si>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</si>
  <si>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</si>
  <si>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</si>
  <si>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</si>
  <si>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</si>
  <si>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</si>
  <si>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</si>
  <si>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</si>
  <si>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</si>
  <si>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</si>
  <si>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</si>
  <si>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</si>
  <si>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</si>
  <si>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</si>
  <si>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</si>
  <si>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</si>
  <si>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</si>
  <si>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</si>
  <si>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</si>
  <si>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</si>
  <si>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</si>
  <si>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r1</t>
  </si>
  <si>
    <t>599,677</t>
  </si>
  <si>
    <t>2</t>
  </si>
  <si>
    <t>r2</t>
  </si>
  <si>
    <t>356,205</t>
  </si>
  <si>
    <t>KRYCÍ LIST SOUPISU PRACÍ</t>
  </si>
  <si>
    <t>r</t>
  </si>
  <si>
    <t>955,882</t>
  </si>
  <si>
    <t>s1</t>
  </si>
  <si>
    <t>158,515</t>
  </si>
  <si>
    <t>s2</t>
  </si>
  <si>
    <t>1,53</t>
  </si>
  <si>
    <t>s</t>
  </si>
  <si>
    <t>160,045</t>
  </si>
  <si>
    <t>j</t>
  </si>
  <si>
    <t>69,3</t>
  </si>
  <si>
    <t>p1</t>
  </si>
  <si>
    <t>243,552</t>
  </si>
  <si>
    <t>p2</t>
  </si>
  <si>
    <t>59,283</t>
  </si>
  <si>
    <t>z</t>
  </si>
  <si>
    <t>835,883</t>
  </si>
  <si>
    <t>or</t>
  </si>
  <si>
    <t>210</t>
  </si>
  <si>
    <t>o</t>
  </si>
  <si>
    <t>349,344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</si>
  <si>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</si>
  <si>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</si>
  <si>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</si>
  <si>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</si>
  <si>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</si>
  <si>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</si>
  <si>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</si>
  <si>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</si>
  <si>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</si>
  <si>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</si>
  <si>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</si>
  <si>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</si>
  <si>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</si>
  <si>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</si>
  <si>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</si>
  <si>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</si>
  <si>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</si>
  <si>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</si>
  <si>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</si>
  <si>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</si>
  <si>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</si>
  <si>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</si>
  <si>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</si>
  <si>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</si>
  <si>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</si>
  <si>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</si>
  <si>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</si>
  <si>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</si>
  <si>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</si>
  <si>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</si>
  <si>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</si>
  <si>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</si>
  <si>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</si>
  <si>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</si>
  <si>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</si>
  <si>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</si>
  <si>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</si>
  <si>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113107163</t>
  </si>
  <si>
    <t>Odstranění podkladu z kameniva drceného tl 300 mm strojně pl přes 50 do 200 m2</t>
  </si>
  <si>
    <t>m2</t>
  </si>
  <si>
    <t>CS ÚRS 2020 01</t>
  </si>
  <si>
    <t>4</t>
  </si>
  <si>
    <t>-2099895834</t>
  </si>
  <si>
    <t>113107323</t>
  </si>
  <si>
    <t>Odstranění podkladu z kameniva drceného tl 300 mm strojně pl do 50 m2</t>
  </si>
  <si>
    <t>2092927995</t>
  </si>
  <si>
    <t>3</t>
  </si>
  <si>
    <t>113107342</t>
  </si>
  <si>
    <t>Odstranění podkladu živičného tl 100 mm strojně pl do 50 m2</t>
  </si>
  <si>
    <t>1359373100</t>
  </si>
  <si>
    <t>119001405</t>
  </si>
  <si>
    <t>Dočasné zajištění potrubí z PE DN do 200 mm</t>
  </si>
  <si>
    <t>m</t>
  </si>
  <si>
    <t>-79695748</t>
  </si>
  <si>
    <t>VV</t>
  </si>
  <si>
    <t>2,0*7</t>
  </si>
  <si>
    <t>5</t>
  </si>
  <si>
    <t>119001421</t>
  </si>
  <si>
    <t>Dočasné zajištění kabelů a kabelových tratí ze 3 volně ložených kabelů</t>
  </si>
  <si>
    <t>-786138026</t>
  </si>
  <si>
    <t>2,0*10</t>
  </si>
  <si>
    <t>6</t>
  </si>
  <si>
    <t>119003211</t>
  </si>
  <si>
    <t>Mobilní plotová zábrana s reflexním pásem výšky do 1,5 m pro zabezpečení výkopu zřízení</t>
  </si>
  <si>
    <t>-963073207</t>
  </si>
  <si>
    <t>7</t>
  </si>
  <si>
    <t>119003212</t>
  </si>
  <si>
    <t>Mobilní plotová zábrana s reflexním pásem výšky do 1,5 m pro zabezpečení výkopu odstranění</t>
  </si>
  <si>
    <t>-1877232978</t>
  </si>
  <si>
    <t>8</t>
  </si>
  <si>
    <t>119004111</t>
  </si>
  <si>
    <t>Bezpečný vstup nebo výstup z výkopu pomocí žebříku zřízení</t>
  </si>
  <si>
    <t>93590106</t>
  </si>
  <si>
    <t>3,5+3,0</t>
  </si>
  <si>
    <t>9</t>
  </si>
  <si>
    <t>119004112</t>
  </si>
  <si>
    <t>Bezpečný vstup nebo výstup z výkopu pomocí žebříku odstranění</t>
  </si>
  <si>
    <t>-1508902055</t>
  </si>
  <si>
    <t>10</t>
  </si>
  <si>
    <t>121151113</t>
  </si>
  <si>
    <t>Sejmutí ornice plochy do 500 m2 tl vrstvy do 200 mm strojně</t>
  </si>
  <si>
    <t>-1772335207</t>
  </si>
  <si>
    <t>2,0*(45+30+30)</t>
  </si>
  <si>
    <t>11</t>
  </si>
  <si>
    <t>131251202</t>
  </si>
  <si>
    <t>Hloubení jam zapažených v hornině třídy těžitelnosti I, skupiny 3 objem do 50 m3 strojně</t>
  </si>
  <si>
    <t>m3</t>
  </si>
  <si>
    <t>2124285292</t>
  </si>
  <si>
    <t>startovací jáma</t>
  </si>
  <si>
    <t>6,0*3,0*2,6</t>
  </si>
  <si>
    <t>manipul.jáma</t>
  </si>
  <si>
    <t>3,0*3,0*2,5</t>
  </si>
  <si>
    <t>Součet</t>
  </si>
  <si>
    <t>j*0,5</t>
  </si>
  <si>
    <t>12</t>
  </si>
  <si>
    <t>131351202</t>
  </si>
  <si>
    <t>Hloubení jam zapažených v hornině třídy těžitelnosti II, skupiny 4 objem do 50 m3 strojně</t>
  </si>
  <si>
    <t>1539762466</t>
  </si>
  <si>
    <t>13</t>
  </si>
  <si>
    <t>132255204</t>
  </si>
  <si>
    <t>Hloubení zapažených rýh š do 2000 mm v hornině třídy těžitelnosti I, skupiny 3 objem přes 100 m3 v omezeném prostoru</t>
  </si>
  <si>
    <t>604999731</t>
  </si>
  <si>
    <t>sběrač S2</t>
  </si>
  <si>
    <t>1,1*(1,6+1,48)*0,5*(4,49+4,03)</t>
  </si>
  <si>
    <t>1,1*(1,48+3,02)*0,5*15,98</t>
  </si>
  <si>
    <t>1,1*(3,02+1,95)*0,5*41,99</t>
  </si>
  <si>
    <t>1,1*(2,74+2,2)*0,5*29,76</t>
  </si>
  <si>
    <t>1,1*(2,27+2,04)*0,5*14,88</t>
  </si>
  <si>
    <t>1,1*(2,04+2,6)*0,5*13,15</t>
  </si>
  <si>
    <t>1,1*(2,6+2,18)*0,5*45,81</t>
  </si>
  <si>
    <t>sběrač S2a</t>
  </si>
  <si>
    <t>1,1*(2,38+1,47)*0,5*18,81</t>
  </si>
  <si>
    <t>1,1*(1,47+1,77)*0,5*14,16</t>
  </si>
  <si>
    <t>sběrač S2b</t>
  </si>
  <si>
    <t>1,1*(2,63+1,75)*0,5*8,4</t>
  </si>
  <si>
    <t>1,1*(1,65+2,1)*0,5*19,54</t>
  </si>
  <si>
    <t>1,1*(2,1+2,34)*0,5*14,41</t>
  </si>
  <si>
    <t>Mezisoučet</t>
  </si>
  <si>
    <t>odbočení,přípojky</t>
  </si>
  <si>
    <t>0,9*(2,38+2,16)*0,5*3,1</t>
  </si>
  <si>
    <t>0,9*(2,16+1,7)*0,5*6,9</t>
  </si>
  <si>
    <t>0,9*(2,57+1,75)*0,5*2,1</t>
  </si>
  <si>
    <t>0,9*(2,18+2,05)*0,5*5,8</t>
  </si>
  <si>
    <t>0,9*(2,05+1,85)*0,5*3,8</t>
  </si>
  <si>
    <t>0,9*(2,34+1,85)*0,5*12,7</t>
  </si>
  <si>
    <t>0,9*(2,18+1,75)*0,5*38,6</t>
  </si>
  <si>
    <t>0,9*(1,75+1,85)*0,5*44,7</t>
  </si>
  <si>
    <t>0,9*(1,77+1,42)*0,5*7,7</t>
  </si>
  <si>
    <t>0,9*(2,34+2,22)*0,5*19,0</t>
  </si>
  <si>
    <t>0,9*(2,22+1,85)*0,5*31,3</t>
  </si>
  <si>
    <t>0,9*(2,34+1,4)*0,5*10,0</t>
  </si>
  <si>
    <t>0,9*(1,4+1,5)*0,5*20,9</t>
  </si>
  <si>
    <t>r*0,5</t>
  </si>
  <si>
    <t>14</t>
  </si>
  <si>
    <t>132355204</t>
  </si>
  <si>
    <t>Hloubení zapažených rýh š do 2000 mm v hornině třídy těžitelnosti II, skupiny 4 objem přes 100 m3 v omezeném prostoru</t>
  </si>
  <si>
    <t>-499291672</t>
  </si>
  <si>
    <t>133255104</t>
  </si>
  <si>
    <t>Hloubení šachet zapažených v hornině třídy těžitelnosti I, skupiny 3 objem přes 100 m3 v omezeném prostoru</t>
  </si>
  <si>
    <t>149795293</t>
  </si>
  <si>
    <t>prefa šachty</t>
  </si>
  <si>
    <t>2,4*2,4*(1,65+1,54+2,79+2,35+2,34+2,43+2,65+2,23)</t>
  </si>
  <si>
    <t>2,4*2,4*(1,52+1,82+1,71+2,1+2,39)</t>
  </si>
  <si>
    <t>plast.šachta</t>
  </si>
  <si>
    <t>0,8*0,8*2,39</t>
  </si>
  <si>
    <t>s*0,5</t>
  </si>
  <si>
    <t>16</t>
  </si>
  <si>
    <t>133355104</t>
  </si>
  <si>
    <t>Hloubení šachet zapažených v hornině třídy těžitelnosti II, skupiny 4 objem přes 100 m3 v omezeném prostoru</t>
  </si>
  <si>
    <t>-2079223786</t>
  </si>
  <si>
    <t>17</t>
  </si>
  <si>
    <t>141721256.1</t>
  </si>
  <si>
    <t>Řízený zemní protlak délky do 100 m hloubky do 6 m s protlačením potrubí vnějšího průměru vrtu do 250 mm v hornině třídy těžitelnosti I a II, skupiny 1 až 4</t>
  </si>
  <si>
    <t>174887260</t>
  </si>
  <si>
    <t>18</t>
  </si>
  <si>
    <t>M</t>
  </si>
  <si>
    <t>28613368</t>
  </si>
  <si>
    <t>potrubí třívrstvé PE100 RC se signalizační vrstvou SDR11 280x25,4 mm dl 12m</t>
  </si>
  <si>
    <t>912977400</t>
  </si>
  <si>
    <t>102*1,003 'Přepočtené koeficientem množství</t>
  </si>
  <si>
    <t>19</t>
  </si>
  <si>
    <t>151101101</t>
  </si>
  <si>
    <t>Zřízení příložného pažení a rozepření stěn rýh hl do 2 m</t>
  </si>
  <si>
    <t>-2069643615</t>
  </si>
  <si>
    <t>(1,6+1,48)*0,5*(4,49+4,03)*2</t>
  </si>
  <si>
    <t>(1,47+1,77)*0,5*14,16*2</t>
  </si>
  <si>
    <t>(1,65+2,1)*0,5*19,54*2</t>
  </si>
  <si>
    <t>(1,75+1,85)*0,5*44,7*2</t>
  </si>
  <si>
    <t>(1,77+1,42)*0,5*7,7*2</t>
  </si>
  <si>
    <t>(1,4+1,5)*0,5*20,9*2</t>
  </si>
  <si>
    <t>20</t>
  </si>
  <si>
    <t>151101102</t>
  </si>
  <si>
    <t>Zřízení příložného pažení a rozepření stěn rýh hl do 4 m</t>
  </si>
  <si>
    <t>276054943</t>
  </si>
  <si>
    <t>r1/1,1*2</t>
  </si>
  <si>
    <t>r2/0,9*2</t>
  </si>
  <si>
    <t>-391,488</t>
  </si>
  <si>
    <t>151101111</t>
  </si>
  <si>
    <t>Odstranění příložného pažení a rozepření stěn rýh hl do 2 m</t>
  </si>
  <si>
    <t>1342887943</t>
  </si>
  <si>
    <t>22</t>
  </si>
  <si>
    <t>151101112</t>
  </si>
  <si>
    <t>Odstranění příložného pažení a rozepření stěn rýh hl do 4 m</t>
  </si>
  <si>
    <t>-1751684379</t>
  </si>
  <si>
    <t>23</t>
  </si>
  <si>
    <t>151101201</t>
  </si>
  <si>
    <t>Zřízení příložného pažení stěn výkopu hl do 4 m</t>
  </si>
  <si>
    <t>-891443914</t>
  </si>
  <si>
    <t>(6,0+3,0)*2*2,6</t>
  </si>
  <si>
    <t>3,0*4*2,5</t>
  </si>
  <si>
    <t>2,4*4*(1,65+1,54+2,79+2,35+2,34+2,43+2,65+2,23)</t>
  </si>
  <si>
    <t>2,4*4*(1,52+1,82+1,71+2,1+2,39)</t>
  </si>
  <si>
    <t>0,8*4*2,39</t>
  </si>
  <si>
    <t>24</t>
  </si>
  <si>
    <t>151101211</t>
  </si>
  <si>
    <t>Odstranění příložného pažení stěn hl do 4 m</t>
  </si>
  <si>
    <t>1094833001</t>
  </si>
  <si>
    <t>25</t>
  </si>
  <si>
    <t>162351103</t>
  </si>
  <si>
    <t>Vodorovné přemístění do 500 m výkopku/sypaniny z horniny třídy těžitelnosti I, skupiny 1 až 3</t>
  </si>
  <si>
    <t>1375760787</t>
  </si>
  <si>
    <t>odvoz zemina pro zásyp na mezideponii a zpět</t>
  </si>
  <si>
    <t>z*0,5</t>
  </si>
  <si>
    <t>or*0,1*2</t>
  </si>
  <si>
    <t>26</t>
  </si>
  <si>
    <t>162351123</t>
  </si>
  <si>
    <t>Vodorovné přemístění do 500 m výkopku/sypaniny z hornin třídy těžitelnosti II, skupiny 4 a 5</t>
  </si>
  <si>
    <t>1753069532</t>
  </si>
  <si>
    <t>27</t>
  </si>
  <si>
    <t>162751117</t>
  </si>
  <si>
    <t>Vodorovné přemístění do 10000 m výkopku/sypaniny z horniny třídy těžitelnosti I, skupiny 1 až 3</t>
  </si>
  <si>
    <t>1331615979</t>
  </si>
  <si>
    <t>r+s+j</t>
  </si>
  <si>
    <t>-z</t>
  </si>
  <si>
    <t>28</t>
  </si>
  <si>
    <t>162751119</t>
  </si>
  <si>
    <t>Příplatek k vodorovnému přemístění výkopku/sypaniny z horniny třídy těžitelnosti I, skupiny 1 až 3 ZKD 1000 m přes 10000 m</t>
  </si>
  <si>
    <t>-1969165344</t>
  </si>
  <si>
    <t>o*10</t>
  </si>
  <si>
    <t>29</t>
  </si>
  <si>
    <t>167151111</t>
  </si>
  <si>
    <t>Nakládání výkopku z hornin třídy těžitelnosti I, skupiny 1 až 3 přes 100 m3</t>
  </si>
  <si>
    <t>167923468</t>
  </si>
  <si>
    <t>naložení pro zásyp</t>
  </si>
  <si>
    <t>or*0,1</t>
  </si>
  <si>
    <t>30</t>
  </si>
  <si>
    <t>167151112</t>
  </si>
  <si>
    <t>Nakládání výkopku z hornin třídy těžitelnosti II, skupiny 4 a 5 přes 100 m3</t>
  </si>
  <si>
    <t>900943482</t>
  </si>
  <si>
    <t>31</t>
  </si>
  <si>
    <t>171201231</t>
  </si>
  <si>
    <t>Poplatek za uložení zeminy a kamení na recyklační skládce (skládkovné) kód odpadu 17 05 04</t>
  </si>
  <si>
    <t>t</t>
  </si>
  <si>
    <t>-252837700</t>
  </si>
  <si>
    <t>o*2,0</t>
  </si>
  <si>
    <t>32</t>
  </si>
  <si>
    <t>171251201</t>
  </si>
  <si>
    <t>Uložení sypaniny na skládky nebo meziskládky</t>
  </si>
  <si>
    <t>492340558</t>
  </si>
  <si>
    <t>33</t>
  </si>
  <si>
    <t>174151101</t>
  </si>
  <si>
    <t>Zásyp jam, šachet rýh nebo kolem objektů sypaninou se zhutněním</t>
  </si>
  <si>
    <t>1385405173</t>
  </si>
  <si>
    <t>r+j+s</t>
  </si>
  <si>
    <t>-p1-p2</t>
  </si>
  <si>
    <t>-1,3*1,3*(1,65+1,54+2,79+2,35+2,34+2,43+2,65+2,23)</t>
  </si>
  <si>
    <t>-1,3*1,3*(1,52+1,82+1,71+2,1+2,39)</t>
  </si>
  <si>
    <t>34</t>
  </si>
  <si>
    <t>175151101</t>
  </si>
  <si>
    <t>Obsypání potrubí strojně sypaninou bez prohození, uloženou do 3 m</t>
  </si>
  <si>
    <t>-1305249962</t>
  </si>
  <si>
    <t>1,1*0,58*246,6</t>
  </si>
  <si>
    <t>0,9*0,47*76,5</t>
  </si>
  <si>
    <t>0,9*0,46*130,1</t>
  </si>
  <si>
    <t>35</t>
  </si>
  <si>
    <t>58337331</t>
  </si>
  <si>
    <t>štěrkopísek frakce 0/22</t>
  </si>
  <si>
    <t>-1800068316</t>
  </si>
  <si>
    <t>243,552*2 'Přepočtené koeficientem množství</t>
  </si>
  <si>
    <t>36</t>
  </si>
  <si>
    <t>181351103</t>
  </si>
  <si>
    <t>Rozprostření ornice tl vrstvy do 200 mm pl do 500 m2 v rovině nebo ve svahu do 1:5 strojně</t>
  </si>
  <si>
    <t>-150430190</t>
  </si>
  <si>
    <t>37</t>
  </si>
  <si>
    <t>181411131</t>
  </si>
  <si>
    <t>Založení parkového trávníku výsevem plochy do 1000 m2 v rovině a ve svahu do 1:5</t>
  </si>
  <si>
    <t>-774967714</t>
  </si>
  <si>
    <t>38</t>
  </si>
  <si>
    <t>00572410</t>
  </si>
  <si>
    <t>osivo směs travní parková</t>
  </si>
  <si>
    <t>kg</t>
  </si>
  <si>
    <t>1750950731</t>
  </si>
  <si>
    <t>210,000*0,03*1,015</t>
  </si>
  <si>
    <t>39</t>
  </si>
  <si>
    <t>183403153</t>
  </si>
  <si>
    <t>Obdělání půdy hrabáním v rovině a svahu do 1:5</t>
  </si>
  <si>
    <t>-639242973</t>
  </si>
  <si>
    <t>40</t>
  </si>
  <si>
    <t>183403161</t>
  </si>
  <si>
    <t>Obdělání půdy válením v rovině a svahu do 1:5</t>
  </si>
  <si>
    <t>1299615731</t>
  </si>
  <si>
    <t>Svislé a kompletní konstrukce</t>
  </si>
  <si>
    <t>41</t>
  </si>
  <si>
    <t>359901211</t>
  </si>
  <si>
    <t>Monitoring stoky jakékoli výšky na nové kanalizaci</t>
  </si>
  <si>
    <t>-1221534076</t>
  </si>
  <si>
    <t>76,5+130,1</t>
  </si>
  <si>
    <t>246,6+102</t>
  </si>
  <si>
    <t>Vodorovné konstrukce</t>
  </si>
  <si>
    <t>42</t>
  </si>
  <si>
    <t>451572111</t>
  </si>
  <si>
    <t>Lože pod potrubí otevřený výkop z kameniva drobného těženého</t>
  </si>
  <si>
    <t>1430931986</t>
  </si>
  <si>
    <t>1,1*0,15*246,6</t>
  </si>
  <si>
    <t>0,9*0,1*(76,5+130,1)</t>
  </si>
  <si>
    <t>Komunikace pozemní</t>
  </si>
  <si>
    <t>43</t>
  </si>
  <si>
    <t>564851111</t>
  </si>
  <si>
    <t>Podklad ze štěrkodrtě ŠD tl 150 mm</t>
  </si>
  <si>
    <t>-1452096410</t>
  </si>
  <si>
    <t>44</t>
  </si>
  <si>
    <t>564871116</t>
  </si>
  <si>
    <t>Podklad ze štěrkodrtě ŠD tl. 300 mm</t>
  </si>
  <si>
    <t>-1902059635</t>
  </si>
  <si>
    <t>místní komunikace</t>
  </si>
  <si>
    <t>74,0</t>
  </si>
  <si>
    <t>45</t>
  </si>
  <si>
    <t>565145101</t>
  </si>
  <si>
    <t>Asfaltový beton vrstva podkladní ACP 16 (obalované kamenivo OKS) tl 60 mm š do 1,5 m</t>
  </si>
  <si>
    <t>-2041749017</t>
  </si>
  <si>
    <t>46</t>
  </si>
  <si>
    <t>567122114</t>
  </si>
  <si>
    <t>Podklad ze směsi stmelené cementem SC C 8/10 (KSC I) tl 150 mm</t>
  </si>
  <si>
    <t>-1091743958</t>
  </si>
  <si>
    <t>47</t>
  </si>
  <si>
    <t>573231111</t>
  </si>
  <si>
    <t>Postřik živičný spojovací ze silniční emulze v množství 0,70 kg/m2</t>
  </si>
  <si>
    <t>355802091</t>
  </si>
  <si>
    <t>48</t>
  </si>
  <si>
    <t>577134111</t>
  </si>
  <si>
    <t>Asfaltový beton vrstva obrusná ACO 11 (ABS) tř. I tl 40 mm š do 3 m z nemodifikovaného asfaltu</t>
  </si>
  <si>
    <t>455331912</t>
  </si>
  <si>
    <t>10,0</t>
  </si>
  <si>
    <t>49</t>
  </si>
  <si>
    <t>599141111</t>
  </si>
  <si>
    <t>Vyplnění spár mezi silničními dílci živičnou zálivkou</t>
  </si>
  <si>
    <t>-804327425</t>
  </si>
  <si>
    <t>5,0*2</t>
  </si>
  <si>
    <t>Trubní vedení</t>
  </si>
  <si>
    <t>50</t>
  </si>
  <si>
    <t>871310310</t>
  </si>
  <si>
    <t>Montáž kanalizačního potrubí hladkého plnostěnného SN 10 z polypropylenu DN 150</t>
  </si>
  <si>
    <t>1388571713</t>
  </si>
  <si>
    <t>51</t>
  </si>
  <si>
    <t>28617003</t>
  </si>
  <si>
    <t>trubka kanalizační PP plnostěnná třívrstvá DN 150x1000mm SN10</t>
  </si>
  <si>
    <t>183681151</t>
  </si>
  <si>
    <t>76,5*1,015 'Přepočtené koeficientem množství</t>
  </si>
  <si>
    <t>52</t>
  </si>
  <si>
    <t>871315231</t>
  </si>
  <si>
    <t>Kanalizační potrubí z tvrdého PVC jednovrstvé tuhost třídy SN10 DN 160</t>
  </si>
  <si>
    <t>-555235017</t>
  </si>
  <si>
    <t>53</t>
  </si>
  <si>
    <t>871360310</t>
  </si>
  <si>
    <t>Montáž kanalizačního potrubí hladkého plnostěnného SN 10 z polypropylenu DN 250</t>
  </si>
  <si>
    <t>-1815019316</t>
  </si>
  <si>
    <t>54</t>
  </si>
  <si>
    <t>28617005</t>
  </si>
  <si>
    <t>trubka kanalizační PP plnostěnná třívrstvá DN 250x1000mm SN10</t>
  </si>
  <si>
    <t>2072313792</t>
  </si>
  <si>
    <t>246,6*1,015 'Přepočtené koeficientem množství</t>
  </si>
  <si>
    <t>55</t>
  </si>
  <si>
    <t>877310330</t>
  </si>
  <si>
    <t>Montáž spojek na kanalizačním potrubí z PP trub hladkých plnostěnných DN 150</t>
  </si>
  <si>
    <t>kus</t>
  </si>
  <si>
    <t>-1523009281</t>
  </si>
  <si>
    <t>56</t>
  </si>
  <si>
    <t>28612250.1</t>
  </si>
  <si>
    <t>Přechodka šachtová kanalizační DN 150 SN 10 pro PP-MD</t>
  </si>
  <si>
    <t>1581494038</t>
  </si>
  <si>
    <t>57</t>
  </si>
  <si>
    <t>877360320</t>
  </si>
  <si>
    <t>Montáž odboček na kanalizačním potrubí z PP trub hladkých plnostěnných DN 250</t>
  </si>
  <si>
    <t>-1372482953</t>
  </si>
  <si>
    <t>58</t>
  </si>
  <si>
    <t>28617210</t>
  </si>
  <si>
    <t>odbočka kanalizační PP SN16 45° DN 250/150</t>
  </si>
  <si>
    <t>-1720469657</t>
  </si>
  <si>
    <t>59</t>
  </si>
  <si>
    <t>877360330</t>
  </si>
  <si>
    <t>Montáž spojek na kanalizačním potrubí z PP trub hladkých plnostěnných DN 250</t>
  </si>
  <si>
    <t>656402424</t>
  </si>
  <si>
    <t>60</t>
  </si>
  <si>
    <t>28612252.1</t>
  </si>
  <si>
    <t>Přechodka šachtová kanalizační DN 250 SN 10 pro PP-MD</t>
  </si>
  <si>
    <t>-10758796</t>
  </si>
  <si>
    <t>61</t>
  </si>
  <si>
    <t>1620390829</t>
  </si>
  <si>
    <t>62</t>
  </si>
  <si>
    <t>28614R01</t>
  </si>
  <si>
    <t>šachtová přechodka pro beton.potrubí DN 250mm</t>
  </si>
  <si>
    <t>-1149126432</t>
  </si>
  <si>
    <t>63</t>
  </si>
  <si>
    <t>892351111</t>
  </si>
  <si>
    <t>Tlaková zkouška vodou potrubí DN 150 nebo 200</t>
  </si>
  <si>
    <t>-1181152814</t>
  </si>
  <si>
    <t>64</t>
  </si>
  <si>
    <t>892381111</t>
  </si>
  <si>
    <t>Tlaková zkouška vodou potrubí DN 250, DN 300 nebo 350</t>
  </si>
  <si>
    <t>1394428281</t>
  </si>
  <si>
    <t>65</t>
  </si>
  <si>
    <t>894411121</t>
  </si>
  <si>
    <t>Zřízení šachet kanalizačních z betonových dílců na potrubí DN nad 200 do 300 dno beton tř. C 25/30</t>
  </si>
  <si>
    <t>-1184942398</t>
  </si>
  <si>
    <t>3+6+4</t>
  </si>
  <si>
    <t>66</t>
  </si>
  <si>
    <t>59224338</t>
  </si>
  <si>
    <t>dno betonové šachty kanalizační přímé 100x80x50cm</t>
  </si>
  <si>
    <t>-532113959</t>
  </si>
  <si>
    <t>3+6</t>
  </si>
  <si>
    <t>67</t>
  </si>
  <si>
    <t>PFB.1132001G</t>
  </si>
  <si>
    <t>Dno výšky 1000 mm přímé TBZ-Q.1 100/100 V max 60</t>
  </si>
  <si>
    <t>-724785822</t>
  </si>
  <si>
    <t>68</t>
  </si>
  <si>
    <t>59224160</t>
  </si>
  <si>
    <t>skruž kanalizační s ocelovými stupadly 100x25x12cm</t>
  </si>
  <si>
    <t>-145692913</t>
  </si>
  <si>
    <t>69</t>
  </si>
  <si>
    <t>59224161</t>
  </si>
  <si>
    <t>skruž kanalizační s ocelovými stupadly 100x50x12cm</t>
  </si>
  <si>
    <t>1889386212</t>
  </si>
  <si>
    <t>70</t>
  </si>
  <si>
    <t>59224162</t>
  </si>
  <si>
    <t>skruž kanalizační s ocelovými stupadly 100x100x12cm</t>
  </si>
  <si>
    <t>1652573721</t>
  </si>
  <si>
    <t>71</t>
  </si>
  <si>
    <t>59224168</t>
  </si>
  <si>
    <t>skruž betonová přechodová 62,5/100x60x12cm, stupadla poplastovaná kapsová</t>
  </si>
  <si>
    <t>152280403</t>
  </si>
  <si>
    <t>72</t>
  </si>
  <si>
    <t>59224184</t>
  </si>
  <si>
    <t>prstenec šachtový vyrovnávací betonový 625x120x40mm</t>
  </si>
  <si>
    <t>-1782797195</t>
  </si>
  <si>
    <t>73</t>
  </si>
  <si>
    <t>59224185</t>
  </si>
  <si>
    <t>prstenec šachtový vyrovnávací betonový 625x120x60mm</t>
  </si>
  <si>
    <t>326484404</t>
  </si>
  <si>
    <t>74</t>
  </si>
  <si>
    <t>59224176</t>
  </si>
  <si>
    <t>prstenec šachtový vyrovnávací betonový 625x120x80mm</t>
  </si>
  <si>
    <t>-1465862243</t>
  </si>
  <si>
    <t>75</t>
  </si>
  <si>
    <t>59224187</t>
  </si>
  <si>
    <t>prstenec šachtový vyrovnávací betonový 625x120x100mm</t>
  </si>
  <si>
    <t>168586653</t>
  </si>
  <si>
    <t>76</t>
  </si>
  <si>
    <t>59224188</t>
  </si>
  <si>
    <t>prstenec šachtový vyrovnávací betonový 625x120x120mm</t>
  </si>
  <si>
    <t>1040209692</t>
  </si>
  <si>
    <t>77</t>
  </si>
  <si>
    <t>59224348</t>
  </si>
  <si>
    <t>těsnění elastomerové pro spojení šachetních dílů DN 1000</t>
  </si>
  <si>
    <t>1856335361</t>
  </si>
  <si>
    <t>78</t>
  </si>
  <si>
    <t>894812249</t>
  </si>
  <si>
    <t>Příplatek k rourám revizní a čistící šachty z PP DN 425 za uříznutí šachtové roury</t>
  </si>
  <si>
    <t>-2013453533</t>
  </si>
  <si>
    <t>79</t>
  </si>
  <si>
    <t>8948122R1</t>
  </si>
  <si>
    <t>Revizní a čistící šachta z PP  DN 425- osazení</t>
  </si>
  <si>
    <t>747932127</t>
  </si>
  <si>
    <t>80</t>
  </si>
  <si>
    <t>28661413</t>
  </si>
  <si>
    <t>dno šachtové plastové 425 korugované 150 přímé</t>
  </si>
  <si>
    <t>1737067342</t>
  </si>
  <si>
    <t>81</t>
  </si>
  <si>
    <t>28661036</t>
  </si>
  <si>
    <t>roura šachtová PP korugovaná bez hrdla dno DN 425 dl 3m</t>
  </si>
  <si>
    <t>-925579185</t>
  </si>
  <si>
    <t>82</t>
  </si>
  <si>
    <t>28661714</t>
  </si>
  <si>
    <t>prstenec šachtový betonový dno DN 425</t>
  </si>
  <si>
    <t>2104398018</t>
  </si>
  <si>
    <t>83</t>
  </si>
  <si>
    <t>WVN.RF990000W</t>
  </si>
  <si>
    <t>TELESKOPICKÝ ADAPTÉR</t>
  </si>
  <si>
    <t>56655114</t>
  </si>
  <si>
    <t>84</t>
  </si>
  <si>
    <t>899103112</t>
  </si>
  <si>
    <t>Osazení poklopů litinových nebo ocelových včetně rámů pro třídu zatížení B125, C250</t>
  </si>
  <si>
    <t>683359980</t>
  </si>
  <si>
    <t>85</t>
  </si>
  <si>
    <t>55241002</t>
  </si>
  <si>
    <t>poklop kanalizační betonolitinový, rám betonolitinový 125mm, B 125 bez odvětrání</t>
  </si>
  <si>
    <t>-1015567645</t>
  </si>
  <si>
    <t>86</t>
  </si>
  <si>
    <t>693381820</t>
  </si>
  <si>
    <t>87</t>
  </si>
  <si>
    <t>28661728</t>
  </si>
  <si>
    <t>poklop šachtový betonový dno DN 425 pro třídu zatížení B125</t>
  </si>
  <si>
    <t>1976780978</t>
  </si>
  <si>
    <t>88</t>
  </si>
  <si>
    <t>899104112</t>
  </si>
  <si>
    <t>Osazení poklopů litinových nebo ocelových včetně rámů pro třídu zatížení D400, E600</t>
  </si>
  <si>
    <t>-1185805911</t>
  </si>
  <si>
    <t>89</t>
  </si>
  <si>
    <t>55241003</t>
  </si>
  <si>
    <t>poklop kanalizační betonolitinový, rám betonolitinový 160mm, D 400 bez odvětrání</t>
  </si>
  <si>
    <t>176792836</t>
  </si>
  <si>
    <t>Ostatní konstrukce a práce, bourání</t>
  </si>
  <si>
    <t>90</t>
  </si>
  <si>
    <t>919735112</t>
  </si>
  <si>
    <t>Řezání stávajícího živičného krytu hl do 100 mm</t>
  </si>
  <si>
    <t>1683336729</t>
  </si>
  <si>
    <t>997</t>
  </si>
  <si>
    <t>Přesun sutě</t>
  </si>
  <si>
    <t>91</t>
  </si>
  <si>
    <t>997221551</t>
  </si>
  <si>
    <t>Vodorovná doprava suti ze sypkých materiálů do 1 km</t>
  </si>
  <si>
    <t>-432559924</t>
  </si>
  <si>
    <t>92</t>
  </si>
  <si>
    <t>997221559</t>
  </si>
  <si>
    <t>Příplatek ZKD 1 km u vodorovné dopravy suti ze sypkých materiálů</t>
  </si>
  <si>
    <t>1839054216</t>
  </si>
  <si>
    <t>39,16*19 'Přepočtené koeficientem množství</t>
  </si>
  <si>
    <t>93</t>
  </si>
  <si>
    <t>997221611</t>
  </si>
  <si>
    <t>Nakládání suti na dopravní prostředky pro vodorovnou dopravu</t>
  </si>
  <si>
    <t>-2106352802</t>
  </si>
  <si>
    <t>94</t>
  </si>
  <si>
    <t>997221873</t>
  </si>
  <si>
    <t>Poplatek za uložení stavebního odpadu na recyklační skládce (skládkovné) zeminy a kamení zatříděného do Katalogu odpadů pod kódem 17 05 04</t>
  </si>
  <si>
    <t>1663895928</t>
  </si>
  <si>
    <t>39,16-2,2</t>
  </si>
  <si>
    <t>95</t>
  </si>
  <si>
    <t>997221875</t>
  </si>
  <si>
    <t>Poplatek za uložení stavebního odpadu na recyklační skládce (skládkovné) asfaltového bez obsahu dehtu zatříděného do Katalogu odpadů pod kódem 17 03 02</t>
  </si>
  <si>
    <t>-1567351113</t>
  </si>
  <si>
    <t>998</t>
  </si>
  <si>
    <t>Přesun hmot</t>
  </si>
  <si>
    <t>96</t>
  </si>
  <si>
    <t>998276101</t>
  </si>
  <si>
    <t>Přesun hmot pro trubní vedení z trub z plastických hmot otevřený výkop</t>
  </si>
  <si>
    <t>-1477840148</t>
  </si>
  <si>
    <t>VRN</t>
  </si>
  <si>
    <t>Vedlejší rozpočtové náklady</t>
  </si>
  <si>
    <t>VRN1</t>
  </si>
  <si>
    <t>Průzkumné, geodetické a projektové práce</t>
  </si>
  <si>
    <t>97</t>
  </si>
  <si>
    <t>012103000</t>
  </si>
  <si>
    <t>Geodetické práce před výstavbou</t>
  </si>
  <si>
    <t>kpl</t>
  </si>
  <si>
    <t>1024</t>
  </si>
  <si>
    <t>1082434050</t>
  </si>
  <si>
    <t>98</t>
  </si>
  <si>
    <t>012203000</t>
  </si>
  <si>
    <t>Geodetické práce při provádění stavby</t>
  </si>
  <si>
    <t>-1253051517</t>
  </si>
  <si>
    <t>99</t>
  </si>
  <si>
    <t>012303000</t>
  </si>
  <si>
    <t>Geodetické práce po výstavbě</t>
  </si>
  <si>
    <t>-1210911503</t>
  </si>
  <si>
    <t>VRN2</t>
  </si>
  <si>
    <t>Příprava staveniště</t>
  </si>
  <si>
    <t>100</t>
  </si>
  <si>
    <t>020001000</t>
  </si>
  <si>
    <t>1669138416</t>
  </si>
  <si>
    <t>VRN3</t>
  </si>
  <si>
    <t>Zařízení staveniště</t>
  </si>
  <si>
    <t>101</t>
  </si>
  <si>
    <t>030001000</t>
  </si>
  <si>
    <t>1733497965</t>
  </si>
  <si>
    <t>VRN7</t>
  </si>
  <si>
    <t>Provozní vlivy</t>
  </si>
  <si>
    <t>102</t>
  </si>
  <si>
    <t>070001000</t>
  </si>
  <si>
    <t>1819308772</t>
  </si>
  <si>
    <t>103</t>
  </si>
  <si>
    <t>072002000</t>
  </si>
  <si>
    <t>Silniční provoz - dočasné dopravní značení</t>
  </si>
  <si>
    <t>-351706454</t>
  </si>
  <si>
    <t>SEZNAM FIGUR</t>
  </si>
  <si>
    <t>Výměra</t>
  </si>
  <si>
    <t>Použití figury:</t>
  </si>
  <si>
    <t>mk</t>
  </si>
  <si>
    <t>mk1</t>
  </si>
  <si>
    <t>mk2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</si>
</sst>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3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  <xf numFmtId="0" fontId="3" fillId="0" borderId="0" xfId="0" applyFont="1" applyAlignment="1">
      <alignment horizontal="left" vertical="top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9" t="s">
        <v>14</v>
      </c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3"/>
      <c r="AQ5" s="23"/>
      <c r="AR5" s="21"/>
      <c r="BE5" s="286" t="s">
        <v>15</v>
      </c>
      <c r="BS5" s="18" t="s">
        <v>6</v>
      </c>
    </row>
    <row r="6" spans="1:74" s="1" customFormat="1" ht="36.950000000000003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91" t="s">
        <v>17</v>
      </c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3"/>
      <c r="AQ6" s="23"/>
      <c r="AR6" s="21"/>
      <c r="BE6" s="287"/>
      <c r="BS6" s="18" t="s">
        <v>6</v>
      </c>
    </row>
    <row r="7" spans="1:74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87"/>
      <c r="BS7" s="18" t="s">
        <v>6</v>
      </c>
    </row>
    <row r="8" spans="1:74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87"/>
      <c r="BS8" s="18" t="s">
        <v>6</v>
      </c>
    </row>
    <row r="9" spans="1:74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87"/>
      <c r="BS9" s="18" t="s">
        <v>6</v>
      </c>
    </row>
    <row r="10" spans="1:74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287"/>
      <c r="BS10" s="18" t="s">
        <v>6</v>
      </c>
    </row>
    <row r="11" spans="1:74" s="1" customFormat="1" ht="18.399999999999999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287"/>
      <c r="BS11" s="18" t="s">
        <v>6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87"/>
      <c r="BS12" s="18" t="s">
        <v>6</v>
      </c>
    </row>
    <row r="13" spans="1:74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287"/>
      <c r="BS13" s="18" t="s">
        <v>6</v>
      </c>
    </row>
    <row r="14" spans="1:74" ht="12.75">
      <c r="B14" s="22"/>
      <c r="C14" s="23"/>
      <c r="D14" s="23"/>
      <c r="E14" s="292" t="s">
        <v>29</v>
      </c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287"/>
      <c r="BS14" s="18" t="s">
        <v>6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87"/>
      <c r="BS15" s="18" t="s">
        <v>4</v>
      </c>
    </row>
    <row r="16" spans="1:74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287"/>
      <c r="BS16" s="18" t="s">
        <v>4</v>
      </c>
    </row>
    <row r="17" spans="1:71" s="1" customFormat="1" ht="18.399999999999999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287"/>
      <c r="BS17" s="18" t="s">
        <v>32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87"/>
      <c r="BS18" s="18" t="s">
        <v>6</v>
      </c>
    </row>
    <row r="19" spans="1:71" s="1" customFormat="1" ht="12" customHeight="1">
      <c r="B19" s="22"/>
      <c r="C19" s="23"/>
      <c r="D19" s="30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87"/>
      <c r="BS19" s="18" t="s">
        <v>6</v>
      </c>
    </row>
    <row r="20" spans="1:71" s="1" customFormat="1" ht="18.399999999999999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287"/>
      <c r="BS20" s="18" t="s">
        <v>32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87"/>
    </row>
    <row r="22" spans="1:71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87"/>
    </row>
    <row r="23" spans="1:71" s="1" customFormat="1" ht="16.5" customHeight="1">
      <c r="B23" s="22"/>
      <c r="C23" s="23"/>
      <c r="D23" s="23"/>
      <c r="E23" s="294" t="s">
        <v>1</v>
      </c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3"/>
      <c r="AP23" s="23"/>
      <c r="AQ23" s="23"/>
      <c r="AR23" s="21"/>
      <c r="BE23" s="287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87"/>
    </row>
    <row r="25" spans="1:71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87"/>
    </row>
    <row r="26" spans="1:71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95">
        <f>ROUND(AG94,2)</f>
        <v>0</v>
      </c>
      <c r="AL26" s="296"/>
      <c r="AM26" s="296"/>
      <c r="AN26" s="296"/>
      <c r="AO26" s="296"/>
      <c r="AP26" s="37"/>
      <c r="AQ26" s="37"/>
      <c r="AR26" s="40"/>
      <c r="BE26" s="287"/>
    </row>
    <row r="27" spans="1:71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87"/>
    </row>
    <row r="28" spans="1:71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97" t="s">
        <v>37</v>
      </c>
      <c r="M28" s="297"/>
      <c r="N28" s="297"/>
      <c r="O28" s="297"/>
      <c r="P28" s="297"/>
      <c r="Q28" s="37"/>
      <c r="R28" s="37"/>
      <c r="S28" s="37"/>
      <c r="T28" s="37"/>
      <c r="U28" s="37"/>
      <c r="V28" s="37"/>
      <c r="W28" s="297" t="s">
        <v>38</v>
      </c>
      <c r="X28" s="297"/>
      <c r="Y28" s="297"/>
      <c r="Z28" s="297"/>
      <c r="AA28" s="297"/>
      <c r="AB28" s="297"/>
      <c r="AC28" s="297"/>
      <c r="AD28" s="297"/>
      <c r="AE28" s="297"/>
      <c r="AF28" s="37"/>
      <c r="AG28" s="37"/>
      <c r="AH28" s="37"/>
      <c r="AI28" s="37"/>
      <c r="AJ28" s="37"/>
      <c r="AK28" s="297" t="s">
        <v>39</v>
      </c>
      <c r="AL28" s="297"/>
      <c r="AM28" s="297"/>
      <c r="AN28" s="297"/>
      <c r="AO28" s="297"/>
      <c r="AP28" s="37"/>
      <c r="AQ28" s="37"/>
      <c r="AR28" s="40"/>
      <c r="BE28" s="287"/>
    </row>
    <row r="29" spans="1:71" s="3" customFormat="1" ht="14.45" customHeight="1">
      <c r="B29" s="41"/>
      <c r="C29" s="42"/>
      <c r="D29" s="30" t="s">
        <v>40</v>
      </c>
      <c r="E29" s="42"/>
      <c r="F29" s="30" t="s">
        <v>41</v>
      </c>
      <c r="G29" s="42"/>
      <c r="H29" s="42"/>
      <c r="I29" s="42"/>
      <c r="J29" s="42"/>
      <c r="K29" s="42"/>
      <c r="L29" s="300">
        <v>0.21</v>
      </c>
      <c r="M29" s="299"/>
      <c r="N29" s="299"/>
      <c r="O29" s="299"/>
      <c r="P29" s="299"/>
      <c r="Q29" s="42"/>
      <c r="R29" s="42"/>
      <c r="S29" s="42"/>
      <c r="T29" s="42"/>
      <c r="U29" s="42"/>
      <c r="V29" s="42"/>
      <c r="W29" s="298">
        <f>ROUND(AZ94, 2)</f>
        <v>0</v>
      </c>
      <c r="X29" s="299"/>
      <c r="Y29" s="299"/>
      <c r="Z29" s="299"/>
      <c r="AA29" s="299"/>
      <c r="AB29" s="299"/>
      <c r="AC29" s="299"/>
      <c r="AD29" s="299"/>
      <c r="AE29" s="299"/>
      <c r="AF29" s="42"/>
      <c r="AG29" s="42"/>
      <c r="AH29" s="42"/>
      <c r="AI29" s="42"/>
      <c r="AJ29" s="42"/>
      <c r="AK29" s="298">
        <f>ROUND(AV94, 2)</f>
        <v>0</v>
      </c>
      <c r="AL29" s="299"/>
      <c r="AM29" s="299"/>
      <c r="AN29" s="299"/>
      <c r="AO29" s="299"/>
      <c r="AP29" s="42"/>
      <c r="AQ29" s="42"/>
      <c r="AR29" s="43"/>
      <c r="BE29" s="288"/>
    </row>
    <row r="30" spans="1:71" s="3" customFormat="1" ht="14.45" customHeight="1">
      <c r="B30" s="41"/>
      <c r="C30" s="42"/>
      <c r="D30" s="42"/>
      <c r="E30" s="42"/>
      <c r="F30" s="30" t="s">
        <v>42</v>
      </c>
      <c r="G30" s="42"/>
      <c r="H30" s="42"/>
      <c r="I30" s="42"/>
      <c r="J30" s="42"/>
      <c r="K30" s="42"/>
      <c r="L30" s="300">
        <v>0.15</v>
      </c>
      <c r="M30" s="299"/>
      <c r="N30" s="299"/>
      <c r="O30" s="299"/>
      <c r="P30" s="299"/>
      <c r="Q30" s="42"/>
      <c r="R30" s="42"/>
      <c r="S30" s="42"/>
      <c r="T30" s="42"/>
      <c r="U30" s="42"/>
      <c r="V30" s="42"/>
      <c r="W30" s="298">
        <f>ROUND(BA94, 2)</f>
        <v>0</v>
      </c>
      <c r="X30" s="299"/>
      <c r="Y30" s="299"/>
      <c r="Z30" s="299"/>
      <c r="AA30" s="299"/>
      <c r="AB30" s="299"/>
      <c r="AC30" s="299"/>
      <c r="AD30" s="299"/>
      <c r="AE30" s="299"/>
      <c r="AF30" s="42"/>
      <c r="AG30" s="42"/>
      <c r="AH30" s="42"/>
      <c r="AI30" s="42"/>
      <c r="AJ30" s="42"/>
      <c r="AK30" s="298">
        <f>ROUND(AW94, 2)</f>
        <v>0</v>
      </c>
      <c r="AL30" s="299"/>
      <c r="AM30" s="299"/>
      <c r="AN30" s="299"/>
      <c r="AO30" s="299"/>
      <c r="AP30" s="42"/>
      <c r="AQ30" s="42"/>
      <c r="AR30" s="43"/>
      <c r="BE30" s="288"/>
    </row>
    <row r="31" spans="1:71" s="3" customFormat="1" ht="14.45" hidden="1" customHeight="1">
      <c r="B31" s="41"/>
      <c r="C31" s="42"/>
      <c r="D31" s="42"/>
      <c r="E31" s="42"/>
      <c r="F31" s="30" t="s">
        <v>43</v>
      </c>
      <c r="G31" s="42"/>
      <c r="H31" s="42"/>
      <c r="I31" s="42"/>
      <c r="J31" s="42"/>
      <c r="K31" s="42"/>
      <c r="L31" s="300">
        <v>0.21</v>
      </c>
      <c r="M31" s="299"/>
      <c r="N31" s="299"/>
      <c r="O31" s="299"/>
      <c r="P31" s="299"/>
      <c r="Q31" s="42"/>
      <c r="R31" s="42"/>
      <c r="S31" s="42"/>
      <c r="T31" s="42"/>
      <c r="U31" s="42"/>
      <c r="V31" s="42"/>
      <c r="W31" s="298">
        <f>ROUND(BB94, 2)</f>
        <v>0</v>
      </c>
      <c r="X31" s="299"/>
      <c r="Y31" s="299"/>
      <c r="Z31" s="299"/>
      <c r="AA31" s="299"/>
      <c r="AB31" s="299"/>
      <c r="AC31" s="299"/>
      <c r="AD31" s="299"/>
      <c r="AE31" s="299"/>
      <c r="AF31" s="42"/>
      <c r="AG31" s="42"/>
      <c r="AH31" s="42"/>
      <c r="AI31" s="42"/>
      <c r="AJ31" s="42"/>
      <c r="AK31" s="298">
        <v>0</v>
      </c>
      <c r="AL31" s="299"/>
      <c r="AM31" s="299"/>
      <c r="AN31" s="299"/>
      <c r="AO31" s="299"/>
      <c r="AP31" s="42"/>
      <c r="AQ31" s="42"/>
      <c r="AR31" s="43"/>
      <c r="BE31" s="288"/>
    </row>
    <row r="32" spans="1:71" s="3" customFormat="1" ht="14.45" hidden="1" customHeight="1">
      <c r="B32" s="41"/>
      <c r="C32" s="42"/>
      <c r="D32" s="42"/>
      <c r="E32" s="42"/>
      <c r="F32" s="30" t="s">
        <v>44</v>
      </c>
      <c r="G32" s="42"/>
      <c r="H32" s="42"/>
      <c r="I32" s="42"/>
      <c r="J32" s="42"/>
      <c r="K32" s="42"/>
      <c r="L32" s="300">
        <v>0.15</v>
      </c>
      <c r="M32" s="299"/>
      <c r="N32" s="299"/>
      <c r="O32" s="299"/>
      <c r="P32" s="299"/>
      <c r="Q32" s="42"/>
      <c r="R32" s="42"/>
      <c r="S32" s="42"/>
      <c r="T32" s="42"/>
      <c r="U32" s="42"/>
      <c r="V32" s="42"/>
      <c r="W32" s="298">
        <f>ROUND(BC94, 2)</f>
        <v>0</v>
      </c>
      <c r="X32" s="299"/>
      <c r="Y32" s="299"/>
      <c r="Z32" s="299"/>
      <c r="AA32" s="299"/>
      <c r="AB32" s="299"/>
      <c r="AC32" s="299"/>
      <c r="AD32" s="299"/>
      <c r="AE32" s="299"/>
      <c r="AF32" s="42"/>
      <c r="AG32" s="42"/>
      <c r="AH32" s="42"/>
      <c r="AI32" s="42"/>
      <c r="AJ32" s="42"/>
      <c r="AK32" s="298">
        <v>0</v>
      </c>
      <c r="AL32" s="299"/>
      <c r="AM32" s="299"/>
      <c r="AN32" s="299"/>
      <c r="AO32" s="299"/>
      <c r="AP32" s="42"/>
      <c r="AQ32" s="42"/>
      <c r="AR32" s="43"/>
      <c r="BE32" s="288"/>
    </row>
    <row r="33" spans="1:57" s="3" customFormat="1" ht="14.45" hidden="1" customHeight="1">
      <c r="B33" s="41"/>
      <c r="C33" s="42"/>
      <c r="D33" s="42"/>
      <c r="E33" s="42"/>
      <c r="F33" s="30" t="s">
        <v>45</v>
      </c>
      <c r="G33" s="42"/>
      <c r="H33" s="42"/>
      <c r="I33" s="42"/>
      <c r="J33" s="42"/>
      <c r="K33" s="42"/>
      <c r="L33" s="300">
        <v>0</v>
      </c>
      <c r="M33" s="299"/>
      <c r="N33" s="299"/>
      <c r="O33" s="299"/>
      <c r="P33" s="299"/>
      <c r="Q33" s="42"/>
      <c r="R33" s="42"/>
      <c r="S33" s="42"/>
      <c r="T33" s="42"/>
      <c r="U33" s="42"/>
      <c r="V33" s="42"/>
      <c r="W33" s="298">
        <f>ROUND(BD94, 2)</f>
        <v>0</v>
      </c>
      <c r="X33" s="299"/>
      <c r="Y33" s="299"/>
      <c r="Z33" s="299"/>
      <c r="AA33" s="299"/>
      <c r="AB33" s="299"/>
      <c r="AC33" s="299"/>
      <c r="AD33" s="299"/>
      <c r="AE33" s="299"/>
      <c r="AF33" s="42"/>
      <c r="AG33" s="42"/>
      <c r="AH33" s="42"/>
      <c r="AI33" s="42"/>
      <c r="AJ33" s="42"/>
      <c r="AK33" s="298">
        <v>0</v>
      </c>
      <c r="AL33" s="299"/>
      <c r="AM33" s="299"/>
      <c r="AN33" s="299"/>
      <c r="AO33" s="299"/>
      <c r="AP33" s="42"/>
      <c r="AQ33" s="42"/>
      <c r="AR33" s="43"/>
      <c r="BE33" s="28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87"/>
    </row>
    <row r="35" spans="1:57" s="2" customFormat="1" ht="25.9" customHeight="1">
      <c r="A35" s="35"/>
      <c r="B35" s="36"/>
      <c r="C35" s="44"/>
      <c r="D35" s="45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47</v>
      </c>
      <c r="U35" s="46"/>
      <c r="V35" s="46"/>
      <c r="W35" s="46"/>
      <c r="X35" s="301" t="s">
        <v>48</v>
      </c>
      <c r="Y35" s="302"/>
      <c r="Z35" s="302"/>
      <c r="AA35" s="302"/>
      <c r="AB35" s="302"/>
      <c r="AC35" s="46"/>
      <c r="AD35" s="46"/>
      <c r="AE35" s="46"/>
      <c r="AF35" s="46"/>
      <c r="AG35" s="46"/>
      <c r="AH35" s="46"/>
      <c r="AI35" s="46"/>
      <c r="AJ35" s="46"/>
      <c r="AK35" s="303">
        <f>SUM(AK26:AK33)</f>
        <v>0</v>
      </c>
      <c r="AL35" s="302"/>
      <c r="AM35" s="302"/>
      <c r="AN35" s="302"/>
      <c r="AO35" s="304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5" customHeight="1">
      <c r="B49" s="48"/>
      <c r="C49" s="49"/>
      <c r="D49" s="50" t="s">
        <v>49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50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51</v>
      </c>
      <c r="AI60" s="39"/>
      <c r="AJ60" s="39"/>
      <c r="AK60" s="39"/>
      <c r="AL60" s="39"/>
      <c r="AM60" s="53" t="s">
        <v>52</v>
      </c>
      <c r="AN60" s="39"/>
      <c r="AO60" s="39"/>
      <c r="AP60" s="37"/>
      <c r="AQ60" s="37"/>
      <c r="AR60" s="40"/>
      <c r="BE60" s="35"/>
    </row>
    <row r="61" spans="1:57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53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54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1:57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51</v>
      </c>
      <c r="AI75" s="39"/>
      <c r="AJ75" s="39"/>
      <c r="AK75" s="39"/>
      <c r="AL75" s="39"/>
      <c r="AM75" s="53" t="s">
        <v>52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90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90" s="2" customFormat="1" ht="24.95" customHeight="1">
      <c r="A82" s="35"/>
      <c r="B82" s="36"/>
      <c r="C82" s="24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0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0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Hradil1008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0" s="5" customFormat="1" ht="36.950000000000003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305" t="str">
        <f>K6</f>
        <v>Prodloužení splaškové kanalizace Poličná - Kotlina 2</v>
      </c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6"/>
      <c r="AA85" s="306"/>
      <c r="AB85" s="306"/>
      <c r="AC85" s="306"/>
      <c r="AD85" s="306"/>
      <c r="AE85" s="306"/>
      <c r="AF85" s="306"/>
      <c r="AG85" s="306"/>
      <c r="AH85" s="306"/>
      <c r="AI85" s="306"/>
      <c r="AJ85" s="306"/>
      <c r="AK85" s="306"/>
      <c r="AL85" s="306"/>
      <c r="AM85" s="306"/>
      <c r="AN85" s="306"/>
      <c r="AO85" s="306"/>
      <c r="AP85" s="64"/>
      <c r="AQ85" s="64"/>
      <c r="AR85" s="65"/>
    </row>
    <row r="86" spans="1:90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0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Poličná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307" t="str">
        <f>IF(AN8= "","",AN8)</f>
        <v>20. 5. 2020</v>
      </c>
      <c r="AN87" s="307"/>
      <c r="AO87" s="37"/>
      <c r="AP87" s="37"/>
      <c r="AQ87" s="37"/>
      <c r="AR87" s="40"/>
      <c r="BE87" s="35"/>
    </row>
    <row r="88" spans="1:90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0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 "","",E11)</f>
        <v>Obec Poličná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308" t="str">
        <f>IF(E17="","",E17)</f>
        <v>Ivo Hradil-VODOPROJEKT</v>
      </c>
      <c r="AN89" s="309"/>
      <c r="AO89" s="309"/>
      <c r="AP89" s="309"/>
      <c r="AQ89" s="37"/>
      <c r="AR89" s="40"/>
      <c r="AS89" s="310" t="s">
        <v>56</v>
      </c>
      <c r="AT89" s="311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90" s="2" customFormat="1" ht="15.2" customHeight="1">
      <c r="A90" s="35"/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0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33</v>
      </c>
      <c r="AJ90" s="37"/>
      <c r="AK90" s="37"/>
      <c r="AL90" s="37"/>
      <c r="AM90" s="308" t="str">
        <f>IF(E20="","",E20)</f>
        <v>Fajfrová Irena</v>
      </c>
      <c r="AN90" s="309"/>
      <c r="AO90" s="309"/>
      <c r="AP90" s="309"/>
      <c r="AQ90" s="37"/>
      <c r="AR90" s="40"/>
      <c r="AS90" s="312"/>
      <c r="AT90" s="313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90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14"/>
      <c r="AT91" s="315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90" s="2" customFormat="1" ht="29.25" customHeight="1">
      <c r="A92" s="35"/>
      <c r="B92" s="36"/>
      <c r="C92" s="316" t="s">
        <v>57</v>
      </c>
      <c r="D92" s="317"/>
      <c r="E92" s="317"/>
      <c r="F92" s="317"/>
      <c r="G92" s="317"/>
      <c r="H92" s="74"/>
      <c r="I92" s="318" t="s">
        <v>58</v>
      </c>
      <c r="J92" s="317"/>
      <c r="K92" s="317"/>
      <c r="L92" s="317"/>
      <c r="M92" s="317"/>
      <c r="N92" s="317"/>
      <c r="O92" s="317"/>
      <c r="P92" s="317"/>
      <c r="Q92" s="317"/>
      <c r="R92" s="317"/>
      <c r="S92" s="317"/>
      <c r="T92" s="317"/>
      <c r="U92" s="317"/>
      <c r="V92" s="317"/>
      <c r="W92" s="317"/>
      <c r="X92" s="317"/>
      <c r="Y92" s="317"/>
      <c r="Z92" s="317"/>
      <c r="AA92" s="317"/>
      <c r="AB92" s="317"/>
      <c r="AC92" s="317"/>
      <c r="AD92" s="317"/>
      <c r="AE92" s="317"/>
      <c r="AF92" s="317"/>
      <c r="AG92" s="319" t="s">
        <v>59</v>
      </c>
      <c r="AH92" s="317"/>
      <c r="AI92" s="317"/>
      <c r="AJ92" s="317"/>
      <c r="AK92" s="317"/>
      <c r="AL92" s="317"/>
      <c r="AM92" s="317"/>
      <c r="AN92" s="318" t="s">
        <v>60</v>
      </c>
      <c r="AO92" s="317"/>
      <c r="AP92" s="320"/>
      <c r="AQ92" s="75" t="s">
        <v>61</v>
      </c>
      <c r="AR92" s="40"/>
      <c r="AS92" s="76" t="s">
        <v>62</v>
      </c>
      <c r="AT92" s="77" t="s">
        <v>63</v>
      </c>
      <c r="AU92" s="77" t="s">
        <v>64</v>
      </c>
      <c r="AV92" s="77" t="s">
        <v>65</v>
      </c>
      <c r="AW92" s="77" t="s">
        <v>66</v>
      </c>
      <c r="AX92" s="77" t="s">
        <v>67</v>
      </c>
      <c r="AY92" s="77" t="s">
        <v>68</v>
      </c>
      <c r="AZ92" s="77" t="s">
        <v>69</v>
      </c>
      <c r="BA92" s="77" t="s">
        <v>70</v>
      </c>
      <c r="BB92" s="77" t="s">
        <v>71</v>
      </c>
      <c r="BC92" s="77" t="s">
        <v>72</v>
      </c>
      <c r="BD92" s="78" t="s">
        <v>73</v>
      </c>
      <c r="BE92" s="35"/>
    </row>
    <row r="93" spans="1:90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1:90" s="6" customFormat="1" ht="32.450000000000003" customHeight="1">
      <c r="B94" s="82"/>
      <c r="C94" s="83" t="s">
        <v>74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24">
        <f>ROUND(AG95,2)</f>
        <v>0</v>
      </c>
      <c r="AH94" s="324"/>
      <c r="AI94" s="324"/>
      <c r="AJ94" s="324"/>
      <c r="AK94" s="324"/>
      <c r="AL94" s="324"/>
      <c r="AM94" s="324"/>
      <c r="AN94" s="325">
        <f>SUM(AG94,AT94)</f>
        <v>0</v>
      </c>
      <c r="AO94" s="325"/>
      <c r="AP94" s="325"/>
      <c r="AQ94" s="86" t="s">
        <v>1</v>
      </c>
      <c r="AR94" s="87"/>
      <c r="AS94" s="88">
        <f>ROUND(AS95,2)</f>
        <v>0</v>
      </c>
      <c r="AT94" s="89">
        <f>ROUND(SUM(AV94:AW94),2)</f>
        <v>0</v>
      </c>
      <c r="AU94" s="90">
        <f>ROUND(AU95,5)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ROUND(AZ95,2)</f>
        <v>0</v>
      </c>
      <c r="BA94" s="89">
        <f>ROUND(BA95,2)</f>
        <v>0</v>
      </c>
      <c r="BB94" s="89">
        <f>ROUND(BB95,2)</f>
        <v>0</v>
      </c>
      <c r="BC94" s="89">
        <f>ROUND(BC95,2)</f>
        <v>0</v>
      </c>
      <c r="BD94" s="91">
        <f>ROUND(BD95,2)</f>
        <v>0</v>
      </c>
      <c r="BS94" s="92" t="s">
        <v>75</v>
      </c>
      <c r="BT94" s="92" t="s">
        <v>76</v>
      </c>
      <c r="BV94" s="92" t="s">
        <v>77</v>
      </c>
      <c r="BW94" s="92" t="s">
        <v>5</v>
      </c>
      <c r="BX94" s="92" t="s">
        <v>78</v>
      </c>
      <c r="CL94" s="92" t="s">
        <v>1</v>
      </c>
    </row>
    <row r="95" spans="1:90" s="7" customFormat="1" ht="24.75" customHeight="1">
      <c r="A95" s="93" t="s">
        <v>79</v>
      </c>
      <c r="B95" s="94"/>
      <c r="C95" s="95"/>
      <c r="D95" s="323" t="s">
        <v>14</v>
      </c>
      <c r="E95" s="323"/>
      <c r="F95" s="323"/>
      <c r="G95" s="323"/>
      <c r="H95" s="323"/>
      <c r="I95" s="96"/>
      <c r="J95" s="323" t="s">
        <v>17</v>
      </c>
      <c r="K95" s="323"/>
      <c r="L95" s="323"/>
      <c r="M95" s="323"/>
      <c r="N95" s="323"/>
      <c r="O95" s="323"/>
      <c r="P95" s="323"/>
      <c r="Q95" s="323"/>
      <c r="R95" s="323"/>
      <c r="S95" s="323"/>
      <c r="T95" s="323"/>
      <c r="U95" s="323"/>
      <c r="V95" s="323"/>
      <c r="W95" s="323"/>
      <c r="X95" s="323"/>
      <c r="Y95" s="323"/>
      <c r="Z95" s="323"/>
      <c r="AA95" s="323"/>
      <c r="AB95" s="323"/>
      <c r="AC95" s="323"/>
      <c r="AD95" s="323"/>
      <c r="AE95" s="323"/>
      <c r="AF95" s="323"/>
      <c r="AG95" s="321">
        <f>'Hradil1008 - Prodloužení ...'!J28</f>
        <v>0</v>
      </c>
      <c r="AH95" s="322"/>
      <c r="AI95" s="322"/>
      <c r="AJ95" s="322"/>
      <c r="AK95" s="322"/>
      <c r="AL95" s="322"/>
      <c r="AM95" s="322"/>
      <c r="AN95" s="321">
        <f>SUM(AG95,AT95)</f>
        <v>0</v>
      </c>
      <c r="AO95" s="322"/>
      <c r="AP95" s="322"/>
      <c r="AQ95" s="97" t="s">
        <v>80</v>
      </c>
      <c r="AR95" s="98"/>
      <c r="AS95" s="99">
        <v>0</v>
      </c>
      <c r="AT95" s="100">
        <f>ROUND(SUM(AV95:AW95),2)</f>
        <v>0</v>
      </c>
      <c r="AU95" s="101">
        <f>'Hradil1008 - Prodloužení ...'!P126</f>
        <v>0</v>
      </c>
      <c r="AV95" s="100">
        <f>'Hradil1008 - Prodloužení ...'!J31</f>
        <v>0</v>
      </c>
      <c r="AW95" s="100">
        <f>'Hradil1008 - Prodloužení ...'!J32</f>
        <v>0</v>
      </c>
      <c r="AX95" s="100">
        <f>'Hradil1008 - Prodloužení ...'!J33</f>
        <v>0</v>
      </c>
      <c r="AY95" s="100">
        <f>'Hradil1008 - Prodloužení ...'!J34</f>
        <v>0</v>
      </c>
      <c r="AZ95" s="100">
        <f>'Hradil1008 - Prodloužení ...'!F31</f>
        <v>0</v>
      </c>
      <c r="BA95" s="100">
        <f>'Hradil1008 - Prodloužení ...'!F32</f>
        <v>0</v>
      </c>
      <c r="BB95" s="100">
        <f>'Hradil1008 - Prodloužení ...'!F33</f>
        <v>0</v>
      </c>
      <c r="BC95" s="100">
        <f>'Hradil1008 - Prodloužení ...'!F34</f>
        <v>0</v>
      </c>
      <c r="BD95" s="102">
        <f>'Hradil1008 - Prodloužení ...'!F35</f>
        <v>0</v>
      </c>
      <c r="BT95" s="103" t="s">
        <v>81</v>
      </c>
      <c r="BU95" s="103" t="s">
        <v>82</v>
      </c>
      <c r="BV95" s="103" t="s">
        <v>77</v>
      </c>
      <c r="BW95" s="103" t="s">
        <v>5</v>
      </c>
      <c r="BX95" s="103" t="s">
        <v>78</v>
      </c>
      <c r="CL95" s="103" t="s">
        <v>1</v>
      </c>
    </row>
    <row r="96" spans="1:90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0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40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algorithmName="SHA-512" hashValue="cftUZDl6bQ5ebxlLwdjhXYIbQrfUdOMOvpuD1PKmjYuxszNNXdr0HuuAE1bOl2B0xfZU+nI/yRKyzhc+r3FirQ==" saltValue="xBjXpBmzasLpXxyHCOW3nf4rYbWhdGr/LJDkME7xDY7m0NI3sVVm875HqorUWuk6L0w3JnAyLSOxOSsE3Jf/o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Hradil1008 - Prodloužení 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79"/>
  <sheetViews>
    <sheetView showGridLines="0" tabSelected="1" topLeftCell="A105" workbookViewId="0">
      <selection activeCell="F349" sqref="F349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4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I2" s="104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8" t="s">
        <v>5</v>
      </c>
      <c r="AZ2" s="105" t="s">
        <v>83</v>
      </c>
      <c r="BA2" s="105" t="s">
        <v>1</v>
      </c>
      <c r="BB2" s="105" t="s">
        <v>1</v>
      </c>
      <c r="BC2" s="105" t="s">
        <v>84</v>
      </c>
      <c r="BD2" s="105" t="s">
        <v>85</v>
      </c>
    </row>
    <row r="3" spans="1:56" s="1" customFormat="1" ht="6.95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21"/>
      <c r="AT3" s="18" t="s">
        <v>85</v>
      </c>
      <c r="AZ3" s="105" t="s">
        <v>86</v>
      </c>
      <c r="BA3" s="105" t="s">
        <v>1</v>
      </c>
      <c r="BB3" s="105" t="s">
        <v>1</v>
      </c>
      <c r="BC3" s="105" t="s">
        <v>87</v>
      </c>
      <c r="BD3" s="105" t="s">
        <v>85</v>
      </c>
    </row>
    <row r="4" spans="1:56" s="1" customFormat="1" ht="24.95" customHeight="1">
      <c r="B4" s="21"/>
      <c r="D4" s="109" t="s">
        <v>88</v>
      </c>
      <c r="I4" s="104"/>
      <c r="L4" s="21"/>
      <c r="M4" s="110" t="s">
        <v>10</v>
      </c>
      <c r="AT4" s="18" t="s">
        <v>4</v>
      </c>
      <c r="AZ4" s="105" t="s">
        <v>89</v>
      </c>
      <c r="BA4" s="105" t="s">
        <v>1</v>
      </c>
      <c r="BB4" s="105" t="s">
        <v>1</v>
      </c>
      <c r="BC4" s="105" t="s">
        <v>90</v>
      </c>
      <c r="BD4" s="105" t="s">
        <v>85</v>
      </c>
    </row>
    <row r="5" spans="1:56" s="1" customFormat="1" ht="6.95" customHeight="1">
      <c r="B5" s="21"/>
      <c r="I5" s="104"/>
      <c r="L5" s="21"/>
      <c r="AZ5" s="105" t="s">
        <v>91</v>
      </c>
      <c r="BA5" s="105" t="s">
        <v>1</v>
      </c>
      <c r="BB5" s="105" t="s">
        <v>1</v>
      </c>
      <c r="BC5" s="105" t="s">
        <v>92</v>
      </c>
      <c r="BD5" s="105" t="s">
        <v>85</v>
      </c>
    </row>
    <row r="6" spans="1:56" s="2" customFormat="1" ht="12" customHeight="1">
      <c r="A6" s="35"/>
      <c r="B6" s="40"/>
      <c r="C6" s="35"/>
      <c r="D6" s="111" t="s">
        <v>16</v>
      </c>
      <c r="E6" s="35"/>
      <c r="F6" s="35"/>
      <c r="G6" s="35"/>
      <c r="H6" s="35"/>
      <c r="I6" s="112"/>
      <c r="J6" s="35"/>
      <c r="K6" s="35"/>
      <c r="L6" s="52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Z6" s="105" t="s">
        <v>93</v>
      </c>
      <c r="BA6" s="105" t="s">
        <v>1</v>
      </c>
      <c r="BB6" s="105" t="s">
        <v>1</v>
      </c>
      <c r="BC6" s="105" t="s">
        <v>94</v>
      </c>
      <c r="BD6" s="105" t="s">
        <v>85</v>
      </c>
    </row>
    <row r="7" spans="1:56" s="2" customFormat="1" ht="16.5" customHeight="1">
      <c r="A7" s="35"/>
      <c r="B7" s="40"/>
      <c r="C7" s="35"/>
      <c r="D7" s="35"/>
      <c r="E7" s="327" t="s">
        <v>17</v>
      </c>
      <c r="F7" s="328"/>
      <c r="G7" s="328"/>
      <c r="H7" s="328"/>
      <c r="I7" s="112"/>
      <c r="J7" s="35"/>
      <c r="K7" s="35"/>
      <c r="L7" s="52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Z7" s="105" t="s">
        <v>95</v>
      </c>
      <c r="BA7" s="105" t="s">
        <v>1</v>
      </c>
      <c r="BB7" s="105" t="s">
        <v>1</v>
      </c>
      <c r="BC7" s="105" t="s">
        <v>96</v>
      </c>
      <c r="BD7" s="105" t="s">
        <v>85</v>
      </c>
    </row>
    <row r="8" spans="1:56" s="2" customFormat="1" ht="11.25">
      <c r="A8" s="35"/>
      <c r="B8" s="40"/>
      <c r="C8" s="35"/>
      <c r="D8" s="35"/>
      <c r="E8" s="35"/>
      <c r="F8" s="35"/>
      <c r="G8" s="35"/>
      <c r="H8" s="35"/>
      <c r="I8" s="112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Z8" s="105" t="s">
        <v>97</v>
      </c>
      <c r="BA8" s="105" t="s">
        <v>1</v>
      </c>
      <c r="BB8" s="105" t="s">
        <v>1</v>
      </c>
      <c r="BC8" s="105" t="s">
        <v>98</v>
      </c>
      <c r="BD8" s="105" t="s">
        <v>85</v>
      </c>
    </row>
    <row r="9" spans="1:56" s="2" customFormat="1" ht="12" customHeight="1">
      <c r="A9" s="35"/>
      <c r="B9" s="40"/>
      <c r="C9" s="35"/>
      <c r="D9" s="111" t="s">
        <v>18</v>
      </c>
      <c r="E9" s="35"/>
      <c r="F9" s="113" t="s">
        <v>1</v>
      </c>
      <c r="G9" s="35"/>
      <c r="H9" s="35"/>
      <c r="I9" s="114" t="s">
        <v>19</v>
      </c>
      <c r="J9" s="113" t="s">
        <v>1</v>
      </c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Z9" s="105" t="s">
        <v>99</v>
      </c>
      <c r="BA9" s="105" t="s">
        <v>1</v>
      </c>
      <c r="BB9" s="105" t="s">
        <v>1</v>
      </c>
      <c r="BC9" s="105" t="s">
        <v>100</v>
      </c>
      <c r="BD9" s="105" t="s">
        <v>85</v>
      </c>
    </row>
    <row r="10" spans="1:56" s="2" customFormat="1" ht="12" customHeight="1">
      <c r="A10" s="35"/>
      <c r="B10" s="40"/>
      <c r="C10" s="35"/>
      <c r="D10" s="111" t="s">
        <v>20</v>
      </c>
      <c r="E10" s="35"/>
      <c r="F10" s="113" t="s">
        <v>21</v>
      </c>
      <c r="G10" s="35"/>
      <c r="H10" s="35"/>
      <c r="I10" s="114" t="s">
        <v>22</v>
      </c>
      <c r="J10" s="115" t="str">
        <f>'Rekapitulace stavby'!AN8</f>
        <v>20. 5. 2020</v>
      </c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Z10" s="105" t="s">
        <v>101</v>
      </c>
      <c r="BA10" s="105" t="s">
        <v>1</v>
      </c>
      <c r="BB10" s="105" t="s">
        <v>1</v>
      </c>
      <c r="BC10" s="105" t="s">
        <v>102</v>
      </c>
      <c r="BD10" s="105" t="s">
        <v>85</v>
      </c>
    </row>
    <row r="11" spans="1:56" s="2" customFormat="1" ht="10.9" customHeight="1">
      <c r="A11" s="35"/>
      <c r="B11" s="40"/>
      <c r="C11" s="35"/>
      <c r="D11" s="35"/>
      <c r="E11" s="35"/>
      <c r="F11" s="35"/>
      <c r="G11" s="35"/>
      <c r="H11" s="35"/>
      <c r="I11" s="112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Z11" s="105" t="s">
        <v>103</v>
      </c>
      <c r="BA11" s="105" t="s">
        <v>1</v>
      </c>
      <c r="BB11" s="105" t="s">
        <v>1</v>
      </c>
      <c r="BC11" s="105" t="s">
        <v>104</v>
      </c>
      <c r="BD11" s="105" t="s">
        <v>85</v>
      </c>
    </row>
    <row r="12" spans="1:56" s="2" customFormat="1" ht="12" customHeight="1">
      <c r="A12" s="35"/>
      <c r="B12" s="40"/>
      <c r="C12" s="35"/>
      <c r="D12" s="111" t="s">
        <v>24</v>
      </c>
      <c r="E12" s="35"/>
      <c r="F12" s="35"/>
      <c r="G12" s="35"/>
      <c r="H12" s="35"/>
      <c r="I12" s="114" t="s">
        <v>25</v>
      </c>
      <c r="J12" s="113" t="s">
        <v>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Z12" s="105" t="s">
        <v>105</v>
      </c>
      <c r="BA12" s="105" t="s">
        <v>1</v>
      </c>
      <c r="BB12" s="105" t="s">
        <v>1</v>
      </c>
      <c r="BC12" s="105" t="s">
        <v>106</v>
      </c>
      <c r="BD12" s="105" t="s">
        <v>85</v>
      </c>
    </row>
    <row r="13" spans="1:56" s="2" customFormat="1" ht="18" customHeight="1">
      <c r="A13" s="35"/>
      <c r="B13" s="40"/>
      <c r="C13" s="35"/>
      <c r="D13" s="35"/>
      <c r="E13" s="113" t="s">
        <v>26</v>
      </c>
      <c r="F13" s="35"/>
      <c r="G13" s="35"/>
      <c r="H13" s="35"/>
      <c r="I13" s="114" t="s">
        <v>27</v>
      </c>
      <c r="J13" s="113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Z13" s="105" t="s">
        <v>107</v>
      </c>
      <c r="BA13" s="105" t="s">
        <v>1</v>
      </c>
      <c r="BB13" s="105" t="s">
        <v>1</v>
      </c>
      <c r="BC13" s="105" t="s">
        <v>108</v>
      </c>
      <c r="BD13" s="105" t="s">
        <v>85</v>
      </c>
    </row>
    <row r="14" spans="1:56" s="2" customFormat="1" ht="6.95" customHeight="1">
      <c r="A14" s="35"/>
      <c r="B14" s="40"/>
      <c r="C14" s="35"/>
      <c r="D14" s="35"/>
      <c r="E14" s="35"/>
      <c r="F14" s="35"/>
      <c r="G14" s="35"/>
      <c r="H14" s="35"/>
      <c r="I14" s="112"/>
      <c r="J14" s="35"/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2" customHeight="1">
      <c r="A15" s="35"/>
      <c r="B15" s="40"/>
      <c r="C15" s="35"/>
      <c r="D15" s="111" t="s">
        <v>28</v>
      </c>
      <c r="E15" s="35"/>
      <c r="F15" s="35"/>
      <c r="G15" s="35"/>
      <c r="H15" s="35"/>
      <c r="I15" s="114" t="s">
        <v>25</v>
      </c>
      <c r="J15" s="31" t="str">
        <f>'Rekapitulace stavby'!AN13</f>
        <v>Vyplň údaj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18" customHeight="1">
      <c r="A16" s="35"/>
      <c r="B16" s="40"/>
      <c r="C16" s="35"/>
      <c r="D16" s="35"/>
      <c r="E16" s="329" t="str">
        <f>'Rekapitulace stavby'!E14</f>
        <v>Vyplň údaj</v>
      </c>
      <c r="F16" s="330"/>
      <c r="G16" s="330"/>
      <c r="H16" s="330"/>
      <c r="I16" s="114" t="s">
        <v>27</v>
      </c>
      <c r="J16" s="31" t="str">
        <f>'Rekapitulace stavby'!AN14</f>
        <v>Vyplň údaj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0"/>
      <c r="C17" s="35"/>
      <c r="D17" s="35"/>
      <c r="E17" s="35"/>
      <c r="F17" s="35"/>
      <c r="G17" s="35"/>
      <c r="H17" s="35"/>
      <c r="I17" s="112"/>
      <c r="J17" s="35"/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11" t="s">
        <v>30</v>
      </c>
      <c r="E18" s="35"/>
      <c r="F18" s="35"/>
      <c r="G18" s="35"/>
      <c r="H18" s="35"/>
      <c r="I18" s="114" t="s">
        <v>25</v>
      </c>
      <c r="J18" s="113" t="s">
        <v>1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13" t="s">
        <v>31</v>
      </c>
      <c r="F19" s="35"/>
      <c r="G19" s="35"/>
      <c r="H19" s="35"/>
      <c r="I19" s="114" t="s">
        <v>27</v>
      </c>
      <c r="J19" s="113" t="s">
        <v>1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112"/>
      <c r="J20" s="35"/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11" t="s">
        <v>33</v>
      </c>
      <c r="E21" s="35"/>
      <c r="F21" s="35"/>
      <c r="G21" s="35"/>
      <c r="H21" s="35"/>
      <c r="I21" s="114" t="s">
        <v>25</v>
      </c>
      <c r="J21" s="113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113" t="s">
        <v>34</v>
      </c>
      <c r="F22" s="35"/>
      <c r="G22" s="35"/>
      <c r="H22" s="35"/>
      <c r="I22" s="114" t="s">
        <v>27</v>
      </c>
      <c r="J22" s="113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112"/>
      <c r="J23" s="35"/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11" t="s">
        <v>35</v>
      </c>
      <c r="E24" s="35"/>
      <c r="F24" s="35"/>
      <c r="G24" s="35"/>
      <c r="H24" s="35"/>
      <c r="I24" s="112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>
      <c r="A25" s="116"/>
      <c r="B25" s="117"/>
      <c r="C25" s="116"/>
      <c r="D25" s="116"/>
      <c r="E25" s="331" t="s">
        <v>1</v>
      </c>
      <c r="F25" s="331"/>
      <c r="G25" s="331"/>
      <c r="H25" s="331"/>
      <c r="I25" s="118"/>
      <c r="J25" s="116"/>
      <c r="K25" s="116"/>
      <c r="L25" s="119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112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120"/>
      <c r="E27" s="120"/>
      <c r="F27" s="120"/>
      <c r="G27" s="120"/>
      <c r="H27" s="120"/>
      <c r="I27" s="121"/>
      <c r="J27" s="120"/>
      <c r="K27" s="120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35" customHeight="1">
      <c r="A28" s="35"/>
      <c r="B28" s="40"/>
      <c r="C28" s="35"/>
      <c r="D28" s="122" t="s">
        <v>36</v>
      </c>
      <c r="E28" s="35"/>
      <c r="F28" s="35"/>
      <c r="G28" s="35"/>
      <c r="H28" s="35"/>
      <c r="I28" s="112"/>
      <c r="J28" s="123">
        <f>ROUND(J126, 2)</f>
        <v>0</v>
      </c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0"/>
      <c r="E29" s="120"/>
      <c r="F29" s="120"/>
      <c r="G29" s="120"/>
      <c r="H29" s="120"/>
      <c r="I29" s="121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40"/>
      <c r="C30" s="35"/>
      <c r="D30" s="35"/>
      <c r="E30" s="35"/>
      <c r="F30" s="124" t="s">
        <v>38</v>
      </c>
      <c r="G30" s="35"/>
      <c r="H30" s="35"/>
      <c r="I30" s="125" t="s">
        <v>37</v>
      </c>
      <c r="J30" s="124" t="s">
        <v>39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40"/>
      <c r="C31" s="35"/>
      <c r="D31" s="126" t="s">
        <v>40</v>
      </c>
      <c r="E31" s="111" t="s">
        <v>41</v>
      </c>
      <c r="F31" s="127">
        <f>ROUND((SUM(BE126:BE378)),  2)</f>
        <v>0</v>
      </c>
      <c r="G31" s="35"/>
      <c r="H31" s="35"/>
      <c r="I31" s="128">
        <v>0.21</v>
      </c>
      <c r="J31" s="127">
        <f>ROUND(((SUM(BE126:BE378))*I31),  2)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111" t="s">
        <v>42</v>
      </c>
      <c r="F32" s="127">
        <f>ROUND((SUM(BF126:BF378)),  2)</f>
        <v>0</v>
      </c>
      <c r="G32" s="35"/>
      <c r="H32" s="35"/>
      <c r="I32" s="128">
        <v>0.15</v>
      </c>
      <c r="J32" s="127">
        <f>ROUND(((SUM(BF126:BF378))*I32), 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hidden="1" customHeight="1">
      <c r="A33" s="35"/>
      <c r="B33" s="40"/>
      <c r="C33" s="35"/>
      <c r="D33" s="35"/>
      <c r="E33" s="111" t="s">
        <v>43</v>
      </c>
      <c r="F33" s="127">
        <f>ROUND((SUM(BG126:BG378)),  2)</f>
        <v>0</v>
      </c>
      <c r="G33" s="35"/>
      <c r="H33" s="35"/>
      <c r="I33" s="128">
        <v>0.21</v>
      </c>
      <c r="J33" s="127">
        <f>0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hidden="1" customHeight="1">
      <c r="A34" s="35"/>
      <c r="B34" s="40"/>
      <c r="C34" s="35"/>
      <c r="D34" s="35"/>
      <c r="E34" s="111" t="s">
        <v>44</v>
      </c>
      <c r="F34" s="127">
        <f>ROUND((SUM(BH126:BH378)),  2)</f>
        <v>0</v>
      </c>
      <c r="G34" s="35"/>
      <c r="H34" s="35"/>
      <c r="I34" s="128">
        <v>0.15</v>
      </c>
      <c r="J34" s="127">
        <f>0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1" t="s">
        <v>45</v>
      </c>
      <c r="F35" s="127">
        <f>ROUND((SUM(BI126:BI378)),  2)</f>
        <v>0</v>
      </c>
      <c r="G35" s="35"/>
      <c r="H35" s="35"/>
      <c r="I35" s="128">
        <v>0</v>
      </c>
      <c r="J35" s="127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0"/>
      <c r="C36" s="35"/>
      <c r="D36" s="35"/>
      <c r="E36" s="35"/>
      <c r="F36" s="35"/>
      <c r="G36" s="35"/>
      <c r="H36" s="35"/>
      <c r="I36" s="112"/>
      <c r="J36" s="35"/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35" customHeight="1">
      <c r="A37" s="35"/>
      <c r="B37" s="40"/>
      <c r="C37" s="129"/>
      <c r="D37" s="130" t="s">
        <v>46</v>
      </c>
      <c r="E37" s="131"/>
      <c r="F37" s="131"/>
      <c r="G37" s="132" t="s">
        <v>47</v>
      </c>
      <c r="H37" s="133" t="s">
        <v>48</v>
      </c>
      <c r="I37" s="134"/>
      <c r="J37" s="135">
        <f>SUM(J28:J35)</f>
        <v>0</v>
      </c>
      <c r="K37" s="136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40"/>
      <c r="C38" s="35"/>
      <c r="D38" s="35"/>
      <c r="E38" s="35"/>
      <c r="F38" s="35"/>
      <c r="G38" s="35"/>
      <c r="H38" s="35"/>
      <c r="I38" s="112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1" customFormat="1" ht="14.45" customHeight="1">
      <c r="B39" s="21"/>
      <c r="I39" s="104"/>
      <c r="L39" s="21"/>
    </row>
    <row r="40" spans="1:31" s="1" customFormat="1" ht="14.45" customHeight="1">
      <c r="B40" s="21"/>
      <c r="I40" s="104"/>
      <c r="L40" s="21"/>
    </row>
    <row r="41" spans="1:31" s="1" customFormat="1" ht="14.45" customHeight="1">
      <c r="B41" s="21"/>
      <c r="I41" s="104"/>
      <c r="L41" s="21"/>
    </row>
    <row r="42" spans="1:31" s="1" customFormat="1" ht="14.45" customHeight="1">
      <c r="B42" s="21"/>
      <c r="I42" s="104"/>
      <c r="L42" s="21"/>
    </row>
    <row r="43" spans="1:31" s="1" customFormat="1" ht="14.45" customHeight="1">
      <c r="B43" s="21"/>
      <c r="I43" s="104"/>
      <c r="L43" s="21"/>
    </row>
    <row r="44" spans="1:31" s="1" customFormat="1" ht="14.45" customHeight="1">
      <c r="B44" s="21"/>
      <c r="I44" s="104"/>
      <c r="L44" s="21"/>
    </row>
    <row r="45" spans="1:31" s="1" customFormat="1" ht="14.45" customHeight="1">
      <c r="B45" s="21"/>
      <c r="I45" s="104"/>
      <c r="L45" s="21"/>
    </row>
    <row r="46" spans="1:31" s="1" customFormat="1" ht="14.45" customHeight="1">
      <c r="B46" s="21"/>
      <c r="I46" s="104"/>
      <c r="L46" s="21"/>
    </row>
    <row r="47" spans="1:31" s="1" customFormat="1" ht="14.45" customHeight="1">
      <c r="B47" s="21"/>
      <c r="I47" s="104"/>
      <c r="L47" s="21"/>
    </row>
    <row r="48" spans="1:31" s="1" customFormat="1" ht="14.45" customHeight="1">
      <c r="B48" s="21"/>
      <c r="I48" s="104"/>
      <c r="L48" s="21"/>
    </row>
    <row r="49" spans="1:31" s="1" customFormat="1" ht="14.45" customHeight="1">
      <c r="B49" s="21"/>
      <c r="I49" s="104"/>
      <c r="L49" s="21"/>
    </row>
    <row r="50" spans="1:31" s="2" customFormat="1" ht="14.45" customHeight="1">
      <c r="B50" s="52"/>
      <c r="D50" s="137" t="s">
        <v>49</v>
      </c>
      <c r="E50" s="138"/>
      <c r="F50" s="138"/>
      <c r="G50" s="137" t="s">
        <v>50</v>
      </c>
      <c r="H50" s="138"/>
      <c r="I50" s="139"/>
      <c r="J50" s="138"/>
      <c r="K50" s="138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40" t="s">
        <v>51</v>
      </c>
      <c r="E61" s="141"/>
      <c r="F61" s="142" t="s">
        <v>52</v>
      </c>
      <c r="G61" s="140" t="s">
        <v>51</v>
      </c>
      <c r="H61" s="141"/>
      <c r="I61" s="143"/>
      <c r="J61" s="144" t="s">
        <v>52</v>
      </c>
      <c r="K61" s="141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7" t="s">
        <v>53</v>
      </c>
      <c r="E65" s="145"/>
      <c r="F65" s="145"/>
      <c r="G65" s="137" t="s">
        <v>54</v>
      </c>
      <c r="H65" s="145"/>
      <c r="I65" s="146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40" t="s">
        <v>51</v>
      </c>
      <c r="E76" s="141"/>
      <c r="F76" s="142" t="s">
        <v>52</v>
      </c>
      <c r="G76" s="140" t="s">
        <v>51</v>
      </c>
      <c r="H76" s="141"/>
      <c r="I76" s="143"/>
      <c r="J76" s="144" t="s">
        <v>52</v>
      </c>
      <c r="K76" s="141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109</v>
      </c>
      <c r="D82" s="37"/>
      <c r="E82" s="37"/>
      <c r="F82" s="37"/>
      <c r="G82" s="37"/>
      <c r="H82" s="37"/>
      <c r="I82" s="112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12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2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05" t="str">
        <f>E7</f>
        <v>Prodloužení splaškové kanalizace Poličná - Kotlina 2</v>
      </c>
      <c r="F85" s="332"/>
      <c r="G85" s="332"/>
      <c r="H85" s="332"/>
      <c r="I85" s="112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112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2" customHeight="1">
      <c r="A87" s="35"/>
      <c r="B87" s="36"/>
      <c r="C87" s="30" t="s">
        <v>20</v>
      </c>
      <c r="D87" s="37"/>
      <c r="E87" s="37"/>
      <c r="F87" s="28" t="str">
        <f>F10</f>
        <v>Poličná</v>
      </c>
      <c r="G87" s="37"/>
      <c r="H87" s="37"/>
      <c r="I87" s="114" t="s">
        <v>22</v>
      </c>
      <c r="J87" s="67" t="str">
        <f>IF(J10="","",J10)</f>
        <v>20. 5. 2020</v>
      </c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12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25.7" customHeight="1">
      <c r="A89" s="35"/>
      <c r="B89" s="36"/>
      <c r="C89" s="30" t="s">
        <v>24</v>
      </c>
      <c r="D89" s="37"/>
      <c r="E89" s="37"/>
      <c r="F89" s="28" t="str">
        <f>E13</f>
        <v>Obec Poličná</v>
      </c>
      <c r="G89" s="37"/>
      <c r="H89" s="37"/>
      <c r="I89" s="114" t="s">
        <v>30</v>
      </c>
      <c r="J89" s="33" t="str">
        <f>E19</f>
        <v>Ivo Hradil-VODOPROJEKT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15.2" customHeight="1">
      <c r="A90" s="35"/>
      <c r="B90" s="36"/>
      <c r="C90" s="30" t="s">
        <v>28</v>
      </c>
      <c r="D90" s="37"/>
      <c r="E90" s="37"/>
      <c r="F90" s="28" t="str">
        <f>IF(E16="","",E16)</f>
        <v>Vyplň údaj</v>
      </c>
      <c r="G90" s="37"/>
      <c r="H90" s="37"/>
      <c r="I90" s="114" t="s">
        <v>33</v>
      </c>
      <c r="J90" s="33" t="str">
        <f>E22</f>
        <v>Fajfrová Irena</v>
      </c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0.35" customHeight="1">
      <c r="A91" s="35"/>
      <c r="B91" s="36"/>
      <c r="C91" s="37"/>
      <c r="D91" s="37"/>
      <c r="E91" s="37"/>
      <c r="F91" s="37"/>
      <c r="G91" s="37"/>
      <c r="H91" s="37"/>
      <c r="I91" s="112"/>
      <c r="J91" s="37"/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29.25" customHeight="1">
      <c r="A92" s="35"/>
      <c r="B92" s="36"/>
      <c r="C92" s="153" t="s">
        <v>110</v>
      </c>
      <c r="D92" s="154"/>
      <c r="E92" s="154"/>
      <c r="F92" s="154"/>
      <c r="G92" s="154"/>
      <c r="H92" s="154"/>
      <c r="I92" s="155"/>
      <c r="J92" s="156" t="s">
        <v>111</v>
      </c>
      <c r="K92" s="154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12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9" customHeight="1">
      <c r="A94" s="35"/>
      <c r="B94" s="36"/>
      <c r="C94" s="157" t="s">
        <v>112</v>
      </c>
      <c r="D94" s="37"/>
      <c r="E94" s="37"/>
      <c r="F94" s="37"/>
      <c r="G94" s="37"/>
      <c r="H94" s="37"/>
      <c r="I94" s="112"/>
      <c r="J94" s="85">
        <f>J126</f>
        <v>0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8" t="s">
        <v>113</v>
      </c>
    </row>
    <row r="95" spans="1:47" s="9" customFormat="1" ht="24.95" customHeight="1">
      <c r="B95" s="158"/>
      <c r="C95" s="159"/>
      <c r="D95" s="160" t="s">
        <v>114</v>
      </c>
      <c r="E95" s="161"/>
      <c r="F95" s="161"/>
      <c r="G95" s="161"/>
      <c r="H95" s="161"/>
      <c r="I95" s="162"/>
      <c r="J95" s="163">
        <f>J127</f>
        <v>0</v>
      </c>
      <c r="K95" s="159"/>
      <c r="L95" s="164"/>
    </row>
    <row r="96" spans="1:47" s="10" customFormat="1" ht="19.899999999999999" customHeight="1">
      <c r="B96" s="165"/>
      <c r="C96" s="166"/>
      <c r="D96" s="167" t="s">
        <v>115</v>
      </c>
      <c r="E96" s="168"/>
      <c r="F96" s="168"/>
      <c r="G96" s="168"/>
      <c r="H96" s="168"/>
      <c r="I96" s="169"/>
      <c r="J96" s="170">
        <f>J128</f>
        <v>0</v>
      </c>
      <c r="K96" s="166"/>
      <c r="L96" s="171"/>
    </row>
    <row r="97" spans="1:31" s="10" customFormat="1" ht="19.899999999999999" customHeight="1">
      <c r="B97" s="165"/>
      <c r="C97" s="166"/>
      <c r="D97" s="167" t="s">
        <v>116</v>
      </c>
      <c r="E97" s="168"/>
      <c r="F97" s="168"/>
      <c r="G97" s="168"/>
      <c r="H97" s="168"/>
      <c r="I97" s="169"/>
      <c r="J97" s="170">
        <f>J285</f>
        <v>0</v>
      </c>
      <c r="K97" s="166"/>
      <c r="L97" s="171"/>
    </row>
    <row r="98" spans="1:31" s="10" customFormat="1" ht="19.899999999999999" customHeight="1">
      <c r="B98" s="165"/>
      <c r="C98" s="166"/>
      <c r="D98" s="167" t="s">
        <v>117</v>
      </c>
      <c r="E98" s="168"/>
      <c r="F98" s="168"/>
      <c r="G98" s="168"/>
      <c r="H98" s="168"/>
      <c r="I98" s="169"/>
      <c r="J98" s="170">
        <f>J290</f>
        <v>0</v>
      </c>
      <c r="K98" s="166"/>
      <c r="L98" s="171"/>
    </row>
    <row r="99" spans="1:31" s="10" customFormat="1" ht="19.899999999999999" customHeight="1">
      <c r="B99" s="165"/>
      <c r="C99" s="166"/>
      <c r="D99" s="167" t="s">
        <v>118</v>
      </c>
      <c r="E99" s="168"/>
      <c r="F99" s="168"/>
      <c r="G99" s="168"/>
      <c r="H99" s="168"/>
      <c r="I99" s="169"/>
      <c r="J99" s="170">
        <f>J295</f>
        <v>0</v>
      </c>
      <c r="K99" s="166"/>
      <c r="L99" s="171"/>
    </row>
    <row r="100" spans="1:31" s="10" customFormat="1" ht="19.899999999999999" customHeight="1">
      <c r="B100" s="165"/>
      <c r="C100" s="166"/>
      <c r="D100" s="167" t="s">
        <v>119</v>
      </c>
      <c r="E100" s="168"/>
      <c r="F100" s="168"/>
      <c r="G100" s="168"/>
      <c r="H100" s="168"/>
      <c r="I100" s="169"/>
      <c r="J100" s="170">
        <f>J308</f>
        <v>0</v>
      </c>
      <c r="K100" s="166"/>
      <c r="L100" s="171"/>
    </row>
    <row r="101" spans="1:31" s="10" customFormat="1" ht="19.899999999999999" customHeight="1">
      <c r="B101" s="165"/>
      <c r="C101" s="166"/>
      <c r="D101" s="167" t="s">
        <v>120</v>
      </c>
      <c r="E101" s="168"/>
      <c r="F101" s="168"/>
      <c r="G101" s="168"/>
      <c r="H101" s="168"/>
      <c r="I101" s="169"/>
      <c r="J101" s="170">
        <f>J355</f>
        <v>0</v>
      </c>
      <c r="K101" s="166"/>
      <c r="L101" s="171"/>
    </row>
    <row r="102" spans="1:31" s="10" customFormat="1" ht="19.899999999999999" customHeight="1">
      <c r="B102" s="165"/>
      <c r="C102" s="166"/>
      <c r="D102" s="167" t="s">
        <v>121</v>
      </c>
      <c r="E102" s="168"/>
      <c r="F102" s="168"/>
      <c r="G102" s="168"/>
      <c r="H102" s="168"/>
      <c r="I102" s="169"/>
      <c r="J102" s="170">
        <f>J357</f>
        <v>0</v>
      </c>
      <c r="K102" s="166"/>
      <c r="L102" s="171"/>
    </row>
    <row r="103" spans="1:31" s="10" customFormat="1" ht="19.899999999999999" customHeight="1">
      <c r="B103" s="165"/>
      <c r="C103" s="166"/>
      <c r="D103" s="167" t="s">
        <v>122</v>
      </c>
      <c r="E103" s="168"/>
      <c r="F103" s="168"/>
      <c r="G103" s="168"/>
      <c r="H103" s="168"/>
      <c r="I103" s="169"/>
      <c r="J103" s="170">
        <f>J365</f>
        <v>0</v>
      </c>
      <c r="K103" s="166"/>
      <c r="L103" s="171"/>
    </row>
    <row r="104" spans="1:31" s="9" customFormat="1" ht="24.95" customHeight="1">
      <c r="B104" s="158"/>
      <c r="C104" s="159"/>
      <c r="D104" s="160" t="s">
        <v>123</v>
      </c>
      <c r="E104" s="161"/>
      <c r="F104" s="161"/>
      <c r="G104" s="161"/>
      <c r="H104" s="161"/>
      <c r="I104" s="162"/>
      <c r="J104" s="163">
        <f>J367</f>
        <v>0</v>
      </c>
      <c r="K104" s="159"/>
      <c r="L104" s="164"/>
    </row>
    <row r="105" spans="1:31" s="10" customFormat="1" ht="19.899999999999999" customHeight="1">
      <c r="B105" s="165"/>
      <c r="C105" s="166"/>
      <c r="D105" s="167" t="s">
        <v>124</v>
      </c>
      <c r="E105" s="168"/>
      <c r="F105" s="168"/>
      <c r="G105" s="168"/>
      <c r="H105" s="168"/>
      <c r="I105" s="169"/>
      <c r="J105" s="170">
        <f>J368</f>
        <v>0</v>
      </c>
      <c r="K105" s="166"/>
      <c r="L105" s="171"/>
    </row>
    <row r="106" spans="1:31" s="10" customFormat="1" ht="19.899999999999999" customHeight="1">
      <c r="B106" s="165"/>
      <c r="C106" s="166"/>
      <c r="D106" s="167" t="s">
        <v>125</v>
      </c>
      <c r="E106" s="168"/>
      <c r="F106" s="168"/>
      <c r="G106" s="168"/>
      <c r="H106" s="168"/>
      <c r="I106" s="169"/>
      <c r="J106" s="170">
        <f>J372</f>
        <v>0</v>
      </c>
      <c r="K106" s="166"/>
      <c r="L106" s="171"/>
    </row>
    <row r="107" spans="1:31" s="10" customFormat="1" ht="19.899999999999999" customHeight="1">
      <c r="B107" s="165"/>
      <c r="C107" s="166"/>
      <c r="D107" s="167" t="s">
        <v>126</v>
      </c>
      <c r="E107" s="168"/>
      <c r="F107" s="168"/>
      <c r="G107" s="168"/>
      <c r="H107" s="168"/>
      <c r="I107" s="169"/>
      <c r="J107" s="170">
        <f>J374</f>
        <v>0</v>
      </c>
      <c r="K107" s="166"/>
      <c r="L107" s="171"/>
    </row>
    <row r="108" spans="1:31" s="10" customFormat="1" ht="19.899999999999999" customHeight="1">
      <c r="B108" s="165"/>
      <c r="C108" s="166"/>
      <c r="D108" s="167" t="s">
        <v>127</v>
      </c>
      <c r="E108" s="168"/>
      <c r="F108" s="168"/>
      <c r="G108" s="168"/>
      <c r="H108" s="168"/>
      <c r="I108" s="169"/>
      <c r="J108" s="170">
        <f>J376</f>
        <v>0</v>
      </c>
      <c r="K108" s="166"/>
      <c r="L108" s="171"/>
    </row>
    <row r="109" spans="1:31" s="2" customFormat="1" ht="21.75" customHeight="1">
      <c r="A109" s="35"/>
      <c r="B109" s="36"/>
      <c r="C109" s="37"/>
      <c r="D109" s="37"/>
      <c r="E109" s="37"/>
      <c r="F109" s="37"/>
      <c r="G109" s="37"/>
      <c r="H109" s="37"/>
      <c r="I109" s="112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55"/>
      <c r="C110" s="56"/>
      <c r="D110" s="56"/>
      <c r="E110" s="56"/>
      <c r="F110" s="56"/>
      <c r="G110" s="56"/>
      <c r="H110" s="56"/>
      <c r="I110" s="149"/>
      <c r="J110" s="56"/>
      <c r="K110" s="56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63" s="2" customFormat="1" ht="6.95" customHeight="1">
      <c r="A114" s="35"/>
      <c r="B114" s="57"/>
      <c r="C114" s="58"/>
      <c r="D114" s="58"/>
      <c r="E114" s="58"/>
      <c r="F114" s="58"/>
      <c r="G114" s="58"/>
      <c r="H114" s="58"/>
      <c r="I114" s="152"/>
      <c r="J114" s="58"/>
      <c r="K114" s="58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3" s="2" customFormat="1" ht="24.95" customHeight="1">
      <c r="A115" s="35"/>
      <c r="B115" s="36"/>
      <c r="C115" s="24" t="s">
        <v>128</v>
      </c>
      <c r="D115" s="37"/>
      <c r="E115" s="37"/>
      <c r="F115" s="37"/>
      <c r="G115" s="37"/>
      <c r="H115" s="37"/>
      <c r="I115" s="112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3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12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3" s="2" customFormat="1" ht="12" customHeight="1">
      <c r="A117" s="35"/>
      <c r="B117" s="36"/>
      <c r="C117" s="30" t="s">
        <v>16</v>
      </c>
      <c r="D117" s="37"/>
      <c r="E117" s="37"/>
      <c r="F117" s="37"/>
      <c r="G117" s="37"/>
      <c r="H117" s="37"/>
      <c r="I117" s="112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3" s="2" customFormat="1" ht="16.5" customHeight="1">
      <c r="A118" s="35"/>
      <c r="B118" s="36"/>
      <c r="C118" s="37"/>
      <c r="D118" s="37"/>
      <c r="E118" s="305" t="str">
        <f>E7</f>
        <v>Prodloužení splaškové kanalizace Poličná - Kotlina 2</v>
      </c>
      <c r="F118" s="332"/>
      <c r="G118" s="332"/>
      <c r="H118" s="332"/>
      <c r="I118" s="112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3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112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3" s="2" customFormat="1" ht="12" customHeight="1">
      <c r="A120" s="35"/>
      <c r="B120" s="36"/>
      <c r="C120" s="30" t="s">
        <v>20</v>
      </c>
      <c r="D120" s="37"/>
      <c r="E120" s="37"/>
      <c r="F120" s="28" t="str">
        <f>F10</f>
        <v>Poličná</v>
      </c>
      <c r="G120" s="37"/>
      <c r="H120" s="37"/>
      <c r="I120" s="114" t="s">
        <v>22</v>
      </c>
      <c r="J120" s="67" t="str">
        <f>IF(J10="","",J10)</f>
        <v>20. 5. 2020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3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112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3" s="2" customFormat="1" ht="25.7" customHeight="1">
      <c r="A122" s="35"/>
      <c r="B122" s="36"/>
      <c r="C122" s="30" t="s">
        <v>24</v>
      </c>
      <c r="D122" s="37"/>
      <c r="E122" s="37"/>
      <c r="F122" s="28" t="str">
        <f>E13</f>
        <v>Obec Poličná</v>
      </c>
      <c r="G122" s="37"/>
      <c r="H122" s="37"/>
      <c r="I122" s="114" t="s">
        <v>30</v>
      </c>
      <c r="J122" s="33" t="str">
        <f>E19</f>
        <v>Ivo Hradil-VODOPROJEKT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3" s="2" customFormat="1" ht="15.2" customHeight="1">
      <c r="A123" s="35"/>
      <c r="B123" s="36"/>
      <c r="C123" s="30" t="s">
        <v>28</v>
      </c>
      <c r="D123" s="37"/>
      <c r="E123" s="37"/>
      <c r="F123" s="28" t="str">
        <f>IF(E16="","",E16)</f>
        <v>Vyplň údaj</v>
      </c>
      <c r="G123" s="37"/>
      <c r="H123" s="37"/>
      <c r="I123" s="114" t="s">
        <v>33</v>
      </c>
      <c r="J123" s="33" t="str">
        <f>E22</f>
        <v>Fajfrová Irena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3" s="2" customFormat="1" ht="10.35" customHeight="1">
      <c r="A124" s="35"/>
      <c r="B124" s="36"/>
      <c r="C124" s="37"/>
      <c r="D124" s="37"/>
      <c r="E124" s="37"/>
      <c r="F124" s="37"/>
      <c r="G124" s="37"/>
      <c r="H124" s="37"/>
      <c r="I124" s="112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3" s="11" customFormat="1" ht="29.25" customHeight="1">
      <c r="A125" s="172"/>
      <c r="B125" s="173"/>
      <c r="C125" s="174" t="s">
        <v>129</v>
      </c>
      <c r="D125" s="175" t="s">
        <v>61</v>
      </c>
      <c r="E125" s="175" t="s">
        <v>57</v>
      </c>
      <c r="F125" s="175" t="s">
        <v>58</v>
      </c>
      <c r="G125" s="175" t="s">
        <v>130</v>
      </c>
      <c r="H125" s="175" t="s">
        <v>131</v>
      </c>
      <c r="I125" s="176" t="s">
        <v>132</v>
      </c>
      <c r="J125" s="175" t="s">
        <v>111</v>
      </c>
      <c r="K125" s="177" t="s">
        <v>133</v>
      </c>
      <c r="L125" s="178"/>
      <c r="M125" s="76" t="s">
        <v>1</v>
      </c>
      <c r="N125" s="77" t="s">
        <v>40</v>
      </c>
      <c r="O125" s="77" t="s">
        <v>134</v>
      </c>
      <c r="P125" s="77" t="s">
        <v>135</v>
      </c>
      <c r="Q125" s="77" t="s">
        <v>136</v>
      </c>
      <c r="R125" s="77" t="s">
        <v>137</v>
      </c>
      <c r="S125" s="77" t="s">
        <v>138</v>
      </c>
      <c r="T125" s="78" t="s">
        <v>139</v>
      </c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</row>
    <row r="126" spans="1:63" s="2" customFormat="1" ht="22.9" customHeight="1">
      <c r="A126" s="35"/>
      <c r="B126" s="36"/>
      <c r="C126" s="83" t="s">
        <v>140</v>
      </c>
      <c r="D126" s="37"/>
      <c r="E126" s="37"/>
      <c r="F126" s="37"/>
      <c r="G126" s="37"/>
      <c r="H126" s="37"/>
      <c r="I126" s="112"/>
      <c r="J126" s="179">
        <f>BK126</f>
        <v>0</v>
      </c>
      <c r="K126" s="37"/>
      <c r="L126" s="40"/>
      <c r="M126" s="79"/>
      <c r="N126" s="180"/>
      <c r="O126" s="80"/>
      <c r="P126" s="181">
        <f>P127+P367</f>
        <v>0</v>
      </c>
      <c r="Q126" s="80"/>
      <c r="R126" s="181">
        <f>R127+R367</f>
        <v>739.0164274</v>
      </c>
      <c r="S126" s="80"/>
      <c r="T126" s="182">
        <f>T127+T367</f>
        <v>39.160000000000004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75</v>
      </c>
      <c r="AU126" s="18" t="s">
        <v>113</v>
      </c>
      <c r="BK126" s="183">
        <f>BK127+BK367</f>
        <v>0</v>
      </c>
    </row>
    <row r="127" spans="1:63" s="12" customFormat="1" ht="25.9" customHeight="1">
      <c r="B127" s="184"/>
      <c r="C127" s="185"/>
      <c r="D127" s="186" t="s">
        <v>75</v>
      </c>
      <c r="E127" s="187" t="s">
        <v>141</v>
      </c>
      <c r="F127" s="187" t="s">
        <v>142</v>
      </c>
      <c r="G127" s="185"/>
      <c r="H127" s="185"/>
      <c r="I127" s="188"/>
      <c r="J127" s="189">
        <f>BK127</f>
        <v>0</v>
      </c>
      <c r="K127" s="185"/>
      <c r="L127" s="190"/>
      <c r="M127" s="191"/>
      <c r="N127" s="192"/>
      <c r="O127" s="192"/>
      <c r="P127" s="193">
        <f>P128+P285+P290+P295+P308+P355+P357+P365</f>
        <v>0</v>
      </c>
      <c r="Q127" s="192"/>
      <c r="R127" s="193">
        <f>R128+R285+R290+R295+R308+R355+R357+R365</f>
        <v>739.0164274</v>
      </c>
      <c r="S127" s="192"/>
      <c r="T127" s="194">
        <f>T128+T285+T290+T295+T308+T355+T357+T365</f>
        <v>39.160000000000004</v>
      </c>
      <c r="AR127" s="195" t="s">
        <v>81</v>
      </c>
      <c r="AT127" s="196" t="s">
        <v>75</v>
      </c>
      <c r="AU127" s="196" t="s">
        <v>76</v>
      </c>
      <c r="AY127" s="195" t="s">
        <v>143</v>
      </c>
      <c r="BK127" s="197">
        <f>BK128+BK285+BK290+BK295+BK308+BK355+BK357+BK365</f>
        <v>0</v>
      </c>
    </row>
    <row r="128" spans="1:63" s="12" customFormat="1" ht="22.9" customHeight="1">
      <c r="B128" s="184"/>
      <c r="C128" s="185"/>
      <c r="D128" s="186" t="s">
        <v>75</v>
      </c>
      <c r="E128" s="198" t="s">
        <v>81</v>
      </c>
      <c r="F128" s="198" t="s">
        <v>144</v>
      </c>
      <c r="G128" s="185"/>
      <c r="H128" s="185"/>
      <c r="I128" s="188"/>
      <c r="J128" s="199">
        <f>BK128</f>
        <v>0</v>
      </c>
      <c r="K128" s="185"/>
      <c r="L128" s="190"/>
      <c r="M128" s="191"/>
      <c r="N128" s="192"/>
      <c r="O128" s="192"/>
      <c r="P128" s="193">
        <f>SUM(P129:P284)</f>
        <v>0</v>
      </c>
      <c r="Q128" s="192"/>
      <c r="R128" s="193">
        <f>SUM(R129:R284)</f>
        <v>492.85139258999999</v>
      </c>
      <c r="S128" s="192"/>
      <c r="T128" s="194">
        <f>SUM(T129:T284)</f>
        <v>39.160000000000004</v>
      </c>
      <c r="AR128" s="195" t="s">
        <v>81</v>
      </c>
      <c r="AT128" s="196" t="s">
        <v>75</v>
      </c>
      <c r="AU128" s="196" t="s">
        <v>81</v>
      </c>
      <c r="AY128" s="195" t="s">
        <v>143</v>
      </c>
      <c r="BK128" s="197">
        <f>SUM(BK129:BK284)</f>
        <v>0</v>
      </c>
    </row>
    <row r="129" spans="1:65" s="2" customFormat="1" ht="21.75" customHeight="1">
      <c r="A129" s="35"/>
      <c r="B129" s="36"/>
      <c r="C129" s="200" t="s">
        <v>81</v>
      </c>
      <c r="D129" s="200" t="s">
        <v>145</v>
      </c>
      <c r="E129" s="201" t="s">
        <v>146</v>
      </c>
      <c r="F129" s="202" t="s">
        <v>147</v>
      </c>
      <c r="G129" s="203" t="s">
        <v>148</v>
      </c>
      <c r="H129" s="204">
        <v>74</v>
      </c>
      <c r="I129" s="205"/>
      <c r="J129" s="206">
        <f>ROUND(I129*H129,2)</f>
        <v>0</v>
      </c>
      <c r="K129" s="202" t="s">
        <v>149</v>
      </c>
      <c r="L129" s="40"/>
      <c r="M129" s="207" t="s">
        <v>1</v>
      </c>
      <c r="N129" s="208" t="s">
        <v>41</v>
      </c>
      <c r="O129" s="72"/>
      <c r="P129" s="209">
        <f>O129*H129</f>
        <v>0</v>
      </c>
      <c r="Q129" s="209">
        <v>0</v>
      </c>
      <c r="R129" s="209">
        <f>Q129*H129</f>
        <v>0</v>
      </c>
      <c r="S129" s="209">
        <v>0.44</v>
      </c>
      <c r="T129" s="210">
        <f>S129*H129</f>
        <v>32.56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1" t="s">
        <v>150</v>
      </c>
      <c r="AT129" s="211" t="s">
        <v>145</v>
      </c>
      <c r="AU129" s="211" t="s">
        <v>85</v>
      </c>
      <c r="AY129" s="18" t="s">
        <v>143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18" t="s">
        <v>81</v>
      </c>
      <c r="BK129" s="212">
        <f>ROUND(I129*H129,2)</f>
        <v>0</v>
      </c>
      <c r="BL129" s="18" t="s">
        <v>150</v>
      </c>
      <c r="BM129" s="211" t="s">
        <v>151</v>
      </c>
    </row>
    <row r="130" spans="1:65" s="2" customFormat="1" ht="21.75" customHeight="1">
      <c r="A130" s="35"/>
      <c r="B130" s="36"/>
      <c r="C130" s="200" t="s">
        <v>85</v>
      </c>
      <c r="D130" s="200" t="s">
        <v>145</v>
      </c>
      <c r="E130" s="201" t="s">
        <v>152</v>
      </c>
      <c r="F130" s="202" t="s">
        <v>153</v>
      </c>
      <c r="G130" s="203" t="s">
        <v>148</v>
      </c>
      <c r="H130" s="204">
        <v>10</v>
      </c>
      <c r="I130" s="205"/>
      <c r="J130" s="206">
        <f>ROUND(I130*H130,2)</f>
        <v>0</v>
      </c>
      <c r="K130" s="202" t="s">
        <v>149</v>
      </c>
      <c r="L130" s="40"/>
      <c r="M130" s="207" t="s">
        <v>1</v>
      </c>
      <c r="N130" s="208" t="s">
        <v>41</v>
      </c>
      <c r="O130" s="72"/>
      <c r="P130" s="209">
        <f>O130*H130</f>
        <v>0</v>
      </c>
      <c r="Q130" s="209">
        <v>0</v>
      </c>
      <c r="R130" s="209">
        <f>Q130*H130</f>
        <v>0</v>
      </c>
      <c r="S130" s="209">
        <v>0.44</v>
      </c>
      <c r="T130" s="210">
        <f>S130*H130</f>
        <v>4.4000000000000004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1" t="s">
        <v>150</v>
      </c>
      <c r="AT130" s="211" t="s">
        <v>145</v>
      </c>
      <c r="AU130" s="211" t="s">
        <v>85</v>
      </c>
      <c r="AY130" s="18" t="s">
        <v>143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18" t="s">
        <v>81</v>
      </c>
      <c r="BK130" s="212">
        <f>ROUND(I130*H130,2)</f>
        <v>0</v>
      </c>
      <c r="BL130" s="18" t="s">
        <v>150</v>
      </c>
      <c r="BM130" s="211" t="s">
        <v>154</v>
      </c>
    </row>
    <row r="131" spans="1:65" s="2" customFormat="1" ht="21.75" customHeight="1">
      <c r="A131" s="35"/>
      <c r="B131" s="36"/>
      <c r="C131" s="200" t="s">
        <v>155</v>
      </c>
      <c r="D131" s="200" t="s">
        <v>145</v>
      </c>
      <c r="E131" s="201" t="s">
        <v>156</v>
      </c>
      <c r="F131" s="202" t="s">
        <v>157</v>
      </c>
      <c r="G131" s="203" t="s">
        <v>148</v>
      </c>
      <c r="H131" s="204">
        <v>10</v>
      </c>
      <c r="I131" s="205"/>
      <c r="J131" s="206">
        <f>ROUND(I131*H131,2)</f>
        <v>0</v>
      </c>
      <c r="K131" s="202" t="s">
        <v>149</v>
      </c>
      <c r="L131" s="40"/>
      <c r="M131" s="207" t="s">
        <v>1</v>
      </c>
      <c r="N131" s="208" t="s">
        <v>41</v>
      </c>
      <c r="O131" s="72"/>
      <c r="P131" s="209">
        <f>O131*H131</f>
        <v>0</v>
      </c>
      <c r="Q131" s="209">
        <v>0</v>
      </c>
      <c r="R131" s="209">
        <f>Q131*H131</f>
        <v>0</v>
      </c>
      <c r="S131" s="209">
        <v>0.22</v>
      </c>
      <c r="T131" s="210">
        <f>S131*H131</f>
        <v>2.2000000000000002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1" t="s">
        <v>150</v>
      </c>
      <c r="AT131" s="211" t="s">
        <v>145</v>
      </c>
      <c r="AU131" s="211" t="s">
        <v>85</v>
      </c>
      <c r="AY131" s="18" t="s">
        <v>143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18" t="s">
        <v>81</v>
      </c>
      <c r="BK131" s="212">
        <f>ROUND(I131*H131,2)</f>
        <v>0</v>
      </c>
      <c r="BL131" s="18" t="s">
        <v>150</v>
      </c>
      <c r="BM131" s="211" t="s">
        <v>158</v>
      </c>
    </row>
    <row r="132" spans="1:65" s="2" customFormat="1" ht="16.5" customHeight="1">
      <c r="A132" s="35"/>
      <c r="B132" s="36"/>
      <c r="C132" s="200" t="s">
        <v>150</v>
      </c>
      <c r="D132" s="200" t="s">
        <v>145</v>
      </c>
      <c r="E132" s="201" t="s">
        <v>159</v>
      </c>
      <c r="F132" s="202" t="s">
        <v>160</v>
      </c>
      <c r="G132" s="203" t="s">
        <v>161</v>
      </c>
      <c r="H132" s="204">
        <v>14</v>
      </c>
      <c r="I132" s="205"/>
      <c r="J132" s="206">
        <f>ROUND(I132*H132,2)</f>
        <v>0</v>
      </c>
      <c r="K132" s="202" t="s">
        <v>149</v>
      </c>
      <c r="L132" s="40"/>
      <c r="M132" s="207" t="s">
        <v>1</v>
      </c>
      <c r="N132" s="208" t="s">
        <v>41</v>
      </c>
      <c r="O132" s="72"/>
      <c r="P132" s="209">
        <f>O132*H132</f>
        <v>0</v>
      </c>
      <c r="Q132" s="209">
        <v>3.6900000000000002E-2</v>
      </c>
      <c r="R132" s="209">
        <f>Q132*H132</f>
        <v>0.51660000000000006</v>
      </c>
      <c r="S132" s="209">
        <v>0</v>
      </c>
      <c r="T132" s="210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1" t="s">
        <v>150</v>
      </c>
      <c r="AT132" s="211" t="s">
        <v>145</v>
      </c>
      <c r="AU132" s="211" t="s">
        <v>85</v>
      </c>
      <c r="AY132" s="18" t="s">
        <v>143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18" t="s">
        <v>81</v>
      </c>
      <c r="BK132" s="212">
        <f>ROUND(I132*H132,2)</f>
        <v>0</v>
      </c>
      <c r="BL132" s="18" t="s">
        <v>150</v>
      </c>
      <c r="BM132" s="211" t="s">
        <v>162</v>
      </c>
    </row>
    <row r="133" spans="1:65" s="13" customFormat="1" ht="11.25">
      <c r="B133" s="213"/>
      <c r="C133" s="214"/>
      <c r="D133" s="215" t="s">
        <v>163</v>
      </c>
      <c r="E133" s="216" t="s">
        <v>1</v>
      </c>
      <c r="F133" s="217" t="s">
        <v>164</v>
      </c>
      <c r="G133" s="214"/>
      <c r="H133" s="218">
        <v>14</v>
      </c>
      <c r="I133" s="219"/>
      <c r="J133" s="214"/>
      <c r="K133" s="214"/>
      <c r="L133" s="220"/>
      <c r="M133" s="221"/>
      <c r="N133" s="222"/>
      <c r="O133" s="222"/>
      <c r="P133" s="222"/>
      <c r="Q133" s="222"/>
      <c r="R133" s="222"/>
      <c r="S133" s="222"/>
      <c r="T133" s="223"/>
      <c r="AT133" s="224" t="s">
        <v>163</v>
      </c>
      <c r="AU133" s="224" t="s">
        <v>85</v>
      </c>
      <c r="AV133" s="13" t="s">
        <v>85</v>
      </c>
      <c r="AW133" s="13" t="s">
        <v>32</v>
      </c>
      <c r="AX133" s="13" t="s">
        <v>81</v>
      </c>
      <c r="AY133" s="224" t="s">
        <v>143</v>
      </c>
    </row>
    <row r="134" spans="1:65" s="2" customFormat="1" ht="21.75" customHeight="1">
      <c r="A134" s="35"/>
      <c r="B134" s="36"/>
      <c r="C134" s="200" t="s">
        <v>165</v>
      </c>
      <c r="D134" s="200" t="s">
        <v>145</v>
      </c>
      <c r="E134" s="201" t="s">
        <v>166</v>
      </c>
      <c r="F134" s="202" t="s">
        <v>167</v>
      </c>
      <c r="G134" s="203" t="s">
        <v>161</v>
      </c>
      <c r="H134" s="204">
        <v>20</v>
      </c>
      <c r="I134" s="205"/>
      <c r="J134" s="206">
        <f>ROUND(I134*H134,2)</f>
        <v>0</v>
      </c>
      <c r="K134" s="202" t="s">
        <v>149</v>
      </c>
      <c r="L134" s="40"/>
      <c r="M134" s="207" t="s">
        <v>1</v>
      </c>
      <c r="N134" s="208" t="s">
        <v>41</v>
      </c>
      <c r="O134" s="72"/>
      <c r="P134" s="209">
        <f>O134*H134</f>
        <v>0</v>
      </c>
      <c r="Q134" s="209">
        <v>3.6900000000000002E-2</v>
      </c>
      <c r="R134" s="209">
        <f>Q134*H134</f>
        <v>0.73799999999999999</v>
      </c>
      <c r="S134" s="209">
        <v>0</v>
      </c>
      <c r="T134" s="210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1" t="s">
        <v>150</v>
      </c>
      <c r="AT134" s="211" t="s">
        <v>145</v>
      </c>
      <c r="AU134" s="211" t="s">
        <v>85</v>
      </c>
      <c r="AY134" s="18" t="s">
        <v>143</v>
      </c>
      <c r="BE134" s="212">
        <f>IF(N134="základní",J134,0)</f>
        <v>0</v>
      </c>
      <c r="BF134" s="212">
        <f>IF(N134="snížená",J134,0)</f>
        <v>0</v>
      </c>
      <c r="BG134" s="212">
        <f>IF(N134="zákl. přenesená",J134,0)</f>
        <v>0</v>
      </c>
      <c r="BH134" s="212">
        <f>IF(N134="sníž. přenesená",J134,0)</f>
        <v>0</v>
      </c>
      <c r="BI134" s="212">
        <f>IF(N134="nulová",J134,0)</f>
        <v>0</v>
      </c>
      <c r="BJ134" s="18" t="s">
        <v>81</v>
      </c>
      <c r="BK134" s="212">
        <f>ROUND(I134*H134,2)</f>
        <v>0</v>
      </c>
      <c r="BL134" s="18" t="s">
        <v>150</v>
      </c>
      <c r="BM134" s="211" t="s">
        <v>168</v>
      </c>
    </row>
    <row r="135" spans="1:65" s="13" customFormat="1" ht="11.25">
      <c r="B135" s="213"/>
      <c r="C135" s="214"/>
      <c r="D135" s="215" t="s">
        <v>163</v>
      </c>
      <c r="E135" s="216" t="s">
        <v>1</v>
      </c>
      <c r="F135" s="217" t="s">
        <v>169</v>
      </c>
      <c r="G135" s="214"/>
      <c r="H135" s="218">
        <v>20</v>
      </c>
      <c r="I135" s="219"/>
      <c r="J135" s="214"/>
      <c r="K135" s="214"/>
      <c r="L135" s="220"/>
      <c r="M135" s="221"/>
      <c r="N135" s="222"/>
      <c r="O135" s="222"/>
      <c r="P135" s="222"/>
      <c r="Q135" s="222"/>
      <c r="R135" s="222"/>
      <c r="S135" s="222"/>
      <c r="T135" s="223"/>
      <c r="AT135" s="224" t="s">
        <v>163</v>
      </c>
      <c r="AU135" s="224" t="s">
        <v>85</v>
      </c>
      <c r="AV135" s="13" t="s">
        <v>85</v>
      </c>
      <c r="AW135" s="13" t="s">
        <v>32</v>
      </c>
      <c r="AX135" s="13" t="s">
        <v>81</v>
      </c>
      <c r="AY135" s="224" t="s">
        <v>143</v>
      </c>
    </row>
    <row r="136" spans="1:65" s="2" customFormat="1" ht="21.75" customHeight="1">
      <c r="A136" s="35"/>
      <c r="B136" s="36"/>
      <c r="C136" s="200" t="s">
        <v>170</v>
      </c>
      <c r="D136" s="200" t="s">
        <v>145</v>
      </c>
      <c r="E136" s="201" t="s">
        <v>171</v>
      </c>
      <c r="F136" s="202" t="s">
        <v>172</v>
      </c>
      <c r="G136" s="203" t="s">
        <v>161</v>
      </c>
      <c r="H136" s="204">
        <v>500</v>
      </c>
      <c r="I136" s="205"/>
      <c r="J136" s="206">
        <f>ROUND(I136*H136,2)</f>
        <v>0</v>
      </c>
      <c r="K136" s="202" t="s">
        <v>149</v>
      </c>
      <c r="L136" s="40"/>
      <c r="M136" s="207" t="s">
        <v>1</v>
      </c>
      <c r="N136" s="208" t="s">
        <v>41</v>
      </c>
      <c r="O136" s="72"/>
      <c r="P136" s="209">
        <f>O136*H136</f>
        <v>0</v>
      </c>
      <c r="Q136" s="209">
        <v>1.3999999999999999E-4</v>
      </c>
      <c r="R136" s="209">
        <f>Q136*H136</f>
        <v>6.9999999999999993E-2</v>
      </c>
      <c r="S136" s="209">
        <v>0</v>
      </c>
      <c r="T136" s="210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1" t="s">
        <v>150</v>
      </c>
      <c r="AT136" s="211" t="s">
        <v>145</v>
      </c>
      <c r="AU136" s="211" t="s">
        <v>85</v>
      </c>
      <c r="AY136" s="18" t="s">
        <v>143</v>
      </c>
      <c r="BE136" s="212">
        <f>IF(N136="základní",J136,0)</f>
        <v>0</v>
      </c>
      <c r="BF136" s="212">
        <f>IF(N136="snížená",J136,0)</f>
        <v>0</v>
      </c>
      <c r="BG136" s="212">
        <f>IF(N136="zákl. přenesená",J136,0)</f>
        <v>0</v>
      </c>
      <c r="BH136" s="212">
        <f>IF(N136="sníž. přenesená",J136,0)</f>
        <v>0</v>
      </c>
      <c r="BI136" s="212">
        <f>IF(N136="nulová",J136,0)</f>
        <v>0</v>
      </c>
      <c r="BJ136" s="18" t="s">
        <v>81</v>
      </c>
      <c r="BK136" s="212">
        <f>ROUND(I136*H136,2)</f>
        <v>0</v>
      </c>
      <c r="BL136" s="18" t="s">
        <v>150</v>
      </c>
      <c r="BM136" s="211" t="s">
        <v>173</v>
      </c>
    </row>
    <row r="137" spans="1:65" s="2" customFormat="1" ht="21.75" customHeight="1">
      <c r="A137" s="35"/>
      <c r="B137" s="36"/>
      <c r="C137" s="200" t="s">
        <v>174</v>
      </c>
      <c r="D137" s="200" t="s">
        <v>145</v>
      </c>
      <c r="E137" s="201" t="s">
        <v>175</v>
      </c>
      <c r="F137" s="202" t="s">
        <v>176</v>
      </c>
      <c r="G137" s="203" t="s">
        <v>161</v>
      </c>
      <c r="H137" s="204">
        <v>500</v>
      </c>
      <c r="I137" s="205"/>
      <c r="J137" s="206">
        <f>ROUND(I137*H137,2)</f>
        <v>0</v>
      </c>
      <c r="K137" s="202" t="s">
        <v>149</v>
      </c>
      <c r="L137" s="40"/>
      <c r="M137" s="207" t="s">
        <v>1</v>
      </c>
      <c r="N137" s="208" t="s">
        <v>41</v>
      </c>
      <c r="O137" s="72"/>
      <c r="P137" s="209">
        <f>O137*H137</f>
        <v>0</v>
      </c>
      <c r="Q137" s="209">
        <v>0</v>
      </c>
      <c r="R137" s="209">
        <f>Q137*H137</f>
        <v>0</v>
      </c>
      <c r="S137" s="209">
        <v>0</v>
      </c>
      <c r="T137" s="210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1" t="s">
        <v>150</v>
      </c>
      <c r="AT137" s="211" t="s">
        <v>145</v>
      </c>
      <c r="AU137" s="211" t="s">
        <v>85</v>
      </c>
      <c r="AY137" s="18" t="s">
        <v>143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18" t="s">
        <v>81</v>
      </c>
      <c r="BK137" s="212">
        <f>ROUND(I137*H137,2)</f>
        <v>0</v>
      </c>
      <c r="BL137" s="18" t="s">
        <v>150</v>
      </c>
      <c r="BM137" s="211" t="s">
        <v>177</v>
      </c>
    </row>
    <row r="138" spans="1:65" s="2" customFormat="1" ht="21.75" customHeight="1">
      <c r="A138" s="35"/>
      <c r="B138" s="36"/>
      <c r="C138" s="200" t="s">
        <v>178</v>
      </c>
      <c r="D138" s="200" t="s">
        <v>145</v>
      </c>
      <c r="E138" s="201" t="s">
        <v>179</v>
      </c>
      <c r="F138" s="202" t="s">
        <v>180</v>
      </c>
      <c r="G138" s="203" t="s">
        <v>161</v>
      </c>
      <c r="H138" s="204">
        <v>6.5</v>
      </c>
      <c r="I138" s="205"/>
      <c r="J138" s="206">
        <f>ROUND(I138*H138,2)</f>
        <v>0</v>
      </c>
      <c r="K138" s="202" t="s">
        <v>149</v>
      </c>
      <c r="L138" s="40"/>
      <c r="M138" s="207" t="s">
        <v>1</v>
      </c>
      <c r="N138" s="208" t="s">
        <v>41</v>
      </c>
      <c r="O138" s="72"/>
      <c r="P138" s="209">
        <f>O138*H138</f>
        <v>0</v>
      </c>
      <c r="Q138" s="209">
        <v>4.6999999999999999E-4</v>
      </c>
      <c r="R138" s="209">
        <f>Q138*H138</f>
        <v>3.055E-3</v>
      </c>
      <c r="S138" s="209">
        <v>0</v>
      </c>
      <c r="T138" s="210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1" t="s">
        <v>150</v>
      </c>
      <c r="AT138" s="211" t="s">
        <v>145</v>
      </c>
      <c r="AU138" s="211" t="s">
        <v>85</v>
      </c>
      <c r="AY138" s="18" t="s">
        <v>143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18" t="s">
        <v>81</v>
      </c>
      <c r="BK138" s="212">
        <f>ROUND(I138*H138,2)</f>
        <v>0</v>
      </c>
      <c r="BL138" s="18" t="s">
        <v>150</v>
      </c>
      <c r="BM138" s="211" t="s">
        <v>181</v>
      </c>
    </row>
    <row r="139" spans="1:65" s="13" customFormat="1" ht="11.25">
      <c r="B139" s="213"/>
      <c r="C139" s="214"/>
      <c r="D139" s="215" t="s">
        <v>163</v>
      </c>
      <c r="E139" s="216" t="s">
        <v>1</v>
      </c>
      <c r="F139" s="217" t="s">
        <v>182</v>
      </c>
      <c r="G139" s="214"/>
      <c r="H139" s="218">
        <v>6.5</v>
      </c>
      <c r="I139" s="219"/>
      <c r="J139" s="214"/>
      <c r="K139" s="214"/>
      <c r="L139" s="220"/>
      <c r="M139" s="221"/>
      <c r="N139" s="222"/>
      <c r="O139" s="222"/>
      <c r="P139" s="222"/>
      <c r="Q139" s="222"/>
      <c r="R139" s="222"/>
      <c r="S139" s="222"/>
      <c r="T139" s="223"/>
      <c r="AT139" s="224" t="s">
        <v>163</v>
      </c>
      <c r="AU139" s="224" t="s">
        <v>85</v>
      </c>
      <c r="AV139" s="13" t="s">
        <v>85</v>
      </c>
      <c r="AW139" s="13" t="s">
        <v>32</v>
      </c>
      <c r="AX139" s="13" t="s">
        <v>81</v>
      </c>
      <c r="AY139" s="224" t="s">
        <v>143</v>
      </c>
    </row>
    <row r="140" spans="1:65" s="2" customFormat="1" ht="21.75" customHeight="1">
      <c r="A140" s="35"/>
      <c r="B140" s="36"/>
      <c r="C140" s="200" t="s">
        <v>183</v>
      </c>
      <c r="D140" s="200" t="s">
        <v>145</v>
      </c>
      <c r="E140" s="201" t="s">
        <v>184</v>
      </c>
      <c r="F140" s="202" t="s">
        <v>185</v>
      </c>
      <c r="G140" s="203" t="s">
        <v>161</v>
      </c>
      <c r="H140" s="204">
        <v>6.5</v>
      </c>
      <c r="I140" s="205"/>
      <c r="J140" s="206">
        <f>ROUND(I140*H140,2)</f>
        <v>0</v>
      </c>
      <c r="K140" s="202" t="s">
        <v>149</v>
      </c>
      <c r="L140" s="40"/>
      <c r="M140" s="207" t="s">
        <v>1</v>
      </c>
      <c r="N140" s="208" t="s">
        <v>41</v>
      </c>
      <c r="O140" s="72"/>
      <c r="P140" s="209">
        <f>O140*H140</f>
        <v>0</v>
      </c>
      <c r="Q140" s="209">
        <v>0</v>
      </c>
      <c r="R140" s="209">
        <f>Q140*H140</f>
        <v>0</v>
      </c>
      <c r="S140" s="209">
        <v>0</v>
      </c>
      <c r="T140" s="210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1" t="s">
        <v>150</v>
      </c>
      <c r="AT140" s="211" t="s">
        <v>145</v>
      </c>
      <c r="AU140" s="211" t="s">
        <v>85</v>
      </c>
      <c r="AY140" s="18" t="s">
        <v>143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18" t="s">
        <v>81</v>
      </c>
      <c r="BK140" s="212">
        <f>ROUND(I140*H140,2)</f>
        <v>0</v>
      </c>
      <c r="BL140" s="18" t="s">
        <v>150</v>
      </c>
      <c r="BM140" s="211" t="s">
        <v>186</v>
      </c>
    </row>
    <row r="141" spans="1:65" s="2" customFormat="1" ht="21.75" customHeight="1">
      <c r="A141" s="35"/>
      <c r="B141" s="36"/>
      <c r="C141" s="200" t="s">
        <v>187</v>
      </c>
      <c r="D141" s="200" t="s">
        <v>145</v>
      </c>
      <c r="E141" s="201" t="s">
        <v>188</v>
      </c>
      <c r="F141" s="202" t="s">
        <v>189</v>
      </c>
      <c r="G141" s="203" t="s">
        <v>148</v>
      </c>
      <c r="H141" s="204">
        <v>210</v>
      </c>
      <c r="I141" s="205"/>
      <c r="J141" s="206">
        <f>ROUND(I141*H141,2)</f>
        <v>0</v>
      </c>
      <c r="K141" s="202" t="s">
        <v>149</v>
      </c>
      <c r="L141" s="40"/>
      <c r="M141" s="207" t="s">
        <v>1</v>
      </c>
      <c r="N141" s="208" t="s">
        <v>41</v>
      </c>
      <c r="O141" s="72"/>
      <c r="P141" s="209">
        <f>O141*H141</f>
        <v>0</v>
      </c>
      <c r="Q141" s="209">
        <v>0</v>
      </c>
      <c r="R141" s="209">
        <f>Q141*H141</f>
        <v>0</v>
      </c>
      <c r="S141" s="209">
        <v>0</v>
      </c>
      <c r="T141" s="210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1" t="s">
        <v>150</v>
      </c>
      <c r="AT141" s="211" t="s">
        <v>145</v>
      </c>
      <c r="AU141" s="211" t="s">
        <v>85</v>
      </c>
      <c r="AY141" s="18" t="s">
        <v>143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18" t="s">
        <v>81</v>
      </c>
      <c r="BK141" s="212">
        <f>ROUND(I141*H141,2)</f>
        <v>0</v>
      </c>
      <c r="BL141" s="18" t="s">
        <v>150</v>
      </c>
      <c r="BM141" s="211" t="s">
        <v>190</v>
      </c>
    </row>
    <row r="142" spans="1:65" s="13" customFormat="1" ht="11.25">
      <c r="B142" s="213"/>
      <c r="C142" s="214"/>
      <c r="D142" s="215" t="s">
        <v>163</v>
      </c>
      <c r="E142" s="216" t="s">
        <v>105</v>
      </c>
      <c r="F142" s="217" t="s">
        <v>191</v>
      </c>
      <c r="G142" s="214"/>
      <c r="H142" s="218">
        <v>210</v>
      </c>
      <c r="I142" s="219"/>
      <c r="J142" s="214"/>
      <c r="K142" s="214"/>
      <c r="L142" s="220"/>
      <c r="M142" s="221"/>
      <c r="N142" s="222"/>
      <c r="O142" s="222"/>
      <c r="P142" s="222"/>
      <c r="Q142" s="222"/>
      <c r="R142" s="222"/>
      <c r="S142" s="222"/>
      <c r="T142" s="223"/>
      <c r="AT142" s="224" t="s">
        <v>163</v>
      </c>
      <c r="AU142" s="224" t="s">
        <v>85</v>
      </c>
      <c r="AV142" s="13" t="s">
        <v>85</v>
      </c>
      <c r="AW142" s="13" t="s">
        <v>32</v>
      </c>
      <c r="AX142" s="13" t="s">
        <v>81</v>
      </c>
      <c r="AY142" s="224" t="s">
        <v>143</v>
      </c>
    </row>
    <row r="143" spans="1:65" s="2" customFormat="1" ht="21.75" customHeight="1">
      <c r="A143" s="35"/>
      <c r="B143" s="36"/>
      <c r="C143" s="200" t="s">
        <v>192</v>
      </c>
      <c r="D143" s="200" t="s">
        <v>145</v>
      </c>
      <c r="E143" s="201" t="s">
        <v>193</v>
      </c>
      <c r="F143" s="202" t="s">
        <v>194</v>
      </c>
      <c r="G143" s="203" t="s">
        <v>195</v>
      </c>
      <c r="H143" s="204">
        <v>34.65</v>
      </c>
      <c r="I143" s="205"/>
      <c r="J143" s="206">
        <f>ROUND(I143*H143,2)</f>
        <v>0</v>
      </c>
      <c r="K143" s="202" t="s">
        <v>149</v>
      </c>
      <c r="L143" s="40"/>
      <c r="M143" s="207" t="s">
        <v>1</v>
      </c>
      <c r="N143" s="208" t="s">
        <v>41</v>
      </c>
      <c r="O143" s="72"/>
      <c r="P143" s="209">
        <f>O143*H143</f>
        <v>0</v>
      </c>
      <c r="Q143" s="209">
        <v>0</v>
      </c>
      <c r="R143" s="209">
        <f>Q143*H143</f>
        <v>0</v>
      </c>
      <c r="S143" s="209">
        <v>0</v>
      </c>
      <c r="T143" s="210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1" t="s">
        <v>150</v>
      </c>
      <c r="AT143" s="211" t="s">
        <v>145</v>
      </c>
      <c r="AU143" s="211" t="s">
        <v>85</v>
      </c>
      <c r="AY143" s="18" t="s">
        <v>143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18" t="s">
        <v>81</v>
      </c>
      <c r="BK143" s="212">
        <f>ROUND(I143*H143,2)</f>
        <v>0</v>
      </c>
      <c r="BL143" s="18" t="s">
        <v>150</v>
      </c>
      <c r="BM143" s="211" t="s">
        <v>196</v>
      </c>
    </row>
    <row r="144" spans="1:65" s="14" customFormat="1" ht="11.25">
      <c r="B144" s="225"/>
      <c r="C144" s="226"/>
      <c r="D144" s="215" t="s">
        <v>163</v>
      </c>
      <c r="E144" s="227" t="s">
        <v>1</v>
      </c>
      <c r="F144" s="228" t="s">
        <v>197</v>
      </c>
      <c r="G144" s="226"/>
      <c r="H144" s="227" t="s">
        <v>1</v>
      </c>
      <c r="I144" s="229"/>
      <c r="J144" s="226"/>
      <c r="K144" s="226"/>
      <c r="L144" s="230"/>
      <c r="M144" s="231"/>
      <c r="N144" s="232"/>
      <c r="O144" s="232"/>
      <c r="P144" s="232"/>
      <c r="Q144" s="232"/>
      <c r="R144" s="232"/>
      <c r="S144" s="232"/>
      <c r="T144" s="233"/>
      <c r="AT144" s="234" t="s">
        <v>163</v>
      </c>
      <c r="AU144" s="234" t="s">
        <v>85</v>
      </c>
      <c r="AV144" s="14" t="s">
        <v>81</v>
      </c>
      <c r="AW144" s="14" t="s">
        <v>32</v>
      </c>
      <c r="AX144" s="14" t="s">
        <v>76</v>
      </c>
      <c r="AY144" s="234" t="s">
        <v>143</v>
      </c>
    </row>
    <row r="145" spans="1:65" s="13" customFormat="1" ht="11.25">
      <c r="B145" s="213"/>
      <c r="C145" s="214"/>
      <c r="D145" s="215" t="s">
        <v>163</v>
      </c>
      <c r="E145" s="216" t="s">
        <v>1</v>
      </c>
      <c r="F145" s="217" t="s">
        <v>198</v>
      </c>
      <c r="G145" s="214"/>
      <c r="H145" s="218">
        <v>46.8</v>
      </c>
      <c r="I145" s="219"/>
      <c r="J145" s="214"/>
      <c r="K145" s="214"/>
      <c r="L145" s="220"/>
      <c r="M145" s="221"/>
      <c r="N145" s="222"/>
      <c r="O145" s="222"/>
      <c r="P145" s="222"/>
      <c r="Q145" s="222"/>
      <c r="R145" s="222"/>
      <c r="S145" s="222"/>
      <c r="T145" s="223"/>
      <c r="AT145" s="224" t="s">
        <v>163</v>
      </c>
      <c r="AU145" s="224" t="s">
        <v>85</v>
      </c>
      <c r="AV145" s="13" t="s">
        <v>85</v>
      </c>
      <c r="AW145" s="13" t="s">
        <v>32</v>
      </c>
      <c r="AX145" s="13" t="s">
        <v>76</v>
      </c>
      <c r="AY145" s="224" t="s">
        <v>143</v>
      </c>
    </row>
    <row r="146" spans="1:65" s="14" customFormat="1" ht="11.25">
      <c r="B146" s="225"/>
      <c r="C146" s="226"/>
      <c r="D146" s="215" t="s">
        <v>163</v>
      </c>
      <c r="E146" s="227" t="s">
        <v>1</v>
      </c>
      <c r="F146" s="228" t="s">
        <v>199</v>
      </c>
      <c r="G146" s="226"/>
      <c r="H146" s="227" t="s">
        <v>1</v>
      </c>
      <c r="I146" s="229"/>
      <c r="J146" s="226"/>
      <c r="K146" s="226"/>
      <c r="L146" s="230"/>
      <c r="M146" s="231"/>
      <c r="N146" s="232"/>
      <c r="O146" s="232"/>
      <c r="P146" s="232"/>
      <c r="Q146" s="232"/>
      <c r="R146" s="232"/>
      <c r="S146" s="232"/>
      <c r="T146" s="233"/>
      <c r="AT146" s="234" t="s">
        <v>163</v>
      </c>
      <c r="AU146" s="234" t="s">
        <v>85</v>
      </c>
      <c r="AV146" s="14" t="s">
        <v>81</v>
      </c>
      <c r="AW146" s="14" t="s">
        <v>32</v>
      </c>
      <c r="AX146" s="14" t="s">
        <v>76</v>
      </c>
      <c r="AY146" s="234" t="s">
        <v>143</v>
      </c>
    </row>
    <row r="147" spans="1:65" s="13" customFormat="1" ht="11.25">
      <c r="B147" s="213"/>
      <c r="C147" s="214"/>
      <c r="D147" s="215" t="s">
        <v>163</v>
      </c>
      <c r="E147" s="216" t="s">
        <v>1</v>
      </c>
      <c r="F147" s="217" t="s">
        <v>200</v>
      </c>
      <c r="G147" s="214"/>
      <c r="H147" s="218">
        <v>22.5</v>
      </c>
      <c r="I147" s="219"/>
      <c r="J147" s="214"/>
      <c r="K147" s="214"/>
      <c r="L147" s="220"/>
      <c r="M147" s="221"/>
      <c r="N147" s="222"/>
      <c r="O147" s="222"/>
      <c r="P147" s="222"/>
      <c r="Q147" s="222"/>
      <c r="R147" s="222"/>
      <c r="S147" s="222"/>
      <c r="T147" s="223"/>
      <c r="AT147" s="224" t="s">
        <v>163</v>
      </c>
      <c r="AU147" s="224" t="s">
        <v>85</v>
      </c>
      <c r="AV147" s="13" t="s">
        <v>85</v>
      </c>
      <c r="AW147" s="13" t="s">
        <v>32</v>
      </c>
      <c r="AX147" s="13" t="s">
        <v>76</v>
      </c>
      <c r="AY147" s="224" t="s">
        <v>143</v>
      </c>
    </row>
    <row r="148" spans="1:65" s="15" customFormat="1" ht="11.25">
      <c r="B148" s="235"/>
      <c r="C148" s="236"/>
      <c r="D148" s="215" t="s">
        <v>163</v>
      </c>
      <c r="E148" s="237" t="s">
        <v>97</v>
      </c>
      <c r="F148" s="238" t="s">
        <v>201</v>
      </c>
      <c r="G148" s="236"/>
      <c r="H148" s="239">
        <v>69.3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AT148" s="245" t="s">
        <v>163</v>
      </c>
      <c r="AU148" s="245" t="s">
        <v>85</v>
      </c>
      <c r="AV148" s="15" t="s">
        <v>150</v>
      </c>
      <c r="AW148" s="15" t="s">
        <v>32</v>
      </c>
      <c r="AX148" s="15" t="s">
        <v>76</v>
      </c>
      <c r="AY148" s="245" t="s">
        <v>143</v>
      </c>
    </row>
    <row r="149" spans="1:65" s="13" customFormat="1" ht="11.25">
      <c r="B149" s="213"/>
      <c r="C149" s="214"/>
      <c r="D149" s="215" t="s">
        <v>163</v>
      </c>
      <c r="E149" s="216" t="s">
        <v>1</v>
      </c>
      <c r="F149" s="217" t="s">
        <v>202</v>
      </c>
      <c r="G149" s="214"/>
      <c r="H149" s="218">
        <v>34.65</v>
      </c>
      <c r="I149" s="219"/>
      <c r="J149" s="214"/>
      <c r="K149" s="214"/>
      <c r="L149" s="220"/>
      <c r="M149" s="221"/>
      <c r="N149" s="222"/>
      <c r="O149" s="222"/>
      <c r="P149" s="222"/>
      <c r="Q149" s="222"/>
      <c r="R149" s="222"/>
      <c r="S149" s="222"/>
      <c r="T149" s="223"/>
      <c r="AT149" s="224" t="s">
        <v>163</v>
      </c>
      <c r="AU149" s="224" t="s">
        <v>85</v>
      </c>
      <c r="AV149" s="13" t="s">
        <v>85</v>
      </c>
      <c r="AW149" s="13" t="s">
        <v>32</v>
      </c>
      <c r="AX149" s="13" t="s">
        <v>81</v>
      </c>
      <c r="AY149" s="224" t="s">
        <v>143</v>
      </c>
    </row>
    <row r="150" spans="1:65" s="2" customFormat="1" ht="21.75" customHeight="1">
      <c r="A150" s="35"/>
      <c r="B150" s="36"/>
      <c r="C150" s="200" t="s">
        <v>203</v>
      </c>
      <c r="D150" s="200" t="s">
        <v>145</v>
      </c>
      <c r="E150" s="201" t="s">
        <v>204</v>
      </c>
      <c r="F150" s="202" t="s">
        <v>205</v>
      </c>
      <c r="G150" s="203" t="s">
        <v>195</v>
      </c>
      <c r="H150" s="204">
        <v>34.65</v>
      </c>
      <c r="I150" s="205"/>
      <c r="J150" s="206">
        <f>ROUND(I150*H150,2)</f>
        <v>0</v>
      </c>
      <c r="K150" s="202" t="s">
        <v>149</v>
      </c>
      <c r="L150" s="40"/>
      <c r="M150" s="207" t="s">
        <v>1</v>
      </c>
      <c r="N150" s="208" t="s">
        <v>41</v>
      </c>
      <c r="O150" s="72"/>
      <c r="P150" s="209">
        <f>O150*H150</f>
        <v>0</v>
      </c>
      <c r="Q150" s="209">
        <v>0</v>
      </c>
      <c r="R150" s="209">
        <f>Q150*H150</f>
        <v>0</v>
      </c>
      <c r="S150" s="209">
        <v>0</v>
      </c>
      <c r="T150" s="210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1" t="s">
        <v>150</v>
      </c>
      <c r="AT150" s="211" t="s">
        <v>145</v>
      </c>
      <c r="AU150" s="211" t="s">
        <v>85</v>
      </c>
      <c r="AY150" s="18" t="s">
        <v>143</v>
      </c>
      <c r="BE150" s="212">
        <f>IF(N150="základní",J150,0)</f>
        <v>0</v>
      </c>
      <c r="BF150" s="212">
        <f>IF(N150="snížená",J150,0)</f>
        <v>0</v>
      </c>
      <c r="BG150" s="212">
        <f>IF(N150="zákl. přenesená",J150,0)</f>
        <v>0</v>
      </c>
      <c r="BH150" s="212">
        <f>IF(N150="sníž. přenesená",J150,0)</f>
        <v>0</v>
      </c>
      <c r="BI150" s="212">
        <f>IF(N150="nulová",J150,0)</f>
        <v>0</v>
      </c>
      <c r="BJ150" s="18" t="s">
        <v>81</v>
      </c>
      <c r="BK150" s="212">
        <f>ROUND(I150*H150,2)</f>
        <v>0</v>
      </c>
      <c r="BL150" s="18" t="s">
        <v>150</v>
      </c>
      <c r="BM150" s="211" t="s">
        <v>206</v>
      </c>
    </row>
    <row r="151" spans="1:65" s="13" customFormat="1" ht="11.25">
      <c r="B151" s="213"/>
      <c r="C151" s="214"/>
      <c r="D151" s="215" t="s">
        <v>163</v>
      </c>
      <c r="E151" s="216" t="s">
        <v>1</v>
      </c>
      <c r="F151" s="217" t="s">
        <v>202</v>
      </c>
      <c r="G151" s="214"/>
      <c r="H151" s="218">
        <v>34.65</v>
      </c>
      <c r="I151" s="219"/>
      <c r="J151" s="214"/>
      <c r="K151" s="214"/>
      <c r="L151" s="220"/>
      <c r="M151" s="221"/>
      <c r="N151" s="222"/>
      <c r="O151" s="222"/>
      <c r="P151" s="222"/>
      <c r="Q151" s="222"/>
      <c r="R151" s="222"/>
      <c r="S151" s="222"/>
      <c r="T151" s="223"/>
      <c r="AT151" s="224" t="s">
        <v>163</v>
      </c>
      <c r="AU151" s="224" t="s">
        <v>85</v>
      </c>
      <c r="AV151" s="13" t="s">
        <v>85</v>
      </c>
      <c r="AW151" s="13" t="s">
        <v>32</v>
      </c>
      <c r="AX151" s="13" t="s">
        <v>81</v>
      </c>
      <c r="AY151" s="224" t="s">
        <v>143</v>
      </c>
    </row>
    <row r="152" spans="1:65" s="2" customFormat="1" ht="33" customHeight="1">
      <c r="A152" s="35"/>
      <c r="B152" s="36"/>
      <c r="C152" s="200" t="s">
        <v>207</v>
      </c>
      <c r="D152" s="200" t="s">
        <v>145</v>
      </c>
      <c r="E152" s="201" t="s">
        <v>208</v>
      </c>
      <c r="F152" s="202" t="s">
        <v>209</v>
      </c>
      <c r="G152" s="203" t="s">
        <v>195</v>
      </c>
      <c r="H152" s="204">
        <v>477.94099999999997</v>
      </c>
      <c r="I152" s="205"/>
      <c r="J152" s="206">
        <f>ROUND(I152*H152,2)</f>
        <v>0</v>
      </c>
      <c r="K152" s="202" t="s">
        <v>149</v>
      </c>
      <c r="L152" s="40"/>
      <c r="M152" s="207" t="s">
        <v>1</v>
      </c>
      <c r="N152" s="208" t="s">
        <v>41</v>
      </c>
      <c r="O152" s="72"/>
      <c r="P152" s="209">
        <f>O152*H152</f>
        <v>0</v>
      </c>
      <c r="Q152" s="209">
        <v>0</v>
      </c>
      <c r="R152" s="209">
        <f>Q152*H152</f>
        <v>0</v>
      </c>
      <c r="S152" s="209">
        <v>0</v>
      </c>
      <c r="T152" s="210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1" t="s">
        <v>150</v>
      </c>
      <c r="AT152" s="211" t="s">
        <v>145</v>
      </c>
      <c r="AU152" s="211" t="s">
        <v>85</v>
      </c>
      <c r="AY152" s="18" t="s">
        <v>143</v>
      </c>
      <c r="BE152" s="212">
        <f>IF(N152="základní",J152,0)</f>
        <v>0</v>
      </c>
      <c r="BF152" s="212">
        <f>IF(N152="snížená",J152,0)</f>
        <v>0</v>
      </c>
      <c r="BG152" s="212">
        <f>IF(N152="zákl. přenesená",J152,0)</f>
        <v>0</v>
      </c>
      <c r="BH152" s="212">
        <f>IF(N152="sníž. přenesená",J152,0)</f>
        <v>0</v>
      </c>
      <c r="BI152" s="212">
        <f>IF(N152="nulová",J152,0)</f>
        <v>0</v>
      </c>
      <c r="BJ152" s="18" t="s">
        <v>81</v>
      </c>
      <c r="BK152" s="212">
        <f>ROUND(I152*H152,2)</f>
        <v>0</v>
      </c>
      <c r="BL152" s="18" t="s">
        <v>150</v>
      </c>
      <c r="BM152" s="211" t="s">
        <v>210</v>
      </c>
    </row>
    <row r="153" spans="1:65" s="14" customFormat="1" ht="11.25">
      <c r="B153" s="225"/>
      <c r="C153" s="226"/>
      <c r="D153" s="215" t="s">
        <v>163</v>
      </c>
      <c r="E153" s="227" t="s">
        <v>1</v>
      </c>
      <c r="F153" s="228" t="s">
        <v>211</v>
      </c>
      <c r="G153" s="226"/>
      <c r="H153" s="227" t="s">
        <v>1</v>
      </c>
      <c r="I153" s="229"/>
      <c r="J153" s="226"/>
      <c r="K153" s="226"/>
      <c r="L153" s="230"/>
      <c r="M153" s="231"/>
      <c r="N153" s="232"/>
      <c r="O153" s="232"/>
      <c r="P153" s="232"/>
      <c r="Q153" s="232"/>
      <c r="R153" s="232"/>
      <c r="S153" s="232"/>
      <c r="T153" s="233"/>
      <c r="AT153" s="234" t="s">
        <v>163</v>
      </c>
      <c r="AU153" s="234" t="s">
        <v>85</v>
      </c>
      <c r="AV153" s="14" t="s">
        <v>81</v>
      </c>
      <c r="AW153" s="14" t="s">
        <v>32</v>
      </c>
      <c r="AX153" s="14" t="s">
        <v>76</v>
      </c>
      <c r="AY153" s="234" t="s">
        <v>143</v>
      </c>
    </row>
    <row r="154" spans="1:65" s="13" customFormat="1" ht="11.25">
      <c r="B154" s="213"/>
      <c r="C154" s="214"/>
      <c r="D154" s="215" t="s">
        <v>163</v>
      </c>
      <c r="E154" s="216" t="s">
        <v>1</v>
      </c>
      <c r="F154" s="217" t="s">
        <v>212</v>
      </c>
      <c r="G154" s="214"/>
      <c r="H154" s="218">
        <v>14.433</v>
      </c>
      <c r="I154" s="219"/>
      <c r="J154" s="214"/>
      <c r="K154" s="214"/>
      <c r="L154" s="220"/>
      <c r="M154" s="221"/>
      <c r="N154" s="222"/>
      <c r="O154" s="222"/>
      <c r="P154" s="222"/>
      <c r="Q154" s="222"/>
      <c r="R154" s="222"/>
      <c r="S154" s="222"/>
      <c r="T154" s="223"/>
      <c r="AT154" s="224" t="s">
        <v>163</v>
      </c>
      <c r="AU154" s="224" t="s">
        <v>85</v>
      </c>
      <c r="AV154" s="13" t="s">
        <v>85</v>
      </c>
      <c r="AW154" s="13" t="s">
        <v>32</v>
      </c>
      <c r="AX154" s="13" t="s">
        <v>76</v>
      </c>
      <c r="AY154" s="224" t="s">
        <v>143</v>
      </c>
    </row>
    <row r="155" spans="1:65" s="13" customFormat="1" ht="11.25">
      <c r="B155" s="213"/>
      <c r="C155" s="214"/>
      <c r="D155" s="215" t="s">
        <v>163</v>
      </c>
      <c r="E155" s="216" t="s">
        <v>1</v>
      </c>
      <c r="F155" s="217" t="s">
        <v>213</v>
      </c>
      <c r="G155" s="214"/>
      <c r="H155" s="218">
        <v>39.551000000000002</v>
      </c>
      <c r="I155" s="219"/>
      <c r="J155" s="214"/>
      <c r="K155" s="214"/>
      <c r="L155" s="220"/>
      <c r="M155" s="221"/>
      <c r="N155" s="222"/>
      <c r="O155" s="222"/>
      <c r="P155" s="222"/>
      <c r="Q155" s="222"/>
      <c r="R155" s="222"/>
      <c r="S155" s="222"/>
      <c r="T155" s="223"/>
      <c r="AT155" s="224" t="s">
        <v>163</v>
      </c>
      <c r="AU155" s="224" t="s">
        <v>85</v>
      </c>
      <c r="AV155" s="13" t="s">
        <v>85</v>
      </c>
      <c r="AW155" s="13" t="s">
        <v>32</v>
      </c>
      <c r="AX155" s="13" t="s">
        <v>76</v>
      </c>
      <c r="AY155" s="224" t="s">
        <v>143</v>
      </c>
    </row>
    <row r="156" spans="1:65" s="13" customFormat="1" ht="11.25">
      <c r="B156" s="213"/>
      <c r="C156" s="214"/>
      <c r="D156" s="215" t="s">
        <v>163</v>
      </c>
      <c r="E156" s="216" t="s">
        <v>1</v>
      </c>
      <c r="F156" s="217" t="s">
        <v>214</v>
      </c>
      <c r="G156" s="214"/>
      <c r="H156" s="218">
        <v>114.78</v>
      </c>
      <c r="I156" s="219"/>
      <c r="J156" s="214"/>
      <c r="K156" s="214"/>
      <c r="L156" s="220"/>
      <c r="M156" s="221"/>
      <c r="N156" s="222"/>
      <c r="O156" s="222"/>
      <c r="P156" s="222"/>
      <c r="Q156" s="222"/>
      <c r="R156" s="222"/>
      <c r="S156" s="222"/>
      <c r="T156" s="223"/>
      <c r="AT156" s="224" t="s">
        <v>163</v>
      </c>
      <c r="AU156" s="224" t="s">
        <v>85</v>
      </c>
      <c r="AV156" s="13" t="s">
        <v>85</v>
      </c>
      <c r="AW156" s="13" t="s">
        <v>32</v>
      </c>
      <c r="AX156" s="13" t="s">
        <v>76</v>
      </c>
      <c r="AY156" s="224" t="s">
        <v>143</v>
      </c>
    </row>
    <row r="157" spans="1:65" s="13" customFormat="1" ht="11.25">
      <c r="B157" s="213"/>
      <c r="C157" s="214"/>
      <c r="D157" s="215" t="s">
        <v>163</v>
      </c>
      <c r="E157" s="216" t="s">
        <v>1</v>
      </c>
      <c r="F157" s="217" t="s">
        <v>215</v>
      </c>
      <c r="G157" s="214"/>
      <c r="H157" s="218">
        <v>80.858000000000004</v>
      </c>
      <c r="I157" s="219"/>
      <c r="J157" s="214"/>
      <c r="K157" s="214"/>
      <c r="L157" s="220"/>
      <c r="M157" s="221"/>
      <c r="N157" s="222"/>
      <c r="O157" s="222"/>
      <c r="P157" s="222"/>
      <c r="Q157" s="222"/>
      <c r="R157" s="222"/>
      <c r="S157" s="222"/>
      <c r="T157" s="223"/>
      <c r="AT157" s="224" t="s">
        <v>163</v>
      </c>
      <c r="AU157" s="224" t="s">
        <v>85</v>
      </c>
      <c r="AV157" s="13" t="s">
        <v>85</v>
      </c>
      <c r="AW157" s="13" t="s">
        <v>32</v>
      </c>
      <c r="AX157" s="13" t="s">
        <v>76</v>
      </c>
      <c r="AY157" s="224" t="s">
        <v>143</v>
      </c>
    </row>
    <row r="158" spans="1:65" s="13" customFormat="1" ht="11.25">
      <c r="B158" s="213"/>
      <c r="C158" s="214"/>
      <c r="D158" s="215" t="s">
        <v>163</v>
      </c>
      <c r="E158" s="216" t="s">
        <v>1</v>
      </c>
      <c r="F158" s="217" t="s">
        <v>216</v>
      </c>
      <c r="G158" s="214"/>
      <c r="H158" s="218">
        <v>35.273000000000003</v>
      </c>
      <c r="I158" s="219"/>
      <c r="J158" s="214"/>
      <c r="K158" s="214"/>
      <c r="L158" s="220"/>
      <c r="M158" s="221"/>
      <c r="N158" s="222"/>
      <c r="O158" s="222"/>
      <c r="P158" s="222"/>
      <c r="Q158" s="222"/>
      <c r="R158" s="222"/>
      <c r="S158" s="222"/>
      <c r="T158" s="223"/>
      <c r="AT158" s="224" t="s">
        <v>163</v>
      </c>
      <c r="AU158" s="224" t="s">
        <v>85</v>
      </c>
      <c r="AV158" s="13" t="s">
        <v>85</v>
      </c>
      <c r="AW158" s="13" t="s">
        <v>32</v>
      </c>
      <c r="AX158" s="13" t="s">
        <v>76</v>
      </c>
      <c r="AY158" s="224" t="s">
        <v>143</v>
      </c>
    </row>
    <row r="159" spans="1:65" s="13" customFormat="1" ht="11.25">
      <c r="B159" s="213"/>
      <c r="C159" s="214"/>
      <c r="D159" s="215" t="s">
        <v>163</v>
      </c>
      <c r="E159" s="216" t="s">
        <v>1</v>
      </c>
      <c r="F159" s="217" t="s">
        <v>217</v>
      </c>
      <c r="G159" s="214"/>
      <c r="H159" s="218">
        <v>33.558999999999997</v>
      </c>
      <c r="I159" s="219"/>
      <c r="J159" s="214"/>
      <c r="K159" s="214"/>
      <c r="L159" s="220"/>
      <c r="M159" s="221"/>
      <c r="N159" s="222"/>
      <c r="O159" s="222"/>
      <c r="P159" s="222"/>
      <c r="Q159" s="222"/>
      <c r="R159" s="222"/>
      <c r="S159" s="222"/>
      <c r="T159" s="223"/>
      <c r="AT159" s="224" t="s">
        <v>163</v>
      </c>
      <c r="AU159" s="224" t="s">
        <v>85</v>
      </c>
      <c r="AV159" s="13" t="s">
        <v>85</v>
      </c>
      <c r="AW159" s="13" t="s">
        <v>32</v>
      </c>
      <c r="AX159" s="13" t="s">
        <v>76</v>
      </c>
      <c r="AY159" s="224" t="s">
        <v>143</v>
      </c>
    </row>
    <row r="160" spans="1:65" s="13" customFormat="1" ht="11.25">
      <c r="B160" s="213"/>
      <c r="C160" s="214"/>
      <c r="D160" s="215" t="s">
        <v>163</v>
      </c>
      <c r="E160" s="216" t="s">
        <v>1</v>
      </c>
      <c r="F160" s="217" t="s">
        <v>218</v>
      </c>
      <c r="G160" s="214"/>
      <c r="H160" s="218">
        <v>120.434</v>
      </c>
      <c r="I160" s="219"/>
      <c r="J160" s="214"/>
      <c r="K160" s="214"/>
      <c r="L160" s="220"/>
      <c r="M160" s="221"/>
      <c r="N160" s="222"/>
      <c r="O160" s="222"/>
      <c r="P160" s="222"/>
      <c r="Q160" s="222"/>
      <c r="R160" s="222"/>
      <c r="S160" s="222"/>
      <c r="T160" s="223"/>
      <c r="AT160" s="224" t="s">
        <v>163</v>
      </c>
      <c r="AU160" s="224" t="s">
        <v>85</v>
      </c>
      <c r="AV160" s="13" t="s">
        <v>85</v>
      </c>
      <c r="AW160" s="13" t="s">
        <v>32</v>
      </c>
      <c r="AX160" s="13" t="s">
        <v>76</v>
      </c>
      <c r="AY160" s="224" t="s">
        <v>143</v>
      </c>
    </row>
    <row r="161" spans="2:51" s="14" customFormat="1" ht="11.25">
      <c r="B161" s="225"/>
      <c r="C161" s="226"/>
      <c r="D161" s="215" t="s">
        <v>163</v>
      </c>
      <c r="E161" s="227" t="s">
        <v>1</v>
      </c>
      <c r="F161" s="228" t="s">
        <v>219</v>
      </c>
      <c r="G161" s="226"/>
      <c r="H161" s="227" t="s">
        <v>1</v>
      </c>
      <c r="I161" s="229"/>
      <c r="J161" s="226"/>
      <c r="K161" s="226"/>
      <c r="L161" s="230"/>
      <c r="M161" s="231"/>
      <c r="N161" s="232"/>
      <c r="O161" s="232"/>
      <c r="P161" s="232"/>
      <c r="Q161" s="232"/>
      <c r="R161" s="232"/>
      <c r="S161" s="232"/>
      <c r="T161" s="233"/>
      <c r="AT161" s="234" t="s">
        <v>163</v>
      </c>
      <c r="AU161" s="234" t="s">
        <v>85</v>
      </c>
      <c r="AV161" s="14" t="s">
        <v>81</v>
      </c>
      <c r="AW161" s="14" t="s">
        <v>32</v>
      </c>
      <c r="AX161" s="14" t="s">
        <v>76</v>
      </c>
      <c r="AY161" s="234" t="s">
        <v>143</v>
      </c>
    </row>
    <row r="162" spans="2:51" s="13" customFormat="1" ht="11.25">
      <c r="B162" s="213"/>
      <c r="C162" s="214"/>
      <c r="D162" s="215" t="s">
        <v>163</v>
      </c>
      <c r="E162" s="216" t="s">
        <v>1</v>
      </c>
      <c r="F162" s="217" t="s">
        <v>220</v>
      </c>
      <c r="G162" s="214"/>
      <c r="H162" s="218">
        <v>39.83</v>
      </c>
      <c r="I162" s="219"/>
      <c r="J162" s="214"/>
      <c r="K162" s="214"/>
      <c r="L162" s="220"/>
      <c r="M162" s="221"/>
      <c r="N162" s="222"/>
      <c r="O162" s="222"/>
      <c r="P162" s="222"/>
      <c r="Q162" s="222"/>
      <c r="R162" s="222"/>
      <c r="S162" s="222"/>
      <c r="T162" s="223"/>
      <c r="AT162" s="224" t="s">
        <v>163</v>
      </c>
      <c r="AU162" s="224" t="s">
        <v>85</v>
      </c>
      <c r="AV162" s="13" t="s">
        <v>85</v>
      </c>
      <c r="AW162" s="13" t="s">
        <v>32</v>
      </c>
      <c r="AX162" s="13" t="s">
        <v>76</v>
      </c>
      <c r="AY162" s="224" t="s">
        <v>143</v>
      </c>
    </row>
    <row r="163" spans="2:51" s="13" customFormat="1" ht="11.25">
      <c r="B163" s="213"/>
      <c r="C163" s="214"/>
      <c r="D163" s="215" t="s">
        <v>163</v>
      </c>
      <c r="E163" s="216" t="s">
        <v>1</v>
      </c>
      <c r="F163" s="217" t="s">
        <v>221</v>
      </c>
      <c r="G163" s="214"/>
      <c r="H163" s="218">
        <v>25.233000000000001</v>
      </c>
      <c r="I163" s="219"/>
      <c r="J163" s="214"/>
      <c r="K163" s="214"/>
      <c r="L163" s="220"/>
      <c r="M163" s="221"/>
      <c r="N163" s="222"/>
      <c r="O163" s="222"/>
      <c r="P163" s="222"/>
      <c r="Q163" s="222"/>
      <c r="R163" s="222"/>
      <c r="S163" s="222"/>
      <c r="T163" s="223"/>
      <c r="AT163" s="224" t="s">
        <v>163</v>
      </c>
      <c r="AU163" s="224" t="s">
        <v>85</v>
      </c>
      <c r="AV163" s="13" t="s">
        <v>85</v>
      </c>
      <c r="AW163" s="13" t="s">
        <v>32</v>
      </c>
      <c r="AX163" s="13" t="s">
        <v>76</v>
      </c>
      <c r="AY163" s="224" t="s">
        <v>143</v>
      </c>
    </row>
    <row r="164" spans="2:51" s="14" customFormat="1" ht="11.25">
      <c r="B164" s="225"/>
      <c r="C164" s="226"/>
      <c r="D164" s="215" t="s">
        <v>163</v>
      </c>
      <c r="E164" s="227" t="s">
        <v>1</v>
      </c>
      <c r="F164" s="228" t="s">
        <v>222</v>
      </c>
      <c r="G164" s="226"/>
      <c r="H164" s="227" t="s">
        <v>1</v>
      </c>
      <c r="I164" s="229"/>
      <c r="J164" s="226"/>
      <c r="K164" s="226"/>
      <c r="L164" s="230"/>
      <c r="M164" s="231"/>
      <c r="N164" s="232"/>
      <c r="O164" s="232"/>
      <c r="P164" s="232"/>
      <c r="Q164" s="232"/>
      <c r="R164" s="232"/>
      <c r="S164" s="232"/>
      <c r="T164" s="233"/>
      <c r="AT164" s="234" t="s">
        <v>163</v>
      </c>
      <c r="AU164" s="234" t="s">
        <v>85</v>
      </c>
      <c r="AV164" s="14" t="s">
        <v>81</v>
      </c>
      <c r="AW164" s="14" t="s">
        <v>32</v>
      </c>
      <c r="AX164" s="14" t="s">
        <v>76</v>
      </c>
      <c r="AY164" s="234" t="s">
        <v>143</v>
      </c>
    </row>
    <row r="165" spans="2:51" s="13" customFormat="1" ht="11.25">
      <c r="B165" s="213"/>
      <c r="C165" s="214"/>
      <c r="D165" s="215" t="s">
        <v>163</v>
      </c>
      <c r="E165" s="216" t="s">
        <v>1</v>
      </c>
      <c r="F165" s="217" t="s">
        <v>223</v>
      </c>
      <c r="G165" s="214"/>
      <c r="H165" s="218">
        <v>20.236000000000001</v>
      </c>
      <c r="I165" s="219"/>
      <c r="J165" s="214"/>
      <c r="K165" s="214"/>
      <c r="L165" s="220"/>
      <c r="M165" s="221"/>
      <c r="N165" s="222"/>
      <c r="O165" s="222"/>
      <c r="P165" s="222"/>
      <c r="Q165" s="222"/>
      <c r="R165" s="222"/>
      <c r="S165" s="222"/>
      <c r="T165" s="223"/>
      <c r="AT165" s="224" t="s">
        <v>163</v>
      </c>
      <c r="AU165" s="224" t="s">
        <v>85</v>
      </c>
      <c r="AV165" s="13" t="s">
        <v>85</v>
      </c>
      <c r="AW165" s="13" t="s">
        <v>32</v>
      </c>
      <c r="AX165" s="13" t="s">
        <v>76</v>
      </c>
      <c r="AY165" s="224" t="s">
        <v>143</v>
      </c>
    </row>
    <row r="166" spans="2:51" s="13" customFormat="1" ht="11.25">
      <c r="B166" s="213"/>
      <c r="C166" s="214"/>
      <c r="D166" s="215" t="s">
        <v>163</v>
      </c>
      <c r="E166" s="216" t="s">
        <v>1</v>
      </c>
      <c r="F166" s="217" t="s">
        <v>224</v>
      </c>
      <c r="G166" s="214"/>
      <c r="H166" s="218">
        <v>40.301000000000002</v>
      </c>
      <c r="I166" s="219"/>
      <c r="J166" s="214"/>
      <c r="K166" s="214"/>
      <c r="L166" s="220"/>
      <c r="M166" s="221"/>
      <c r="N166" s="222"/>
      <c r="O166" s="222"/>
      <c r="P166" s="222"/>
      <c r="Q166" s="222"/>
      <c r="R166" s="222"/>
      <c r="S166" s="222"/>
      <c r="T166" s="223"/>
      <c r="AT166" s="224" t="s">
        <v>163</v>
      </c>
      <c r="AU166" s="224" t="s">
        <v>85</v>
      </c>
      <c r="AV166" s="13" t="s">
        <v>85</v>
      </c>
      <c r="AW166" s="13" t="s">
        <v>32</v>
      </c>
      <c r="AX166" s="13" t="s">
        <v>76</v>
      </c>
      <c r="AY166" s="224" t="s">
        <v>143</v>
      </c>
    </row>
    <row r="167" spans="2:51" s="13" customFormat="1" ht="11.25">
      <c r="B167" s="213"/>
      <c r="C167" s="214"/>
      <c r="D167" s="215" t="s">
        <v>163</v>
      </c>
      <c r="E167" s="216" t="s">
        <v>1</v>
      </c>
      <c r="F167" s="217" t="s">
        <v>225</v>
      </c>
      <c r="G167" s="214"/>
      <c r="H167" s="218">
        <v>35.189</v>
      </c>
      <c r="I167" s="219"/>
      <c r="J167" s="214"/>
      <c r="K167" s="214"/>
      <c r="L167" s="220"/>
      <c r="M167" s="221"/>
      <c r="N167" s="222"/>
      <c r="O167" s="222"/>
      <c r="P167" s="222"/>
      <c r="Q167" s="222"/>
      <c r="R167" s="222"/>
      <c r="S167" s="222"/>
      <c r="T167" s="223"/>
      <c r="AT167" s="224" t="s">
        <v>163</v>
      </c>
      <c r="AU167" s="224" t="s">
        <v>85</v>
      </c>
      <c r="AV167" s="13" t="s">
        <v>85</v>
      </c>
      <c r="AW167" s="13" t="s">
        <v>32</v>
      </c>
      <c r="AX167" s="13" t="s">
        <v>76</v>
      </c>
      <c r="AY167" s="224" t="s">
        <v>143</v>
      </c>
    </row>
    <row r="168" spans="2:51" s="16" customFormat="1" ht="11.25">
      <c r="B168" s="246"/>
      <c r="C168" s="247"/>
      <c r="D168" s="215" t="s">
        <v>163</v>
      </c>
      <c r="E168" s="248" t="s">
        <v>83</v>
      </c>
      <c r="F168" s="249" t="s">
        <v>226</v>
      </c>
      <c r="G168" s="247"/>
      <c r="H168" s="250">
        <v>599.67700000000002</v>
      </c>
      <c r="I168" s="251"/>
      <c r="J168" s="247"/>
      <c r="K168" s="247"/>
      <c r="L168" s="252"/>
      <c r="M168" s="253"/>
      <c r="N168" s="254"/>
      <c r="O168" s="254"/>
      <c r="P168" s="254"/>
      <c r="Q168" s="254"/>
      <c r="R168" s="254"/>
      <c r="S168" s="254"/>
      <c r="T168" s="255"/>
      <c r="AT168" s="256" t="s">
        <v>163</v>
      </c>
      <c r="AU168" s="256" t="s">
        <v>85</v>
      </c>
      <c r="AV168" s="16" t="s">
        <v>155</v>
      </c>
      <c r="AW168" s="16" t="s">
        <v>32</v>
      </c>
      <c r="AX168" s="16" t="s">
        <v>76</v>
      </c>
      <c r="AY168" s="256" t="s">
        <v>143</v>
      </c>
    </row>
    <row r="169" spans="2:51" s="14" customFormat="1" ht="11.25">
      <c r="B169" s="225"/>
      <c r="C169" s="226"/>
      <c r="D169" s="215" t="s">
        <v>163</v>
      </c>
      <c r="E169" s="227" t="s">
        <v>1</v>
      </c>
      <c r="F169" s="228" t="s">
        <v>227</v>
      </c>
      <c r="G169" s="226"/>
      <c r="H169" s="227" t="s">
        <v>1</v>
      </c>
      <c r="I169" s="229"/>
      <c r="J169" s="226"/>
      <c r="K169" s="226"/>
      <c r="L169" s="230"/>
      <c r="M169" s="231"/>
      <c r="N169" s="232"/>
      <c r="O169" s="232"/>
      <c r="P169" s="232"/>
      <c r="Q169" s="232"/>
      <c r="R169" s="232"/>
      <c r="S169" s="232"/>
      <c r="T169" s="233"/>
      <c r="AT169" s="234" t="s">
        <v>163</v>
      </c>
      <c r="AU169" s="234" t="s">
        <v>85</v>
      </c>
      <c r="AV169" s="14" t="s">
        <v>81</v>
      </c>
      <c r="AW169" s="14" t="s">
        <v>32</v>
      </c>
      <c r="AX169" s="14" t="s">
        <v>76</v>
      </c>
      <c r="AY169" s="234" t="s">
        <v>143</v>
      </c>
    </row>
    <row r="170" spans="2:51" s="13" customFormat="1" ht="11.25">
      <c r="B170" s="213"/>
      <c r="C170" s="214"/>
      <c r="D170" s="215" t="s">
        <v>163</v>
      </c>
      <c r="E170" s="216" t="s">
        <v>1</v>
      </c>
      <c r="F170" s="217" t="s">
        <v>228</v>
      </c>
      <c r="G170" s="214"/>
      <c r="H170" s="218">
        <v>6.3330000000000002</v>
      </c>
      <c r="I170" s="219"/>
      <c r="J170" s="214"/>
      <c r="K170" s="214"/>
      <c r="L170" s="220"/>
      <c r="M170" s="221"/>
      <c r="N170" s="222"/>
      <c r="O170" s="222"/>
      <c r="P170" s="222"/>
      <c r="Q170" s="222"/>
      <c r="R170" s="222"/>
      <c r="S170" s="222"/>
      <c r="T170" s="223"/>
      <c r="AT170" s="224" t="s">
        <v>163</v>
      </c>
      <c r="AU170" s="224" t="s">
        <v>85</v>
      </c>
      <c r="AV170" s="13" t="s">
        <v>85</v>
      </c>
      <c r="AW170" s="13" t="s">
        <v>32</v>
      </c>
      <c r="AX170" s="13" t="s">
        <v>76</v>
      </c>
      <c r="AY170" s="224" t="s">
        <v>143</v>
      </c>
    </row>
    <row r="171" spans="2:51" s="13" customFormat="1" ht="11.25">
      <c r="B171" s="213"/>
      <c r="C171" s="214"/>
      <c r="D171" s="215" t="s">
        <v>163</v>
      </c>
      <c r="E171" s="216" t="s">
        <v>1</v>
      </c>
      <c r="F171" s="217" t="s">
        <v>229</v>
      </c>
      <c r="G171" s="214"/>
      <c r="H171" s="218">
        <v>11.984999999999999</v>
      </c>
      <c r="I171" s="219"/>
      <c r="J171" s="214"/>
      <c r="K171" s="214"/>
      <c r="L171" s="220"/>
      <c r="M171" s="221"/>
      <c r="N171" s="222"/>
      <c r="O171" s="222"/>
      <c r="P171" s="222"/>
      <c r="Q171" s="222"/>
      <c r="R171" s="222"/>
      <c r="S171" s="222"/>
      <c r="T171" s="223"/>
      <c r="AT171" s="224" t="s">
        <v>163</v>
      </c>
      <c r="AU171" s="224" t="s">
        <v>85</v>
      </c>
      <c r="AV171" s="13" t="s">
        <v>85</v>
      </c>
      <c r="AW171" s="13" t="s">
        <v>32</v>
      </c>
      <c r="AX171" s="13" t="s">
        <v>76</v>
      </c>
      <c r="AY171" s="224" t="s">
        <v>143</v>
      </c>
    </row>
    <row r="172" spans="2:51" s="13" customFormat="1" ht="11.25">
      <c r="B172" s="213"/>
      <c r="C172" s="214"/>
      <c r="D172" s="215" t="s">
        <v>163</v>
      </c>
      <c r="E172" s="216" t="s">
        <v>1</v>
      </c>
      <c r="F172" s="217" t="s">
        <v>230</v>
      </c>
      <c r="G172" s="214"/>
      <c r="H172" s="218">
        <v>4.0819999999999999</v>
      </c>
      <c r="I172" s="219"/>
      <c r="J172" s="214"/>
      <c r="K172" s="214"/>
      <c r="L172" s="220"/>
      <c r="M172" s="221"/>
      <c r="N172" s="222"/>
      <c r="O172" s="222"/>
      <c r="P172" s="222"/>
      <c r="Q172" s="222"/>
      <c r="R172" s="222"/>
      <c r="S172" s="222"/>
      <c r="T172" s="223"/>
      <c r="AT172" s="224" t="s">
        <v>163</v>
      </c>
      <c r="AU172" s="224" t="s">
        <v>85</v>
      </c>
      <c r="AV172" s="13" t="s">
        <v>85</v>
      </c>
      <c r="AW172" s="13" t="s">
        <v>32</v>
      </c>
      <c r="AX172" s="13" t="s">
        <v>76</v>
      </c>
      <c r="AY172" s="224" t="s">
        <v>143</v>
      </c>
    </row>
    <row r="173" spans="2:51" s="13" customFormat="1" ht="11.25">
      <c r="B173" s="213"/>
      <c r="C173" s="214"/>
      <c r="D173" s="215" t="s">
        <v>163</v>
      </c>
      <c r="E173" s="216" t="s">
        <v>1</v>
      </c>
      <c r="F173" s="217" t="s">
        <v>231</v>
      </c>
      <c r="G173" s="214"/>
      <c r="H173" s="218">
        <v>11.04</v>
      </c>
      <c r="I173" s="219"/>
      <c r="J173" s="214"/>
      <c r="K173" s="214"/>
      <c r="L173" s="220"/>
      <c r="M173" s="221"/>
      <c r="N173" s="222"/>
      <c r="O173" s="222"/>
      <c r="P173" s="222"/>
      <c r="Q173" s="222"/>
      <c r="R173" s="222"/>
      <c r="S173" s="222"/>
      <c r="T173" s="223"/>
      <c r="AT173" s="224" t="s">
        <v>163</v>
      </c>
      <c r="AU173" s="224" t="s">
        <v>85</v>
      </c>
      <c r="AV173" s="13" t="s">
        <v>85</v>
      </c>
      <c r="AW173" s="13" t="s">
        <v>32</v>
      </c>
      <c r="AX173" s="13" t="s">
        <v>76</v>
      </c>
      <c r="AY173" s="224" t="s">
        <v>143</v>
      </c>
    </row>
    <row r="174" spans="2:51" s="13" customFormat="1" ht="11.25">
      <c r="B174" s="213"/>
      <c r="C174" s="214"/>
      <c r="D174" s="215" t="s">
        <v>163</v>
      </c>
      <c r="E174" s="216" t="s">
        <v>1</v>
      </c>
      <c r="F174" s="217" t="s">
        <v>232</v>
      </c>
      <c r="G174" s="214"/>
      <c r="H174" s="218">
        <v>6.6689999999999996</v>
      </c>
      <c r="I174" s="219"/>
      <c r="J174" s="214"/>
      <c r="K174" s="214"/>
      <c r="L174" s="220"/>
      <c r="M174" s="221"/>
      <c r="N174" s="222"/>
      <c r="O174" s="222"/>
      <c r="P174" s="222"/>
      <c r="Q174" s="222"/>
      <c r="R174" s="222"/>
      <c r="S174" s="222"/>
      <c r="T174" s="223"/>
      <c r="AT174" s="224" t="s">
        <v>163</v>
      </c>
      <c r="AU174" s="224" t="s">
        <v>85</v>
      </c>
      <c r="AV174" s="13" t="s">
        <v>85</v>
      </c>
      <c r="AW174" s="13" t="s">
        <v>32</v>
      </c>
      <c r="AX174" s="13" t="s">
        <v>76</v>
      </c>
      <c r="AY174" s="224" t="s">
        <v>143</v>
      </c>
    </row>
    <row r="175" spans="2:51" s="13" customFormat="1" ht="11.25">
      <c r="B175" s="213"/>
      <c r="C175" s="214"/>
      <c r="D175" s="215" t="s">
        <v>163</v>
      </c>
      <c r="E175" s="216" t="s">
        <v>1</v>
      </c>
      <c r="F175" s="217" t="s">
        <v>233</v>
      </c>
      <c r="G175" s="214"/>
      <c r="H175" s="218">
        <v>23.946000000000002</v>
      </c>
      <c r="I175" s="219"/>
      <c r="J175" s="214"/>
      <c r="K175" s="214"/>
      <c r="L175" s="220"/>
      <c r="M175" s="221"/>
      <c r="N175" s="222"/>
      <c r="O175" s="222"/>
      <c r="P175" s="222"/>
      <c r="Q175" s="222"/>
      <c r="R175" s="222"/>
      <c r="S175" s="222"/>
      <c r="T175" s="223"/>
      <c r="AT175" s="224" t="s">
        <v>163</v>
      </c>
      <c r="AU175" s="224" t="s">
        <v>85</v>
      </c>
      <c r="AV175" s="13" t="s">
        <v>85</v>
      </c>
      <c r="AW175" s="13" t="s">
        <v>32</v>
      </c>
      <c r="AX175" s="13" t="s">
        <v>76</v>
      </c>
      <c r="AY175" s="224" t="s">
        <v>143</v>
      </c>
    </row>
    <row r="176" spans="2:51" s="13" customFormat="1" ht="11.25">
      <c r="B176" s="213"/>
      <c r="C176" s="214"/>
      <c r="D176" s="215" t="s">
        <v>163</v>
      </c>
      <c r="E176" s="216" t="s">
        <v>1</v>
      </c>
      <c r="F176" s="217" t="s">
        <v>234</v>
      </c>
      <c r="G176" s="214"/>
      <c r="H176" s="218">
        <v>68.263999999999996</v>
      </c>
      <c r="I176" s="219"/>
      <c r="J176" s="214"/>
      <c r="K176" s="214"/>
      <c r="L176" s="220"/>
      <c r="M176" s="221"/>
      <c r="N176" s="222"/>
      <c r="O176" s="222"/>
      <c r="P176" s="222"/>
      <c r="Q176" s="222"/>
      <c r="R176" s="222"/>
      <c r="S176" s="222"/>
      <c r="T176" s="223"/>
      <c r="AT176" s="224" t="s">
        <v>163</v>
      </c>
      <c r="AU176" s="224" t="s">
        <v>85</v>
      </c>
      <c r="AV176" s="13" t="s">
        <v>85</v>
      </c>
      <c r="AW176" s="13" t="s">
        <v>32</v>
      </c>
      <c r="AX176" s="13" t="s">
        <v>76</v>
      </c>
      <c r="AY176" s="224" t="s">
        <v>143</v>
      </c>
    </row>
    <row r="177" spans="1:65" s="13" customFormat="1" ht="11.25">
      <c r="B177" s="213"/>
      <c r="C177" s="214"/>
      <c r="D177" s="215" t="s">
        <v>163</v>
      </c>
      <c r="E177" s="216" t="s">
        <v>1</v>
      </c>
      <c r="F177" s="217" t="s">
        <v>235</v>
      </c>
      <c r="G177" s="214"/>
      <c r="H177" s="218">
        <v>72.414000000000001</v>
      </c>
      <c r="I177" s="219"/>
      <c r="J177" s="214"/>
      <c r="K177" s="214"/>
      <c r="L177" s="220"/>
      <c r="M177" s="221"/>
      <c r="N177" s="222"/>
      <c r="O177" s="222"/>
      <c r="P177" s="222"/>
      <c r="Q177" s="222"/>
      <c r="R177" s="222"/>
      <c r="S177" s="222"/>
      <c r="T177" s="223"/>
      <c r="AT177" s="224" t="s">
        <v>163</v>
      </c>
      <c r="AU177" s="224" t="s">
        <v>85</v>
      </c>
      <c r="AV177" s="13" t="s">
        <v>85</v>
      </c>
      <c r="AW177" s="13" t="s">
        <v>32</v>
      </c>
      <c r="AX177" s="13" t="s">
        <v>76</v>
      </c>
      <c r="AY177" s="224" t="s">
        <v>143</v>
      </c>
    </row>
    <row r="178" spans="1:65" s="13" customFormat="1" ht="11.25">
      <c r="B178" s="213"/>
      <c r="C178" s="214"/>
      <c r="D178" s="215" t="s">
        <v>163</v>
      </c>
      <c r="E178" s="216" t="s">
        <v>1</v>
      </c>
      <c r="F178" s="217" t="s">
        <v>236</v>
      </c>
      <c r="G178" s="214"/>
      <c r="H178" s="218">
        <v>11.053000000000001</v>
      </c>
      <c r="I178" s="219"/>
      <c r="J178" s="214"/>
      <c r="K178" s="214"/>
      <c r="L178" s="220"/>
      <c r="M178" s="221"/>
      <c r="N178" s="222"/>
      <c r="O178" s="222"/>
      <c r="P178" s="222"/>
      <c r="Q178" s="222"/>
      <c r="R178" s="222"/>
      <c r="S178" s="222"/>
      <c r="T178" s="223"/>
      <c r="AT178" s="224" t="s">
        <v>163</v>
      </c>
      <c r="AU178" s="224" t="s">
        <v>85</v>
      </c>
      <c r="AV178" s="13" t="s">
        <v>85</v>
      </c>
      <c r="AW178" s="13" t="s">
        <v>32</v>
      </c>
      <c r="AX178" s="13" t="s">
        <v>76</v>
      </c>
      <c r="AY178" s="224" t="s">
        <v>143</v>
      </c>
    </row>
    <row r="179" spans="1:65" s="13" customFormat="1" ht="11.25">
      <c r="B179" s="213"/>
      <c r="C179" s="214"/>
      <c r="D179" s="215" t="s">
        <v>163</v>
      </c>
      <c r="E179" s="216" t="s">
        <v>1</v>
      </c>
      <c r="F179" s="217" t="s">
        <v>237</v>
      </c>
      <c r="G179" s="214"/>
      <c r="H179" s="218">
        <v>38.988</v>
      </c>
      <c r="I179" s="219"/>
      <c r="J179" s="214"/>
      <c r="K179" s="214"/>
      <c r="L179" s="220"/>
      <c r="M179" s="221"/>
      <c r="N179" s="222"/>
      <c r="O179" s="222"/>
      <c r="P179" s="222"/>
      <c r="Q179" s="222"/>
      <c r="R179" s="222"/>
      <c r="S179" s="222"/>
      <c r="T179" s="223"/>
      <c r="AT179" s="224" t="s">
        <v>163</v>
      </c>
      <c r="AU179" s="224" t="s">
        <v>85</v>
      </c>
      <c r="AV179" s="13" t="s">
        <v>85</v>
      </c>
      <c r="AW179" s="13" t="s">
        <v>32</v>
      </c>
      <c r="AX179" s="13" t="s">
        <v>76</v>
      </c>
      <c r="AY179" s="224" t="s">
        <v>143</v>
      </c>
    </row>
    <row r="180" spans="1:65" s="13" customFormat="1" ht="11.25">
      <c r="B180" s="213"/>
      <c r="C180" s="214"/>
      <c r="D180" s="215" t="s">
        <v>163</v>
      </c>
      <c r="E180" s="216" t="s">
        <v>1</v>
      </c>
      <c r="F180" s="217" t="s">
        <v>238</v>
      </c>
      <c r="G180" s="214"/>
      <c r="H180" s="218">
        <v>57.326000000000001</v>
      </c>
      <c r="I180" s="219"/>
      <c r="J180" s="214"/>
      <c r="K180" s="214"/>
      <c r="L180" s="220"/>
      <c r="M180" s="221"/>
      <c r="N180" s="222"/>
      <c r="O180" s="222"/>
      <c r="P180" s="222"/>
      <c r="Q180" s="222"/>
      <c r="R180" s="222"/>
      <c r="S180" s="222"/>
      <c r="T180" s="223"/>
      <c r="AT180" s="224" t="s">
        <v>163</v>
      </c>
      <c r="AU180" s="224" t="s">
        <v>85</v>
      </c>
      <c r="AV180" s="13" t="s">
        <v>85</v>
      </c>
      <c r="AW180" s="13" t="s">
        <v>32</v>
      </c>
      <c r="AX180" s="13" t="s">
        <v>76</v>
      </c>
      <c r="AY180" s="224" t="s">
        <v>143</v>
      </c>
    </row>
    <row r="181" spans="1:65" s="13" customFormat="1" ht="11.25">
      <c r="B181" s="213"/>
      <c r="C181" s="214"/>
      <c r="D181" s="215" t="s">
        <v>163</v>
      </c>
      <c r="E181" s="216" t="s">
        <v>1</v>
      </c>
      <c r="F181" s="217" t="s">
        <v>239</v>
      </c>
      <c r="G181" s="214"/>
      <c r="H181" s="218">
        <v>16.829999999999998</v>
      </c>
      <c r="I181" s="219"/>
      <c r="J181" s="214"/>
      <c r="K181" s="214"/>
      <c r="L181" s="220"/>
      <c r="M181" s="221"/>
      <c r="N181" s="222"/>
      <c r="O181" s="222"/>
      <c r="P181" s="222"/>
      <c r="Q181" s="222"/>
      <c r="R181" s="222"/>
      <c r="S181" s="222"/>
      <c r="T181" s="223"/>
      <c r="AT181" s="224" t="s">
        <v>163</v>
      </c>
      <c r="AU181" s="224" t="s">
        <v>85</v>
      </c>
      <c r="AV181" s="13" t="s">
        <v>85</v>
      </c>
      <c r="AW181" s="13" t="s">
        <v>32</v>
      </c>
      <c r="AX181" s="13" t="s">
        <v>76</v>
      </c>
      <c r="AY181" s="224" t="s">
        <v>143</v>
      </c>
    </row>
    <row r="182" spans="1:65" s="13" customFormat="1" ht="11.25">
      <c r="B182" s="213"/>
      <c r="C182" s="214"/>
      <c r="D182" s="215" t="s">
        <v>163</v>
      </c>
      <c r="E182" s="216" t="s">
        <v>1</v>
      </c>
      <c r="F182" s="217" t="s">
        <v>240</v>
      </c>
      <c r="G182" s="214"/>
      <c r="H182" s="218">
        <v>27.274999999999999</v>
      </c>
      <c r="I182" s="219"/>
      <c r="J182" s="214"/>
      <c r="K182" s="214"/>
      <c r="L182" s="220"/>
      <c r="M182" s="221"/>
      <c r="N182" s="222"/>
      <c r="O182" s="222"/>
      <c r="P182" s="222"/>
      <c r="Q182" s="222"/>
      <c r="R182" s="222"/>
      <c r="S182" s="222"/>
      <c r="T182" s="223"/>
      <c r="AT182" s="224" t="s">
        <v>163</v>
      </c>
      <c r="AU182" s="224" t="s">
        <v>85</v>
      </c>
      <c r="AV182" s="13" t="s">
        <v>85</v>
      </c>
      <c r="AW182" s="13" t="s">
        <v>32</v>
      </c>
      <c r="AX182" s="13" t="s">
        <v>76</v>
      </c>
      <c r="AY182" s="224" t="s">
        <v>143</v>
      </c>
    </row>
    <row r="183" spans="1:65" s="16" customFormat="1" ht="11.25">
      <c r="B183" s="246"/>
      <c r="C183" s="247"/>
      <c r="D183" s="215" t="s">
        <v>163</v>
      </c>
      <c r="E183" s="248" t="s">
        <v>86</v>
      </c>
      <c r="F183" s="249" t="s">
        <v>226</v>
      </c>
      <c r="G183" s="247"/>
      <c r="H183" s="250">
        <v>356.20499999999998</v>
      </c>
      <c r="I183" s="251"/>
      <c r="J183" s="247"/>
      <c r="K183" s="247"/>
      <c r="L183" s="252"/>
      <c r="M183" s="253"/>
      <c r="N183" s="254"/>
      <c r="O183" s="254"/>
      <c r="P183" s="254"/>
      <c r="Q183" s="254"/>
      <c r="R183" s="254"/>
      <c r="S183" s="254"/>
      <c r="T183" s="255"/>
      <c r="AT183" s="256" t="s">
        <v>163</v>
      </c>
      <c r="AU183" s="256" t="s">
        <v>85</v>
      </c>
      <c r="AV183" s="16" t="s">
        <v>155</v>
      </c>
      <c r="AW183" s="16" t="s">
        <v>32</v>
      </c>
      <c r="AX183" s="16" t="s">
        <v>76</v>
      </c>
      <c r="AY183" s="256" t="s">
        <v>143</v>
      </c>
    </row>
    <row r="184" spans="1:65" s="15" customFormat="1" ht="11.25">
      <c r="B184" s="235"/>
      <c r="C184" s="236"/>
      <c r="D184" s="215" t="s">
        <v>163</v>
      </c>
      <c r="E184" s="237" t="s">
        <v>89</v>
      </c>
      <c r="F184" s="238" t="s">
        <v>201</v>
      </c>
      <c r="G184" s="236"/>
      <c r="H184" s="239">
        <v>955.88199999999995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AT184" s="245" t="s">
        <v>163</v>
      </c>
      <c r="AU184" s="245" t="s">
        <v>85</v>
      </c>
      <c r="AV184" s="15" t="s">
        <v>150</v>
      </c>
      <c r="AW184" s="15" t="s">
        <v>32</v>
      </c>
      <c r="AX184" s="15" t="s">
        <v>76</v>
      </c>
      <c r="AY184" s="245" t="s">
        <v>143</v>
      </c>
    </row>
    <row r="185" spans="1:65" s="13" customFormat="1" ht="11.25">
      <c r="B185" s="213"/>
      <c r="C185" s="214"/>
      <c r="D185" s="215" t="s">
        <v>163</v>
      </c>
      <c r="E185" s="216" t="s">
        <v>1</v>
      </c>
      <c r="F185" s="217" t="s">
        <v>241</v>
      </c>
      <c r="G185" s="214"/>
      <c r="H185" s="218">
        <v>477.94099999999997</v>
      </c>
      <c r="I185" s="219"/>
      <c r="J185" s="214"/>
      <c r="K185" s="214"/>
      <c r="L185" s="220"/>
      <c r="M185" s="221"/>
      <c r="N185" s="222"/>
      <c r="O185" s="222"/>
      <c r="P185" s="222"/>
      <c r="Q185" s="222"/>
      <c r="R185" s="222"/>
      <c r="S185" s="222"/>
      <c r="T185" s="223"/>
      <c r="AT185" s="224" t="s">
        <v>163</v>
      </c>
      <c r="AU185" s="224" t="s">
        <v>85</v>
      </c>
      <c r="AV185" s="13" t="s">
        <v>85</v>
      </c>
      <c r="AW185" s="13" t="s">
        <v>32</v>
      </c>
      <c r="AX185" s="13" t="s">
        <v>81</v>
      </c>
      <c r="AY185" s="224" t="s">
        <v>143</v>
      </c>
    </row>
    <row r="186" spans="1:65" s="2" customFormat="1" ht="33" customHeight="1">
      <c r="A186" s="35"/>
      <c r="B186" s="36"/>
      <c r="C186" s="200" t="s">
        <v>242</v>
      </c>
      <c r="D186" s="200" t="s">
        <v>145</v>
      </c>
      <c r="E186" s="201" t="s">
        <v>243</v>
      </c>
      <c r="F186" s="202" t="s">
        <v>244</v>
      </c>
      <c r="G186" s="203" t="s">
        <v>195</v>
      </c>
      <c r="H186" s="204">
        <v>477.94099999999997</v>
      </c>
      <c r="I186" s="205"/>
      <c r="J186" s="206">
        <f>ROUND(I186*H186,2)</f>
        <v>0</v>
      </c>
      <c r="K186" s="202" t="s">
        <v>149</v>
      </c>
      <c r="L186" s="40"/>
      <c r="M186" s="207" t="s">
        <v>1</v>
      </c>
      <c r="N186" s="208" t="s">
        <v>41</v>
      </c>
      <c r="O186" s="72"/>
      <c r="P186" s="209">
        <f>O186*H186</f>
        <v>0</v>
      </c>
      <c r="Q186" s="209">
        <v>0</v>
      </c>
      <c r="R186" s="209">
        <f>Q186*H186</f>
        <v>0</v>
      </c>
      <c r="S186" s="209">
        <v>0</v>
      </c>
      <c r="T186" s="210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1" t="s">
        <v>150</v>
      </c>
      <c r="AT186" s="211" t="s">
        <v>145</v>
      </c>
      <c r="AU186" s="211" t="s">
        <v>85</v>
      </c>
      <c r="AY186" s="18" t="s">
        <v>143</v>
      </c>
      <c r="BE186" s="212">
        <f>IF(N186="základní",J186,0)</f>
        <v>0</v>
      </c>
      <c r="BF186" s="212">
        <f>IF(N186="snížená",J186,0)</f>
        <v>0</v>
      </c>
      <c r="BG186" s="212">
        <f>IF(N186="zákl. přenesená",J186,0)</f>
        <v>0</v>
      </c>
      <c r="BH186" s="212">
        <f>IF(N186="sníž. přenesená",J186,0)</f>
        <v>0</v>
      </c>
      <c r="BI186" s="212">
        <f>IF(N186="nulová",J186,0)</f>
        <v>0</v>
      </c>
      <c r="BJ186" s="18" t="s">
        <v>81</v>
      </c>
      <c r="BK186" s="212">
        <f>ROUND(I186*H186,2)</f>
        <v>0</v>
      </c>
      <c r="BL186" s="18" t="s">
        <v>150</v>
      </c>
      <c r="BM186" s="211" t="s">
        <v>245</v>
      </c>
    </row>
    <row r="187" spans="1:65" s="13" customFormat="1" ht="11.25">
      <c r="B187" s="213"/>
      <c r="C187" s="214"/>
      <c r="D187" s="215" t="s">
        <v>163</v>
      </c>
      <c r="E187" s="216" t="s">
        <v>1</v>
      </c>
      <c r="F187" s="217" t="s">
        <v>241</v>
      </c>
      <c r="G187" s="214"/>
      <c r="H187" s="218">
        <v>477.94099999999997</v>
      </c>
      <c r="I187" s="219"/>
      <c r="J187" s="214"/>
      <c r="K187" s="214"/>
      <c r="L187" s="220"/>
      <c r="M187" s="221"/>
      <c r="N187" s="222"/>
      <c r="O187" s="222"/>
      <c r="P187" s="222"/>
      <c r="Q187" s="222"/>
      <c r="R187" s="222"/>
      <c r="S187" s="222"/>
      <c r="T187" s="223"/>
      <c r="AT187" s="224" t="s">
        <v>163</v>
      </c>
      <c r="AU187" s="224" t="s">
        <v>85</v>
      </c>
      <c r="AV187" s="13" t="s">
        <v>85</v>
      </c>
      <c r="AW187" s="13" t="s">
        <v>32</v>
      </c>
      <c r="AX187" s="13" t="s">
        <v>81</v>
      </c>
      <c r="AY187" s="224" t="s">
        <v>143</v>
      </c>
    </row>
    <row r="188" spans="1:65" s="2" customFormat="1" ht="21.75" customHeight="1">
      <c r="A188" s="35"/>
      <c r="B188" s="36"/>
      <c r="C188" s="200" t="s">
        <v>8</v>
      </c>
      <c r="D188" s="200" t="s">
        <v>145</v>
      </c>
      <c r="E188" s="201" t="s">
        <v>246</v>
      </c>
      <c r="F188" s="202" t="s">
        <v>247</v>
      </c>
      <c r="G188" s="203" t="s">
        <v>195</v>
      </c>
      <c r="H188" s="204">
        <v>80.022999999999996</v>
      </c>
      <c r="I188" s="205"/>
      <c r="J188" s="206">
        <f>ROUND(I188*H188,2)</f>
        <v>0</v>
      </c>
      <c r="K188" s="202" t="s">
        <v>149</v>
      </c>
      <c r="L188" s="40"/>
      <c r="M188" s="207" t="s">
        <v>1</v>
      </c>
      <c r="N188" s="208" t="s">
        <v>41</v>
      </c>
      <c r="O188" s="72"/>
      <c r="P188" s="209">
        <f>O188*H188</f>
        <v>0</v>
      </c>
      <c r="Q188" s="209">
        <v>0</v>
      </c>
      <c r="R188" s="209">
        <f>Q188*H188</f>
        <v>0</v>
      </c>
      <c r="S188" s="209">
        <v>0</v>
      </c>
      <c r="T188" s="210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11" t="s">
        <v>150</v>
      </c>
      <c r="AT188" s="211" t="s">
        <v>145</v>
      </c>
      <c r="AU188" s="211" t="s">
        <v>85</v>
      </c>
      <c r="AY188" s="18" t="s">
        <v>143</v>
      </c>
      <c r="BE188" s="212">
        <f>IF(N188="základní",J188,0)</f>
        <v>0</v>
      </c>
      <c r="BF188" s="212">
        <f>IF(N188="snížená",J188,0)</f>
        <v>0</v>
      </c>
      <c r="BG188" s="212">
        <f>IF(N188="zákl. přenesená",J188,0)</f>
        <v>0</v>
      </c>
      <c r="BH188" s="212">
        <f>IF(N188="sníž. přenesená",J188,0)</f>
        <v>0</v>
      </c>
      <c r="BI188" s="212">
        <f>IF(N188="nulová",J188,0)</f>
        <v>0</v>
      </c>
      <c r="BJ188" s="18" t="s">
        <v>81</v>
      </c>
      <c r="BK188" s="212">
        <f>ROUND(I188*H188,2)</f>
        <v>0</v>
      </c>
      <c r="BL188" s="18" t="s">
        <v>150</v>
      </c>
      <c r="BM188" s="211" t="s">
        <v>248</v>
      </c>
    </row>
    <row r="189" spans="1:65" s="14" customFormat="1" ht="11.25">
      <c r="B189" s="225"/>
      <c r="C189" s="226"/>
      <c r="D189" s="215" t="s">
        <v>163</v>
      </c>
      <c r="E189" s="227" t="s">
        <v>1</v>
      </c>
      <c r="F189" s="228" t="s">
        <v>249</v>
      </c>
      <c r="G189" s="226"/>
      <c r="H189" s="227" t="s">
        <v>1</v>
      </c>
      <c r="I189" s="229"/>
      <c r="J189" s="226"/>
      <c r="K189" s="226"/>
      <c r="L189" s="230"/>
      <c r="M189" s="231"/>
      <c r="N189" s="232"/>
      <c r="O189" s="232"/>
      <c r="P189" s="232"/>
      <c r="Q189" s="232"/>
      <c r="R189" s="232"/>
      <c r="S189" s="232"/>
      <c r="T189" s="233"/>
      <c r="AT189" s="234" t="s">
        <v>163</v>
      </c>
      <c r="AU189" s="234" t="s">
        <v>85</v>
      </c>
      <c r="AV189" s="14" t="s">
        <v>81</v>
      </c>
      <c r="AW189" s="14" t="s">
        <v>32</v>
      </c>
      <c r="AX189" s="14" t="s">
        <v>76</v>
      </c>
      <c r="AY189" s="234" t="s">
        <v>143</v>
      </c>
    </row>
    <row r="190" spans="1:65" s="13" customFormat="1" ht="11.25">
      <c r="B190" s="213"/>
      <c r="C190" s="214"/>
      <c r="D190" s="215" t="s">
        <v>163</v>
      </c>
      <c r="E190" s="216" t="s">
        <v>1</v>
      </c>
      <c r="F190" s="217" t="s">
        <v>250</v>
      </c>
      <c r="G190" s="214"/>
      <c r="H190" s="218">
        <v>103.565</v>
      </c>
      <c r="I190" s="219"/>
      <c r="J190" s="214"/>
      <c r="K190" s="214"/>
      <c r="L190" s="220"/>
      <c r="M190" s="221"/>
      <c r="N190" s="222"/>
      <c r="O190" s="222"/>
      <c r="P190" s="222"/>
      <c r="Q190" s="222"/>
      <c r="R190" s="222"/>
      <c r="S190" s="222"/>
      <c r="T190" s="223"/>
      <c r="AT190" s="224" t="s">
        <v>163</v>
      </c>
      <c r="AU190" s="224" t="s">
        <v>85</v>
      </c>
      <c r="AV190" s="13" t="s">
        <v>85</v>
      </c>
      <c r="AW190" s="13" t="s">
        <v>32</v>
      </c>
      <c r="AX190" s="13" t="s">
        <v>76</v>
      </c>
      <c r="AY190" s="224" t="s">
        <v>143</v>
      </c>
    </row>
    <row r="191" spans="1:65" s="13" customFormat="1" ht="11.25">
      <c r="B191" s="213"/>
      <c r="C191" s="214"/>
      <c r="D191" s="215" t="s">
        <v>163</v>
      </c>
      <c r="E191" s="216" t="s">
        <v>1</v>
      </c>
      <c r="F191" s="217" t="s">
        <v>251</v>
      </c>
      <c r="G191" s="214"/>
      <c r="H191" s="218">
        <v>54.95</v>
      </c>
      <c r="I191" s="219"/>
      <c r="J191" s="214"/>
      <c r="K191" s="214"/>
      <c r="L191" s="220"/>
      <c r="M191" s="221"/>
      <c r="N191" s="222"/>
      <c r="O191" s="222"/>
      <c r="P191" s="222"/>
      <c r="Q191" s="222"/>
      <c r="R191" s="222"/>
      <c r="S191" s="222"/>
      <c r="T191" s="223"/>
      <c r="AT191" s="224" t="s">
        <v>163</v>
      </c>
      <c r="AU191" s="224" t="s">
        <v>85</v>
      </c>
      <c r="AV191" s="13" t="s">
        <v>85</v>
      </c>
      <c r="AW191" s="13" t="s">
        <v>32</v>
      </c>
      <c r="AX191" s="13" t="s">
        <v>76</v>
      </c>
      <c r="AY191" s="224" t="s">
        <v>143</v>
      </c>
    </row>
    <row r="192" spans="1:65" s="16" customFormat="1" ht="11.25">
      <c r="B192" s="246"/>
      <c r="C192" s="247"/>
      <c r="D192" s="215" t="s">
        <v>163</v>
      </c>
      <c r="E192" s="248" t="s">
        <v>91</v>
      </c>
      <c r="F192" s="249" t="s">
        <v>226</v>
      </c>
      <c r="G192" s="247"/>
      <c r="H192" s="250">
        <v>158.51499999999999</v>
      </c>
      <c r="I192" s="251"/>
      <c r="J192" s="247"/>
      <c r="K192" s="247"/>
      <c r="L192" s="252"/>
      <c r="M192" s="253"/>
      <c r="N192" s="254"/>
      <c r="O192" s="254"/>
      <c r="P192" s="254"/>
      <c r="Q192" s="254"/>
      <c r="R192" s="254"/>
      <c r="S192" s="254"/>
      <c r="T192" s="255"/>
      <c r="AT192" s="256" t="s">
        <v>163</v>
      </c>
      <c r="AU192" s="256" t="s">
        <v>85</v>
      </c>
      <c r="AV192" s="16" t="s">
        <v>155</v>
      </c>
      <c r="AW192" s="16" t="s">
        <v>32</v>
      </c>
      <c r="AX192" s="16" t="s">
        <v>76</v>
      </c>
      <c r="AY192" s="256" t="s">
        <v>143</v>
      </c>
    </row>
    <row r="193" spans="1:65" s="14" customFormat="1" ht="11.25">
      <c r="B193" s="225"/>
      <c r="C193" s="226"/>
      <c r="D193" s="215" t="s">
        <v>163</v>
      </c>
      <c r="E193" s="227" t="s">
        <v>1</v>
      </c>
      <c r="F193" s="228" t="s">
        <v>252</v>
      </c>
      <c r="G193" s="226"/>
      <c r="H193" s="227" t="s">
        <v>1</v>
      </c>
      <c r="I193" s="229"/>
      <c r="J193" s="226"/>
      <c r="K193" s="226"/>
      <c r="L193" s="230"/>
      <c r="M193" s="231"/>
      <c r="N193" s="232"/>
      <c r="O193" s="232"/>
      <c r="P193" s="232"/>
      <c r="Q193" s="232"/>
      <c r="R193" s="232"/>
      <c r="S193" s="232"/>
      <c r="T193" s="233"/>
      <c r="AT193" s="234" t="s">
        <v>163</v>
      </c>
      <c r="AU193" s="234" t="s">
        <v>85</v>
      </c>
      <c r="AV193" s="14" t="s">
        <v>81</v>
      </c>
      <c r="AW193" s="14" t="s">
        <v>32</v>
      </c>
      <c r="AX193" s="14" t="s">
        <v>76</v>
      </c>
      <c r="AY193" s="234" t="s">
        <v>143</v>
      </c>
    </row>
    <row r="194" spans="1:65" s="13" customFormat="1" ht="11.25">
      <c r="B194" s="213"/>
      <c r="C194" s="214"/>
      <c r="D194" s="215" t="s">
        <v>163</v>
      </c>
      <c r="E194" s="216" t="s">
        <v>93</v>
      </c>
      <c r="F194" s="217" t="s">
        <v>253</v>
      </c>
      <c r="G194" s="214"/>
      <c r="H194" s="218">
        <v>1.53</v>
      </c>
      <c r="I194" s="219"/>
      <c r="J194" s="214"/>
      <c r="K194" s="214"/>
      <c r="L194" s="220"/>
      <c r="M194" s="221"/>
      <c r="N194" s="222"/>
      <c r="O194" s="222"/>
      <c r="P194" s="222"/>
      <c r="Q194" s="222"/>
      <c r="R194" s="222"/>
      <c r="S194" s="222"/>
      <c r="T194" s="223"/>
      <c r="AT194" s="224" t="s">
        <v>163</v>
      </c>
      <c r="AU194" s="224" t="s">
        <v>85</v>
      </c>
      <c r="AV194" s="13" t="s">
        <v>85</v>
      </c>
      <c r="AW194" s="13" t="s">
        <v>32</v>
      </c>
      <c r="AX194" s="13" t="s">
        <v>76</v>
      </c>
      <c r="AY194" s="224" t="s">
        <v>143</v>
      </c>
    </row>
    <row r="195" spans="1:65" s="15" customFormat="1" ht="11.25">
      <c r="B195" s="235"/>
      <c r="C195" s="236"/>
      <c r="D195" s="215" t="s">
        <v>163</v>
      </c>
      <c r="E195" s="237" t="s">
        <v>95</v>
      </c>
      <c r="F195" s="238" t="s">
        <v>201</v>
      </c>
      <c r="G195" s="236"/>
      <c r="H195" s="239">
        <v>160.04499999999999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AT195" s="245" t="s">
        <v>163</v>
      </c>
      <c r="AU195" s="245" t="s">
        <v>85</v>
      </c>
      <c r="AV195" s="15" t="s">
        <v>150</v>
      </c>
      <c r="AW195" s="15" t="s">
        <v>32</v>
      </c>
      <c r="AX195" s="15" t="s">
        <v>76</v>
      </c>
      <c r="AY195" s="245" t="s">
        <v>143</v>
      </c>
    </row>
    <row r="196" spans="1:65" s="13" customFormat="1" ht="11.25">
      <c r="B196" s="213"/>
      <c r="C196" s="214"/>
      <c r="D196" s="215" t="s">
        <v>163</v>
      </c>
      <c r="E196" s="216" t="s">
        <v>1</v>
      </c>
      <c r="F196" s="217" t="s">
        <v>254</v>
      </c>
      <c r="G196" s="214"/>
      <c r="H196" s="218">
        <v>80.022999999999996</v>
      </c>
      <c r="I196" s="219"/>
      <c r="J196" s="214"/>
      <c r="K196" s="214"/>
      <c r="L196" s="220"/>
      <c r="M196" s="221"/>
      <c r="N196" s="222"/>
      <c r="O196" s="222"/>
      <c r="P196" s="222"/>
      <c r="Q196" s="222"/>
      <c r="R196" s="222"/>
      <c r="S196" s="222"/>
      <c r="T196" s="223"/>
      <c r="AT196" s="224" t="s">
        <v>163</v>
      </c>
      <c r="AU196" s="224" t="s">
        <v>85</v>
      </c>
      <c r="AV196" s="13" t="s">
        <v>85</v>
      </c>
      <c r="AW196" s="13" t="s">
        <v>32</v>
      </c>
      <c r="AX196" s="13" t="s">
        <v>81</v>
      </c>
      <c r="AY196" s="224" t="s">
        <v>143</v>
      </c>
    </row>
    <row r="197" spans="1:65" s="2" customFormat="1" ht="21.75" customHeight="1">
      <c r="A197" s="35"/>
      <c r="B197" s="36"/>
      <c r="C197" s="200" t="s">
        <v>255</v>
      </c>
      <c r="D197" s="200" t="s">
        <v>145</v>
      </c>
      <c r="E197" s="201" t="s">
        <v>256</v>
      </c>
      <c r="F197" s="202" t="s">
        <v>257</v>
      </c>
      <c r="G197" s="203" t="s">
        <v>195</v>
      </c>
      <c r="H197" s="204">
        <v>80.022999999999996</v>
      </c>
      <c r="I197" s="205"/>
      <c r="J197" s="206">
        <f>ROUND(I197*H197,2)</f>
        <v>0</v>
      </c>
      <c r="K197" s="202" t="s">
        <v>149</v>
      </c>
      <c r="L197" s="40"/>
      <c r="M197" s="207" t="s">
        <v>1</v>
      </c>
      <c r="N197" s="208" t="s">
        <v>41</v>
      </c>
      <c r="O197" s="72"/>
      <c r="P197" s="209">
        <f>O197*H197</f>
        <v>0</v>
      </c>
      <c r="Q197" s="209">
        <v>0</v>
      </c>
      <c r="R197" s="209">
        <f>Q197*H197</f>
        <v>0</v>
      </c>
      <c r="S197" s="209">
        <v>0</v>
      </c>
      <c r="T197" s="210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1" t="s">
        <v>150</v>
      </c>
      <c r="AT197" s="211" t="s">
        <v>145</v>
      </c>
      <c r="AU197" s="211" t="s">
        <v>85</v>
      </c>
      <c r="AY197" s="18" t="s">
        <v>143</v>
      </c>
      <c r="BE197" s="212">
        <f>IF(N197="základní",J197,0)</f>
        <v>0</v>
      </c>
      <c r="BF197" s="212">
        <f>IF(N197="snížená",J197,0)</f>
        <v>0</v>
      </c>
      <c r="BG197" s="212">
        <f>IF(N197="zákl. přenesená",J197,0)</f>
        <v>0</v>
      </c>
      <c r="BH197" s="212">
        <f>IF(N197="sníž. přenesená",J197,0)</f>
        <v>0</v>
      </c>
      <c r="BI197" s="212">
        <f>IF(N197="nulová",J197,0)</f>
        <v>0</v>
      </c>
      <c r="BJ197" s="18" t="s">
        <v>81</v>
      </c>
      <c r="BK197" s="212">
        <f>ROUND(I197*H197,2)</f>
        <v>0</v>
      </c>
      <c r="BL197" s="18" t="s">
        <v>150</v>
      </c>
      <c r="BM197" s="211" t="s">
        <v>258</v>
      </c>
    </row>
    <row r="198" spans="1:65" s="13" customFormat="1" ht="11.25">
      <c r="B198" s="213"/>
      <c r="C198" s="214"/>
      <c r="D198" s="215" t="s">
        <v>163</v>
      </c>
      <c r="E198" s="216" t="s">
        <v>1</v>
      </c>
      <c r="F198" s="217" t="s">
        <v>254</v>
      </c>
      <c r="G198" s="214"/>
      <c r="H198" s="218">
        <v>80.022999999999996</v>
      </c>
      <c r="I198" s="219"/>
      <c r="J198" s="214"/>
      <c r="K198" s="214"/>
      <c r="L198" s="220"/>
      <c r="M198" s="221"/>
      <c r="N198" s="222"/>
      <c r="O198" s="222"/>
      <c r="P198" s="222"/>
      <c r="Q198" s="222"/>
      <c r="R198" s="222"/>
      <c r="S198" s="222"/>
      <c r="T198" s="223"/>
      <c r="AT198" s="224" t="s">
        <v>163</v>
      </c>
      <c r="AU198" s="224" t="s">
        <v>85</v>
      </c>
      <c r="AV198" s="13" t="s">
        <v>85</v>
      </c>
      <c r="AW198" s="13" t="s">
        <v>32</v>
      </c>
      <c r="AX198" s="13" t="s">
        <v>81</v>
      </c>
      <c r="AY198" s="224" t="s">
        <v>143</v>
      </c>
    </row>
    <row r="199" spans="1:65" s="2" customFormat="1" ht="33" customHeight="1">
      <c r="A199" s="35"/>
      <c r="B199" s="36"/>
      <c r="C199" s="200" t="s">
        <v>259</v>
      </c>
      <c r="D199" s="200" t="s">
        <v>145</v>
      </c>
      <c r="E199" s="201" t="s">
        <v>260</v>
      </c>
      <c r="F199" s="202" t="s">
        <v>261</v>
      </c>
      <c r="G199" s="203" t="s">
        <v>161</v>
      </c>
      <c r="H199" s="204">
        <v>102</v>
      </c>
      <c r="I199" s="205"/>
      <c r="J199" s="206">
        <f>ROUND(I199*H199,2)</f>
        <v>0</v>
      </c>
      <c r="K199" s="202" t="s">
        <v>1</v>
      </c>
      <c r="L199" s="40"/>
      <c r="M199" s="207" t="s">
        <v>1</v>
      </c>
      <c r="N199" s="208" t="s">
        <v>41</v>
      </c>
      <c r="O199" s="72"/>
      <c r="P199" s="209">
        <f>O199*H199</f>
        <v>0</v>
      </c>
      <c r="Q199" s="209">
        <v>4.7000000000000002E-3</v>
      </c>
      <c r="R199" s="209">
        <f>Q199*H199</f>
        <v>0.47939999999999999</v>
      </c>
      <c r="S199" s="209">
        <v>0</v>
      </c>
      <c r="T199" s="210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11" t="s">
        <v>150</v>
      </c>
      <c r="AT199" s="211" t="s">
        <v>145</v>
      </c>
      <c r="AU199" s="211" t="s">
        <v>85</v>
      </c>
      <c r="AY199" s="18" t="s">
        <v>143</v>
      </c>
      <c r="BE199" s="212">
        <f>IF(N199="základní",J199,0)</f>
        <v>0</v>
      </c>
      <c r="BF199" s="212">
        <f>IF(N199="snížená",J199,0)</f>
        <v>0</v>
      </c>
      <c r="BG199" s="212">
        <f>IF(N199="zákl. přenesená",J199,0)</f>
        <v>0</v>
      </c>
      <c r="BH199" s="212">
        <f>IF(N199="sníž. přenesená",J199,0)</f>
        <v>0</v>
      </c>
      <c r="BI199" s="212">
        <f>IF(N199="nulová",J199,0)</f>
        <v>0</v>
      </c>
      <c r="BJ199" s="18" t="s">
        <v>81</v>
      </c>
      <c r="BK199" s="212">
        <f>ROUND(I199*H199,2)</f>
        <v>0</v>
      </c>
      <c r="BL199" s="18" t="s">
        <v>150</v>
      </c>
      <c r="BM199" s="211" t="s">
        <v>262</v>
      </c>
    </row>
    <row r="200" spans="1:65" s="2" customFormat="1" ht="21.75" customHeight="1">
      <c r="A200" s="35"/>
      <c r="B200" s="36"/>
      <c r="C200" s="257" t="s">
        <v>263</v>
      </c>
      <c r="D200" s="257" t="s">
        <v>264</v>
      </c>
      <c r="E200" s="258" t="s">
        <v>265</v>
      </c>
      <c r="F200" s="259" t="s">
        <v>266</v>
      </c>
      <c r="G200" s="260" t="s">
        <v>161</v>
      </c>
      <c r="H200" s="261">
        <v>102.306</v>
      </c>
      <c r="I200" s="262"/>
      <c r="J200" s="263">
        <f>ROUND(I200*H200,2)</f>
        <v>0</v>
      </c>
      <c r="K200" s="259" t="s">
        <v>149</v>
      </c>
      <c r="L200" s="264"/>
      <c r="M200" s="265" t="s">
        <v>1</v>
      </c>
      <c r="N200" s="266" t="s">
        <v>41</v>
      </c>
      <c r="O200" s="72"/>
      <c r="P200" s="209">
        <f>O200*H200</f>
        <v>0</v>
      </c>
      <c r="Q200" s="209">
        <v>2.0469999999999999E-2</v>
      </c>
      <c r="R200" s="209">
        <f>Q200*H200</f>
        <v>2.0942038199999997</v>
      </c>
      <c r="S200" s="209">
        <v>0</v>
      </c>
      <c r="T200" s="210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1" t="s">
        <v>178</v>
      </c>
      <c r="AT200" s="211" t="s">
        <v>264</v>
      </c>
      <c r="AU200" s="211" t="s">
        <v>85</v>
      </c>
      <c r="AY200" s="18" t="s">
        <v>143</v>
      </c>
      <c r="BE200" s="212">
        <f>IF(N200="základní",J200,0)</f>
        <v>0</v>
      </c>
      <c r="BF200" s="212">
        <f>IF(N200="snížená",J200,0)</f>
        <v>0</v>
      </c>
      <c r="BG200" s="212">
        <f>IF(N200="zákl. přenesená",J200,0)</f>
        <v>0</v>
      </c>
      <c r="BH200" s="212">
        <f>IF(N200="sníž. přenesená",J200,0)</f>
        <v>0</v>
      </c>
      <c r="BI200" s="212">
        <f>IF(N200="nulová",J200,0)</f>
        <v>0</v>
      </c>
      <c r="BJ200" s="18" t="s">
        <v>81</v>
      </c>
      <c r="BK200" s="212">
        <f>ROUND(I200*H200,2)</f>
        <v>0</v>
      </c>
      <c r="BL200" s="18" t="s">
        <v>150</v>
      </c>
      <c r="BM200" s="211" t="s">
        <v>267</v>
      </c>
    </row>
    <row r="201" spans="1:65" s="13" customFormat="1" ht="11.25">
      <c r="B201" s="213"/>
      <c r="C201" s="214"/>
      <c r="D201" s="215" t="s">
        <v>163</v>
      </c>
      <c r="E201" s="214"/>
      <c r="F201" s="217" t="s">
        <v>268</v>
      </c>
      <c r="G201" s="214"/>
      <c r="H201" s="218">
        <v>102.306</v>
      </c>
      <c r="I201" s="219"/>
      <c r="J201" s="214"/>
      <c r="K201" s="214"/>
      <c r="L201" s="220"/>
      <c r="M201" s="221"/>
      <c r="N201" s="222"/>
      <c r="O201" s="222"/>
      <c r="P201" s="222"/>
      <c r="Q201" s="222"/>
      <c r="R201" s="222"/>
      <c r="S201" s="222"/>
      <c r="T201" s="223"/>
      <c r="AT201" s="224" t="s">
        <v>163</v>
      </c>
      <c r="AU201" s="224" t="s">
        <v>85</v>
      </c>
      <c r="AV201" s="13" t="s">
        <v>85</v>
      </c>
      <c r="AW201" s="13" t="s">
        <v>4</v>
      </c>
      <c r="AX201" s="13" t="s">
        <v>81</v>
      </c>
      <c r="AY201" s="224" t="s">
        <v>143</v>
      </c>
    </row>
    <row r="202" spans="1:65" s="2" customFormat="1" ht="16.5" customHeight="1">
      <c r="A202" s="35"/>
      <c r="B202" s="36"/>
      <c r="C202" s="200" t="s">
        <v>269</v>
      </c>
      <c r="D202" s="200" t="s">
        <v>145</v>
      </c>
      <c r="E202" s="201" t="s">
        <v>270</v>
      </c>
      <c r="F202" s="202" t="s">
        <v>271</v>
      </c>
      <c r="G202" s="203" t="s">
        <v>148</v>
      </c>
      <c r="H202" s="204">
        <v>391.488</v>
      </c>
      <c r="I202" s="205"/>
      <c r="J202" s="206">
        <f>ROUND(I202*H202,2)</f>
        <v>0</v>
      </c>
      <c r="K202" s="202" t="s">
        <v>149</v>
      </c>
      <c r="L202" s="40"/>
      <c r="M202" s="207" t="s">
        <v>1</v>
      </c>
      <c r="N202" s="208" t="s">
        <v>41</v>
      </c>
      <c r="O202" s="72"/>
      <c r="P202" s="209">
        <f>O202*H202</f>
        <v>0</v>
      </c>
      <c r="Q202" s="209">
        <v>8.4000000000000003E-4</v>
      </c>
      <c r="R202" s="209">
        <f>Q202*H202</f>
        <v>0.32884992000000002</v>
      </c>
      <c r="S202" s="209">
        <v>0</v>
      </c>
      <c r="T202" s="210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1" t="s">
        <v>150</v>
      </c>
      <c r="AT202" s="211" t="s">
        <v>145</v>
      </c>
      <c r="AU202" s="211" t="s">
        <v>85</v>
      </c>
      <c r="AY202" s="18" t="s">
        <v>143</v>
      </c>
      <c r="BE202" s="212">
        <f>IF(N202="základní",J202,0)</f>
        <v>0</v>
      </c>
      <c r="BF202" s="212">
        <f>IF(N202="snížená",J202,0)</f>
        <v>0</v>
      </c>
      <c r="BG202" s="212">
        <f>IF(N202="zákl. přenesená",J202,0)</f>
        <v>0</v>
      </c>
      <c r="BH202" s="212">
        <f>IF(N202="sníž. přenesená",J202,0)</f>
        <v>0</v>
      </c>
      <c r="BI202" s="212">
        <f>IF(N202="nulová",J202,0)</f>
        <v>0</v>
      </c>
      <c r="BJ202" s="18" t="s">
        <v>81</v>
      </c>
      <c r="BK202" s="212">
        <f>ROUND(I202*H202,2)</f>
        <v>0</v>
      </c>
      <c r="BL202" s="18" t="s">
        <v>150</v>
      </c>
      <c r="BM202" s="211" t="s">
        <v>272</v>
      </c>
    </row>
    <row r="203" spans="1:65" s="14" customFormat="1" ht="11.25">
      <c r="B203" s="225"/>
      <c r="C203" s="226"/>
      <c r="D203" s="215" t="s">
        <v>163</v>
      </c>
      <c r="E203" s="227" t="s">
        <v>1</v>
      </c>
      <c r="F203" s="228" t="s">
        <v>211</v>
      </c>
      <c r="G203" s="226"/>
      <c r="H203" s="227" t="s">
        <v>1</v>
      </c>
      <c r="I203" s="229"/>
      <c r="J203" s="226"/>
      <c r="K203" s="226"/>
      <c r="L203" s="230"/>
      <c r="M203" s="231"/>
      <c r="N203" s="232"/>
      <c r="O203" s="232"/>
      <c r="P203" s="232"/>
      <c r="Q203" s="232"/>
      <c r="R203" s="232"/>
      <c r="S203" s="232"/>
      <c r="T203" s="233"/>
      <c r="AT203" s="234" t="s">
        <v>163</v>
      </c>
      <c r="AU203" s="234" t="s">
        <v>85</v>
      </c>
      <c r="AV203" s="14" t="s">
        <v>81</v>
      </c>
      <c r="AW203" s="14" t="s">
        <v>32</v>
      </c>
      <c r="AX203" s="14" t="s">
        <v>76</v>
      </c>
      <c r="AY203" s="234" t="s">
        <v>143</v>
      </c>
    </row>
    <row r="204" spans="1:65" s="13" customFormat="1" ht="11.25">
      <c r="B204" s="213"/>
      <c r="C204" s="214"/>
      <c r="D204" s="215" t="s">
        <v>163</v>
      </c>
      <c r="E204" s="216" t="s">
        <v>1</v>
      </c>
      <c r="F204" s="217" t="s">
        <v>273</v>
      </c>
      <c r="G204" s="214"/>
      <c r="H204" s="218">
        <v>26.242000000000001</v>
      </c>
      <c r="I204" s="219"/>
      <c r="J204" s="214"/>
      <c r="K204" s="214"/>
      <c r="L204" s="220"/>
      <c r="M204" s="221"/>
      <c r="N204" s="222"/>
      <c r="O204" s="222"/>
      <c r="P204" s="222"/>
      <c r="Q204" s="222"/>
      <c r="R204" s="222"/>
      <c r="S204" s="222"/>
      <c r="T204" s="223"/>
      <c r="AT204" s="224" t="s">
        <v>163</v>
      </c>
      <c r="AU204" s="224" t="s">
        <v>85</v>
      </c>
      <c r="AV204" s="13" t="s">
        <v>85</v>
      </c>
      <c r="AW204" s="13" t="s">
        <v>32</v>
      </c>
      <c r="AX204" s="13" t="s">
        <v>76</v>
      </c>
      <c r="AY204" s="224" t="s">
        <v>143</v>
      </c>
    </row>
    <row r="205" spans="1:65" s="14" customFormat="1" ht="11.25">
      <c r="B205" s="225"/>
      <c r="C205" s="226"/>
      <c r="D205" s="215" t="s">
        <v>163</v>
      </c>
      <c r="E205" s="227" t="s">
        <v>1</v>
      </c>
      <c r="F205" s="228" t="s">
        <v>219</v>
      </c>
      <c r="G205" s="226"/>
      <c r="H205" s="227" t="s">
        <v>1</v>
      </c>
      <c r="I205" s="229"/>
      <c r="J205" s="226"/>
      <c r="K205" s="226"/>
      <c r="L205" s="230"/>
      <c r="M205" s="231"/>
      <c r="N205" s="232"/>
      <c r="O205" s="232"/>
      <c r="P205" s="232"/>
      <c r="Q205" s="232"/>
      <c r="R205" s="232"/>
      <c r="S205" s="232"/>
      <c r="T205" s="233"/>
      <c r="AT205" s="234" t="s">
        <v>163</v>
      </c>
      <c r="AU205" s="234" t="s">
        <v>85</v>
      </c>
      <c r="AV205" s="14" t="s">
        <v>81</v>
      </c>
      <c r="AW205" s="14" t="s">
        <v>32</v>
      </c>
      <c r="AX205" s="14" t="s">
        <v>76</v>
      </c>
      <c r="AY205" s="234" t="s">
        <v>143</v>
      </c>
    </row>
    <row r="206" spans="1:65" s="13" customFormat="1" ht="11.25">
      <c r="B206" s="213"/>
      <c r="C206" s="214"/>
      <c r="D206" s="215" t="s">
        <v>163</v>
      </c>
      <c r="E206" s="216" t="s">
        <v>1</v>
      </c>
      <c r="F206" s="217" t="s">
        <v>274</v>
      </c>
      <c r="G206" s="214"/>
      <c r="H206" s="218">
        <v>45.878</v>
      </c>
      <c r="I206" s="219"/>
      <c r="J206" s="214"/>
      <c r="K206" s="214"/>
      <c r="L206" s="220"/>
      <c r="M206" s="221"/>
      <c r="N206" s="222"/>
      <c r="O206" s="222"/>
      <c r="P206" s="222"/>
      <c r="Q206" s="222"/>
      <c r="R206" s="222"/>
      <c r="S206" s="222"/>
      <c r="T206" s="223"/>
      <c r="AT206" s="224" t="s">
        <v>163</v>
      </c>
      <c r="AU206" s="224" t="s">
        <v>85</v>
      </c>
      <c r="AV206" s="13" t="s">
        <v>85</v>
      </c>
      <c r="AW206" s="13" t="s">
        <v>32</v>
      </c>
      <c r="AX206" s="13" t="s">
        <v>76</v>
      </c>
      <c r="AY206" s="224" t="s">
        <v>143</v>
      </c>
    </row>
    <row r="207" spans="1:65" s="14" customFormat="1" ht="11.25">
      <c r="B207" s="225"/>
      <c r="C207" s="226"/>
      <c r="D207" s="215" t="s">
        <v>163</v>
      </c>
      <c r="E207" s="227" t="s">
        <v>1</v>
      </c>
      <c r="F207" s="228" t="s">
        <v>222</v>
      </c>
      <c r="G207" s="226"/>
      <c r="H207" s="227" t="s">
        <v>1</v>
      </c>
      <c r="I207" s="229"/>
      <c r="J207" s="226"/>
      <c r="K207" s="226"/>
      <c r="L207" s="230"/>
      <c r="M207" s="231"/>
      <c r="N207" s="232"/>
      <c r="O207" s="232"/>
      <c r="P207" s="232"/>
      <c r="Q207" s="232"/>
      <c r="R207" s="232"/>
      <c r="S207" s="232"/>
      <c r="T207" s="233"/>
      <c r="AT207" s="234" t="s">
        <v>163</v>
      </c>
      <c r="AU207" s="234" t="s">
        <v>85</v>
      </c>
      <c r="AV207" s="14" t="s">
        <v>81</v>
      </c>
      <c r="AW207" s="14" t="s">
        <v>32</v>
      </c>
      <c r="AX207" s="14" t="s">
        <v>76</v>
      </c>
      <c r="AY207" s="234" t="s">
        <v>143</v>
      </c>
    </row>
    <row r="208" spans="1:65" s="13" customFormat="1" ht="11.25">
      <c r="B208" s="213"/>
      <c r="C208" s="214"/>
      <c r="D208" s="215" t="s">
        <v>163</v>
      </c>
      <c r="E208" s="216" t="s">
        <v>1</v>
      </c>
      <c r="F208" s="217" t="s">
        <v>275</v>
      </c>
      <c r="G208" s="214"/>
      <c r="H208" s="218">
        <v>73.275000000000006</v>
      </c>
      <c r="I208" s="219"/>
      <c r="J208" s="214"/>
      <c r="K208" s="214"/>
      <c r="L208" s="220"/>
      <c r="M208" s="221"/>
      <c r="N208" s="222"/>
      <c r="O208" s="222"/>
      <c r="P208" s="222"/>
      <c r="Q208" s="222"/>
      <c r="R208" s="222"/>
      <c r="S208" s="222"/>
      <c r="T208" s="223"/>
      <c r="AT208" s="224" t="s">
        <v>163</v>
      </c>
      <c r="AU208" s="224" t="s">
        <v>85</v>
      </c>
      <c r="AV208" s="13" t="s">
        <v>85</v>
      </c>
      <c r="AW208" s="13" t="s">
        <v>32</v>
      </c>
      <c r="AX208" s="13" t="s">
        <v>76</v>
      </c>
      <c r="AY208" s="224" t="s">
        <v>143</v>
      </c>
    </row>
    <row r="209" spans="1:65" s="14" customFormat="1" ht="11.25">
      <c r="B209" s="225"/>
      <c r="C209" s="226"/>
      <c r="D209" s="215" t="s">
        <v>163</v>
      </c>
      <c r="E209" s="227" t="s">
        <v>1</v>
      </c>
      <c r="F209" s="228" t="s">
        <v>227</v>
      </c>
      <c r="G209" s="226"/>
      <c r="H209" s="227" t="s">
        <v>1</v>
      </c>
      <c r="I209" s="229"/>
      <c r="J209" s="226"/>
      <c r="K209" s="226"/>
      <c r="L209" s="230"/>
      <c r="M209" s="231"/>
      <c r="N209" s="232"/>
      <c r="O209" s="232"/>
      <c r="P209" s="232"/>
      <c r="Q209" s="232"/>
      <c r="R209" s="232"/>
      <c r="S209" s="232"/>
      <c r="T209" s="233"/>
      <c r="AT209" s="234" t="s">
        <v>163</v>
      </c>
      <c r="AU209" s="234" t="s">
        <v>85</v>
      </c>
      <c r="AV209" s="14" t="s">
        <v>81</v>
      </c>
      <c r="AW209" s="14" t="s">
        <v>32</v>
      </c>
      <c r="AX209" s="14" t="s">
        <v>76</v>
      </c>
      <c r="AY209" s="234" t="s">
        <v>143</v>
      </c>
    </row>
    <row r="210" spans="1:65" s="13" customFormat="1" ht="11.25">
      <c r="B210" s="213"/>
      <c r="C210" s="214"/>
      <c r="D210" s="215" t="s">
        <v>163</v>
      </c>
      <c r="E210" s="216" t="s">
        <v>1</v>
      </c>
      <c r="F210" s="217" t="s">
        <v>276</v>
      </c>
      <c r="G210" s="214"/>
      <c r="H210" s="218">
        <v>160.91999999999999</v>
      </c>
      <c r="I210" s="219"/>
      <c r="J210" s="214"/>
      <c r="K210" s="214"/>
      <c r="L210" s="220"/>
      <c r="M210" s="221"/>
      <c r="N210" s="222"/>
      <c r="O210" s="222"/>
      <c r="P210" s="222"/>
      <c r="Q210" s="222"/>
      <c r="R210" s="222"/>
      <c r="S210" s="222"/>
      <c r="T210" s="223"/>
      <c r="AT210" s="224" t="s">
        <v>163</v>
      </c>
      <c r="AU210" s="224" t="s">
        <v>85</v>
      </c>
      <c r="AV210" s="13" t="s">
        <v>85</v>
      </c>
      <c r="AW210" s="13" t="s">
        <v>32</v>
      </c>
      <c r="AX210" s="13" t="s">
        <v>76</v>
      </c>
      <c r="AY210" s="224" t="s">
        <v>143</v>
      </c>
    </row>
    <row r="211" spans="1:65" s="13" customFormat="1" ht="11.25">
      <c r="B211" s="213"/>
      <c r="C211" s="214"/>
      <c r="D211" s="215" t="s">
        <v>163</v>
      </c>
      <c r="E211" s="216" t="s">
        <v>1</v>
      </c>
      <c r="F211" s="217" t="s">
        <v>277</v>
      </c>
      <c r="G211" s="214"/>
      <c r="H211" s="218">
        <v>24.562999999999999</v>
      </c>
      <c r="I211" s="219"/>
      <c r="J211" s="214"/>
      <c r="K211" s="214"/>
      <c r="L211" s="220"/>
      <c r="M211" s="221"/>
      <c r="N211" s="222"/>
      <c r="O211" s="222"/>
      <c r="P211" s="222"/>
      <c r="Q211" s="222"/>
      <c r="R211" s="222"/>
      <c r="S211" s="222"/>
      <c r="T211" s="223"/>
      <c r="AT211" s="224" t="s">
        <v>163</v>
      </c>
      <c r="AU211" s="224" t="s">
        <v>85</v>
      </c>
      <c r="AV211" s="13" t="s">
        <v>85</v>
      </c>
      <c r="AW211" s="13" t="s">
        <v>32</v>
      </c>
      <c r="AX211" s="13" t="s">
        <v>76</v>
      </c>
      <c r="AY211" s="224" t="s">
        <v>143</v>
      </c>
    </row>
    <row r="212" spans="1:65" s="13" customFormat="1" ht="11.25">
      <c r="B212" s="213"/>
      <c r="C212" s="214"/>
      <c r="D212" s="215" t="s">
        <v>163</v>
      </c>
      <c r="E212" s="216" t="s">
        <v>1</v>
      </c>
      <c r="F212" s="217" t="s">
        <v>278</v>
      </c>
      <c r="G212" s="214"/>
      <c r="H212" s="218">
        <v>60.61</v>
      </c>
      <c r="I212" s="219"/>
      <c r="J212" s="214"/>
      <c r="K212" s="214"/>
      <c r="L212" s="220"/>
      <c r="M212" s="221"/>
      <c r="N212" s="222"/>
      <c r="O212" s="222"/>
      <c r="P212" s="222"/>
      <c r="Q212" s="222"/>
      <c r="R212" s="222"/>
      <c r="S212" s="222"/>
      <c r="T212" s="223"/>
      <c r="AT212" s="224" t="s">
        <v>163</v>
      </c>
      <c r="AU212" s="224" t="s">
        <v>85</v>
      </c>
      <c r="AV212" s="13" t="s">
        <v>85</v>
      </c>
      <c r="AW212" s="13" t="s">
        <v>32</v>
      </c>
      <c r="AX212" s="13" t="s">
        <v>76</v>
      </c>
      <c r="AY212" s="224" t="s">
        <v>143</v>
      </c>
    </row>
    <row r="213" spans="1:65" s="15" customFormat="1" ht="11.25">
      <c r="B213" s="235"/>
      <c r="C213" s="236"/>
      <c r="D213" s="215" t="s">
        <v>163</v>
      </c>
      <c r="E213" s="237" t="s">
        <v>1</v>
      </c>
      <c r="F213" s="238" t="s">
        <v>201</v>
      </c>
      <c r="G213" s="236"/>
      <c r="H213" s="239">
        <v>391.488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AT213" s="245" t="s">
        <v>163</v>
      </c>
      <c r="AU213" s="245" t="s">
        <v>85</v>
      </c>
      <c r="AV213" s="15" t="s">
        <v>150</v>
      </c>
      <c r="AW213" s="15" t="s">
        <v>32</v>
      </c>
      <c r="AX213" s="15" t="s">
        <v>81</v>
      </c>
      <c r="AY213" s="245" t="s">
        <v>143</v>
      </c>
    </row>
    <row r="214" spans="1:65" s="2" customFormat="1" ht="16.5" customHeight="1">
      <c r="A214" s="35"/>
      <c r="B214" s="36"/>
      <c r="C214" s="200" t="s">
        <v>279</v>
      </c>
      <c r="D214" s="200" t="s">
        <v>145</v>
      </c>
      <c r="E214" s="201" t="s">
        <v>280</v>
      </c>
      <c r="F214" s="202" t="s">
        <v>281</v>
      </c>
      <c r="G214" s="203" t="s">
        <v>148</v>
      </c>
      <c r="H214" s="204">
        <v>1490.4010000000001</v>
      </c>
      <c r="I214" s="205"/>
      <c r="J214" s="206">
        <f>ROUND(I214*H214,2)</f>
        <v>0</v>
      </c>
      <c r="K214" s="202" t="s">
        <v>149</v>
      </c>
      <c r="L214" s="40"/>
      <c r="M214" s="207" t="s">
        <v>1</v>
      </c>
      <c r="N214" s="208" t="s">
        <v>41</v>
      </c>
      <c r="O214" s="72"/>
      <c r="P214" s="209">
        <f>O214*H214</f>
        <v>0</v>
      </c>
      <c r="Q214" s="209">
        <v>8.4999999999999995E-4</v>
      </c>
      <c r="R214" s="209">
        <f>Q214*H214</f>
        <v>1.2668408499999999</v>
      </c>
      <c r="S214" s="209">
        <v>0</v>
      </c>
      <c r="T214" s="210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11" t="s">
        <v>150</v>
      </c>
      <c r="AT214" s="211" t="s">
        <v>145</v>
      </c>
      <c r="AU214" s="211" t="s">
        <v>85</v>
      </c>
      <c r="AY214" s="18" t="s">
        <v>143</v>
      </c>
      <c r="BE214" s="212">
        <f>IF(N214="základní",J214,0)</f>
        <v>0</v>
      </c>
      <c r="BF214" s="212">
        <f>IF(N214="snížená",J214,0)</f>
        <v>0</v>
      </c>
      <c r="BG214" s="212">
        <f>IF(N214="zákl. přenesená",J214,0)</f>
        <v>0</v>
      </c>
      <c r="BH214" s="212">
        <f>IF(N214="sníž. přenesená",J214,0)</f>
        <v>0</v>
      </c>
      <c r="BI214" s="212">
        <f>IF(N214="nulová",J214,0)</f>
        <v>0</v>
      </c>
      <c r="BJ214" s="18" t="s">
        <v>81</v>
      </c>
      <c r="BK214" s="212">
        <f>ROUND(I214*H214,2)</f>
        <v>0</v>
      </c>
      <c r="BL214" s="18" t="s">
        <v>150</v>
      </c>
      <c r="BM214" s="211" t="s">
        <v>282</v>
      </c>
    </row>
    <row r="215" spans="1:65" s="13" customFormat="1" ht="11.25">
      <c r="B215" s="213"/>
      <c r="C215" s="214"/>
      <c r="D215" s="215" t="s">
        <v>163</v>
      </c>
      <c r="E215" s="216" t="s">
        <v>1</v>
      </c>
      <c r="F215" s="217" t="s">
        <v>283</v>
      </c>
      <c r="G215" s="214"/>
      <c r="H215" s="218">
        <v>1090.3219999999999</v>
      </c>
      <c r="I215" s="219"/>
      <c r="J215" s="214"/>
      <c r="K215" s="214"/>
      <c r="L215" s="220"/>
      <c r="M215" s="221"/>
      <c r="N215" s="222"/>
      <c r="O215" s="222"/>
      <c r="P215" s="222"/>
      <c r="Q215" s="222"/>
      <c r="R215" s="222"/>
      <c r="S215" s="222"/>
      <c r="T215" s="223"/>
      <c r="AT215" s="224" t="s">
        <v>163</v>
      </c>
      <c r="AU215" s="224" t="s">
        <v>85</v>
      </c>
      <c r="AV215" s="13" t="s">
        <v>85</v>
      </c>
      <c r="AW215" s="13" t="s">
        <v>32</v>
      </c>
      <c r="AX215" s="13" t="s">
        <v>76</v>
      </c>
      <c r="AY215" s="224" t="s">
        <v>143</v>
      </c>
    </row>
    <row r="216" spans="1:65" s="13" customFormat="1" ht="11.25">
      <c r="B216" s="213"/>
      <c r="C216" s="214"/>
      <c r="D216" s="215" t="s">
        <v>163</v>
      </c>
      <c r="E216" s="216" t="s">
        <v>1</v>
      </c>
      <c r="F216" s="217" t="s">
        <v>284</v>
      </c>
      <c r="G216" s="214"/>
      <c r="H216" s="218">
        <v>791.56700000000001</v>
      </c>
      <c r="I216" s="219"/>
      <c r="J216" s="214"/>
      <c r="K216" s="214"/>
      <c r="L216" s="220"/>
      <c r="M216" s="221"/>
      <c r="N216" s="222"/>
      <c r="O216" s="222"/>
      <c r="P216" s="222"/>
      <c r="Q216" s="222"/>
      <c r="R216" s="222"/>
      <c r="S216" s="222"/>
      <c r="T216" s="223"/>
      <c r="AT216" s="224" t="s">
        <v>163</v>
      </c>
      <c r="AU216" s="224" t="s">
        <v>85</v>
      </c>
      <c r="AV216" s="13" t="s">
        <v>85</v>
      </c>
      <c r="AW216" s="13" t="s">
        <v>32</v>
      </c>
      <c r="AX216" s="13" t="s">
        <v>76</v>
      </c>
      <c r="AY216" s="224" t="s">
        <v>143</v>
      </c>
    </row>
    <row r="217" spans="1:65" s="13" customFormat="1" ht="11.25">
      <c r="B217" s="213"/>
      <c r="C217" s="214"/>
      <c r="D217" s="215" t="s">
        <v>163</v>
      </c>
      <c r="E217" s="216" t="s">
        <v>1</v>
      </c>
      <c r="F217" s="217" t="s">
        <v>285</v>
      </c>
      <c r="G217" s="214"/>
      <c r="H217" s="218">
        <v>-391.488</v>
      </c>
      <c r="I217" s="219"/>
      <c r="J217" s="214"/>
      <c r="K217" s="214"/>
      <c r="L217" s="220"/>
      <c r="M217" s="221"/>
      <c r="N217" s="222"/>
      <c r="O217" s="222"/>
      <c r="P217" s="222"/>
      <c r="Q217" s="222"/>
      <c r="R217" s="222"/>
      <c r="S217" s="222"/>
      <c r="T217" s="223"/>
      <c r="AT217" s="224" t="s">
        <v>163</v>
      </c>
      <c r="AU217" s="224" t="s">
        <v>85</v>
      </c>
      <c r="AV217" s="13" t="s">
        <v>85</v>
      </c>
      <c r="AW217" s="13" t="s">
        <v>32</v>
      </c>
      <c r="AX217" s="13" t="s">
        <v>76</v>
      </c>
      <c r="AY217" s="224" t="s">
        <v>143</v>
      </c>
    </row>
    <row r="218" spans="1:65" s="15" customFormat="1" ht="11.25">
      <c r="B218" s="235"/>
      <c r="C218" s="236"/>
      <c r="D218" s="215" t="s">
        <v>163</v>
      </c>
      <c r="E218" s="237" t="s">
        <v>1</v>
      </c>
      <c r="F218" s="238" t="s">
        <v>201</v>
      </c>
      <c r="G218" s="236"/>
      <c r="H218" s="239">
        <v>1490.4009999999998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AT218" s="245" t="s">
        <v>163</v>
      </c>
      <c r="AU218" s="245" t="s">
        <v>85</v>
      </c>
      <c r="AV218" s="15" t="s">
        <v>150</v>
      </c>
      <c r="AW218" s="15" t="s">
        <v>32</v>
      </c>
      <c r="AX218" s="15" t="s">
        <v>81</v>
      </c>
      <c r="AY218" s="245" t="s">
        <v>143</v>
      </c>
    </row>
    <row r="219" spans="1:65" s="2" customFormat="1" ht="21.75" customHeight="1">
      <c r="A219" s="35"/>
      <c r="B219" s="36"/>
      <c r="C219" s="200" t="s">
        <v>7</v>
      </c>
      <c r="D219" s="200" t="s">
        <v>145</v>
      </c>
      <c r="E219" s="201" t="s">
        <v>286</v>
      </c>
      <c r="F219" s="202" t="s">
        <v>287</v>
      </c>
      <c r="G219" s="203" t="s">
        <v>148</v>
      </c>
      <c r="H219" s="204">
        <v>391.488</v>
      </c>
      <c r="I219" s="205"/>
      <c r="J219" s="206">
        <f>ROUND(I219*H219,2)</f>
        <v>0</v>
      </c>
      <c r="K219" s="202" t="s">
        <v>149</v>
      </c>
      <c r="L219" s="40"/>
      <c r="M219" s="207" t="s">
        <v>1</v>
      </c>
      <c r="N219" s="208" t="s">
        <v>41</v>
      </c>
      <c r="O219" s="72"/>
      <c r="P219" s="209">
        <f>O219*H219</f>
        <v>0</v>
      </c>
      <c r="Q219" s="209">
        <v>0</v>
      </c>
      <c r="R219" s="209">
        <f>Q219*H219</f>
        <v>0</v>
      </c>
      <c r="S219" s="209">
        <v>0</v>
      </c>
      <c r="T219" s="210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1" t="s">
        <v>150</v>
      </c>
      <c r="AT219" s="211" t="s">
        <v>145</v>
      </c>
      <c r="AU219" s="211" t="s">
        <v>85</v>
      </c>
      <c r="AY219" s="18" t="s">
        <v>143</v>
      </c>
      <c r="BE219" s="212">
        <f>IF(N219="základní",J219,0)</f>
        <v>0</v>
      </c>
      <c r="BF219" s="212">
        <f>IF(N219="snížená",J219,0)</f>
        <v>0</v>
      </c>
      <c r="BG219" s="212">
        <f>IF(N219="zákl. přenesená",J219,0)</f>
        <v>0</v>
      </c>
      <c r="BH219" s="212">
        <f>IF(N219="sníž. přenesená",J219,0)</f>
        <v>0</v>
      </c>
      <c r="BI219" s="212">
        <f>IF(N219="nulová",J219,0)</f>
        <v>0</v>
      </c>
      <c r="BJ219" s="18" t="s">
        <v>81</v>
      </c>
      <c r="BK219" s="212">
        <f>ROUND(I219*H219,2)</f>
        <v>0</v>
      </c>
      <c r="BL219" s="18" t="s">
        <v>150</v>
      </c>
      <c r="BM219" s="211" t="s">
        <v>288</v>
      </c>
    </row>
    <row r="220" spans="1:65" s="2" customFormat="1" ht="21.75" customHeight="1">
      <c r="A220" s="35"/>
      <c r="B220" s="36"/>
      <c r="C220" s="200" t="s">
        <v>289</v>
      </c>
      <c r="D220" s="200" t="s">
        <v>145</v>
      </c>
      <c r="E220" s="201" t="s">
        <v>290</v>
      </c>
      <c r="F220" s="202" t="s">
        <v>291</v>
      </c>
      <c r="G220" s="203" t="s">
        <v>148</v>
      </c>
      <c r="H220" s="204">
        <v>1490.4010000000001</v>
      </c>
      <c r="I220" s="205"/>
      <c r="J220" s="206">
        <f>ROUND(I220*H220,2)</f>
        <v>0</v>
      </c>
      <c r="K220" s="202" t="s">
        <v>149</v>
      </c>
      <c r="L220" s="40"/>
      <c r="M220" s="207" t="s">
        <v>1</v>
      </c>
      <c r="N220" s="208" t="s">
        <v>41</v>
      </c>
      <c r="O220" s="72"/>
      <c r="P220" s="209">
        <f>O220*H220</f>
        <v>0</v>
      </c>
      <c r="Q220" s="209">
        <v>0</v>
      </c>
      <c r="R220" s="209">
        <f>Q220*H220</f>
        <v>0</v>
      </c>
      <c r="S220" s="209">
        <v>0</v>
      </c>
      <c r="T220" s="210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11" t="s">
        <v>150</v>
      </c>
      <c r="AT220" s="211" t="s">
        <v>145</v>
      </c>
      <c r="AU220" s="211" t="s">
        <v>85</v>
      </c>
      <c r="AY220" s="18" t="s">
        <v>143</v>
      </c>
      <c r="BE220" s="212">
        <f>IF(N220="základní",J220,0)</f>
        <v>0</v>
      </c>
      <c r="BF220" s="212">
        <f>IF(N220="snížená",J220,0)</f>
        <v>0</v>
      </c>
      <c r="BG220" s="212">
        <f>IF(N220="zákl. přenesená",J220,0)</f>
        <v>0</v>
      </c>
      <c r="BH220" s="212">
        <f>IF(N220="sníž. přenesená",J220,0)</f>
        <v>0</v>
      </c>
      <c r="BI220" s="212">
        <f>IF(N220="nulová",J220,0)</f>
        <v>0</v>
      </c>
      <c r="BJ220" s="18" t="s">
        <v>81</v>
      </c>
      <c r="BK220" s="212">
        <f>ROUND(I220*H220,2)</f>
        <v>0</v>
      </c>
      <c r="BL220" s="18" t="s">
        <v>150</v>
      </c>
      <c r="BM220" s="211" t="s">
        <v>292</v>
      </c>
    </row>
    <row r="221" spans="1:65" s="2" customFormat="1" ht="16.5" customHeight="1">
      <c r="A221" s="35"/>
      <c r="B221" s="36"/>
      <c r="C221" s="200" t="s">
        <v>293</v>
      </c>
      <c r="D221" s="200" t="s">
        <v>145</v>
      </c>
      <c r="E221" s="201" t="s">
        <v>294</v>
      </c>
      <c r="F221" s="202" t="s">
        <v>295</v>
      </c>
      <c r="G221" s="203" t="s">
        <v>148</v>
      </c>
      <c r="H221" s="204">
        <v>348.64</v>
      </c>
      <c r="I221" s="205"/>
      <c r="J221" s="206">
        <f>ROUND(I221*H221,2)</f>
        <v>0</v>
      </c>
      <c r="K221" s="202" t="s">
        <v>149</v>
      </c>
      <c r="L221" s="40"/>
      <c r="M221" s="207" t="s">
        <v>1</v>
      </c>
      <c r="N221" s="208" t="s">
        <v>41</v>
      </c>
      <c r="O221" s="72"/>
      <c r="P221" s="209">
        <f>O221*H221</f>
        <v>0</v>
      </c>
      <c r="Q221" s="209">
        <v>6.9999999999999999E-4</v>
      </c>
      <c r="R221" s="209">
        <f>Q221*H221</f>
        <v>0.24404799999999999</v>
      </c>
      <c r="S221" s="209">
        <v>0</v>
      </c>
      <c r="T221" s="210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11" t="s">
        <v>150</v>
      </c>
      <c r="AT221" s="211" t="s">
        <v>145</v>
      </c>
      <c r="AU221" s="211" t="s">
        <v>85</v>
      </c>
      <c r="AY221" s="18" t="s">
        <v>143</v>
      </c>
      <c r="BE221" s="212">
        <f>IF(N221="základní",J221,0)</f>
        <v>0</v>
      </c>
      <c r="BF221" s="212">
        <f>IF(N221="snížená",J221,0)</f>
        <v>0</v>
      </c>
      <c r="BG221" s="212">
        <f>IF(N221="zákl. přenesená",J221,0)</f>
        <v>0</v>
      </c>
      <c r="BH221" s="212">
        <f>IF(N221="sníž. přenesená",J221,0)</f>
        <v>0</v>
      </c>
      <c r="BI221" s="212">
        <f>IF(N221="nulová",J221,0)</f>
        <v>0</v>
      </c>
      <c r="BJ221" s="18" t="s">
        <v>81</v>
      </c>
      <c r="BK221" s="212">
        <f>ROUND(I221*H221,2)</f>
        <v>0</v>
      </c>
      <c r="BL221" s="18" t="s">
        <v>150</v>
      </c>
      <c r="BM221" s="211" t="s">
        <v>296</v>
      </c>
    </row>
    <row r="222" spans="1:65" s="14" customFormat="1" ht="11.25">
      <c r="B222" s="225"/>
      <c r="C222" s="226"/>
      <c r="D222" s="215" t="s">
        <v>163</v>
      </c>
      <c r="E222" s="227" t="s">
        <v>1</v>
      </c>
      <c r="F222" s="228" t="s">
        <v>197</v>
      </c>
      <c r="G222" s="226"/>
      <c r="H222" s="227" t="s">
        <v>1</v>
      </c>
      <c r="I222" s="229"/>
      <c r="J222" s="226"/>
      <c r="K222" s="226"/>
      <c r="L222" s="230"/>
      <c r="M222" s="231"/>
      <c r="N222" s="232"/>
      <c r="O222" s="232"/>
      <c r="P222" s="232"/>
      <c r="Q222" s="232"/>
      <c r="R222" s="232"/>
      <c r="S222" s="232"/>
      <c r="T222" s="233"/>
      <c r="AT222" s="234" t="s">
        <v>163</v>
      </c>
      <c r="AU222" s="234" t="s">
        <v>85</v>
      </c>
      <c r="AV222" s="14" t="s">
        <v>81</v>
      </c>
      <c r="AW222" s="14" t="s">
        <v>32</v>
      </c>
      <c r="AX222" s="14" t="s">
        <v>76</v>
      </c>
      <c r="AY222" s="234" t="s">
        <v>143</v>
      </c>
    </row>
    <row r="223" spans="1:65" s="13" customFormat="1" ht="11.25">
      <c r="B223" s="213"/>
      <c r="C223" s="214"/>
      <c r="D223" s="215" t="s">
        <v>163</v>
      </c>
      <c r="E223" s="216" t="s">
        <v>1</v>
      </c>
      <c r="F223" s="217" t="s">
        <v>297</v>
      </c>
      <c r="G223" s="214"/>
      <c r="H223" s="218">
        <v>46.8</v>
      </c>
      <c r="I223" s="219"/>
      <c r="J223" s="214"/>
      <c r="K223" s="214"/>
      <c r="L223" s="220"/>
      <c r="M223" s="221"/>
      <c r="N223" s="222"/>
      <c r="O223" s="222"/>
      <c r="P223" s="222"/>
      <c r="Q223" s="222"/>
      <c r="R223" s="222"/>
      <c r="S223" s="222"/>
      <c r="T223" s="223"/>
      <c r="AT223" s="224" t="s">
        <v>163</v>
      </c>
      <c r="AU223" s="224" t="s">
        <v>85</v>
      </c>
      <c r="AV223" s="13" t="s">
        <v>85</v>
      </c>
      <c r="AW223" s="13" t="s">
        <v>32</v>
      </c>
      <c r="AX223" s="13" t="s">
        <v>76</v>
      </c>
      <c r="AY223" s="224" t="s">
        <v>143</v>
      </c>
    </row>
    <row r="224" spans="1:65" s="14" customFormat="1" ht="11.25">
      <c r="B224" s="225"/>
      <c r="C224" s="226"/>
      <c r="D224" s="215" t="s">
        <v>163</v>
      </c>
      <c r="E224" s="227" t="s">
        <v>1</v>
      </c>
      <c r="F224" s="228" t="s">
        <v>199</v>
      </c>
      <c r="G224" s="226"/>
      <c r="H224" s="227" t="s">
        <v>1</v>
      </c>
      <c r="I224" s="229"/>
      <c r="J224" s="226"/>
      <c r="K224" s="226"/>
      <c r="L224" s="230"/>
      <c r="M224" s="231"/>
      <c r="N224" s="232"/>
      <c r="O224" s="232"/>
      <c r="P224" s="232"/>
      <c r="Q224" s="232"/>
      <c r="R224" s="232"/>
      <c r="S224" s="232"/>
      <c r="T224" s="233"/>
      <c r="AT224" s="234" t="s">
        <v>163</v>
      </c>
      <c r="AU224" s="234" t="s">
        <v>85</v>
      </c>
      <c r="AV224" s="14" t="s">
        <v>81</v>
      </c>
      <c r="AW224" s="14" t="s">
        <v>32</v>
      </c>
      <c r="AX224" s="14" t="s">
        <v>76</v>
      </c>
      <c r="AY224" s="234" t="s">
        <v>143</v>
      </c>
    </row>
    <row r="225" spans="1:65" s="13" customFormat="1" ht="11.25">
      <c r="B225" s="213"/>
      <c r="C225" s="214"/>
      <c r="D225" s="215" t="s">
        <v>163</v>
      </c>
      <c r="E225" s="216" t="s">
        <v>1</v>
      </c>
      <c r="F225" s="217" t="s">
        <v>298</v>
      </c>
      <c r="G225" s="214"/>
      <c r="H225" s="218">
        <v>30</v>
      </c>
      <c r="I225" s="219"/>
      <c r="J225" s="214"/>
      <c r="K225" s="214"/>
      <c r="L225" s="220"/>
      <c r="M225" s="221"/>
      <c r="N225" s="222"/>
      <c r="O225" s="222"/>
      <c r="P225" s="222"/>
      <c r="Q225" s="222"/>
      <c r="R225" s="222"/>
      <c r="S225" s="222"/>
      <c r="T225" s="223"/>
      <c r="AT225" s="224" t="s">
        <v>163</v>
      </c>
      <c r="AU225" s="224" t="s">
        <v>85</v>
      </c>
      <c r="AV225" s="13" t="s">
        <v>85</v>
      </c>
      <c r="AW225" s="13" t="s">
        <v>32</v>
      </c>
      <c r="AX225" s="13" t="s">
        <v>76</v>
      </c>
      <c r="AY225" s="224" t="s">
        <v>143</v>
      </c>
    </row>
    <row r="226" spans="1:65" s="14" customFormat="1" ht="11.25">
      <c r="B226" s="225"/>
      <c r="C226" s="226"/>
      <c r="D226" s="215" t="s">
        <v>163</v>
      </c>
      <c r="E226" s="227" t="s">
        <v>1</v>
      </c>
      <c r="F226" s="228" t="s">
        <v>249</v>
      </c>
      <c r="G226" s="226"/>
      <c r="H226" s="227" t="s">
        <v>1</v>
      </c>
      <c r="I226" s="229"/>
      <c r="J226" s="226"/>
      <c r="K226" s="226"/>
      <c r="L226" s="230"/>
      <c r="M226" s="231"/>
      <c r="N226" s="232"/>
      <c r="O226" s="232"/>
      <c r="P226" s="232"/>
      <c r="Q226" s="232"/>
      <c r="R226" s="232"/>
      <c r="S226" s="232"/>
      <c r="T226" s="233"/>
      <c r="AT226" s="234" t="s">
        <v>163</v>
      </c>
      <c r="AU226" s="234" t="s">
        <v>85</v>
      </c>
      <c r="AV226" s="14" t="s">
        <v>81</v>
      </c>
      <c r="AW226" s="14" t="s">
        <v>32</v>
      </c>
      <c r="AX226" s="14" t="s">
        <v>76</v>
      </c>
      <c r="AY226" s="234" t="s">
        <v>143</v>
      </c>
    </row>
    <row r="227" spans="1:65" s="13" customFormat="1" ht="11.25">
      <c r="B227" s="213"/>
      <c r="C227" s="214"/>
      <c r="D227" s="215" t="s">
        <v>163</v>
      </c>
      <c r="E227" s="216" t="s">
        <v>1</v>
      </c>
      <c r="F227" s="217" t="s">
        <v>299</v>
      </c>
      <c r="G227" s="214"/>
      <c r="H227" s="218">
        <v>172.608</v>
      </c>
      <c r="I227" s="219"/>
      <c r="J227" s="214"/>
      <c r="K227" s="214"/>
      <c r="L227" s="220"/>
      <c r="M227" s="221"/>
      <c r="N227" s="222"/>
      <c r="O227" s="222"/>
      <c r="P227" s="222"/>
      <c r="Q227" s="222"/>
      <c r="R227" s="222"/>
      <c r="S227" s="222"/>
      <c r="T227" s="223"/>
      <c r="AT227" s="224" t="s">
        <v>163</v>
      </c>
      <c r="AU227" s="224" t="s">
        <v>85</v>
      </c>
      <c r="AV227" s="13" t="s">
        <v>85</v>
      </c>
      <c r="AW227" s="13" t="s">
        <v>32</v>
      </c>
      <c r="AX227" s="13" t="s">
        <v>76</v>
      </c>
      <c r="AY227" s="224" t="s">
        <v>143</v>
      </c>
    </row>
    <row r="228" spans="1:65" s="13" customFormat="1" ht="11.25">
      <c r="B228" s="213"/>
      <c r="C228" s="214"/>
      <c r="D228" s="215" t="s">
        <v>163</v>
      </c>
      <c r="E228" s="216" t="s">
        <v>1</v>
      </c>
      <c r="F228" s="217" t="s">
        <v>300</v>
      </c>
      <c r="G228" s="214"/>
      <c r="H228" s="218">
        <v>91.584000000000003</v>
      </c>
      <c r="I228" s="219"/>
      <c r="J228" s="214"/>
      <c r="K228" s="214"/>
      <c r="L228" s="220"/>
      <c r="M228" s="221"/>
      <c r="N228" s="222"/>
      <c r="O228" s="222"/>
      <c r="P228" s="222"/>
      <c r="Q228" s="222"/>
      <c r="R228" s="222"/>
      <c r="S228" s="222"/>
      <c r="T228" s="223"/>
      <c r="AT228" s="224" t="s">
        <v>163</v>
      </c>
      <c r="AU228" s="224" t="s">
        <v>85</v>
      </c>
      <c r="AV228" s="13" t="s">
        <v>85</v>
      </c>
      <c r="AW228" s="13" t="s">
        <v>32</v>
      </c>
      <c r="AX228" s="13" t="s">
        <v>76</v>
      </c>
      <c r="AY228" s="224" t="s">
        <v>143</v>
      </c>
    </row>
    <row r="229" spans="1:65" s="16" customFormat="1" ht="11.25">
      <c r="B229" s="246"/>
      <c r="C229" s="247"/>
      <c r="D229" s="215" t="s">
        <v>163</v>
      </c>
      <c r="E229" s="248" t="s">
        <v>1</v>
      </c>
      <c r="F229" s="249" t="s">
        <v>226</v>
      </c>
      <c r="G229" s="247"/>
      <c r="H229" s="250">
        <v>340.99200000000002</v>
      </c>
      <c r="I229" s="251"/>
      <c r="J229" s="247"/>
      <c r="K229" s="247"/>
      <c r="L229" s="252"/>
      <c r="M229" s="253"/>
      <c r="N229" s="254"/>
      <c r="O229" s="254"/>
      <c r="P229" s="254"/>
      <c r="Q229" s="254"/>
      <c r="R229" s="254"/>
      <c r="S229" s="254"/>
      <c r="T229" s="255"/>
      <c r="AT229" s="256" t="s">
        <v>163</v>
      </c>
      <c r="AU229" s="256" t="s">
        <v>85</v>
      </c>
      <c r="AV229" s="16" t="s">
        <v>155</v>
      </c>
      <c r="AW229" s="16" t="s">
        <v>32</v>
      </c>
      <c r="AX229" s="16" t="s">
        <v>76</v>
      </c>
      <c r="AY229" s="256" t="s">
        <v>143</v>
      </c>
    </row>
    <row r="230" spans="1:65" s="14" customFormat="1" ht="11.25">
      <c r="B230" s="225"/>
      <c r="C230" s="226"/>
      <c r="D230" s="215" t="s">
        <v>163</v>
      </c>
      <c r="E230" s="227" t="s">
        <v>1</v>
      </c>
      <c r="F230" s="228" t="s">
        <v>252</v>
      </c>
      <c r="G230" s="226"/>
      <c r="H230" s="227" t="s">
        <v>1</v>
      </c>
      <c r="I230" s="229"/>
      <c r="J230" s="226"/>
      <c r="K230" s="226"/>
      <c r="L230" s="230"/>
      <c r="M230" s="231"/>
      <c r="N230" s="232"/>
      <c r="O230" s="232"/>
      <c r="P230" s="232"/>
      <c r="Q230" s="232"/>
      <c r="R230" s="232"/>
      <c r="S230" s="232"/>
      <c r="T230" s="233"/>
      <c r="AT230" s="234" t="s">
        <v>163</v>
      </c>
      <c r="AU230" s="234" t="s">
        <v>85</v>
      </c>
      <c r="AV230" s="14" t="s">
        <v>81</v>
      </c>
      <c r="AW230" s="14" t="s">
        <v>32</v>
      </c>
      <c r="AX230" s="14" t="s">
        <v>76</v>
      </c>
      <c r="AY230" s="234" t="s">
        <v>143</v>
      </c>
    </row>
    <row r="231" spans="1:65" s="13" customFormat="1" ht="11.25">
      <c r="B231" s="213"/>
      <c r="C231" s="214"/>
      <c r="D231" s="215" t="s">
        <v>163</v>
      </c>
      <c r="E231" s="216" t="s">
        <v>1</v>
      </c>
      <c r="F231" s="217" t="s">
        <v>301</v>
      </c>
      <c r="G231" s="214"/>
      <c r="H231" s="218">
        <v>7.6479999999999997</v>
      </c>
      <c r="I231" s="219"/>
      <c r="J231" s="214"/>
      <c r="K231" s="214"/>
      <c r="L231" s="220"/>
      <c r="M231" s="221"/>
      <c r="N231" s="222"/>
      <c r="O231" s="222"/>
      <c r="P231" s="222"/>
      <c r="Q231" s="222"/>
      <c r="R231" s="222"/>
      <c r="S231" s="222"/>
      <c r="T231" s="223"/>
      <c r="AT231" s="224" t="s">
        <v>163</v>
      </c>
      <c r="AU231" s="224" t="s">
        <v>85</v>
      </c>
      <c r="AV231" s="13" t="s">
        <v>85</v>
      </c>
      <c r="AW231" s="13" t="s">
        <v>32</v>
      </c>
      <c r="AX231" s="13" t="s">
        <v>76</v>
      </c>
      <c r="AY231" s="224" t="s">
        <v>143</v>
      </c>
    </row>
    <row r="232" spans="1:65" s="15" customFormat="1" ht="11.25">
      <c r="B232" s="235"/>
      <c r="C232" s="236"/>
      <c r="D232" s="215" t="s">
        <v>163</v>
      </c>
      <c r="E232" s="237" t="s">
        <v>1</v>
      </c>
      <c r="F232" s="238" t="s">
        <v>201</v>
      </c>
      <c r="G232" s="236"/>
      <c r="H232" s="239">
        <v>348.64</v>
      </c>
      <c r="I232" s="240"/>
      <c r="J232" s="236"/>
      <c r="K232" s="236"/>
      <c r="L232" s="241"/>
      <c r="M232" s="242"/>
      <c r="N232" s="243"/>
      <c r="O232" s="243"/>
      <c r="P232" s="243"/>
      <c r="Q232" s="243"/>
      <c r="R232" s="243"/>
      <c r="S232" s="243"/>
      <c r="T232" s="244"/>
      <c r="AT232" s="245" t="s">
        <v>163</v>
      </c>
      <c r="AU232" s="245" t="s">
        <v>85</v>
      </c>
      <c r="AV232" s="15" t="s">
        <v>150</v>
      </c>
      <c r="AW232" s="15" t="s">
        <v>32</v>
      </c>
      <c r="AX232" s="15" t="s">
        <v>81</v>
      </c>
      <c r="AY232" s="245" t="s">
        <v>143</v>
      </c>
    </row>
    <row r="233" spans="1:65" s="2" customFormat="1" ht="16.5" customHeight="1">
      <c r="A233" s="35"/>
      <c r="B233" s="36"/>
      <c r="C233" s="200" t="s">
        <v>302</v>
      </c>
      <c r="D233" s="200" t="s">
        <v>145</v>
      </c>
      <c r="E233" s="201" t="s">
        <v>303</v>
      </c>
      <c r="F233" s="202" t="s">
        <v>304</v>
      </c>
      <c r="G233" s="203" t="s">
        <v>148</v>
      </c>
      <c r="H233" s="204">
        <v>348.64</v>
      </c>
      <c r="I233" s="205"/>
      <c r="J233" s="206">
        <f>ROUND(I233*H233,2)</f>
        <v>0</v>
      </c>
      <c r="K233" s="202" t="s">
        <v>149</v>
      </c>
      <c r="L233" s="40"/>
      <c r="M233" s="207" t="s">
        <v>1</v>
      </c>
      <c r="N233" s="208" t="s">
        <v>41</v>
      </c>
      <c r="O233" s="72"/>
      <c r="P233" s="209">
        <f>O233*H233</f>
        <v>0</v>
      </c>
      <c r="Q233" s="209">
        <v>0</v>
      </c>
      <c r="R233" s="209">
        <f>Q233*H233</f>
        <v>0</v>
      </c>
      <c r="S233" s="209">
        <v>0</v>
      </c>
      <c r="T233" s="210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11" t="s">
        <v>150</v>
      </c>
      <c r="AT233" s="211" t="s">
        <v>145</v>
      </c>
      <c r="AU233" s="211" t="s">
        <v>85</v>
      </c>
      <c r="AY233" s="18" t="s">
        <v>143</v>
      </c>
      <c r="BE233" s="212">
        <f>IF(N233="základní",J233,0)</f>
        <v>0</v>
      </c>
      <c r="BF233" s="212">
        <f>IF(N233="snížená",J233,0)</f>
        <v>0</v>
      </c>
      <c r="BG233" s="212">
        <f>IF(N233="zákl. přenesená",J233,0)</f>
        <v>0</v>
      </c>
      <c r="BH233" s="212">
        <f>IF(N233="sníž. přenesená",J233,0)</f>
        <v>0</v>
      </c>
      <c r="BI233" s="212">
        <f>IF(N233="nulová",J233,0)</f>
        <v>0</v>
      </c>
      <c r="BJ233" s="18" t="s">
        <v>81</v>
      </c>
      <c r="BK233" s="212">
        <f>ROUND(I233*H233,2)</f>
        <v>0</v>
      </c>
      <c r="BL233" s="18" t="s">
        <v>150</v>
      </c>
      <c r="BM233" s="211" t="s">
        <v>305</v>
      </c>
    </row>
    <row r="234" spans="1:65" s="2" customFormat="1" ht="21.75" customHeight="1">
      <c r="A234" s="35"/>
      <c r="B234" s="36"/>
      <c r="C234" s="200" t="s">
        <v>306</v>
      </c>
      <c r="D234" s="200" t="s">
        <v>145</v>
      </c>
      <c r="E234" s="201" t="s">
        <v>307</v>
      </c>
      <c r="F234" s="202" t="s">
        <v>308</v>
      </c>
      <c r="G234" s="203" t="s">
        <v>195</v>
      </c>
      <c r="H234" s="204">
        <v>877.88400000000001</v>
      </c>
      <c r="I234" s="205"/>
      <c r="J234" s="206">
        <f>ROUND(I234*H234,2)</f>
        <v>0</v>
      </c>
      <c r="K234" s="202" t="s">
        <v>149</v>
      </c>
      <c r="L234" s="40"/>
      <c r="M234" s="207" t="s">
        <v>1</v>
      </c>
      <c r="N234" s="208" t="s">
        <v>41</v>
      </c>
      <c r="O234" s="72"/>
      <c r="P234" s="209">
        <f>O234*H234</f>
        <v>0</v>
      </c>
      <c r="Q234" s="209">
        <v>0</v>
      </c>
      <c r="R234" s="209">
        <f>Q234*H234</f>
        <v>0</v>
      </c>
      <c r="S234" s="209">
        <v>0</v>
      </c>
      <c r="T234" s="210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1" t="s">
        <v>150</v>
      </c>
      <c r="AT234" s="211" t="s">
        <v>145</v>
      </c>
      <c r="AU234" s="211" t="s">
        <v>85</v>
      </c>
      <c r="AY234" s="18" t="s">
        <v>143</v>
      </c>
      <c r="BE234" s="212">
        <f>IF(N234="základní",J234,0)</f>
        <v>0</v>
      </c>
      <c r="BF234" s="212">
        <f>IF(N234="snížená",J234,0)</f>
        <v>0</v>
      </c>
      <c r="BG234" s="212">
        <f>IF(N234="zákl. přenesená",J234,0)</f>
        <v>0</v>
      </c>
      <c r="BH234" s="212">
        <f>IF(N234="sníž. přenesená",J234,0)</f>
        <v>0</v>
      </c>
      <c r="BI234" s="212">
        <f>IF(N234="nulová",J234,0)</f>
        <v>0</v>
      </c>
      <c r="BJ234" s="18" t="s">
        <v>81</v>
      </c>
      <c r="BK234" s="212">
        <f>ROUND(I234*H234,2)</f>
        <v>0</v>
      </c>
      <c r="BL234" s="18" t="s">
        <v>150</v>
      </c>
      <c r="BM234" s="211" t="s">
        <v>309</v>
      </c>
    </row>
    <row r="235" spans="1:65" s="14" customFormat="1" ht="11.25">
      <c r="B235" s="225"/>
      <c r="C235" s="226"/>
      <c r="D235" s="215" t="s">
        <v>163</v>
      </c>
      <c r="E235" s="227" t="s">
        <v>1</v>
      </c>
      <c r="F235" s="228" t="s">
        <v>310</v>
      </c>
      <c r="G235" s="226"/>
      <c r="H235" s="227" t="s">
        <v>1</v>
      </c>
      <c r="I235" s="229"/>
      <c r="J235" s="226"/>
      <c r="K235" s="226"/>
      <c r="L235" s="230"/>
      <c r="M235" s="231"/>
      <c r="N235" s="232"/>
      <c r="O235" s="232"/>
      <c r="P235" s="232"/>
      <c r="Q235" s="232"/>
      <c r="R235" s="232"/>
      <c r="S235" s="232"/>
      <c r="T235" s="233"/>
      <c r="AT235" s="234" t="s">
        <v>163</v>
      </c>
      <c r="AU235" s="234" t="s">
        <v>85</v>
      </c>
      <c r="AV235" s="14" t="s">
        <v>81</v>
      </c>
      <c r="AW235" s="14" t="s">
        <v>32</v>
      </c>
      <c r="AX235" s="14" t="s">
        <v>76</v>
      </c>
      <c r="AY235" s="234" t="s">
        <v>143</v>
      </c>
    </row>
    <row r="236" spans="1:65" s="13" customFormat="1" ht="11.25">
      <c r="B236" s="213"/>
      <c r="C236" s="214"/>
      <c r="D236" s="215" t="s">
        <v>163</v>
      </c>
      <c r="E236" s="216" t="s">
        <v>1</v>
      </c>
      <c r="F236" s="217" t="s">
        <v>311</v>
      </c>
      <c r="G236" s="214"/>
      <c r="H236" s="218">
        <v>417.94200000000001</v>
      </c>
      <c r="I236" s="219"/>
      <c r="J236" s="214"/>
      <c r="K236" s="214"/>
      <c r="L236" s="220"/>
      <c r="M236" s="221"/>
      <c r="N236" s="222"/>
      <c r="O236" s="222"/>
      <c r="P236" s="222"/>
      <c r="Q236" s="222"/>
      <c r="R236" s="222"/>
      <c r="S236" s="222"/>
      <c r="T236" s="223"/>
      <c r="AT236" s="224" t="s">
        <v>163</v>
      </c>
      <c r="AU236" s="224" t="s">
        <v>85</v>
      </c>
      <c r="AV236" s="13" t="s">
        <v>85</v>
      </c>
      <c r="AW236" s="13" t="s">
        <v>32</v>
      </c>
      <c r="AX236" s="13" t="s">
        <v>76</v>
      </c>
      <c r="AY236" s="224" t="s">
        <v>143</v>
      </c>
    </row>
    <row r="237" spans="1:65" s="13" customFormat="1" ht="11.25">
      <c r="B237" s="213"/>
      <c r="C237" s="214"/>
      <c r="D237" s="215" t="s">
        <v>163</v>
      </c>
      <c r="E237" s="216" t="s">
        <v>1</v>
      </c>
      <c r="F237" s="217" t="s">
        <v>311</v>
      </c>
      <c r="G237" s="214"/>
      <c r="H237" s="218">
        <v>417.94200000000001</v>
      </c>
      <c r="I237" s="219"/>
      <c r="J237" s="214"/>
      <c r="K237" s="214"/>
      <c r="L237" s="220"/>
      <c r="M237" s="221"/>
      <c r="N237" s="222"/>
      <c r="O237" s="222"/>
      <c r="P237" s="222"/>
      <c r="Q237" s="222"/>
      <c r="R237" s="222"/>
      <c r="S237" s="222"/>
      <c r="T237" s="223"/>
      <c r="AT237" s="224" t="s">
        <v>163</v>
      </c>
      <c r="AU237" s="224" t="s">
        <v>85</v>
      </c>
      <c r="AV237" s="13" t="s">
        <v>85</v>
      </c>
      <c r="AW237" s="13" t="s">
        <v>32</v>
      </c>
      <c r="AX237" s="13" t="s">
        <v>76</v>
      </c>
      <c r="AY237" s="224" t="s">
        <v>143</v>
      </c>
    </row>
    <row r="238" spans="1:65" s="13" customFormat="1" ht="11.25">
      <c r="B238" s="213"/>
      <c r="C238" s="214"/>
      <c r="D238" s="215" t="s">
        <v>163</v>
      </c>
      <c r="E238" s="216" t="s">
        <v>1</v>
      </c>
      <c r="F238" s="217" t="s">
        <v>312</v>
      </c>
      <c r="G238" s="214"/>
      <c r="H238" s="218">
        <v>42</v>
      </c>
      <c r="I238" s="219"/>
      <c r="J238" s="214"/>
      <c r="K238" s="214"/>
      <c r="L238" s="220"/>
      <c r="M238" s="221"/>
      <c r="N238" s="222"/>
      <c r="O238" s="222"/>
      <c r="P238" s="222"/>
      <c r="Q238" s="222"/>
      <c r="R238" s="222"/>
      <c r="S238" s="222"/>
      <c r="T238" s="223"/>
      <c r="AT238" s="224" t="s">
        <v>163</v>
      </c>
      <c r="AU238" s="224" t="s">
        <v>85</v>
      </c>
      <c r="AV238" s="13" t="s">
        <v>85</v>
      </c>
      <c r="AW238" s="13" t="s">
        <v>32</v>
      </c>
      <c r="AX238" s="13" t="s">
        <v>76</v>
      </c>
      <c r="AY238" s="224" t="s">
        <v>143</v>
      </c>
    </row>
    <row r="239" spans="1:65" s="15" customFormat="1" ht="11.25">
      <c r="B239" s="235"/>
      <c r="C239" s="236"/>
      <c r="D239" s="215" t="s">
        <v>163</v>
      </c>
      <c r="E239" s="237" t="s">
        <v>1</v>
      </c>
      <c r="F239" s="238" t="s">
        <v>201</v>
      </c>
      <c r="G239" s="236"/>
      <c r="H239" s="239">
        <v>877.88400000000001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AT239" s="245" t="s">
        <v>163</v>
      </c>
      <c r="AU239" s="245" t="s">
        <v>85</v>
      </c>
      <c r="AV239" s="15" t="s">
        <v>150</v>
      </c>
      <c r="AW239" s="15" t="s">
        <v>32</v>
      </c>
      <c r="AX239" s="15" t="s">
        <v>81</v>
      </c>
      <c r="AY239" s="245" t="s">
        <v>143</v>
      </c>
    </row>
    <row r="240" spans="1:65" s="2" customFormat="1" ht="21.75" customHeight="1">
      <c r="A240" s="35"/>
      <c r="B240" s="36"/>
      <c r="C240" s="200" t="s">
        <v>313</v>
      </c>
      <c r="D240" s="200" t="s">
        <v>145</v>
      </c>
      <c r="E240" s="201" t="s">
        <v>314</v>
      </c>
      <c r="F240" s="202" t="s">
        <v>315</v>
      </c>
      <c r="G240" s="203" t="s">
        <v>195</v>
      </c>
      <c r="H240" s="204">
        <v>835.88400000000001</v>
      </c>
      <c r="I240" s="205"/>
      <c r="J240" s="206">
        <f>ROUND(I240*H240,2)</f>
        <v>0</v>
      </c>
      <c r="K240" s="202" t="s">
        <v>149</v>
      </c>
      <c r="L240" s="40"/>
      <c r="M240" s="207" t="s">
        <v>1</v>
      </c>
      <c r="N240" s="208" t="s">
        <v>41</v>
      </c>
      <c r="O240" s="72"/>
      <c r="P240" s="209">
        <f>O240*H240</f>
        <v>0</v>
      </c>
      <c r="Q240" s="209">
        <v>0</v>
      </c>
      <c r="R240" s="209">
        <f>Q240*H240</f>
        <v>0</v>
      </c>
      <c r="S240" s="209">
        <v>0</v>
      </c>
      <c r="T240" s="210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11" t="s">
        <v>150</v>
      </c>
      <c r="AT240" s="211" t="s">
        <v>145</v>
      </c>
      <c r="AU240" s="211" t="s">
        <v>85</v>
      </c>
      <c r="AY240" s="18" t="s">
        <v>143</v>
      </c>
      <c r="BE240" s="212">
        <f>IF(N240="základní",J240,0)</f>
        <v>0</v>
      </c>
      <c r="BF240" s="212">
        <f>IF(N240="snížená",J240,0)</f>
        <v>0</v>
      </c>
      <c r="BG240" s="212">
        <f>IF(N240="zákl. přenesená",J240,0)</f>
        <v>0</v>
      </c>
      <c r="BH240" s="212">
        <f>IF(N240="sníž. přenesená",J240,0)</f>
        <v>0</v>
      </c>
      <c r="BI240" s="212">
        <f>IF(N240="nulová",J240,0)</f>
        <v>0</v>
      </c>
      <c r="BJ240" s="18" t="s">
        <v>81</v>
      </c>
      <c r="BK240" s="212">
        <f>ROUND(I240*H240,2)</f>
        <v>0</v>
      </c>
      <c r="BL240" s="18" t="s">
        <v>150</v>
      </c>
      <c r="BM240" s="211" t="s">
        <v>316</v>
      </c>
    </row>
    <row r="241" spans="1:65" s="14" customFormat="1" ht="11.25">
      <c r="B241" s="225"/>
      <c r="C241" s="226"/>
      <c r="D241" s="215" t="s">
        <v>163</v>
      </c>
      <c r="E241" s="227" t="s">
        <v>1</v>
      </c>
      <c r="F241" s="228" t="s">
        <v>310</v>
      </c>
      <c r="G241" s="226"/>
      <c r="H241" s="227" t="s">
        <v>1</v>
      </c>
      <c r="I241" s="229"/>
      <c r="J241" s="226"/>
      <c r="K241" s="226"/>
      <c r="L241" s="230"/>
      <c r="M241" s="231"/>
      <c r="N241" s="232"/>
      <c r="O241" s="232"/>
      <c r="P241" s="232"/>
      <c r="Q241" s="232"/>
      <c r="R241" s="232"/>
      <c r="S241" s="232"/>
      <c r="T241" s="233"/>
      <c r="AT241" s="234" t="s">
        <v>163</v>
      </c>
      <c r="AU241" s="234" t="s">
        <v>85</v>
      </c>
      <c r="AV241" s="14" t="s">
        <v>81</v>
      </c>
      <c r="AW241" s="14" t="s">
        <v>32</v>
      </c>
      <c r="AX241" s="14" t="s">
        <v>76</v>
      </c>
      <c r="AY241" s="234" t="s">
        <v>143</v>
      </c>
    </row>
    <row r="242" spans="1:65" s="13" customFormat="1" ht="11.25">
      <c r="B242" s="213"/>
      <c r="C242" s="214"/>
      <c r="D242" s="215" t="s">
        <v>163</v>
      </c>
      <c r="E242" s="216" t="s">
        <v>1</v>
      </c>
      <c r="F242" s="217" t="s">
        <v>311</v>
      </c>
      <c r="G242" s="214"/>
      <c r="H242" s="218">
        <v>417.94200000000001</v>
      </c>
      <c r="I242" s="219"/>
      <c r="J242" s="214"/>
      <c r="K242" s="214"/>
      <c r="L242" s="220"/>
      <c r="M242" s="221"/>
      <c r="N242" s="222"/>
      <c r="O242" s="222"/>
      <c r="P242" s="222"/>
      <c r="Q242" s="222"/>
      <c r="R242" s="222"/>
      <c r="S242" s="222"/>
      <c r="T242" s="223"/>
      <c r="AT242" s="224" t="s">
        <v>163</v>
      </c>
      <c r="AU242" s="224" t="s">
        <v>85</v>
      </c>
      <c r="AV242" s="13" t="s">
        <v>85</v>
      </c>
      <c r="AW242" s="13" t="s">
        <v>32</v>
      </c>
      <c r="AX242" s="13" t="s">
        <v>76</v>
      </c>
      <c r="AY242" s="224" t="s">
        <v>143</v>
      </c>
    </row>
    <row r="243" spans="1:65" s="13" customFormat="1" ht="11.25">
      <c r="B243" s="213"/>
      <c r="C243" s="214"/>
      <c r="D243" s="215" t="s">
        <v>163</v>
      </c>
      <c r="E243" s="216" t="s">
        <v>1</v>
      </c>
      <c r="F243" s="217" t="s">
        <v>311</v>
      </c>
      <c r="G243" s="214"/>
      <c r="H243" s="218">
        <v>417.94200000000001</v>
      </c>
      <c r="I243" s="219"/>
      <c r="J243" s="214"/>
      <c r="K243" s="214"/>
      <c r="L243" s="220"/>
      <c r="M243" s="221"/>
      <c r="N243" s="222"/>
      <c r="O243" s="222"/>
      <c r="P243" s="222"/>
      <c r="Q243" s="222"/>
      <c r="R243" s="222"/>
      <c r="S243" s="222"/>
      <c r="T243" s="223"/>
      <c r="AT243" s="224" t="s">
        <v>163</v>
      </c>
      <c r="AU243" s="224" t="s">
        <v>85</v>
      </c>
      <c r="AV243" s="13" t="s">
        <v>85</v>
      </c>
      <c r="AW243" s="13" t="s">
        <v>32</v>
      </c>
      <c r="AX243" s="13" t="s">
        <v>76</v>
      </c>
      <c r="AY243" s="224" t="s">
        <v>143</v>
      </c>
    </row>
    <row r="244" spans="1:65" s="15" customFormat="1" ht="11.25">
      <c r="B244" s="235"/>
      <c r="C244" s="236"/>
      <c r="D244" s="215" t="s">
        <v>163</v>
      </c>
      <c r="E244" s="237" t="s">
        <v>1</v>
      </c>
      <c r="F244" s="238" t="s">
        <v>201</v>
      </c>
      <c r="G244" s="236"/>
      <c r="H244" s="239">
        <v>835.88400000000001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AT244" s="245" t="s">
        <v>163</v>
      </c>
      <c r="AU244" s="245" t="s">
        <v>85</v>
      </c>
      <c r="AV244" s="15" t="s">
        <v>150</v>
      </c>
      <c r="AW244" s="15" t="s">
        <v>32</v>
      </c>
      <c r="AX244" s="15" t="s">
        <v>81</v>
      </c>
      <c r="AY244" s="245" t="s">
        <v>143</v>
      </c>
    </row>
    <row r="245" spans="1:65" s="2" customFormat="1" ht="21.75" customHeight="1">
      <c r="A245" s="35"/>
      <c r="B245" s="36"/>
      <c r="C245" s="200" t="s">
        <v>317</v>
      </c>
      <c r="D245" s="200" t="s">
        <v>145</v>
      </c>
      <c r="E245" s="201" t="s">
        <v>318</v>
      </c>
      <c r="F245" s="202" t="s">
        <v>319</v>
      </c>
      <c r="G245" s="203" t="s">
        <v>195</v>
      </c>
      <c r="H245" s="204">
        <v>349.34399999999999</v>
      </c>
      <c r="I245" s="205"/>
      <c r="J245" s="206">
        <f>ROUND(I245*H245,2)</f>
        <v>0</v>
      </c>
      <c r="K245" s="202" t="s">
        <v>149</v>
      </c>
      <c r="L245" s="40"/>
      <c r="M245" s="207" t="s">
        <v>1</v>
      </c>
      <c r="N245" s="208" t="s">
        <v>41</v>
      </c>
      <c r="O245" s="72"/>
      <c r="P245" s="209">
        <f>O245*H245</f>
        <v>0</v>
      </c>
      <c r="Q245" s="209">
        <v>0</v>
      </c>
      <c r="R245" s="209">
        <f>Q245*H245</f>
        <v>0</v>
      </c>
      <c r="S245" s="209">
        <v>0</v>
      </c>
      <c r="T245" s="210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11" t="s">
        <v>150</v>
      </c>
      <c r="AT245" s="211" t="s">
        <v>145</v>
      </c>
      <c r="AU245" s="211" t="s">
        <v>85</v>
      </c>
      <c r="AY245" s="18" t="s">
        <v>143</v>
      </c>
      <c r="BE245" s="212">
        <f>IF(N245="základní",J245,0)</f>
        <v>0</v>
      </c>
      <c r="BF245" s="212">
        <f>IF(N245="snížená",J245,0)</f>
        <v>0</v>
      </c>
      <c r="BG245" s="212">
        <f>IF(N245="zákl. přenesená",J245,0)</f>
        <v>0</v>
      </c>
      <c r="BH245" s="212">
        <f>IF(N245="sníž. přenesená",J245,0)</f>
        <v>0</v>
      </c>
      <c r="BI245" s="212">
        <f>IF(N245="nulová",J245,0)</f>
        <v>0</v>
      </c>
      <c r="BJ245" s="18" t="s">
        <v>81</v>
      </c>
      <c r="BK245" s="212">
        <f>ROUND(I245*H245,2)</f>
        <v>0</v>
      </c>
      <c r="BL245" s="18" t="s">
        <v>150</v>
      </c>
      <c r="BM245" s="211" t="s">
        <v>320</v>
      </c>
    </row>
    <row r="246" spans="1:65" s="13" customFormat="1" ht="11.25">
      <c r="B246" s="213"/>
      <c r="C246" s="214"/>
      <c r="D246" s="215" t="s">
        <v>163</v>
      </c>
      <c r="E246" s="216" t="s">
        <v>1</v>
      </c>
      <c r="F246" s="217" t="s">
        <v>321</v>
      </c>
      <c r="G246" s="214"/>
      <c r="H246" s="218">
        <v>1185.2270000000001</v>
      </c>
      <c r="I246" s="219"/>
      <c r="J246" s="214"/>
      <c r="K246" s="214"/>
      <c r="L246" s="220"/>
      <c r="M246" s="221"/>
      <c r="N246" s="222"/>
      <c r="O246" s="222"/>
      <c r="P246" s="222"/>
      <c r="Q246" s="222"/>
      <c r="R246" s="222"/>
      <c r="S246" s="222"/>
      <c r="T246" s="223"/>
      <c r="AT246" s="224" t="s">
        <v>163</v>
      </c>
      <c r="AU246" s="224" t="s">
        <v>85</v>
      </c>
      <c r="AV246" s="13" t="s">
        <v>85</v>
      </c>
      <c r="AW246" s="13" t="s">
        <v>32</v>
      </c>
      <c r="AX246" s="13" t="s">
        <v>76</v>
      </c>
      <c r="AY246" s="224" t="s">
        <v>143</v>
      </c>
    </row>
    <row r="247" spans="1:65" s="13" customFormat="1" ht="11.25">
      <c r="B247" s="213"/>
      <c r="C247" s="214"/>
      <c r="D247" s="215" t="s">
        <v>163</v>
      </c>
      <c r="E247" s="216" t="s">
        <v>1</v>
      </c>
      <c r="F247" s="217" t="s">
        <v>322</v>
      </c>
      <c r="G247" s="214"/>
      <c r="H247" s="218">
        <v>-835.88300000000004</v>
      </c>
      <c r="I247" s="219"/>
      <c r="J247" s="214"/>
      <c r="K247" s="214"/>
      <c r="L247" s="220"/>
      <c r="M247" s="221"/>
      <c r="N247" s="222"/>
      <c r="O247" s="222"/>
      <c r="P247" s="222"/>
      <c r="Q247" s="222"/>
      <c r="R247" s="222"/>
      <c r="S247" s="222"/>
      <c r="T247" s="223"/>
      <c r="AT247" s="224" t="s">
        <v>163</v>
      </c>
      <c r="AU247" s="224" t="s">
        <v>85</v>
      </c>
      <c r="AV247" s="13" t="s">
        <v>85</v>
      </c>
      <c r="AW247" s="13" t="s">
        <v>32</v>
      </c>
      <c r="AX247" s="13" t="s">
        <v>76</v>
      </c>
      <c r="AY247" s="224" t="s">
        <v>143</v>
      </c>
    </row>
    <row r="248" spans="1:65" s="15" customFormat="1" ht="11.25">
      <c r="B248" s="235"/>
      <c r="C248" s="236"/>
      <c r="D248" s="215" t="s">
        <v>163</v>
      </c>
      <c r="E248" s="237" t="s">
        <v>107</v>
      </c>
      <c r="F248" s="238" t="s">
        <v>201</v>
      </c>
      <c r="G248" s="236"/>
      <c r="H248" s="239">
        <v>349.34399999999999</v>
      </c>
      <c r="I248" s="240"/>
      <c r="J248" s="236"/>
      <c r="K248" s="236"/>
      <c r="L248" s="241"/>
      <c r="M248" s="242"/>
      <c r="N248" s="243"/>
      <c r="O248" s="243"/>
      <c r="P248" s="243"/>
      <c r="Q248" s="243"/>
      <c r="R248" s="243"/>
      <c r="S248" s="243"/>
      <c r="T248" s="244"/>
      <c r="AT248" s="245" t="s">
        <v>163</v>
      </c>
      <c r="AU248" s="245" t="s">
        <v>85</v>
      </c>
      <c r="AV248" s="15" t="s">
        <v>150</v>
      </c>
      <c r="AW248" s="15" t="s">
        <v>32</v>
      </c>
      <c r="AX248" s="15" t="s">
        <v>81</v>
      </c>
      <c r="AY248" s="245" t="s">
        <v>143</v>
      </c>
    </row>
    <row r="249" spans="1:65" s="2" customFormat="1" ht="33" customHeight="1">
      <c r="A249" s="35"/>
      <c r="B249" s="36"/>
      <c r="C249" s="200" t="s">
        <v>323</v>
      </c>
      <c r="D249" s="200" t="s">
        <v>145</v>
      </c>
      <c r="E249" s="201" t="s">
        <v>324</v>
      </c>
      <c r="F249" s="202" t="s">
        <v>325</v>
      </c>
      <c r="G249" s="203" t="s">
        <v>195</v>
      </c>
      <c r="H249" s="204">
        <v>3493.44</v>
      </c>
      <c r="I249" s="205"/>
      <c r="J249" s="206">
        <f>ROUND(I249*H249,2)</f>
        <v>0</v>
      </c>
      <c r="K249" s="202" t="s">
        <v>149</v>
      </c>
      <c r="L249" s="40"/>
      <c r="M249" s="207" t="s">
        <v>1</v>
      </c>
      <c r="N249" s="208" t="s">
        <v>41</v>
      </c>
      <c r="O249" s="72"/>
      <c r="P249" s="209">
        <f>O249*H249</f>
        <v>0</v>
      </c>
      <c r="Q249" s="209">
        <v>0</v>
      </c>
      <c r="R249" s="209">
        <f>Q249*H249</f>
        <v>0</v>
      </c>
      <c r="S249" s="209">
        <v>0</v>
      </c>
      <c r="T249" s="210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11" t="s">
        <v>150</v>
      </c>
      <c r="AT249" s="211" t="s">
        <v>145</v>
      </c>
      <c r="AU249" s="211" t="s">
        <v>85</v>
      </c>
      <c r="AY249" s="18" t="s">
        <v>143</v>
      </c>
      <c r="BE249" s="212">
        <f>IF(N249="základní",J249,0)</f>
        <v>0</v>
      </c>
      <c r="BF249" s="212">
        <f>IF(N249="snížená",J249,0)</f>
        <v>0</v>
      </c>
      <c r="BG249" s="212">
        <f>IF(N249="zákl. přenesená",J249,0)</f>
        <v>0</v>
      </c>
      <c r="BH249" s="212">
        <f>IF(N249="sníž. přenesená",J249,0)</f>
        <v>0</v>
      </c>
      <c r="BI249" s="212">
        <f>IF(N249="nulová",J249,0)</f>
        <v>0</v>
      </c>
      <c r="BJ249" s="18" t="s">
        <v>81</v>
      </c>
      <c r="BK249" s="212">
        <f>ROUND(I249*H249,2)</f>
        <v>0</v>
      </c>
      <c r="BL249" s="18" t="s">
        <v>150</v>
      </c>
      <c r="BM249" s="211" t="s">
        <v>326</v>
      </c>
    </row>
    <row r="250" spans="1:65" s="13" customFormat="1" ht="11.25">
      <c r="B250" s="213"/>
      <c r="C250" s="214"/>
      <c r="D250" s="215" t="s">
        <v>163</v>
      </c>
      <c r="E250" s="216" t="s">
        <v>1</v>
      </c>
      <c r="F250" s="217" t="s">
        <v>327</v>
      </c>
      <c r="G250" s="214"/>
      <c r="H250" s="218">
        <v>3493.44</v>
      </c>
      <c r="I250" s="219"/>
      <c r="J250" s="214"/>
      <c r="K250" s="214"/>
      <c r="L250" s="220"/>
      <c r="M250" s="221"/>
      <c r="N250" s="222"/>
      <c r="O250" s="222"/>
      <c r="P250" s="222"/>
      <c r="Q250" s="222"/>
      <c r="R250" s="222"/>
      <c r="S250" s="222"/>
      <c r="T250" s="223"/>
      <c r="AT250" s="224" t="s">
        <v>163</v>
      </c>
      <c r="AU250" s="224" t="s">
        <v>85</v>
      </c>
      <c r="AV250" s="13" t="s">
        <v>85</v>
      </c>
      <c r="AW250" s="13" t="s">
        <v>32</v>
      </c>
      <c r="AX250" s="13" t="s">
        <v>81</v>
      </c>
      <c r="AY250" s="224" t="s">
        <v>143</v>
      </c>
    </row>
    <row r="251" spans="1:65" s="2" customFormat="1" ht="21.75" customHeight="1">
      <c r="A251" s="35"/>
      <c r="B251" s="36"/>
      <c r="C251" s="200" t="s">
        <v>328</v>
      </c>
      <c r="D251" s="200" t="s">
        <v>145</v>
      </c>
      <c r="E251" s="201" t="s">
        <v>329</v>
      </c>
      <c r="F251" s="202" t="s">
        <v>330</v>
      </c>
      <c r="G251" s="203" t="s">
        <v>195</v>
      </c>
      <c r="H251" s="204">
        <v>438.94200000000001</v>
      </c>
      <c r="I251" s="205"/>
      <c r="J251" s="206">
        <f>ROUND(I251*H251,2)</f>
        <v>0</v>
      </c>
      <c r="K251" s="202" t="s">
        <v>149</v>
      </c>
      <c r="L251" s="40"/>
      <c r="M251" s="207" t="s">
        <v>1</v>
      </c>
      <c r="N251" s="208" t="s">
        <v>41</v>
      </c>
      <c r="O251" s="72"/>
      <c r="P251" s="209">
        <f>O251*H251</f>
        <v>0</v>
      </c>
      <c r="Q251" s="209">
        <v>0</v>
      </c>
      <c r="R251" s="209">
        <f>Q251*H251</f>
        <v>0</v>
      </c>
      <c r="S251" s="209">
        <v>0</v>
      </c>
      <c r="T251" s="210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1" t="s">
        <v>150</v>
      </c>
      <c r="AT251" s="211" t="s">
        <v>145</v>
      </c>
      <c r="AU251" s="211" t="s">
        <v>85</v>
      </c>
      <c r="AY251" s="18" t="s">
        <v>143</v>
      </c>
      <c r="BE251" s="212">
        <f>IF(N251="základní",J251,0)</f>
        <v>0</v>
      </c>
      <c r="BF251" s="212">
        <f>IF(N251="snížená",J251,0)</f>
        <v>0</v>
      </c>
      <c r="BG251" s="212">
        <f>IF(N251="zákl. přenesená",J251,0)</f>
        <v>0</v>
      </c>
      <c r="BH251" s="212">
        <f>IF(N251="sníž. přenesená",J251,0)</f>
        <v>0</v>
      </c>
      <c r="BI251" s="212">
        <f>IF(N251="nulová",J251,0)</f>
        <v>0</v>
      </c>
      <c r="BJ251" s="18" t="s">
        <v>81</v>
      </c>
      <c r="BK251" s="212">
        <f>ROUND(I251*H251,2)</f>
        <v>0</v>
      </c>
      <c r="BL251" s="18" t="s">
        <v>150</v>
      </c>
      <c r="BM251" s="211" t="s">
        <v>331</v>
      </c>
    </row>
    <row r="252" spans="1:65" s="14" customFormat="1" ht="11.25">
      <c r="B252" s="225"/>
      <c r="C252" s="226"/>
      <c r="D252" s="215" t="s">
        <v>163</v>
      </c>
      <c r="E252" s="227" t="s">
        <v>1</v>
      </c>
      <c r="F252" s="228" t="s">
        <v>332</v>
      </c>
      <c r="G252" s="226"/>
      <c r="H252" s="227" t="s">
        <v>1</v>
      </c>
      <c r="I252" s="229"/>
      <c r="J252" s="226"/>
      <c r="K252" s="226"/>
      <c r="L252" s="230"/>
      <c r="M252" s="231"/>
      <c r="N252" s="232"/>
      <c r="O252" s="232"/>
      <c r="P252" s="232"/>
      <c r="Q252" s="232"/>
      <c r="R252" s="232"/>
      <c r="S252" s="232"/>
      <c r="T252" s="233"/>
      <c r="AT252" s="234" t="s">
        <v>163</v>
      </c>
      <c r="AU252" s="234" t="s">
        <v>85</v>
      </c>
      <c r="AV252" s="14" t="s">
        <v>81</v>
      </c>
      <c r="AW252" s="14" t="s">
        <v>32</v>
      </c>
      <c r="AX252" s="14" t="s">
        <v>76</v>
      </c>
      <c r="AY252" s="234" t="s">
        <v>143</v>
      </c>
    </row>
    <row r="253" spans="1:65" s="13" customFormat="1" ht="11.25">
      <c r="B253" s="213"/>
      <c r="C253" s="214"/>
      <c r="D253" s="215" t="s">
        <v>163</v>
      </c>
      <c r="E253" s="216" t="s">
        <v>1</v>
      </c>
      <c r="F253" s="217" t="s">
        <v>311</v>
      </c>
      <c r="G253" s="214"/>
      <c r="H253" s="218">
        <v>417.94200000000001</v>
      </c>
      <c r="I253" s="219"/>
      <c r="J253" s="214"/>
      <c r="K253" s="214"/>
      <c r="L253" s="220"/>
      <c r="M253" s="221"/>
      <c r="N253" s="222"/>
      <c r="O253" s="222"/>
      <c r="P253" s="222"/>
      <c r="Q253" s="222"/>
      <c r="R253" s="222"/>
      <c r="S253" s="222"/>
      <c r="T253" s="223"/>
      <c r="AT253" s="224" t="s">
        <v>163</v>
      </c>
      <c r="AU253" s="224" t="s">
        <v>85</v>
      </c>
      <c r="AV253" s="13" t="s">
        <v>85</v>
      </c>
      <c r="AW253" s="13" t="s">
        <v>32</v>
      </c>
      <c r="AX253" s="13" t="s">
        <v>76</v>
      </c>
      <c r="AY253" s="224" t="s">
        <v>143</v>
      </c>
    </row>
    <row r="254" spans="1:65" s="13" customFormat="1" ht="11.25">
      <c r="B254" s="213"/>
      <c r="C254" s="214"/>
      <c r="D254" s="215" t="s">
        <v>163</v>
      </c>
      <c r="E254" s="216" t="s">
        <v>1</v>
      </c>
      <c r="F254" s="217" t="s">
        <v>333</v>
      </c>
      <c r="G254" s="214"/>
      <c r="H254" s="218">
        <v>21</v>
      </c>
      <c r="I254" s="219"/>
      <c r="J254" s="214"/>
      <c r="K254" s="214"/>
      <c r="L254" s="220"/>
      <c r="M254" s="221"/>
      <c r="N254" s="222"/>
      <c r="O254" s="222"/>
      <c r="P254" s="222"/>
      <c r="Q254" s="222"/>
      <c r="R254" s="222"/>
      <c r="S254" s="222"/>
      <c r="T254" s="223"/>
      <c r="AT254" s="224" t="s">
        <v>163</v>
      </c>
      <c r="AU254" s="224" t="s">
        <v>85</v>
      </c>
      <c r="AV254" s="13" t="s">
        <v>85</v>
      </c>
      <c r="AW254" s="13" t="s">
        <v>32</v>
      </c>
      <c r="AX254" s="13" t="s">
        <v>76</v>
      </c>
      <c r="AY254" s="224" t="s">
        <v>143</v>
      </c>
    </row>
    <row r="255" spans="1:65" s="15" customFormat="1" ht="11.25">
      <c r="B255" s="235"/>
      <c r="C255" s="236"/>
      <c r="D255" s="215" t="s">
        <v>163</v>
      </c>
      <c r="E255" s="237" t="s">
        <v>1</v>
      </c>
      <c r="F255" s="238" t="s">
        <v>201</v>
      </c>
      <c r="G255" s="236"/>
      <c r="H255" s="239">
        <v>438.94200000000001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AT255" s="245" t="s">
        <v>163</v>
      </c>
      <c r="AU255" s="245" t="s">
        <v>85</v>
      </c>
      <c r="AV255" s="15" t="s">
        <v>150</v>
      </c>
      <c r="AW255" s="15" t="s">
        <v>32</v>
      </c>
      <c r="AX255" s="15" t="s">
        <v>81</v>
      </c>
      <c r="AY255" s="245" t="s">
        <v>143</v>
      </c>
    </row>
    <row r="256" spans="1:65" s="2" customFormat="1" ht="21.75" customHeight="1">
      <c r="A256" s="35"/>
      <c r="B256" s="36"/>
      <c r="C256" s="200" t="s">
        <v>334</v>
      </c>
      <c r="D256" s="200" t="s">
        <v>145</v>
      </c>
      <c r="E256" s="201" t="s">
        <v>335</v>
      </c>
      <c r="F256" s="202" t="s">
        <v>336</v>
      </c>
      <c r="G256" s="203" t="s">
        <v>195</v>
      </c>
      <c r="H256" s="204">
        <v>417.94200000000001</v>
      </c>
      <c r="I256" s="205"/>
      <c r="J256" s="206">
        <f>ROUND(I256*H256,2)</f>
        <v>0</v>
      </c>
      <c r="K256" s="202" t="s">
        <v>149</v>
      </c>
      <c r="L256" s="40"/>
      <c r="M256" s="207" t="s">
        <v>1</v>
      </c>
      <c r="N256" s="208" t="s">
        <v>41</v>
      </c>
      <c r="O256" s="72"/>
      <c r="P256" s="209">
        <f>O256*H256</f>
        <v>0</v>
      </c>
      <c r="Q256" s="209">
        <v>0</v>
      </c>
      <c r="R256" s="209">
        <f>Q256*H256</f>
        <v>0</v>
      </c>
      <c r="S256" s="209">
        <v>0</v>
      </c>
      <c r="T256" s="210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11" t="s">
        <v>150</v>
      </c>
      <c r="AT256" s="211" t="s">
        <v>145</v>
      </c>
      <c r="AU256" s="211" t="s">
        <v>85</v>
      </c>
      <c r="AY256" s="18" t="s">
        <v>143</v>
      </c>
      <c r="BE256" s="212">
        <f>IF(N256="základní",J256,0)</f>
        <v>0</v>
      </c>
      <c r="BF256" s="212">
        <f>IF(N256="snížená",J256,0)</f>
        <v>0</v>
      </c>
      <c r="BG256" s="212">
        <f>IF(N256="zákl. přenesená",J256,0)</f>
        <v>0</v>
      </c>
      <c r="BH256" s="212">
        <f>IF(N256="sníž. přenesená",J256,0)</f>
        <v>0</v>
      </c>
      <c r="BI256" s="212">
        <f>IF(N256="nulová",J256,0)</f>
        <v>0</v>
      </c>
      <c r="BJ256" s="18" t="s">
        <v>81</v>
      </c>
      <c r="BK256" s="212">
        <f>ROUND(I256*H256,2)</f>
        <v>0</v>
      </c>
      <c r="BL256" s="18" t="s">
        <v>150</v>
      </c>
      <c r="BM256" s="211" t="s">
        <v>337</v>
      </c>
    </row>
    <row r="257" spans="1:65" s="14" customFormat="1" ht="11.25">
      <c r="B257" s="225"/>
      <c r="C257" s="226"/>
      <c r="D257" s="215" t="s">
        <v>163</v>
      </c>
      <c r="E257" s="227" t="s">
        <v>1</v>
      </c>
      <c r="F257" s="228" t="s">
        <v>332</v>
      </c>
      <c r="G257" s="226"/>
      <c r="H257" s="227" t="s">
        <v>1</v>
      </c>
      <c r="I257" s="229"/>
      <c r="J257" s="226"/>
      <c r="K257" s="226"/>
      <c r="L257" s="230"/>
      <c r="M257" s="231"/>
      <c r="N257" s="232"/>
      <c r="O257" s="232"/>
      <c r="P257" s="232"/>
      <c r="Q257" s="232"/>
      <c r="R257" s="232"/>
      <c r="S257" s="232"/>
      <c r="T257" s="233"/>
      <c r="AT257" s="234" t="s">
        <v>163</v>
      </c>
      <c r="AU257" s="234" t="s">
        <v>85</v>
      </c>
      <c r="AV257" s="14" t="s">
        <v>81</v>
      </c>
      <c r="AW257" s="14" t="s">
        <v>32</v>
      </c>
      <c r="AX257" s="14" t="s">
        <v>76</v>
      </c>
      <c r="AY257" s="234" t="s">
        <v>143</v>
      </c>
    </row>
    <row r="258" spans="1:65" s="13" customFormat="1" ht="11.25">
      <c r="B258" s="213"/>
      <c r="C258" s="214"/>
      <c r="D258" s="215" t="s">
        <v>163</v>
      </c>
      <c r="E258" s="216" t="s">
        <v>1</v>
      </c>
      <c r="F258" s="217" t="s">
        <v>311</v>
      </c>
      <c r="G258" s="214"/>
      <c r="H258" s="218">
        <v>417.94200000000001</v>
      </c>
      <c r="I258" s="219"/>
      <c r="J258" s="214"/>
      <c r="K258" s="214"/>
      <c r="L258" s="220"/>
      <c r="M258" s="221"/>
      <c r="N258" s="222"/>
      <c r="O258" s="222"/>
      <c r="P258" s="222"/>
      <c r="Q258" s="222"/>
      <c r="R258" s="222"/>
      <c r="S258" s="222"/>
      <c r="T258" s="223"/>
      <c r="AT258" s="224" t="s">
        <v>163</v>
      </c>
      <c r="AU258" s="224" t="s">
        <v>85</v>
      </c>
      <c r="AV258" s="13" t="s">
        <v>85</v>
      </c>
      <c r="AW258" s="13" t="s">
        <v>32</v>
      </c>
      <c r="AX258" s="13" t="s">
        <v>81</v>
      </c>
      <c r="AY258" s="224" t="s">
        <v>143</v>
      </c>
    </row>
    <row r="259" spans="1:65" s="2" customFormat="1" ht="21.75" customHeight="1">
      <c r="A259" s="35"/>
      <c r="B259" s="36"/>
      <c r="C259" s="200" t="s">
        <v>338</v>
      </c>
      <c r="D259" s="200" t="s">
        <v>145</v>
      </c>
      <c r="E259" s="201" t="s">
        <v>339</v>
      </c>
      <c r="F259" s="202" t="s">
        <v>340</v>
      </c>
      <c r="G259" s="203" t="s">
        <v>341</v>
      </c>
      <c r="H259" s="204">
        <v>698.68799999999999</v>
      </c>
      <c r="I259" s="205"/>
      <c r="J259" s="206">
        <f>ROUND(I259*H259,2)</f>
        <v>0</v>
      </c>
      <c r="K259" s="202" t="s">
        <v>149</v>
      </c>
      <c r="L259" s="40"/>
      <c r="M259" s="207" t="s">
        <v>1</v>
      </c>
      <c r="N259" s="208" t="s">
        <v>41</v>
      </c>
      <c r="O259" s="72"/>
      <c r="P259" s="209">
        <f>O259*H259</f>
        <v>0</v>
      </c>
      <c r="Q259" s="209">
        <v>0</v>
      </c>
      <c r="R259" s="209">
        <f>Q259*H259</f>
        <v>0</v>
      </c>
      <c r="S259" s="209">
        <v>0</v>
      </c>
      <c r="T259" s="210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11" t="s">
        <v>150</v>
      </c>
      <c r="AT259" s="211" t="s">
        <v>145</v>
      </c>
      <c r="AU259" s="211" t="s">
        <v>85</v>
      </c>
      <c r="AY259" s="18" t="s">
        <v>143</v>
      </c>
      <c r="BE259" s="212">
        <f>IF(N259="základní",J259,0)</f>
        <v>0</v>
      </c>
      <c r="BF259" s="212">
        <f>IF(N259="snížená",J259,0)</f>
        <v>0</v>
      </c>
      <c r="BG259" s="212">
        <f>IF(N259="zákl. přenesená",J259,0)</f>
        <v>0</v>
      </c>
      <c r="BH259" s="212">
        <f>IF(N259="sníž. přenesená",J259,0)</f>
        <v>0</v>
      </c>
      <c r="BI259" s="212">
        <f>IF(N259="nulová",J259,0)</f>
        <v>0</v>
      </c>
      <c r="BJ259" s="18" t="s">
        <v>81</v>
      </c>
      <c r="BK259" s="212">
        <f>ROUND(I259*H259,2)</f>
        <v>0</v>
      </c>
      <c r="BL259" s="18" t="s">
        <v>150</v>
      </c>
      <c r="BM259" s="211" t="s">
        <v>342</v>
      </c>
    </row>
    <row r="260" spans="1:65" s="13" customFormat="1" ht="11.25">
      <c r="B260" s="213"/>
      <c r="C260" s="214"/>
      <c r="D260" s="215" t="s">
        <v>163</v>
      </c>
      <c r="E260" s="216" t="s">
        <v>1</v>
      </c>
      <c r="F260" s="217" t="s">
        <v>343</v>
      </c>
      <c r="G260" s="214"/>
      <c r="H260" s="218">
        <v>698.68799999999999</v>
      </c>
      <c r="I260" s="219"/>
      <c r="J260" s="214"/>
      <c r="K260" s="214"/>
      <c r="L260" s="220"/>
      <c r="M260" s="221"/>
      <c r="N260" s="222"/>
      <c r="O260" s="222"/>
      <c r="P260" s="222"/>
      <c r="Q260" s="222"/>
      <c r="R260" s="222"/>
      <c r="S260" s="222"/>
      <c r="T260" s="223"/>
      <c r="AT260" s="224" t="s">
        <v>163</v>
      </c>
      <c r="AU260" s="224" t="s">
        <v>85</v>
      </c>
      <c r="AV260" s="13" t="s">
        <v>85</v>
      </c>
      <c r="AW260" s="13" t="s">
        <v>32</v>
      </c>
      <c r="AX260" s="13" t="s">
        <v>81</v>
      </c>
      <c r="AY260" s="224" t="s">
        <v>143</v>
      </c>
    </row>
    <row r="261" spans="1:65" s="2" customFormat="1" ht="16.5" customHeight="1">
      <c r="A261" s="35"/>
      <c r="B261" s="36"/>
      <c r="C261" s="200" t="s">
        <v>344</v>
      </c>
      <c r="D261" s="200" t="s">
        <v>145</v>
      </c>
      <c r="E261" s="201" t="s">
        <v>345</v>
      </c>
      <c r="F261" s="202" t="s">
        <v>346</v>
      </c>
      <c r="G261" s="203" t="s">
        <v>195</v>
      </c>
      <c r="H261" s="204">
        <v>349.34399999999999</v>
      </c>
      <c r="I261" s="205"/>
      <c r="J261" s="206">
        <f>ROUND(I261*H261,2)</f>
        <v>0</v>
      </c>
      <c r="K261" s="202" t="s">
        <v>149</v>
      </c>
      <c r="L261" s="40"/>
      <c r="M261" s="207" t="s">
        <v>1</v>
      </c>
      <c r="N261" s="208" t="s">
        <v>41</v>
      </c>
      <c r="O261" s="72"/>
      <c r="P261" s="209">
        <f>O261*H261</f>
        <v>0</v>
      </c>
      <c r="Q261" s="209">
        <v>0</v>
      </c>
      <c r="R261" s="209">
        <f>Q261*H261</f>
        <v>0</v>
      </c>
      <c r="S261" s="209">
        <v>0</v>
      </c>
      <c r="T261" s="210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11" t="s">
        <v>150</v>
      </c>
      <c r="AT261" s="211" t="s">
        <v>145</v>
      </c>
      <c r="AU261" s="211" t="s">
        <v>85</v>
      </c>
      <c r="AY261" s="18" t="s">
        <v>143</v>
      </c>
      <c r="BE261" s="212">
        <f>IF(N261="základní",J261,0)</f>
        <v>0</v>
      </c>
      <c r="BF261" s="212">
        <f>IF(N261="snížená",J261,0)</f>
        <v>0</v>
      </c>
      <c r="BG261" s="212">
        <f>IF(N261="zákl. přenesená",J261,0)</f>
        <v>0</v>
      </c>
      <c r="BH261" s="212">
        <f>IF(N261="sníž. přenesená",J261,0)</f>
        <v>0</v>
      </c>
      <c r="BI261" s="212">
        <f>IF(N261="nulová",J261,0)</f>
        <v>0</v>
      </c>
      <c r="BJ261" s="18" t="s">
        <v>81</v>
      </c>
      <c r="BK261" s="212">
        <f>ROUND(I261*H261,2)</f>
        <v>0</v>
      </c>
      <c r="BL261" s="18" t="s">
        <v>150</v>
      </c>
      <c r="BM261" s="211" t="s">
        <v>347</v>
      </c>
    </row>
    <row r="262" spans="1:65" s="13" customFormat="1" ht="11.25">
      <c r="B262" s="213"/>
      <c r="C262" s="214"/>
      <c r="D262" s="215" t="s">
        <v>163</v>
      </c>
      <c r="E262" s="216" t="s">
        <v>1</v>
      </c>
      <c r="F262" s="217" t="s">
        <v>107</v>
      </c>
      <c r="G262" s="214"/>
      <c r="H262" s="218">
        <v>349.34399999999999</v>
      </c>
      <c r="I262" s="219"/>
      <c r="J262" s="214"/>
      <c r="K262" s="214"/>
      <c r="L262" s="220"/>
      <c r="M262" s="221"/>
      <c r="N262" s="222"/>
      <c r="O262" s="222"/>
      <c r="P262" s="222"/>
      <c r="Q262" s="222"/>
      <c r="R262" s="222"/>
      <c r="S262" s="222"/>
      <c r="T262" s="223"/>
      <c r="AT262" s="224" t="s">
        <v>163</v>
      </c>
      <c r="AU262" s="224" t="s">
        <v>85</v>
      </c>
      <c r="AV262" s="13" t="s">
        <v>85</v>
      </c>
      <c r="AW262" s="13" t="s">
        <v>32</v>
      </c>
      <c r="AX262" s="13" t="s">
        <v>81</v>
      </c>
      <c r="AY262" s="224" t="s">
        <v>143</v>
      </c>
    </row>
    <row r="263" spans="1:65" s="2" customFormat="1" ht="21.75" customHeight="1">
      <c r="A263" s="35"/>
      <c r="B263" s="36"/>
      <c r="C263" s="200" t="s">
        <v>348</v>
      </c>
      <c r="D263" s="200" t="s">
        <v>145</v>
      </c>
      <c r="E263" s="201" t="s">
        <v>349</v>
      </c>
      <c r="F263" s="202" t="s">
        <v>350</v>
      </c>
      <c r="G263" s="203" t="s">
        <v>195</v>
      </c>
      <c r="H263" s="204">
        <v>835.88300000000004</v>
      </c>
      <c r="I263" s="205"/>
      <c r="J263" s="206">
        <f>ROUND(I263*H263,2)</f>
        <v>0</v>
      </c>
      <c r="K263" s="202" t="s">
        <v>149</v>
      </c>
      <c r="L263" s="40"/>
      <c r="M263" s="207" t="s">
        <v>1</v>
      </c>
      <c r="N263" s="208" t="s">
        <v>41</v>
      </c>
      <c r="O263" s="72"/>
      <c r="P263" s="209">
        <f>O263*H263</f>
        <v>0</v>
      </c>
      <c r="Q263" s="209">
        <v>0</v>
      </c>
      <c r="R263" s="209">
        <f>Q263*H263</f>
        <v>0</v>
      </c>
      <c r="S263" s="209">
        <v>0</v>
      </c>
      <c r="T263" s="210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11" t="s">
        <v>150</v>
      </c>
      <c r="AT263" s="211" t="s">
        <v>145</v>
      </c>
      <c r="AU263" s="211" t="s">
        <v>85</v>
      </c>
      <c r="AY263" s="18" t="s">
        <v>143</v>
      </c>
      <c r="BE263" s="212">
        <f>IF(N263="základní",J263,0)</f>
        <v>0</v>
      </c>
      <c r="BF263" s="212">
        <f>IF(N263="snížená",J263,0)</f>
        <v>0</v>
      </c>
      <c r="BG263" s="212">
        <f>IF(N263="zákl. přenesená",J263,0)</f>
        <v>0</v>
      </c>
      <c r="BH263" s="212">
        <f>IF(N263="sníž. přenesená",J263,0)</f>
        <v>0</v>
      </c>
      <c r="BI263" s="212">
        <f>IF(N263="nulová",J263,0)</f>
        <v>0</v>
      </c>
      <c r="BJ263" s="18" t="s">
        <v>81</v>
      </c>
      <c r="BK263" s="212">
        <f>ROUND(I263*H263,2)</f>
        <v>0</v>
      </c>
      <c r="BL263" s="18" t="s">
        <v>150</v>
      </c>
      <c r="BM263" s="211" t="s">
        <v>351</v>
      </c>
    </row>
    <row r="264" spans="1:65" s="13" customFormat="1" ht="11.25">
      <c r="B264" s="213"/>
      <c r="C264" s="214"/>
      <c r="D264" s="215" t="s">
        <v>163</v>
      </c>
      <c r="E264" s="216" t="s">
        <v>1</v>
      </c>
      <c r="F264" s="217" t="s">
        <v>352</v>
      </c>
      <c r="G264" s="214"/>
      <c r="H264" s="218">
        <v>1185.2270000000001</v>
      </c>
      <c r="I264" s="219"/>
      <c r="J264" s="214"/>
      <c r="K264" s="214"/>
      <c r="L264" s="220"/>
      <c r="M264" s="221"/>
      <c r="N264" s="222"/>
      <c r="O264" s="222"/>
      <c r="P264" s="222"/>
      <c r="Q264" s="222"/>
      <c r="R264" s="222"/>
      <c r="S264" s="222"/>
      <c r="T264" s="223"/>
      <c r="AT264" s="224" t="s">
        <v>163</v>
      </c>
      <c r="AU264" s="224" t="s">
        <v>85</v>
      </c>
      <c r="AV264" s="13" t="s">
        <v>85</v>
      </c>
      <c r="AW264" s="13" t="s">
        <v>32</v>
      </c>
      <c r="AX264" s="13" t="s">
        <v>76</v>
      </c>
      <c r="AY264" s="224" t="s">
        <v>143</v>
      </c>
    </row>
    <row r="265" spans="1:65" s="13" customFormat="1" ht="11.25">
      <c r="B265" s="213"/>
      <c r="C265" s="214"/>
      <c r="D265" s="215" t="s">
        <v>163</v>
      </c>
      <c r="E265" s="216" t="s">
        <v>1</v>
      </c>
      <c r="F265" s="217" t="s">
        <v>353</v>
      </c>
      <c r="G265" s="214"/>
      <c r="H265" s="218">
        <v>-302.83499999999998</v>
      </c>
      <c r="I265" s="219"/>
      <c r="J265" s="214"/>
      <c r="K265" s="214"/>
      <c r="L265" s="220"/>
      <c r="M265" s="221"/>
      <c r="N265" s="222"/>
      <c r="O265" s="222"/>
      <c r="P265" s="222"/>
      <c r="Q265" s="222"/>
      <c r="R265" s="222"/>
      <c r="S265" s="222"/>
      <c r="T265" s="223"/>
      <c r="AT265" s="224" t="s">
        <v>163</v>
      </c>
      <c r="AU265" s="224" t="s">
        <v>85</v>
      </c>
      <c r="AV265" s="13" t="s">
        <v>85</v>
      </c>
      <c r="AW265" s="13" t="s">
        <v>32</v>
      </c>
      <c r="AX265" s="13" t="s">
        <v>76</v>
      </c>
      <c r="AY265" s="224" t="s">
        <v>143</v>
      </c>
    </row>
    <row r="266" spans="1:65" s="13" customFormat="1" ht="11.25">
      <c r="B266" s="213"/>
      <c r="C266" s="214"/>
      <c r="D266" s="215" t="s">
        <v>163</v>
      </c>
      <c r="E266" s="216" t="s">
        <v>1</v>
      </c>
      <c r="F266" s="217" t="s">
        <v>354</v>
      </c>
      <c r="G266" s="214"/>
      <c r="H266" s="218">
        <v>-30.385999999999999</v>
      </c>
      <c r="I266" s="219"/>
      <c r="J266" s="214"/>
      <c r="K266" s="214"/>
      <c r="L266" s="220"/>
      <c r="M266" s="221"/>
      <c r="N266" s="222"/>
      <c r="O266" s="222"/>
      <c r="P266" s="222"/>
      <c r="Q266" s="222"/>
      <c r="R266" s="222"/>
      <c r="S266" s="222"/>
      <c r="T266" s="223"/>
      <c r="AT266" s="224" t="s">
        <v>163</v>
      </c>
      <c r="AU266" s="224" t="s">
        <v>85</v>
      </c>
      <c r="AV266" s="13" t="s">
        <v>85</v>
      </c>
      <c r="AW266" s="13" t="s">
        <v>32</v>
      </c>
      <c r="AX266" s="13" t="s">
        <v>76</v>
      </c>
      <c r="AY266" s="224" t="s">
        <v>143</v>
      </c>
    </row>
    <row r="267" spans="1:65" s="13" customFormat="1" ht="11.25">
      <c r="B267" s="213"/>
      <c r="C267" s="214"/>
      <c r="D267" s="215" t="s">
        <v>163</v>
      </c>
      <c r="E267" s="216" t="s">
        <v>1</v>
      </c>
      <c r="F267" s="217" t="s">
        <v>355</v>
      </c>
      <c r="G267" s="214"/>
      <c r="H267" s="218">
        <v>-16.123000000000001</v>
      </c>
      <c r="I267" s="219"/>
      <c r="J267" s="214"/>
      <c r="K267" s="214"/>
      <c r="L267" s="220"/>
      <c r="M267" s="221"/>
      <c r="N267" s="222"/>
      <c r="O267" s="222"/>
      <c r="P267" s="222"/>
      <c r="Q267" s="222"/>
      <c r="R267" s="222"/>
      <c r="S267" s="222"/>
      <c r="T267" s="223"/>
      <c r="AT267" s="224" t="s">
        <v>163</v>
      </c>
      <c r="AU267" s="224" t="s">
        <v>85</v>
      </c>
      <c r="AV267" s="13" t="s">
        <v>85</v>
      </c>
      <c r="AW267" s="13" t="s">
        <v>32</v>
      </c>
      <c r="AX267" s="13" t="s">
        <v>76</v>
      </c>
      <c r="AY267" s="224" t="s">
        <v>143</v>
      </c>
    </row>
    <row r="268" spans="1:65" s="15" customFormat="1" ht="11.25">
      <c r="B268" s="235"/>
      <c r="C268" s="236"/>
      <c r="D268" s="215" t="s">
        <v>163</v>
      </c>
      <c r="E268" s="237" t="s">
        <v>103</v>
      </c>
      <c r="F268" s="238" t="s">
        <v>201</v>
      </c>
      <c r="G268" s="236"/>
      <c r="H268" s="239">
        <v>835.88300000000004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AT268" s="245" t="s">
        <v>163</v>
      </c>
      <c r="AU268" s="245" t="s">
        <v>85</v>
      </c>
      <c r="AV268" s="15" t="s">
        <v>150</v>
      </c>
      <c r="AW268" s="15" t="s">
        <v>32</v>
      </c>
      <c r="AX268" s="15" t="s">
        <v>81</v>
      </c>
      <c r="AY268" s="245" t="s">
        <v>143</v>
      </c>
    </row>
    <row r="269" spans="1:65" s="2" customFormat="1" ht="21.75" customHeight="1">
      <c r="A269" s="35"/>
      <c r="B269" s="36"/>
      <c r="C269" s="200" t="s">
        <v>356</v>
      </c>
      <c r="D269" s="200" t="s">
        <v>145</v>
      </c>
      <c r="E269" s="201" t="s">
        <v>357</v>
      </c>
      <c r="F269" s="202" t="s">
        <v>358</v>
      </c>
      <c r="G269" s="203" t="s">
        <v>195</v>
      </c>
      <c r="H269" s="204">
        <v>243.55199999999999</v>
      </c>
      <c r="I269" s="205"/>
      <c r="J269" s="206">
        <f>ROUND(I269*H269,2)</f>
        <v>0</v>
      </c>
      <c r="K269" s="202" t="s">
        <v>149</v>
      </c>
      <c r="L269" s="40"/>
      <c r="M269" s="207" t="s">
        <v>1</v>
      </c>
      <c r="N269" s="208" t="s">
        <v>41</v>
      </c>
      <c r="O269" s="72"/>
      <c r="P269" s="209">
        <f>O269*H269</f>
        <v>0</v>
      </c>
      <c r="Q269" s="209">
        <v>0</v>
      </c>
      <c r="R269" s="209">
        <f>Q269*H269</f>
        <v>0</v>
      </c>
      <c r="S269" s="209">
        <v>0</v>
      </c>
      <c r="T269" s="210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11" t="s">
        <v>150</v>
      </c>
      <c r="AT269" s="211" t="s">
        <v>145</v>
      </c>
      <c r="AU269" s="211" t="s">
        <v>85</v>
      </c>
      <c r="AY269" s="18" t="s">
        <v>143</v>
      </c>
      <c r="BE269" s="212">
        <f>IF(N269="základní",J269,0)</f>
        <v>0</v>
      </c>
      <c r="BF269" s="212">
        <f>IF(N269="snížená",J269,0)</f>
        <v>0</v>
      </c>
      <c r="BG269" s="212">
        <f>IF(N269="zákl. přenesená",J269,0)</f>
        <v>0</v>
      </c>
      <c r="BH269" s="212">
        <f>IF(N269="sníž. přenesená",J269,0)</f>
        <v>0</v>
      </c>
      <c r="BI269" s="212">
        <f>IF(N269="nulová",J269,0)</f>
        <v>0</v>
      </c>
      <c r="BJ269" s="18" t="s">
        <v>81</v>
      </c>
      <c r="BK269" s="212">
        <f>ROUND(I269*H269,2)</f>
        <v>0</v>
      </c>
      <c r="BL269" s="18" t="s">
        <v>150</v>
      </c>
      <c r="BM269" s="211" t="s">
        <v>359</v>
      </c>
    </row>
    <row r="270" spans="1:65" s="13" customFormat="1" ht="11.25">
      <c r="B270" s="213"/>
      <c r="C270" s="214"/>
      <c r="D270" s="215" t="s">
        <v>163</v>
      </c>
      <c r="E270" s="216" t="s">
        <v>1</v>
      </c>
      <c r="F270" s="217" t="s">
        <v>360</v>
      </c>
      <c r="G270" s="214"/>
      <c r="H270" s="218">
        <v>157.33099999999999</v>
      </c>
      <c r="I270" s="219"/>
      <c r="J270" s="214"/>
      <c r="K270" s="214"/>
      <c r="L270" s="220"/>
      <c r="M270" s="221"/>
      <c r="N270" s="222"/>
      <c r="O270" s="222"/>
      <c r="P270" s="222"/>
      <c r="Q270" s="222"/>
      <c r="R270" s="222"/>
      <c r="S270" s="222"/>
      <c r="T270" s="223"/>
      <c r="AT270" s="224" t="s">
        <v>163</v>
      </c>
      <c r="AU270" s="224" t="s">
        <v>85</v>
      </c>
      <c r="AV270" s="13" t="s">
        <v>85</v>
      </c>
      <c r="AW270" s="13" t="s">
        <v>32</v>
      </c>
      <c r="AX270" s="13" t="s">
        <v>76</v>
      </c>
      <c r="AY270" s="224" t="s">
        <v>143</v>
      </c>
    </row>
    <row r="271" spans="1:65" s="13" customFormat="1" ht="11.25">
      <c r="B271" s="213"/>
      <c r="C271" s="214"/>
      <c r="D271" s="215" t="s">
        <v>163</v>
      </c>
      <c r="E271" s="216" t="s">
        <v>1</v>
      </c>
      <c r="F271" s="217" t="s">
        <v>361</v>
      </c>
      <c r="G271" s="214"/>
      <c r="H271" s="218">
        <v>32.36</v>
      </c>
      <c r="I271" s="219"/>
      <c r="J271" s="214"/>
      <c r="K271" s="214"/>
      <c r="L271" s="220"/>
      <c r="M271" s="221"/>
      <c r="N271" s="222"/>
      <c r="O271" s="222"/>
      <c r="P271" s="222"/>
      <c r="Q271" s="222"/>
      <c r="R271" s="222"/>
      <c r="S271" s="222"/>
      <c r="T271" s="223"/>
      <c r="AT271" s="224" t="s">
        <v>163</v>
      </c>
      <c r="AU271" s="224" t="s">
        <v>85</v>
      </c>
      <c r="AV271" s="13" t="s">
        <v>85</v>
      </c>
      <c r="AW271" s="13" t="s">
        <v>32</v>
      </c>
      <c r="AX271" s="13" t="s">
        <v>76</v>
      </c>
      <c r="AY271" s="224" t="s">
        <v>143</v>
      </c>
    </row>
    <row r="272" spans="1:65" s="13" customFormat="1" ht="11.25">
      <c r="B272" s="213"/>
      <c r="C272" s="214"/>
      <c r="D272" s="215" t="s">
        <v>163</v>
      </c>
      <c r="E272" s="216" t="s">
        <v>1</v>
      </c>
      <c r="F272" s="217" t="s">
        <v>362</v>
      </c>
      <c r="G272" s="214"/>
      <c r="H272" s="218">
        <v>53.860999999999997</v>
      </c>
      <c r="I272" s="219"/>
      <c r="J272" s="214"/>
      <c r="K272" s="214"/>
      <c r="L272" s="220"/>
      <c r="M272" s="221"/>
      <c r="N272" s="222"/>
      <c r="O272" s="222"/>
      <c r="P272" s="222"/>
      <c r="Q272" s="222"/>
      <c r="R272" s="222"/>
      <c r="S272" s="222"/>
      <c r="T272" s="223"/>
      <c r="AT272" s="224" t="s">
        <v>163</v>
      </c>
      <c r="AU272" s="224" t="s">
        <v>85</v>
      </c>
      <c r="AV272" s="13" t="s">
        <v>85</v>
      </c>
      <c r="AW272" s="13" t="s">
        <v>32</v>
      </c>
      <c r="AX272" s="13" t="s">
        <v>76</v>
      </c>
      <c r="AY272" s="224" t="s">
        <v>143</v>
      </c>
    </row>
    <row r="273" spans="1:65" s="15" customFormat="1" ht="11.25">
      <c r="B273" s="235"/>
      <c r="C273" s="236"/>
      <c r="D273" s="215" t="s">
        <v>163</v>
      </c>
      <c r="E273" s="237" t="s">
        <v>99</v>
      </c>
      <c r="F273" s="238" t="s">
        <v>201</v>
      </c>
      <c r="G273" s="236"/>
      <c r="H273" s="239">
        <v>243.55199999999999</v>
      </c>
      <c r="I273" s="240"/>
      <c r="J273" s="236"/>
      <c r="K273" s="236"/>
      <c r="L273" s="241"/>
      <c r="M273" s="242"/>
      <c r="N273" s="243"/>
      <c r="O273" s="243"/>
      <c r="P273" s="243"/>
      <c r="Q273" s="243"/>
      <c r="R273" s="243"/>
      <c r="S273" s="243"/>
      <c r="T273" s="244"/>
      <c r="AT273" s="245" t="s">
        <v>163</v>
      </c>
      <c r="AU273" s="245" t="s">
        <v>85</v>
      </c>
      <c r="AV273" s="15" t="s">
        <v>150</v>
      </c>
      <c r="AW273" s="15" t="s">
        <v>32</v>
      </c>
      <c r="AX273" s="15" t="s">
        <v>81</v>
      </c>
      <c r="AY273" s="245" t="s">
        <v>143</v>
      </c>
    </row>
    <row r="274" spans="1:65" s="2" customFormat="1" ht="16.5" customHeight="1">
      <c r="A274" s="35"/>
      <c r="B274" s="36"/>
      <c r="C274" s="257" t="s">
        <v>363</v>
      </c>
      <c r="D274" s="257" t="s">
        <v>264</v>
      </c>
      <c r="E274" s="258" t="s">
        <v>364</v>
      </c>
      <c r="F274" s="259" t="s">
        <v>365</v>
      </c>
      <c r="G274" s="260" t="s">
        <v>341</v>
      </c>
      <c r="H274" s="261">
        <v>487.10399999999998</v>
      </c>
      <c r="I274" s="262"/>
      <c r="J274" s="263">
        <f>ROUND(I274*H274,2)</f>
        <v>0</v>
      </c>
      <c r="K274" s="259" t="s">
        <v>149</v>
      </c>
      <c r="L274" s="264"/>
      <c r="M274" s="265" t="s">
        <v>1</v>
      </c>
      <c r="N274" s="266" t="s">
        <v>41</v>
      </c>
      <c r="O274" s="72"/>
      <c r="P274" s="209">
        <f>O274*H274</f>
        <v>0</v>
      </c>
      <c r="Q274" s="209">
        <v>1</v>
      </c>
      <c r="R274" s="209">
        <f>Q274*H274</f>
        <v>487.10399999999998</v>
      </c>
      <c r="S274" s="209">
        <v>0</v>
      </c>
      <c r="T274" s="210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11" t="s">
        <v>178</v>
      </c>
      <c r="AT274" s="211" t="s">
        <v>264</v>
      </c>
      <c r="AU274" s="211" t="s">
        <v>85</v>
      </c>
      <c r="AY274" s="18" t="s">
        <v>143</v>
      </c>
      <c r="BE274" s="212">
        <f>IF(N274="základní",J274,0)</f>
        <v>0</v>
      </c>
      <c r="BF274" s="212">
        <f>IF(N274="snížená",J274,0)</f>
        <v>0</v>
      </c>
      <c r="BG274" s="212">
        <f>IF(N274="zákl. přenesená",J274,0)</f>
        <v>0</v>
      </c>
      <c r="BH274" s="212">
        <f>IF(N274="sníž. přenesená",J274,0)</f>
        <v>0</v>
      </c>
      <c r="BI274" s="212">
        <f>IF(N274="nulová",J274,0)</f>
        <v>0</v>
      </c>
      <c r="BJ274" s="18" t="s">
        <v>81</v>
      </c>
      <c r="BK274" s="212">
        <f>ROUND(I274*H274,2)</f>
        <v>0</v>
      </c>
      <c r="BL274" s="18" t="s">
        <v>150</v>
      </c>
      <c r="BM274" s="211" t="s">
        <v>366</v>
      </c>
    </row>
    <row r="275" spans="1:65" s="13" customFormat="1" ht="11.25">
      <c r="B275" s="213"/>
      <c r="C275" s="214"/>
      <c r="D275" s="215" t="s">
        <v>163</v>
      </c>
      <c r="E275" s="214"/>
      <c r="F275" s="217" t="s">
        <v>367</v>
      </c>
      <c r="G275" s="214"/>
      <c r="H275" s="218">
        <v>487.10399999999998</v>
      </c>
      <c r="I275" s="219"/>
      <c r="J275" s="214"/>
      <c r="K275" s="214"/>
      <c r="L275" s="220"/>
      <c r="M275" s="221"/>
      <c r="N275" s="222"/>
      <c r="O275" s="222"/>
      <c r="P275" s="222"/>
      <c r="Q275" s="222"/>
      <c r="R275" s="222"/>
      <c r="S275" s="222"/>
      <c r="T275" s="223"/>
      <c r="AT275" s="224" t="s">
        <v>163</v>
      </c>
      <c r="AU275" s="224" t="s">
        <v>85</v>
      </c>
      <c r="AV275" s="13" t="s">
        <v>85</v>
      </c>
      <c r="AW275" s="13" t="s">
        <v>4</v>
      </c>
      <c r="AX275" s="13" t="s">
        <v>81</v>
      </c>
      <c r="AY275" s="224" t="s">
        <v>143</v>
      </c>
    </row>
    <row r="276" spans="1:65" s="2" customFormat="1" ht="21.75" customHeight="1">
      <c r="A276" s="35"/>
      <c r="B276" s="36"/>
      <c r="C276" s="200" t="s">
        <v>368</v>
      </c>
      <c r="D276" s="200" t="s">
        <v>145</v>
      </c>
      <c r="E276" s="201" t="s">
        <v>369</v>
      </c>
      <c r="F276" s="202" t="s">
        <v>370</v>
      </c>
      <c r="G276" s="203" t="s">
        <v>148</v>
      </c>
      <c r="H276" s="204">
        <v>210</v>
      </c>
      <c r="I276" s="205"/>
      <c r="J276" s="206">
        <f>ROUND(I276*H276,2)</f>
        <v>0</v>
      </c>
      <c r="K276" s="202" t="s">
        <v>149</v>
      </c>
      <c r="L276" s="40"/>
      <c r="M276" s="207" t="s">
        <v>1</v>
      </c>
      <c r="N276" s="208" t="s">
        <v>41</v>
      </c>
      <c r="O276" s="72"/>
      <c r="P276" s="209">
        <f>O276*H276</f>
        <v>0</v>
      </c>
      <c r="Q276" s="209">
        <v>0</v>
      </c>
      <c r="R276" s="209">
        <f>Q276*H276</f>
        <v>0</v>
      </c>
      <c r="S276" s="209">
        <v>0</v>
      </c>
      <c r="T276" s="210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11" t="s">
        <v>150</v>
      </c>
      <c r="AT276" s="211" t="s">
        <v>145</v>
      </c>
      <c r="AU276" s="211" t="s">
        <v>85</v>
      </c>
      <c r="AY276" s="18" t="s">
        <v>143</v>
      </c>
      <c r="BE276" s="212">
        <f>IF(N276="základní",J276,0)</f>
        <v>0</v>
      </c>
      <c r="BF276" s="212">
        <f>IF(N276="snížená",J276,0)</f>
        <v>0</v>
      </c>
      <c r="BG276" s="212">
        <f>IF(N276="zákl. přenesená",J276,0)</f>
        <v>0</v>
      </c>
      <c r="BH276" s="212">
        <f>IF(N276="sníž. přenesená",J276,0)</f>
        <v>0</v>
      </c>
      <c r="BI276" s="212">
        <f>IF(N276="nulová",J276,0)</f>
        <v>0</v>
      </c>
      <c r="BJ276" s="18" t="s">
        <v>81</v>
      </c>
      <c r="BK276" s="212">
        <f>ROUND(I276*H276,2)</f>
        <v>0</v>
      </c>
      <c r="BL276" s="18" t="s">
        <v>150</v>
      </c>
      <c r="BM276" s="211" t="s">
        <v>371</v>
      </c>
    </row>
    <row r="277" spans="1:65" s="13" customFormat="1" ht="11.25">
      <c r="B277" s="213"/>
      <c r="C277" s="214"/>
      <c r="D277" s="215" t="s">
        <v>163</v>
      </c>
      <c r="E277" s="216" t="s">
        <v>1</v>
      </c>
      <c r="F277" s="217" t="s">
        <v>105</v>
      </c>
      <c r="G277" s="214"/>
      <c r="H277" s="218">
        <v>210</v>
      </c>
      <c r="I277" s="219"/>
      <c r="J277" s="214"/>
      <c r="K277" s="214"/>
      <c r="L277" s="220"/>
      <c r="M277" s="221"/>
      <c r="N277" s="222"/>
      <c r="O277" s="222"/>
      <c r="P277" s="222"/>
      <c r="Q277" s="222"/>
      <c r="R277" s="222"/>
      <c r="S277" s="222"/>
      <c r="T277" s="223"/>
      <c r="AT277" s="224" t="s">
        <v>163</v>
      </c>
      <c r="AU277" s="224" t="s">
        <v>85</v>
      </c>
      <c r="AV277" s="13" t="s">
        <v>85</v>
      </c>
      <c r="AW277" s="13" t="s">
        <v>32</v>
      </c>
      <c r="AX277" s="13" t="s">
        <v>81</v>
      </c>
      <c r="AY277" s="224" t="s">
        <v>143</v>
      </c>
    </row>
    <row r="278" spans="1:65" s="2" customFormat="1" ht="21.75" customHeight="1">
      <c r="A278" s="35"/>
      <c r="B278" s="36"/>
      <c r="C278" s="200" t="s">
        <v>372</v>
      </c>
      <c r="D278" s="200" t="s">
        <v>145</v>
      </c>
      <c r="E278" s="201" t="s">
        <v>373</v>
      </c>
      <c r="F278" s="202" t="s">
        <v>374</v>
      </c>
      <c r="G278" s="203" t="s">
        <v>148</v>
      </c>
      <c r="H278" s="204">
        <v>210</v>
      </c>
      <c r="I278" s="205"/>
      <c r="J278" s="206">
        <f>ROUND(I278*H278,2)</f>
        <v>0</v>
      </c>
      <c r="K278" s="202" t="s">
        <v>149</v>
      </c>
      <c r="L278" s="40"/>
      <c r="M278" s="207" t="s">
        <v>1</v>
      </c>
      <c r="N278" s="208" t="s">
        <v>41</v>
      </c>
      <c r="O278" s="72"/>
      <c r="P278" s="209">
        <f>O278*H278</f>
        <v>0</v>
      </c>
      <c r="Q278" s="209">
        <v>0</v>
      </c>
      <c r="R278" s="209">
        <f>Q278*H278</f>
        <v>0</v>
      </c>
      <c r="S278" s="209">
        <v>0</v>
      </c>
      <c r="T278" s="210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11" t="s">
        <v>150</v>
      </c>
      <c r="AT278" s="211" t="s">
        <v>145</v>
      </c>
      <c r="AU278" s="211" t="s">
        <v>85</v>
      </c>
      <c r="AY278" s="18" t="s">
        <v>143</v>
      </c>
      <c r="BE278" s="212">
        <f>IF(N278="základní",J278,0)</f>
        <v>0</v>
      </c>
      <c r="BF278" s="212">
        <f>IF(N278="snížená",J278,0)</f>
        <v>0</v>
      </c>
      <c r="BG278" s="212">
        <f>IF(N278="zákl. přenesená",J278,0)</f>
        <v>0</v>
      </c>
      <c r="BH278" s="212">
        <f>IF(N278="sníž. přenesená",J278,0)</f>
        <v>0</v>
      </c>
      <c r="BI278" s="212">
        <f>IF(N278="nulová",J278,0)</f>
        <v>0</v>
      </c>
      <c r="BJ278" s="18" t="s">
        <v>81</v>
      </c>
      <c r="BK278" s="212">
        <f>ROUND(I278*H278,2)</f>
        <v>0</v>
      </c>
      <c r="BL278" s="18" t="s">
        <v>150</v>
      </c>
      <c r="BM278" s="211" t="s">
        <v>375</v>
      </c>
    </row>
    <row r="279" spans="1:65" s="13" customFormat="1" ht="11.25">
      <c r="B279" s="213"/>
      <c r="C279" s="214"/>
      <c r="D279" s="215" t="s">
        <v>163</v>
      </c>
      <c r="E279" s="216" t="s">
        <v>1</v>
      </c>
      <c r="F279" s="217" t="s">
        <v>105</v>
      </c>
      <c r="G279" s="214"/>
      <c r="H279" s="218">
        <v>210</v>
      </c>
      <c r="I279" s="219"/>
      <c r="J279" s="214"/>
      <c r="K279" s="214"/>
      <c r="L279" s="220"/>
      <c r="M279" s="221"/>
      <c r="N279" s="222"/>
      <c r="O279" s="222"/>
      <c r="P279" s="222"/>
      <c r="Q279" s="222"/>
      <c r="R279" s="222"/>
      <c r="S279" s="222"/>
      <c r="T279" s="223"/>
      <c r="AT279" s="224" t="s">
        <v>163</v>
      </c>
      <c r="AU279" s="224" t="s">
        <v>85</v>
      </c>
      <c r="AV279" s="13" t="s">
        <v>85</v>
      </c>
      <c r="AW279" s="13" t="s">
        <v>32</v>
      </c>
      <c r="AX279" s="13" t="s">
        <v>81</v>
      </c>
      <c r="AY279" s="224" t="s">
        <v>143</v>
      </c>
    </row>
    <row r="280" spans="1:65" s="2" customFormat="1" ht="16.5" customHeight="1">
      <c r="A280" s="35"/>
      <c r="B280" s="36"/>
      <c r="C280" s="257" t="s">
        <v>376</v>
      </c>
      <c r="D280" s="257" t="s">
        <v>264</v>
      </c>
      <c r="E280" s="258" t="s">
        <v>377</v>
      </c>
      <c r="F280" s="259" t="s">
        <v>378</v>
      </c>
      <c r="G280" s="260" t="s">
        <v>379</v>
      </c>
      <c r="H280" s="261">
        <v>6.3949999999999996</v>
      </c>
      <c r="I280" s="262"/>
      <c r="J280" s="263">
        <f>ROUND(I280*H280,2)</f>
        <v>0</v>
      </c>
      <c r="K280" s="259" t="s">
        <v>149</v>
      </c>
      <c r="L280" s="264"/>
      <c r="M280" s="265" t="s">
        <v>1</v>
      </c>
      <c r="N280" s="266" t="s">
        <v>41</v>
      </c>
      <c r="O280" s="72"/>
      <c r="P280" s="209">
        <f>O280*H280</f>
        <v>0</v>
      </c>
      <c r="Q280" s="209">
        <v>1E-3</v>
      </c>
      <c r="R280" s="209">
        <f>Q280*H280</f>
        <v>6.3949999999999996E-3</v>
      </c>
      <c r="S280" s="209">
        <v>0</v>
      </c>
      <c r="T280" s="210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11" t="s">
        <v>178</v>
      </c>
      <c r="AT280" s="211" t="s">
        <v>264</v>
      </c>
      <c r="AU280" s="211" t="s">
        <v>85</v>
      </c>
      <c r="AY280" s="18" t="s">
        <v>143</v>
      </c>
      <c r="BE280" s="212">
        <f>IF(N280="základní",J280,0)</f>
        <v>0</v>
      </c>
      <c r="BF280" s="212">
        <f>IF(N280="snížená",J280,0)</f>
        <v>0</v>
      </c>
      <c r="BG280" s="212">
        <f>IF(N280="zákl. přenesená",J280,0)</f>
        <v>0</v>
      </c>
      <c r="BH280" s="212">
        <f>IF(N280="sníž. přenesená",J280,0)</f>
        <v>0</v>
      </c>
      <c r="BI280" s="212">
        <f>IF(N280="nulová",J280,0)</f>
        <v>0</v>
      </c>
      <c r="BJ280" s="18" t="s">
        <v>81</v>
      </c>
      <c r="BK280" s="212">
        <f>ROUND(I280*H280,2)</f>
        <v>0</v>
      </c>
      <c r="BL280" s="18" t="s">
        <v>150</v>
      </c>
      <c r="BM280" s="211" t="s">
        <v>380</v>
      </c>
    </row>
    <row r="281" spans="1:65" s="13" customFormat="1" ht="11.25">
      <c r="B281" s="213"/>
      <c r="C281" s="214"/>
      <c r="D281" s="215" t="s">
        <v>163</v>
      </c>
      <c r="E281" s="216" t="s">
        <v>1</v>
      </c>
      <c r="F281" s="217" t="s">
        <v>381</v>
      </c>
      <c r="G281" s="214"/>
      <c r="H281" s="218">
        <v>6.3949999999999996</v>
      </c>
      <c r="I281" s="219"/>
      <c r="J281" s="214"/>
      <c r="K281" s="214"/>
      <c r="L281" s="220"/>
      <c r="M281" s="221"/>
      <c r="N281" s="222"/>
      <c r="O281" s="222"/>
      <c r="P281" s="222"/>
      <c r="Q281" s="222"/>
      <c r="R281" s="222"/>
      <c r="S281" s="222"/>
      <c r="T281" s="223"/>
      <c r="AT281" s="224" t="s">
        <v>163</v>
      </c>
      <c r="AU281" s="224" t="s">
        <v>85</v>
      </c>
      <c r="AV281" s="13" t="s">
        <v>85</v>
      </c>
      <c r="AW281" s="13" t="s">
        <v>32</v>
      </c>
      <c r="AX281" s="13" t="s">
        <v>81</v>
      </c>
      <c r="AY281" s="224" t="s">
        <v>143</v>
      </c>
    </row>
    <row r="282" spans="1:65" s="2" customFormat="1" ht="16.5" customHeight="1">
      <c r="A282" s="35"/>
      <c r="B282" s="36"/>
      <c r="C282" s="200" t="s">
        <v>382</v>
      </c>
      <c r="D282" s="200" t="s">
        <v>145</v>
      </c>
      <c r="E282" s="201" t="s">
        <v>383</v>
      </c>
      <c r="F282" s="202" t="s">
        <v>384</v>
      </c>
      <c r="G282" s="203" t="s">
        <v>148</v>
      </c>
      <c r="H282" s="204">
        <v>210</v>
      </c>
      <c r="I282" s="205"/>
      <c r="J282" s="206">
        <f>ROUND(I282*H282,2)</f>
        <v>0</v>
      </c>
      <c r="K282" s="202" t="s">
        <v>149</v>
      </c>
      <c r="L282" s="40"/>
      <c r="M282" s="207" t="s">
        <v>1</v>
      </c>
      <c r="N282" s="208" t="s">
        <v>41</v>
      </c>
      <c r="O282" s="72"/>
      <c r="P282" s="209">
        <f>O282*H282</f>
        <v>0</v>
      </c>
      <c r="Q282" s="209">
        <v>0</v>
      </c>
      <c r="R282" s="209">
        <f>Q282*H282</f>
        <v>0</v>
      </c>
      <c r="S282" s="209">
        <v>0</v>
      </c>
      <c r="T282" s="210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11" t="s">
        <v>150</v>
      </c>
      <c r="AT282" s="211" t="s">
        <v>145</v>
      </c>
      <c r="AU282" s="211" t="s">
        <v>85</v>
      </c>
      <c r="AY282" s="18" t="s">
        <v>143</v>
      </c>
      <c r="BE282" s="212">
        <f>IF(N282="základní",J282,0)</f>
        <v>0</v>
      </c>
      <c r="BF282" s="212">
        <f>IF(N282="snížená",J282,0)</f>
        <v>0</v>
      </c>
      <c r="BG282" s="212">
        <f>IF(N282="zákl. přenesená",J282,0)</f>
        <v>0</v>
      </c>
      <c r="BH282" s="212">
        <f>IF(N282="sníž. přenesená",J282,0)</f>
        <v>0</v>
      </c>
      <c r="BI282" s="212">
        <f>IF(N282="nulová",J282,0)</f>
        <v>0</v>
      </c>
      <c r="BJ282" s="18" t="s">
        <v>81</v>
      </c>
      <c r="BK282" s="212">
        <f>ROUND(I282*H282,2)</f>
        <v>0</v>
      </c>
      <c r="BL282" s="18" t="s">
        <v>150</v>
      </c>
      <c r="BM282" s="211" t="s">
        <v>385</v>
      </c>
    </row>
    <row r="283" spans="1:65" s="13" customFormat="1" ht="11.25">
      <c r="B283" s="213"/>
      <c r="C283" s="214"/>
      <c r="D283" s="215" t="s">
        <v>163</v>
      </c>
      <c r="E283" s="216" t="s">
        <v>1</v>
      </c>
      <c r="F283" s="217" t="s">
        <v>105</v>
      </c>
      <c r="G283" s="214"/>
      <c r="H283" s="218">
        <v>210</v>
      </c>
      <c r="I283" s="219"/>
      <c r="J283" s="214"/>
      <c r="K283" s="214"/>
      <c r="L283" s="220"/>
      <c r="M283" s="221"/>
      <c r="N283" s="222"/>
      <c r="O283" s="222"/>
      <c r="P283" s="222"/>
      <c r="Q283" s="222"/>
      <c r="R283" s="222"/>
      <c r="S283" s="222"/>
      <c r="T283" s="223"/>
      <c r="AT283" s="224" t="s">
        <v>163</v>
      </c>
      <c r="AU283" s="224" t="s">
        <v>85</v>
      </c>
      <c r="AV283" s="13" t="s">
        <v>85</v>
      </c>
      <c r="AW283" s="13" t="s">
        <v>32</v>
      </c>
      <c r="AX283" s="13" t="s">
        <v>81</v>
      </c>
      <c r="AY283" s="224" t="s">
        <v>143</v>
      </c>
    </row>
    <row r="284" spans="1:65" s="2" customFormat="1" ht="16.5" customHeight="1">
      <c r="A284" s="35"/>
      <c r="B284" s="36"/>
      <c r="C284" s="200" t="s">
        <v>386</v>
      </c>
      <c r="D284" s="200" t="s">
        <v>145</v>
      </c>
      <c r="E284" s="201" t="s">
        <v>387</v>
      </c>
      <c r="F284" s="202" t="s">
        <v>388</v>
      </c>
      <c r="G284" s="203" t="s">
        <v>148</v>
      </c>
      <c r="H284" s="204">
        <v>210</v>
      </c>
      <c r="I284" s="205"/>
      <c r="J284" s="206">
        <f>ROUND(I284*H284,2)</f>
        <v>0</v>
      </c>
      <c r="K284" s="202" t="s">
        <v>149</v>
      </c>
      <c r="L284" s="40"/>
      <c r="M284" s="207" t="s">
        <v>1</v>
      </c>
      <c r="N284" s="208" t="s">
        <v>41</v>
      </c>
      <c r="O284" s="72"/>
      <c r="P284" s="209">
        <f>O284*H284</f>
        <v>0</v>
      </c>
      <c r="Q284" s="209">
        <v>0</v>
      </c>
      <c r="R284" s="209">
        <f>Q284*H284</f>
        <v>0</v>
      </c>
      <c r="S284" s="209">
        <v>0</v>
      </c>
      <c r="T284" s="210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11" t="s">
        <v>150</v>
      </c>
      <c r="AT284" s="211" t="s">
        <v>145</v>
      </c>
      <c r="AU284" s="211" t="s">
        <v>85</v>
      </c>
      <c r="AY284" s="18" t="s">
        <v>143</v>
      </c>
      <c r="BE284" s="212">
        <f>IF(N284="základní",J284,0)</f>
        <v>0</v>
      </c>
      <c r="BF284" s="212">
        <f>IF(N284="snížená",J284,0)</f>
        <v>0</v>
      </c>
      <c r="BG284" s="212">
        <f>IF(N284="zákl. přenesená",J284,0)</f>
        <v>0</v>
      </c>
      <c r="BH284" s="212">
        <f>IF(N284="sníž. přenesená",J284,0)</f>
        <v>0</v>
      </c>
      <c r="BI284" s="212">
        <f>IF(N284="nulová",J284,0)</f>
        <v>0</v>
      </c>
      <c r="BJ284" s="18" t="s">
        <v>81</v>
      </c>
      <c r="BK284" s="212">
        <f>ROUND(I284*H284,2)</f>
        <v>0</v>
      </c>
      <c r="BL284" s="18" t="s">
        <v>150</v>
      </c>
      <c r="BM284" s="211" t="s">
        <v>389</v>
      </c>
    </row>
    <row r="285" spans="1:65" s="12" customFormat="1" ht="22.9" customHeight="1">
      <c r="B285" s="184"/>
      <c r="C285" s="185"/>
      <c r="D285" s="186" t="s">
        <v>75</v>
      </c>
      <c r="E285" s="198" t="s">
        <v>155</v>
      </c>
      <c r="F285" s="198" t="s">
        <v>390</v>
      </c>
      <c r="G285" s="185"/>
      <c r="H285" s="185"/>
      <c r="I285" s="188"/>
      <c r="J285" s="199">
        <f>BK285</f>
        <v>0</v>
      </c>
      <c r="K285" s="185"/>
      <c r="L285" s="190"/>
      <c r="M285" s="191"/>
      <c r="N285" s="192"/>
      <c r="O285" s="192"/>
      <c r="P285" s="193">
        <f>SUM(P286:P289)</f>
        <v>0</v>
      </c>
      <c r="Q285" s="192"/>
      <c r="R285" s="193">
        <f>SUM(R286:R289)</f>
        <v>0</v>
      </c>
      <c r="S285" s="192"/>
      <c r="T285" s="194">
        <f>SUM(T286:T289)</f>
        <v>0</v>
      </c>
      <c r="AR285" s="195" t="s">
        <v>81</v>
      </c>
      <c r="AT285" s="196" t="s">
        <v>75</v>
      </c>
      <c r="AU285" s="196" t="s">
        <v>81</v>
      </c>
      <c r="AY285" s="195" t="s">
        <v>143</v>
      </c>
      <c r="BK285" s="197">
        <f>SUM(BK286:BK289)</f>
        <v>0</v>
      </c>
    </row>
    <row r="286" spans="1:65" s="2" customFormat="1" ht="16.5" customHeight="1">
      <c r="A286" s="35"/>
      <c r="B286" s="36"/>
      <c r="C286" s="200" t="s">
        <v>391</v>
      </c>
      <c r="D286" s="200" t="s">
        <v>145</v>
      </c>
      <c r="E286" s="201" t="s">
        <v>392</v>
      </c>
      <c r="F286" s="202" t="s">
        <v>393</v>
      </c>
      <c r="G286" s="203" t="s">
        <v>161</v>
      </c>
      <c r="H286" s="204">
        <v>555.20000000000005</v>
      </c>
      <c r="I286" s="205"/>
      <c r="J286" s="206">
        <f>ROUND(I286*H286,2)</f>
        <v>0</v>
      </c>
      <c r="K286" s="202" t="s">
        <v>149</v>
      </c>
      <c r="L286" s="40"/>
      <c r="M286" s="207" t="s">
        <v>1</v>
      </c>
      <c r="N286" s="208" t="s">
        <v>41</v>
      </c>
      <c r="O286" s="72"/>
      <c r="P286" s="209">
        <f>O286*H286</f>
        <v>0</v>
      </c>
      <c r="Q286" s="209">
        <v>0</v>
      </c>
      <c r="R286" s="209">
        <f>Q286*H286</f>
        <v>0</v>
      </c>
      <c r="S286" s="209">
        <v>0</v>
      </c>
      <c r="T286" s="210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11" t="s">
        <v>150</v>
      </c>
      <c r="AT286" s="211" t="s">
        <v>145</v>
      </c>
      <c r="AU286" s="211" t="s">
        <v>85</v>
      </c>
      <c r="AY286" s="18" t="s">
        <v>143</v>
      </c>
      <c r="BE286" s="212">
        <f>IF(N286="základní",J286,0)</f>
        <v>0</v>
      </c>
      <c r="BF286" s="212">
        <f>IF(N286="snížená",J286,0)</f>
        <v>0</v>
      </c>
      <c r="BG286" s="212">
        <f>IF(N286="zákl. přenesená",J286,0)</f>
        <v>0</v>
      </c>
      <c r="BH286" s="212">
        <f>IF(N286="sníž. přenesená",J286,0)</f>
        <v>0</v>
      </c>
      <c r="BI286" s="212">
        <f>IF(N286="nulová",J286,0)</f>
        <v>0</v>
      </c>
      <c r="BJ286" s="18" t="s">
        <v>81</v>
      </c>
      <c r="BK286" s="212">
        <f>ROUND(I286*H286,2)</f>
        <v>0</v>
      </c>
      <c r="BL286" s="18" t="s">
        <v>150</v>
      </c>
      <c r="BM286" s="211" t="s">
        <v>394</v>
      </c>
    </row>
    <row r="287" spans="1:65" s="13" customFormat="1" ht="11.25">
      <c r="B287" s="213"/>
      <c r="C287" s="214"/>
      <c r="D287" s="215" t="s">
        <v>163</v>
      </c>
      <c r="E287" s="216" t="s">
        <v>1</v>
      </c>
      <c r="F287" s="217" t="s">
        <v>395</v>
      </c>
      <c r="G287" s="214"/>
      <c r="H287" s="218">
        <v>206.6</v>
      </c>
      <c r="I287" s="219"/>
      <c r="J287" s="214"/>
      <c r="K287" s="214"/>
      <c r="L287" s="220"/>
      <c r="M287" s="221"/>
      <c r="N287" s="222"/>
      <c r="O287" s="222"/>
      <c r="P287" s="222"/>
      <c r="Q287" s="222"/>
      <c r="R287" s="222"/>
      <c r="S287" s="222"/>
      <c r="T287" s="223"/>
      <c r="AT287" s="224" t="s">
        <v>163</v>
      </c>
      <c r="AU287" s="224" t="s">
        <v>85</v>
      </c>
      <c r="AV287" s="13" t="s">
        <v>85</v>
      </c>
      <c r="AW287" s="13" t="s">
        <v>32</v>
      </c>
      <c r="AX287" s="13" t="s">
        <v>76</v>
      </c>
      <c r="AY287" s="224" t="s">
        <v>143</v>
      </c>
    </row>
    <row r="288" spans="1:65" s="13" customFormat="1" ht="11.25">
      <c r="B288" s="213"/>
      <c r="C288" s="214"/>
      <c r="D288" s="215" t="s">
        <v>163</v>
      </c>
      <c r="E288" s="216" t="s">
        <v>1</v>
      </c>
      <c r="F288" s="217" t="s">
        <v>396</v>
      </c>
      <c r="G288" s="214"/>
      <c r="H288" s="218">
        <v>348.6</v>
      </c>
      <c r="I288" s="219"/>
      <c r="J288" s="214"/>
      <c r="K288" s="214"/>
      <c r="L288" s="220"/>
      <c r="M288" s="221"/>
      <c r="N288" s="222"/>
      <c r="O288" s="222"/>
      <c r="P288" s="222"/>
      <c r="Q288" s="222"/>
      <c r="R288" s="222"/>
      <c r="S288" s="222"/>
      <c r="T288" s="223"/>
      <c r="AT288" s="224" t="s">
        <v>163</v>
      </c>
      <c r="AU288" s="224" t="s">
        <v>85</v>
      </c>
      <c r="AV288" s="13" t="s">
        <v>85</v>
      </c>
      <c r="AW288" s="13" t="s">
        <v>32</v>
      </c>
      <c r="AX288" s="13" t="s">
        <v>76</v>
      </c>
      <c r="AY288" s="224" t="s">
        <v>143</v>
      </c>
    </row>
    <row r="289" spans="1:65" s="15" customFormat="1" ht="11.25">
      <c r="B289" s="235"/>
      <c r="C289" s="236"/>
      <c r="D289" s="215" t="s">
        <v>163</v>
      </c>
      <c r="E289" s="237" t="s">
        <v>1</v>
      </c>
      <c r="F289" s="238" t="s">
        <v>201</v>
      </c>
      <c r="G289" s="236"/>
      <c r="H289" s="239">
        <v>555.20000000000005</v>
      </c>
      <c r="I289" s="240"/>
      <c r="J289" s="236"/>
      <c r="K289" s="236"/>
      <c r="L289" s="241"/>
      <c r="M289" s="242"/>
      <c r="N289" s="243"/>
      <c r="O289" s="243"/>
      <c r="P289" s="243"/>
      <c r="Q289" s="243"/>
      <c r="R289" s="243"/>
      <c r="S289" s="243"/>
      <c r="T289" s="244"/>
      <c r="AT289" s="245" t="s">
        <v>163</v>
      </c>
      <c r="AU289" s="245" t="s">
        <v>85</v>
      </c>
      <c r="AV289" s="15" t="s">
        <v>150</v>
      </c>
      <c r="AW289" s="15" t="s">
        <v>32</v>
      </c>
      <c r="AX289" s="15" t="s">
        <v>81</v>
      </c>
      <c r="AY289" s="245" t="s">
        <v>143</v>
      </c>
    </row>
    <row r="290" spans="1:65" s="12" customFormat="1" ht="22.9" customHeight="1">
      <c r="B290" s="184"/>
      <c r="C290" s="185"/>
      <c r="D290" s="186" t="s">
        <v>75</v>
      </c>
      <c r="E290" s="198" t="s">
        <v>150</v>
      </c>
      <c r="F290" s="198" t="s">
        <v>397</v>
      </c>
      <c r="G290" s="185"/>
      <c r="H290" s="185"/>
      <c r="I290" s="188"/>
      <c r="J290" s="199">
        <f>BK290</f>
        <v>0</v>
      </c>
      <c r="K290" s="185"/>
      <c r="L290" s="190"/>
      <c r="M290" s="191"/>
      <c r="N290" s="192"/>
      <c r="O290" s="192"/>
      <c r="P290" s="193">
        <f>SUM(P291:P294)</f>
        <v>0</v>
      </c>
      <c r="Q290" s="192"/>
      <c r="R290" s="193">
        <f>SUM(R291:R294)</f>
        <v>112.09051791</v>
      </c>
      <c r="S290" s="192"/>
      <c r="T290" s="194">
        <f>SUM(T291:T294)</f>
        <v>0</v>
      </c>
      <c r="AR290" s="195" t="s">
        <v>81</v>
      </c>
      <c r="AT290" s="196" t="s">
        <v>75</v>
      </c>
      <c r="AU290" s="196" t="s">
        <v>81</v>
      </c>
      <c r="AY290" s="195" t="s">
        <v>143</v>
      </c>
      <c r="BK290" s="197">
        <f>SUM(BK291:BK294)</f>
        <v>0</v>
      </c>
    </row>
    <row r="291" spans="1:65" s="2" customFormat="1" ht="21.75" customHeight="1">
      <c r="A291" s="35"/>
      <c r="B291" s="36"/>
      <c r="C291" s="200" t="s">
        <v>398</v>
      </c>
      <c r="D291" s="200" t="s">
        <v>145</v>
      </c>
      <c r="E291" s="201" t="s">
        <v>399</v>
      </c>
      <c r="F291" s="202" t="s">
        <v>400</v>
      </c>
      <c r="G291" s="203" t="s">
        <v>195</v>
      </c>
      <c r="H291" s="204">
        <v>59.283000000000001</v>
      </c>
      <c r="I291" s="205"/>
      <c r="J291" s="206">
        <f>ROUND(I291*H291,2)</f>
        <v>0</v>
      </c>
      <c r="K291" s="202" t="s">
        <v>149</v>
      </c>
      <c r="L291" s="40"/>
      <c r="M291" s="207" t="s">
        <v>1</v>
      </c>
      <c r="N291" s="208" t="s">
        <v>41</v>
      </c>
      <c r="O291" s="72"/>
      <c r="P291" s="209">
        <f>O291*H291</f>
        <v>0</v>
      </c>
      <c r="Q291" s="209">
        <v>1.8907700000000001</v>
      </c>
      <c r="R291" s="209">
        <f>Q291*H291</f>
        <v>112.09051791</v>
      </c>
      <c r="S291" s="209">
        <v>0</v>
      </c>
      <c r="T291" s="210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11" t="s">
        <v>150</v>
      </c>
      <c r="AT291" s="211" t="s">
        <v>145</v>
      </c>
      <c r="AU291" s="211" t="s">
        <v>85</v>
      </c>
      <c r="AY291" s="18" t="s">
        <v>143</v>
      </c>
      <c r="BE291" s="212">
        <f>IF(N291="základní",J291,0)</f>
        <v>0</v>
      </c>
      <c r="BF291" s="212">
        <f>IF(N291="snížená",J291,0)</f>
        <v>0</v>
      </c>
      <c r="BG291" s="212">
        <f>IF(N291="zákl. přenesená",J291,0)</f>
        <v>0</v>
      </c>
      <c r="BH291" s="212">
        <f>IF(N291="sníž. přenesená",J291,0)</f>
        <v>0</v>
      </c>
      <c r="BI291" s="212">
        <f>IF(N291="nulová",J291,0)</f>
        <v>0</v>
      </c>
      <c r="BJ291" s="18" t="s">
        <v>81</v>
      </c>
      <c r="BK291" s="212">
        <f>ROUND(I291*H291,2)</f>
        <v>0</v>
      </c>
      <c r="BL291" s="18" t="s">
        <v>150</v>
      </c>
      <c r="BM291" s="211" t="s">
        <v>401</v>
      </c>
    </row>
    <row r="292" spans="1:65" s="13" customFormat="1" ht="11.25">
      <c r="B292" s="213"/>
      <c r="C292" s="214"/>
      <c r="D292" s="215" t="s">
        <v>163</v>
      </c>
      <c r="E292" s="216" t="s">
        <v>1</v>
      </c>
      <c r="F292" s="217" t="s">
        <v>402</v>
      </c>
      <c r="G292" s="214"/>
      <c r="H292" s="218">
        <v>40.689</v>
      </c>
      <c r="I292" s="219"/>
      <c r="J292" s="214"/>
      <c r="K292" s="214"/>
      <c r="L292" s="220"/>
      <c r="M292" s="221"/>
      <c r="N292" s="222"/>
      <c r="O292" s="222"/>
      <c r="P292" s="222"/>
      <c r="Q292" s="222"/>
      <c r="R292" s="222"/>
      <c r="S292" s="222"/>
      <c r="T292" s="223"/>
      <c r="AT292" s="224" t="s">
        <v>163</v>
      </c>
      <c r="AU292" s="224" t="s">
        <v>85</v>
      </c>
      <c r="AV292" s="13" t="s">
        <v>85</v>
      </c>
      <c r="AW292" s="13" t="s">
        <v>32</v>
      </c>
      <c r="AX292" s="13" t="s">
        <v>76</v>
      </c>
      <c r="AY292" s="224" t="s">
        <v>143</v>
      </c>
    </row>
    <row r="293" spans="1:65" s="13" customFormat="1" ht="11.25">
      <c r="B293" s="213"/>
      <c r="C293" s="214"/>
      <c r="D293" s="215" t="s">
        <v>163</v>
      </c>
      <c r="E293" s="216" t="s">
        <v>1</v>
      </c>
      <c r="F293" s="217" t="s">
        <v>403</v>
      </c>
      <c r="G293" s="214"/>
      <c r="H293" s="218">
        <v>18.594000000000001</v>
      </c>
      <c r="I293" s="219"/>
      <c r="J293" s="214"/>
      <c r="K293" s="214"/>
      <c r="L293" s="220"/>
      <c r="M293" s="221"/>
      <c r="N293" s="222"/>
      <c r="O293" s="222"/>
      <c r="P293" s="222"/>
      <c r="Q293" s="222"/>
      <c r="R293" s="222"/>
      <c r="S293" s="222"/>
      <c r="T293" s="223"/>
      <c r="AT293" s="224" t="s">
        <v>163</v>
      </c>
      <c r="AU293" s="224" t="s">
        <v>85</v>
      </c>
      <c r="AV293" s="13" t="s">
        <v>85</v>
      </c>
      <c r="AW293" s="13" t="s">
        <v>32</v>
      </c>
      <c r="AX293" s="13" t="s">
        <v>76</v>
      </c>
      <c r="AY293" s="224" t="s">
        <v>143</v>
      </c>
    </row>
    <row r="294" spans="1:65" s="15" customFormat="1" ht="11.25">
      <c r="B294" s="235"/>
      <c r="C294" s="236"/>
      <c r="D294" s="215" t="s">
        <v>163</v>
      </c>
      <c r="E294" s="237" t="s">
        <v>101</v>
      </c>
      <c r="F294" s="238" t="s">
        <v>201</v>
      </c>
      <c r="G294" s="236"/>
      <c r="H294" s="239">
        <v>59.283000000000001</v>
      </c>
      <c r="I294" s="240"/>
      <c r="J294" s="236"/>
      <c r="K294" s="236"/>
      <c r="L294" s="241"/>
      <c r="M294" s="242"/>
      <c r="N294" s="243"/>
      <c r="O294" s="243"/>
      <c r="P294" s="243"/>
      <c r="Q294" s="243"/>
      <c r="R294" s="243"/>
      <c r="S294" s="243"/>
      <c r="T294" s="244"/>
      <c r="AT294" s="245" t="s">
        <v>163</v>
      </c>
      <c r="AU294" s="245" t="s">
        <v>85</v>
      </c>
      <c r="AV294" s="15" t="s">
        <v>150</v>
      </c>
      <c r="AW294" s="15" t="s">
        <v>32</v>
      </c>
      <c r="AX294" s="15" t="s">
        <v>81</v>
      </c>
      <c r="AY294" s="245" t="s">
        <v>143</v>
      </c>
    </row>
    <row r="295" spans="1:65" s="12" customFormat="1" ht="22.9" customHeight="1">
      <c r="B295" s="184"/>
      <c r="C295" s="185"/>
      <c r="D295" s="186" t="s">
        <v>75</v>
      </c>
      <c r="E295" s="198" t="s">
        <v>165</v>
      </c>
      <c r="F295" s="198" t="s">
        <v>404</v>
      </c>
      <c r="G295" s="185"/>
      <c r="H295" s="185"/>
      <c r="I295" s="188"/>
      <c r="J295" s="199">
        <f>BK295</f>
        <v>0</v>
      </c>
      <c r="K295" s="185"/>
      <c r="L295" s="190"/>
      <c r="M295" s="191"/>
      <c r="N295" s="192"/>
      <c r="O295" s="192"/>
      <c r="P295" s="193">
        <f>SUM(P296:P307)</f>
        <v>0</v>
      </c>
      <c r="Q295" s="192"/>
      <c r="R295" s="193">
        <f>SUM(R296:R307)</f>
        <v>61.004400000000004</v>
      </c>
      <c r="S295" s="192"/>
      <c r="T295" s="194">
        <f>SUM(T296:T307)</f>
        <v>0</v>
      </c>
      <c r="AR295" s="195" t="s">
        <v>81</v>
      </c>
      <c r="AT295" s="196" t="s">
        <v>75</v>
      </c>
      <c r="AU295" s="196" t="s">
        <v>81</v>
      </c>
      <c r="AY295" s="195" t="s">
        <v>143</v>
      </c>
      <c r="BK295" s="197">
        <f>SUM(BK296:BK307)</f>
        <v>0</v>
      </c>
    </row>
    <row r="296" spans="1:65" s="2" customFormat="1" ht="16.5" customHeight="1">
      <c r="A296" s="35"/>
      <c r="B296" s="36"/>
      <c r="C296" s="200" t="s">
        <v>405</v>
      </c>
      <c r="D296" s="200" t="s">
        <v>145</v>
      </c>
      <c r="E296" s="201" t="s">
        <v>406</v>
      </c>
      <c r="F296" s="202" t="s">
        <v>407</v>
      </c>
      <c r="G296" s="203" t="s">
        <v>148</v>
      </c>
      <c r="H296" s="204">
        <v>10</v>
      </c>
      <c r="I296" s="205"/>
      <c r="J296" s="206">
        <f>ROUND(I296*H296,2)</f>
        <v>0</v>
      </c>
      <c r="K296" s="202" t="s">
        <v>149</v>
      </c>
      <c r="L296" s="40"/>
      <c r="M296" s="207" t="s">
        <v>1</v>
      </c>
      <c r="N296" s="208" t="s">
        <v>41</v>
      </c>
      <c r="O296" s="72"/>
      <c r="P296" s="209">
        <f>O296*H296</f>
        <v>0</v>
      </c>
      <c r="Q296" s="209">
        <v>0.34499999999999997</v>
      </c>
      <c r="R296" s="209">
        <f>Q296*H296</f>
        <v>3.4499999999999997</v>
      </c>
      <c r="S296" s="209">
        <v>0</v>
      </c>
      <c r="T296" s="210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11" t="s">
        <v>150</v>
      </c>
      <c r="AT296" s="211" t="s">
        <v>145</v>
      </c>
      <c r="AU296" s="211" t="s">
        <v>85</v>
      </c>
      <c r="AY296" s="18" t="s">
        <v>143</v>
      </c>
      <c r="BE296" s="212">
        <f>IF(N296="základní",J296,0)</f>
        <v>0</v>
      </c>
      <c r="BF296" s="212">
        <f>IF(N296="snížená",J296,0)</f>
        <v>0</v>
      </c>
      <c r="BG296" s="212">
        <f>IF(N296="zákl. přenesená",J296,0)</f>
        <v>0</v>
      </c>
      <c r="BH296" s="212">
        <f>IF(N296="sníž. přenesená",J296,0)</f>
        <v>0</v>
      </c>
      <c r="BI296" s="212">
        <f>IF(N296="nulová",J296,0)</f>
        <v>0</v>
      </c>
      <c r="BJ296" s="18" t="s">
        <v>81</v>
      </c>
      <c r="BK296" s="212">
        <f>ROUND(I296*H296,2)</f>
        <v>0</v>
      </c>
      <c r="BL296" s="18" t="s">
        <v>150</v>
      </c>
      <c r="BM296" s="211" t="s">
        <v>408</v>
      </c>
    </row>
    <row r="297" spans="1:65" s="2" customFormat="1" ht="16.5" customHeight="1">
      <c r="A297" s="35"/>
      <c r="B297" s="36"/>
      <c r="C297" s="200" t="s">
        <v>409</v>
      </c>
      <c r="D297" s="200" t="s">
        <v>145</v>
      </c>
      <c r="E297" s="201" t="s">
        <v>410</v>
      </c>
      <c r="F297" s="202" t="s">
        <v>411</v>
      </c>
      <c r="G297" s="203" t="s">
        <v>148</v>
      </c>
      <c r="H297" s="204">
        <v>74</v>
      </c>
      <c r="I297" s="205"/>
      <c r="J297" s="206">
        <f>ROUND(I297*H297,2)</f>
        <v>0</v>
      </c>
      <c r="K297" s="202" t="s">
        <v>149</v>
      </c>
      <c r="L297" s="40"/>
      <c r="M297" s="207" t="s">
        <v>1</v>
      </c>
      <c r="N297" s="208" t="s">
        <v>41</v>
      </c>
      <c r="O297" s="72"/>
      <c r="P297" s="209">
        <f>O297*H297</f>
        <v>0</v>
      </c>
      <c r="Q297" s="209">
        <v>0.69</v>
      </c>
      <c r="R297" s="209">
        <f>Q297*H297</f>
        <v>51.059999999999995</v>
      </c>
      <c r="S297" s="209">
        <v>0</v>
      </c>
      <c r="T297" s="210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11" t="s">
        <v>150</v>
      </c>
      <c r="AT297" s="211" t="s">
        <v>145</v>
      </c>
      <c r="AU297" s="211" t="s">
        <v>85</v>
      </c>
      <c r="AY297" s="18" t="s">
        <v>143</v>
      </c>
      <c r="BE297" s="212">
        <f>IF(N297="základní",J297,0)</f>
        <v>0</v>
      </c>
      <c r="BF297" s="212">
        <f>IF(N297="snížená",J297,0)</f>
        <v>0</v>
      </c>
      <c r="BG297" s="212">
        <f>IF(N297="zákl. přenesená",J297,0)</f>
        <v>0</v>
      </c>
      <c r="BH297" s="212">
        <f>IF(N297="sníž. přenesená",J297,0)</f>
        <v>0</v>
      </c>
      <c r="BI297" s="212">
        <f>IF(N297="nulová",J297,0)</f>
        <v>0</v>
      </c>
      <c r="BJ297" s="18" t="s">
        <v>81</v>
      </c>
      <c r="BK297" s="212">
        <f>ROUND(I297*H297,2)</f>
        <v>0</v>
      </c>
      <c r="BL297" s="18" t="s">
        <v>150</v>
      </c>
      <c r="BM297" s="211" t="s">
        <v>412</v>
      </c>
    </row>
    <row r="298" spans="1:65" s="14" customFormat="1" ht="11.25">
      <c r="B298" s="225"/>
      <c r="C298" s="226"/>
      <c r="D298" s="215" t="s">
        <v>163</v>
      </c>
      <c r="E298" s="227" t="s">
        <v>1</v>
      </c>
      <c r="F298" s="228" t="s">
        <v>413</v>
      </c>
      <c r="G298" s="226"/>
      <c r="H298" s="227" t="s">
        <v>1</v>
      </c>
      <c r="I298" s="229"/>
      <c r="J298" s="226"/>
      <c r="K298" s="226"/>
      <c r="L298" s="230"/>
      <c r="M298" s="231"/>
      <c r="N298" s="232"/>
      <c r="O298" s="232"/>
      <c r="P298" s="232"/>
      <c r="Q298" s="232"/>
      <c r="R298" s="232"/>
      <c r="S298" s="232"/>
      <c r="T298" s="233"/>
      <c r="AT298" s="234" t="s">
        <v>163</v>
      </c>
      <c r="AU298" s="234" t="s">
        <v>85</v>
      </c>
      <c r="AV298" s="14" t="s">
        <v>81</v>
      </c>
      <c r="AW298" s="14" t="s">
        <v>32</v>
      </c>
      <c r="AX298" s="14" t="s">
        <v>76</v>
      </c>
      <c r="AY298" s="234" t="s">
        <v>143</v>
      </c>
    </row>
    <row r="299" spans="1:65" s="13" customFormat="1" ht="11.25">
      <c r="B299" s="213"/>
      <c r="C299" s="214"/>
      <c r="D299" s="215" t="s">
        <v>163</v>
      </c>
      <c r="E299" s="216" t="s">
        <v>1</v>
      </c>
      <c r="F299" s="217" t="s">
        <v>414</v>
      </c>
      <c r="G299" s="214"/>
      <c r="H299" s="218">
        <v>74</v>
      </c>
      <c r="I299" s="219"/>
      <c r="J299" s="214"/>
      <c r="K299" s="214"/>
      <c r="L299" s="220"/>
      <c r="M299" s="221"/>
      <c r="N299" s="222"/>
      <c r="O299" s="222"/>
      <c r="P299" s="222"/>
      <c r="Q299" s="222"/>
      <c r="R299" s="222"/>
      <c r="S299" s="222"/>
      <c r="T299" s="223"/>
      <c r="AT299" s="224" t="s">
        <v>163</v>
      </c>
      <c r="AU299" s="224" t="s">
        <v>85</v>
      </c>
      <c r="AV299" s="13" t="s">
        <v>85</v>
      </c>
      <c r="AW299" s="13" t="s">
        <v>32</v>
      </c>
      <c r="AX299" s="13" t="s">
        <v>81</v>
      </c>
      <c r="AY299" s="224" t="s">
        <v>143</v>
      </c>
    </row>
    <row r="300" spans="1:65" s="2" customFormat="1" ht="21.75" customHeight="1">
      <c r="A300" s="35"/>
      <c r="B300" s="36"/>
      <c r="C300" s="200" t="s">
        <v>415</v>
      </c>
      <c r="D300" s="200" t="s">
        <v>145</v>
      </c>
      <c r="E300" s="201" t="s">
        <v>416</v>
      </c>
      <c r="F300" s="202" t="s">
        <v>417</v>
      </c>
      <c r="G300" s="203" t="s">
        <v>148</v>
      </c>
      <c r="H300" s="204">
        <v>10</v>
      </c>
      <c r="I300" s="205"/>
      <c r="J300" s="206">
        <f>ROUND(I300*H300,2)</f>
        <v>0</v>
      </c>
      <c r="K300" s="202" t="s">
        <v>149</v>
      </c>
      <c r="L300" s="40"/>
      <c r="M300" s="207" t="s">
        <v>1</v>
      </c>
      <c r="N300" s="208" t="s">
        <v>41</v>
      </c>
      <c r="O300" s="72"/>
      <c r="P300" s="209">
        <f>O300*H300</f>
        <v>0</v>
      </c>
      <c r="Q300" s="209">
        <v>0.15826000000000001</v>
      </c>
      <c r="R300" s="209">
        <f>Q300*H300</f>
        <v>1.5826000000000002</v>
      </c>
      <c r="S300" s="209">
        <v>0</v>
      </c>
      <c r="T300" s="210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11" t="s">
        <v>150</v>
      </c>
      <c r="AT300" s="211" t="s">
        <v>145</v>
      </c>
      <c r="AU300" s="211" t="s">
        <v>85</v>
      </c>
      <c r="AY300" s="18" t="s">
        <v>143</v>
      </c>
      <c r="BE300" s="212">
        <f>IF(N300="základní",J300,0)</f>
        <v>0</v>
      </c>
      <c r="BF300" s="212">
        <f>IF(N300="snížená",J300,0)</f>
        <v>0</v>
      </c>
      <c r="BG300" s="212">
        <f>IF(N300="zákl. přenesená",J300,0)</f>
        <v>0</v>
      </c>
      <c r="BH300" s="212">
        <f>IF(N300="sníž. přenesená",J300,0)</f>
        <v>0</v>
      </c>
      <c r="BI300" s="212">
        <f>IF(N300="nulová",J300,0)</f>
        <v>0</v>
      </c>
      <c r="BJ300" s="18" t="s">
        <v>81</v>
      </c>
      <c r="BK300" s="212">
        <f>ROUND(I300*H300,2)</f>
        <v>0</v>
      </c>
      <c r="BL300" s="18" t="s">
        <v>150</v>
      </c>
      <c r="BM300" s="211" t="s">
        <v>418</v>
      </c>
    </row>
    <row r="301" spans="1:65" s="2" customFormat="1" ht="21.75" customHeight="1">
      <c r="A301" s="35"/>
      <c r="B301" s="36"/>
      <c r="C301" s="200" t="s">
        <v>419</v>
      </c>
      <c r="D301" s="200" t="s">
        <v>145</v>
      </c>
      <c r="E301" s="201" t="s">
        <v>420</v>
      </c>
      <c r="F301" s="202" t="s">
        <v>421</v>
      </c>
      <c r="G301" s="203" t="s">
        <v>148</v>
      </c>
      <c r="H301" s="204">
        <v>10</v>
      </c>
      <c r="I301" s="205"/>
      <c r="J301" s="206">
        <f>ROUND(I301*H301,2)</f>
        <v>0</v>
      </c>
      <c r="K301" s="202" t="s">
        <v>149</v>
      </c>
      <c r="L301" s="40"/>
      <c r="M301" s="207" t="s">
        <v>1</v>
      </c>
      <c r="N301" s="208" t="s">
        <v>41</v>
      </c>
      <c r="O301" s="72"/>
      <c r="P301" s="209">
        <f>O301*H301</f>
        <v>0</v>
      </c>
      <c r="Q301" s="209">
        <v>0.38313999999999998</v>
      </c>
      <c r="R301" s="209">
        <f>Q301*H301</f>
        <v>3.8313999999999999</v>
      </c>
      <c r="S301" s="209">
        <v>0</v>
      </c>
      <c r="T301" s="210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11" t="s">
        <v>150</v>
      </c>
      <c r="AT301" s="211" t="s">
        <v>145</v>
      </c>
      <c r="AU301" s="211" t="s">
        <v>85</v>
      </c>
      <c r="AY301" s="18" t="s">
        <v>143</v>
      </c>
      <c r="BE301" s="212">
        <f>IF(N301="základní",J301,0)</f>
        <v>0</v>
      </c>
      <c r="BF301" s="212">
        <f>IF(N301="snížená",J301,0)</f>
        <v>0</v>
      </c>
      <c r="BG301" s="212">
        <f>IF(N301="zákl. přenesená",J301,0)</f>
        <v>0</v>
      </c>
      <c r="BH301" s="212">
        <f>IF(N301="sníž. přenesená",J301,0)</f>
        <v>0</v>
      </c>
      <c r="BI301" s="212">
        <f>IF(N301="nulová",J301,0)</f>
        <v>0</v>
      </c>
      <c r="BJ301" s="18" t="s">
        <v>81</v>
      </c>
      <c r="BK301" s="212">
        <f>ROUND(I301*H301,2)</f>
        <v>0</v>
      </c>
      <c r="BL301" s="18" t="s">
        <v>150</v>
      </c>
      <c r="BM301" s="211" t="s">
        <v>422</v>
      </c>
    </row>
    <row r="302" spans="1:65" s="2" customFormat="1" ht="21.75" customHeight="1">
      <c r="A302" s="35"/>
      <c r="B302" s="36"/>
      <c r="C302" s="200" t="s">
        <v>423</v>
      </c>
      <c r="D302" s="200" t="s">
        <v>145</v>
      </c>
      <c r="E302" s="201" t="s">
        <v>424</v>
      </c>
      <c r="F302" s="202" t="s">
        <v>425</v>
      </c>
      <c r="G302" s="203" t="s">
        <v>148</v>
      </c>
      <c r="H302" s="204">
        <v>10</v>
      </c>
      <c r="I302" s="205"/>
      <c r="J302" s="206">
        <f>ROUND(I302*H302,2)</f>
        <v>0</v>
      </c>
      <c r="K302" s="202" t="s">
        <v>149</v>
      </c>
      <c r="L302" s="40"/>
      <c r="M302" s="207" t="s">
        <v>1</v>
      </c>
      <c r="N302" s="208" t="s">
        <v>41</v>
      </c>
      <c r="O302" s="72"/>
      <c r="P302" s="209">
        <f>O302*H302</f>
        <v>0</v>
      </c>
      <c r="Q302" s="209">
        <v>7.1000000000000002E-4</v>
      </c>
      <c r="R302" s="209">
        <f>Q302*H302</f>
        <v>7.1000000000000004E-3</v>
      </c>
      <c r="S302" s="209">
        <v>0</v>
      </c>
      <c r="T302" s="210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11" t="s">
        <v>150</v>
      </c>
      <c r="AT302" s="211" t="s">
        <v>145</v>
      </c>
      <c r="AU302" s="211" t="s">
        <v>85</v>
      </c>
      <c r="AY302" s="18" t="s">
        <v>143</v>
      </c>
      <c r="BE302" s="212">
        <f>IF(N302="základní",J302,0)</f>
        <v>0</v>
      </c>
      <c r="BF302" s="212">
        <f>IF(N302="snížená",J302,0)</f>
        <v>0</v>
      </c>
      <c r="BG302" s="212">
        <f>IF(N302="zákl. přenesená",J302,0)</f>
        <v>0</v>
      </c>
      <c r="BH302" s="212">
        <f>IF(N302="sníž. přenesená",J302,0)</f>
        <v>0</v>
      </c>
      <c r="BI302" s="212">
        <f>IF(N302="nulová",J302,0)</f>
        <v>0</v>
      </c>
      <c r="BJ302" s="18" t="s">
        <v>81</v>
      </c>
      <c r="BK302" s="212">
        <f>ROUND(I302*H302,2)</f>
        <v>0</v>
      </c>
      <c r="BL302" s="18" t="s">
        <v>150</v>
      </c>
      <c r="BM302" s="211" t="s">
        <v>426</v>
      </c>
    </row>
    <row r="303" spans="1:65" s="2" customFormat="1" ht="21.75" customHeight="1">
      <c r="A303" s="35"/>
      <c r="B303" s="36"/>
      <c r="C303" s="200" t="s">
        <v>427</v>
      </c>
      <c r="D303" s="200" t="s">
        <v>145</v>
      </c>
      <c r="E303" s="201" t="s">
        <v>428</v>
      </c>
      <c r="F303" s="202" t="s">
        <v>429</v>
      </c>
      <c r="G303" s="203" t="s">
        <v>148</v>
      </c>
      <c r="H303" s="204">
        <v>10</v>
      </c>
      <c r="I303" s="205"/>
      <c r="J303" s="206">
        <f>ROUND(I303*H303,2)</f>
        <v>0</v>
      </c>
      <c r="K303" s="202" t="s">
        <v>149</v>
      </c>
      <c r="L303" s="40"/>
      <c r="M303" s="207" t="s">
        <v>1</v>
      </c>
      <c r="N303" s="208" t="s">
        <v>41</v>
      </c>
      <c r="O303" s="72"/>
      <c r="P303" s="209">
        <f>O303*H303</f>
        <v>0</v>
      </c>
      <c r="Q303" s="209">
        <v>0.10373</v>
      </c>
      <c r="R303" s="209">
        <f>Q303*H303</f>
        <v>1.0373000000000001</v>
      </c>
      <c r="S303" s="209">
        <v>0</v>
      </c>
      <c r="T303" s="210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11" t="s">
        <v>150</v>
      </c>
      <c r="AT303" s="211" t="s">
        <v>145</v>
      </c>
      <c r="AU303" s="211" t="s">
        <v>85</v>
      </c>
      <c r="AY303" s="18" t="s">
        <v>143</v>
      </c>
      <c r="BE303" s="212">
        <f>IF(N303="základní",J303,0)</f>
        <v>0</v>
      </c>
      <c r="BF303" s="212">
        <f>IF(N303="snížená",J303,0)</f>
        <v>0</v>
      </c>
      <c r="BG303" s="212">
        <f>IF(N303="zákl. přenesená",J303,0)</f>
        <v>0</v>
      </c>
      <c r="BH303" s="212">
        <f>IF(N303="sníž. přenesená",J303,0)</f>
        <v>0</v>
      </c>
      <c r="BI303" s="212">
        <f>IF(N303="nulová",J303,0)</f>
        <v>0</v>
      </c>
      <c r="BJ303" s="18" t="s">
        <v>81</v>
      </c>
      <c r="BK303" s="212">
        <f>ROUND(I303*H303,2)</f>
        <v>0</v>
      </c>
      <c r="BL303" s="18" t="s">
        <v>150</v>
      </c>
      <c r="BM303" s="211" t="s">
        <v>430</v>
      </c>
    </row>
    <row r="304" spans="1:65" s="14" customFormat="1" ht="11.25">
      <c r="B304" s="225"/>
      <c r="C304" s="226"/>
      <c r="D304" s="215" t="s">
        <v>163</v>
      </c>
      <c r="E304" s="227" t="s">
        <v>1</v>
      </c>
      <c r="F304" s="228" t="s">
        <v>413</v>
      </c>
      <c r="G304" s="226"/>
      <c r="H304" s="227" t="s">
        <v>1</v>
      </c>
      <c r="I304" s="229"/>
      <c r="J304" s="226"/>
      <c r="K304" s="226"/>
      <c r="L304" s="230"/>
      <c r="M304" s="231"/>
      <c r="N304" s="232"/>
      <c r="O304" s="232"/>
      <c r="P304" s="232"/>
      <c r="Q304" s="232"/>
      <c r="R304" s="232"/>
      <c r="S304" s="232"/>
      <c r="T304" s="233"/>
      <c r="AT304" s="234" t="s">
        <v>163</v>
      </c>
      <c r="AU304" s="234" t="s">
        <v>85</v>
      </c>
      <c r="AV304" s="14" t="s">
        <v>81</v>
      </c>
      <c r="AW304" s="14" t="s">
        <v>32</v>
      </c>
      <c r="AX304" s="14" t="s">
        <v>76</v>
      </c>
      <c r="AY304" s="234" t="s">
        <v>143</v>
      </c>
    </row>
    <row r="305" spans="1:65" s="13" customFormat="1" ht="11.25">
      <c r="B305" s="213"/>
      <c r="C305" s="214"/>
      <c r="D305" s="215" t="s">
        <v>163</v>
      </c>
      <c r="E305" s="216" t="s">
        <v>1</v>
      </c>
      <c r="F305" s="217" t="s">
        <v>431</v>
      </c>
      <c r="G305" s="214"/>
      <c r="H305" s="218">
        <v>10</v>
      </c>
      <c r="I305" s="219"/>
      <c r="J305" s="214"/>
      <c r="K305" s="214"/>
      <c r="L305" s="220"/>
      <c r="M305" s="221"/>
      <c r="N305" s="222"/>
      <c r="O305" s="222"/>
      <c r="P305" s="222"/>
      <c r="Q305" s="222"/>
      <c r="R305" s="222"/>
      <c r="S305" s="222"/>
      <c r="T305" s="223"/>
      <c r="AT305" s="224" t="s">
        <v>163</v>
      </c>
      <c r="AU305" s="224" t="s">
        <v>85</v>
      </c>
      <c r="AV305" s="13" t="s">
        <v>85</v>
      </c>
      <c r="AW305" s="13" t="s">
        <v>32</v>
      </c>
      <c r="AX305" s="13" t="s">
        <v>81</v>
      </c>
      <c r="AY305" s="224" t="s">
        <v>143</v>
      </c>
    </row>
    <row r="306" spans="1:65" s="2" customFormat="1" ht="16.5" customHeight="1">
      <c r="A306" s="35"/>
      <c r="B306" s="36"/>
      <c r="C306" s="200" t="s">
        <v>432</v>
      </c>
      <c r="D306" s="200" t="s">
        <v>145</v>
      </c>
      <c r="E306" s="201" t="s">
        <v>433</v>
      </c>
      <c r="F306" s="202" t="s">
        <v>434</v>
      </c>
      <c r="G306" s="203" t="s">
        <v>161</v>
      </c>
      <c r="H306" s="204">
        <v>10</v>
      </c>
      <c r="I306" s="205"/>
      <c r="J306" s="206">
        <f>ROUND(I306*H306,2)</f>
        <v>0</v>
      </c>
      <c r="K306" s="202" t="s">
        <v>149</v>
      </c>
      <c r="L306" s="40"/>
      <c r="M306" s="207" t="s">
        <v>1</v>
      </c>
      <c r="N306" s="208" t="s">
        <v>41</v>
      </c>
      <c r="O306" s="72"/>
      <c r="P306" s="209">
        <f>O306*H306</f>
        <v>0</v>
      </c>
      <c r="Q306" s="209">
        <v>3.5999999999999999E-3</v>
      </c>
      <c r="R306" s="209">
        <f>Q306*H306</f>
        <v>3.5999999999999997E-2</v>
      </c>
      <c r="S306" s="209">
        <v>0</v>
      </c>
      <c r="T306" s="210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11" t="s">
        <v>150</v>
      </c>
      <c r="AT306" s="211" t="s">
        <v>145</v>
      </c>
      <c r="AU306" s="211" t="s">
        <v>85</v>
      </c>
      <c r="AY306" s="18" t="s">
        <v>143</v>
      </c>
      <c r="BE306" s="212">
        <f>IF(N306="základní",J306,0)</f>
        <v>0</v>
      </c>
      <c r="BF306" s="212">
        <f>IF(N306="snížená",J306,0)</f>
        <v>0</v>
      </c>
      <c r="BG306" s="212">
        <f>IF(N306="zákl. přenesená",J306,0)</f>
        <v>0</v>
      </c>
      <c r="BH306" s="212">
        <f>IF(N306="sníž. přenesená",J306,0)</f>
        <v>0</v>
      </c>
      <c r="BI306" s="212">
        <f>IF(N306="nulová",J306,0)</f>
        <v>0</v>
      </c>
      <c r="BJ306" s="18" t="s">
        <v>81</v>
      </c>
      <c r="BK306" s="212">
        <f>ROUND(I306*H306,2)</f>
        <v>0</v>
      </c>
      <c r="BL306" s="18" t="s">
        <v>150</v>
      </c>
      <c r="BM306" s="211" t="s">
        <v>435</v>
      </c>
    </row>
    <row r="307" spans="1:65" s="13" customFormat="1" ht="11.25">
      <c r="B307" s="213"/>
      <c r="C307" s="214"/>
      <c r="D307" s="215" t="s">
        <v>163</v>
      </c>
      <c r="E307" s="216" t="s">
        <v>1</v>
      </c>
      <c r="F307" s="217" t="s">
        <v>436</v>
      </c>
      <c r="G307" s="214"/>
      <c r="H307" s="218">
        <v>10</v>
      </c>
      <c r="I307" s="219"/>
      <c r="J307" s="214"/>
      <c r="K307" s="214"/>
      <c r="L307" s="220"/>
      <c r="M307" s="221"/>
      <c r="N307" s="222"/>
      <c r="O307" s="222"/>
      <c r="P307" s="222"/>
      <c r="Q307" s="222"/>
      <c r="R307" s="222"/>
      <c r="S307" s="222"/>
      <c r="T307" s="223"/>
      <c r="AT307" s="224" t="s">
        <v>163</v>
      </c>
      <c r="AU307" s="224" t="s">
        <v>85</v>
      </c>
      <c r="AV307" s="13" t="s">
        <v>85</v>
      </c>
      <c r="AW307" s="13" t="s">
        <v>32</v>
      </c>
      <c r="AX307" s="13" t="s">
        <v>81</v>
      </c>
      <c r="AY307" s="224" t="s">
        <v>143</v>
      </c>
    </row>
    <row r="308" spans="1:65" s="12" customFormat="1" ht="22.9" customHeight="1">
      <c r="B308" s="184"/>
      <c r="C308" s="185"/>
      <c r="D308" s="186" t="s">
        <v>75</v>
      </c>
      <c r="E308" s="198" t="s">
        <v>178</v>
      </c>
      <c r="F308" s="198" t="s">
        <v>437</v>
      </c>
      <c r="G308" s="185"/>
      <c r="H308" s="185"/>
      <c r="I308" s="188"/>
      <c r="J308" s="199">
        <f>BK308</f>
        <v>0</v>
      </c>
      <c r="K308" s="185"/>
      <c r="L308" s="190"/>
      <c r="M308" s="191"/>
      <c r="N308" s="192"/>
      <c r="O308" s="192"/>
      <c r="P308" s="193">
        <f>SUM(P309:P354)</f>
        <v>0</v>
      </c>
      <c r="Q308" s="192"/>
      <c r="R308" s="193">
        <f>SUM(R309:R354)</f>
        <v>73.070116899999974</v>
      </c>
      <c r="S308" s="192"/>
      <c r="T308" s="194">
        <f>SUM(T309:T354)</f>
        <v>0</v>
      </c>
      <c r="AR308" s="195" t="s">
        <v>81</v>
      </c>
      <c r="AT308" s="196" t="s">
        <v>75</v>
      </c>
      <c r="AU308" s="196" t="s">
        <v>81</v>
      </c>
      <c r="AY308" s="195" t="s">
        <v>143</v>
      </c>
      <c r="BK308" s="197">
        <f>SUM(BK309:BK354)</f>
        <v>0</v>
      </c>
    </row>
    <row r="309" spans="1:65" s="2" customFormat="1" ht="21.75" customHeight="1">
      <c r="A309" s="35"/>
      <c r="B309" s="36"/>
      <c r="C309" s="200" t="s">
        <v>438</v>
      </c>
      <c r="D309" s="200" t="s">
        <v>145</v>
      </c>
      <c r="E309" s="201" t="s">
        <v>439</v>
      </c>
      <c r="F309" s="202" t="s">
        <v>440</v>
      </c>
      <c r="G309" s="203" t="s">
        <v>161</v>
      </c>
      <c r="H309" s="204">
        <v>76.5</v>
      </c>
      <c r="I309" s="205"/>
      <c r="J309" s="206">
        <f>ROUND(I309*H309,2)</f>
        <v>0</v>
      </c>
      <c r="K309" s="202" t="s">
        <v>149</v>
      </c>
      <c r="L309" s="40"/>
      <c r="M309" s="207" t="s">
        <v>1</v>
      </c>
      <c r="N309" s="208" t="s">
        <v>41</v>
      </c>
      <c r="O309" s="72"/>
      <c r="P309" s="209">
        <f>O309*H309</f>
        <v>0</v>
      </c>
      <c r="Q309" s="209">
        <v>1.0000000000000001E-5</v>
      </c>
      <c r="R309" s="209">
        <f>Q309*H309</f>
        <v>7.6500000000000005E-4</v>
      </c>
      <c r="S309" s="209">
        <v>0</v>
      </c>
      <c r="T309" s="210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11" t="s">
        <v>150</v>
      </c>
      <c r="AT309" s="211" t="s">
        <v>145</v>
      </c>
      <c r="AU309" s="211" t="s">
        <v>85</v>
      </c>
      <c r="AY309" s="18" t="s">
        <v>143</v>
      </c>
      <c r="BE309" s="212">
        <f>IF(N309="základní",J309,0)</f>
        <v>0</v>
      </c>
      <c r="BF309" s="212">
        <f>IF(N309="snížená",J309,0)</f>
        <v>0</v>
      </c>
      <c r="BG309" s="212">
        <f>IF(N309="zákl. přenesená",J309,0)</f>
        <v>0</v>
      </c>
      <c r="BH309" s="212">
        <f>IF(N309="sníž. přenesená",J309,0)</f>
        <v>0</v>
      </c>
      <c r="BI309" s="212">
        <f>IF(N309="nulová",J309,0)</f>
        <v>0</v>
      </c>
      <c r="BJ309" s="18" t="s">
        <v>81</v>
      </c>
      <c r="BK309" s="212">
        <f>ROUND(I309*H309,2)</f>
        <v>0</v>
      </c>
      <c r="BL309" s="18" t="s">
        <v>150</v>
      </c>
      <c r="BM309" s="211" t="s">
        <v>441</v>
      </c>
    </row>
    <row r="310" spans="1:65" s="2" customFormat="1" ht="21.75" customHeight="1">
      <c r="A310" s="35"/>
      <c r="B310" s="36"/>
      <c r="C310" s="257" t="s">
        <v>442</v>
      </c>
      <c r="D310" s="257" t="s">
        <v>264</v>
      </c>
      <c r="E310" s="258" t="s">
        <v>443</v>
      </c>
      <c r="F310" s="259" t="s">
        <v>444</v>
      </c>
      <c r="G310" s="260" t="s">
        <v>161</v>
      </c>
      <c r="H310" s="261">
        <v>77.647999999999996</v>
      </c>
      <c r="I310" s="262"/>
      <c r="J310" s="263">
        <f>ROUND(I310*H310,2)</f>
        <v>0</v>
      </c>
      <c r="K310" s="259" t="s">
        <v>149</v>
      </c>
      <c r="L310" s="264"/>
      <c r="M310" s="265" t="s">
        <v>1</v>
      </c>
      <c r="N310" s="266" t="s">
        <v>41</v>
      </c>
      <c r="O310" s="72"/>
      <c r="P310" s="209">
        <f>O310*H310</f>
        <v>0</v>
      </c>
      <c r="Q310" s="209">
        <v>2.8999999999999998E-3</v>
      </c>
      <c r="R310" s="209">
        <f>Q310*H310</f>
        <v>0.22517919999999997</v>
      </c>
      <c r="S310" s="209">
        <v>0</v>
      </c>
      <c r="T310" s="210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11" t="s">
        <v>178</v>
      </c>
      <c r="AT310" s="211" t="s">
        <v>264</v>
      </c>
      <c r="AU310" s="211" t="s">
        <v>85</v>
      </c>
      <c r="AY310" s="18" t="s">
        <v>143</v>
      </c>
      <c r="BE310" s="212">
        <f>IF(N310="základní",J310,0)</f>
        <v>0</v>
      </c>
      <c r="BF310" s="212">
        <f>IF(N310="snížená",J310,0)</f>
        <v>0</v>
      </c>
      <c r="BG310" s="212">
        <f>IF(N310="zákl. přenesená",J310,0)</f>
        <v>0</v>
      </c>
      <c r="BH310" s="212">
        <f>IF(N310="sníž. přenesená",J310,0)</f>
        <v>0</v>
      </c>
      <c r="BI310" s="212">
        <f>IF(N310="nulová",J310,0)</f>
        <v>0</v>
      </c>
      <c r="BJ310" s="18" t="s">
        <v>81</v>
      </c>
      <c r="BK310" s="212">
        <f>ROUND(I310*H310,2)</f>
        <v>0</v>
      </c>
      <c r="BL310" s="18" t="s">
        <v>150</v>
      </c>
      <c r="BM310" s="211" t="s">
        <v>445</v>
      </c>
    </row>
    <row r="311" spans="1:65" s="13" customFormat="1" ht="11.25">
      <c r="B311" s="213"/>
      <c r="C311" s="214"/>
      <c r="D311" s="215" t="s">
        <v>163</v>
      </c>
      <c r="E311" s="214"/>
      <c r="F311" s="217" t="s">
        <v>446</v>
      </c>
      <c r="G311" s="214"/>
      <c r="H311" s="218">
        <v>77.647999999999996</v>
      </c>
      <c r="I311" s="219"/>
      <c r="J311" s="214"/>
      <c r="K311" s="214"/>
      <c r="L311" s="220"/>
      <c r="M311" s="221"/>
      <c r="N311" s="222"/>
      <c r="O311" s="222"/>
      <c r="P311" s="222"/>
      <c r="Q311" s="222"/>
      <c r="R311" s="222"/>
      <c r="S311" s="222"/>
      <c r="T311" s="223"/>
      <c r="AT311" s="224" t="s">
        <v>163</v>
      </c>
      <c r="AU311" s="224" t="s">
        <v>85</v>
      </c>
      <c r="AV311" s="13" t="s">
        <v>85</v>
      </c>
      <c r="AW311" s="13" t="s">
        <v>4</v>
      </c>
      <c r="AX311" s="13" t="s">
        <v>81</v>
      </c>
      <c r="AY311" s="224" t="s">
        <v>143</v>
      </c>
    </row>
    <row r="312" spans="1:65" s="2" customFormat="1" ht="21.75" customHeight="1">
      <c r="A312" s="35"/>
      <c r="B312" s="36"/>
      <c r="C312" s="200" t="s">
        <v>447</v>
      </c>
      <c r="D312" s="200" t="s">
        <v>145</v>
      </c>
      <c r="E312" s="201" t="s">
        <v>448</v>
      </c>
      <c r="F312" s="202" t="s">
        <v>449</v>
      </c>
      <c r="G312" s="203" t="s">
        <v>161</v>
      </c>
      <c r="H312" s="204">
        <v>130.1</v>
      </c>
      <c r="I312" s="205"/>
      <c r="J312" s="206">
        <f>ROUND(I312*H312,2)</f>
        <v>0</v>
      </c>
      <c r="K312" s="202" t="s">
        <v>149</v>
      </c>
      <c r="L312" s="40"/>
      <c r="M312" s="207" t="s">
        <v>1</v>
      </c>
      <c r="N312" s="208" t="s">
        <v>41</v>
      </c>
      <c r="O312" s="72"/>
      <c r="P312" s="209">
        <f>O312*H312</f>
        <v>0</v>
      </c>
      <c r="Q312" s="209">
        <v>2.48E-3</v>
      </c>
      <c r="R312" s="209">
        <f>Q312*H312</f>
        <v>0.32264799999999999</v>
      </c>
      <c r="S312" s="209">
        <v>0</v>
      </c>
      <c r="T312" s="210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11" t="s">
        <v>150</v>
      </c>
      <c r="AT312" s="211" t="s">
        <v>145</v>
      </c>
      <c r="AU312" s="211" t="s">
        <v>85</v>
      </c>
      <c r="AY312" s="18" t="s">
        <v>143</v>
      </c>
      <c r="BE312" s="212">
        <f>IF(N312="základní",J312,0)</f>
        <v>0</v>
      </c>
      <c r="BF312" s="212">
        <f>IF(N312="snížená",J312,0)</f>
        <v>0</v>
      </c>
      <c r="BG312" s="212">
        <f>IF(N312="zákl. přenesená",J312,0)</f>
        <v>0</v>
      </c>
      <c r="BH312" s="212">
        <f>IF(N312="sníž. přenesená",J312,0)</f>
        <v>0</v>
      </c>
      <c r="BI312" s="212">
        <f>IF(N312="nulová",J312,0)</f>
        <v>0</v>
      </c>
      <c r="BJ312" s="18" t="s">
        <v>81</v>
      </c>
      <c r="BK312" s="212">
        <f>ROUND(I312*H312,2)</f>
        <v>0</v>
      </c>
      <c r="BL312" s="18" t="s">
        <v>150</v>
      </c>
      <c r="BM312" s="211" t="s">
        <v>450</v>
      </c>
    </row>
    <row r="313" spans="1:65" s="2" customFormat="1" ht="21.75" customHeight="1">
      <c r="A313" s="35"/>
      <c r="B313" s="36"/>
      <c r="C313" s="200" t="s">
        <v>451</v>
      </c>
      <c r="D313" s="200" t="s">
        <v>145</v>
      </c>
      <c r="E313" s="201" t="s">
        <v>452</v>
      </c>
      <c r="F313" s="202" t="s">
        <v>453</v>
      </c>
      <c r="G313" s="203" t="s">
        <v>161</v>
      </c>
      <c r="H313" s="204">
        <v>246.6</v>
      </c>
      <c r="I313" s="205"/>
      <c r="J313" s="206">
        <f>ROUND(I313*H313,2)</f>
        <v>0</v>
      </c>
      <c r="K313" s="202" t="s">
        <v>149</v>
      </c>
      <c r="L313" s="40"/>
      <c r="M313" s="207" t="s">
        <v>1</v>
      </c>
      <c r="N313" s="208" t="s">
        <v>41</v>
      </c>
      <c r="O313" s="72"/>
      <c r="P313" s="209">
        <f>O313*H313</f>
        <v>0</v>
      </c>
      <c r="Q313" s="209">
        <v>2.0000000000000002E-5</v>
      </c>
      <c r="R313" s="209">
        <f>Q313*H313</f>
        <v>4.9320000000000006E-3</v>
      </c>
      <c r="S313" s="209">
        <v>0</v>
      </c>
      <c r="T313" s="210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11" t="s">
        <v>150</v>
      </c>
      <c r="AT313" s="211" t="s">
        <v>145</v>
      </c>
      <c r="AU313" s="211" t="s">
        <v>85</v>
      </c>
      <c r="AY313" s="18" t="s">
        <v>143</v>
      </c>
      <c r="BE313" s="212">
        <f>IF(N313="základní",J313,0)</f>
        <v>0</v>
      </c>
      <c r="BF313" s="212">
        <f>IF(N313="snížená",J313,0)</f>
        <v>0</v>
      </c>
      <c r="BG313" s="212">
        <f>IF(N313="zákl. přenesená",J313,0)</f>
        <v>0</v>
      </c>
      <c r="BH313" s="212">
        <f>IF(N313="sníž. přenesená",J313,0)</f>
        <v>0</v>
      </c>
      <c r="BI313" s="212">
        <f>IF(N313="nulová",J313,0)</f>
        <v>0</v>
      </c>
      <c r="BJ313" s="18" t="s">
        <v>81</v>
      </c>
      <c r="BK313" s="212">
        <f>ROUND(I313*H313,2)</f>
        <v>0</v>
      </c>
      <c r="BL313" s="18" t="s">
        <v>150</v>
      </c>
      <c r="BM313" s="211" t="s">
        <v>454</v>
      </c>
    </row>
    <row r="314" spans="1:65" s="2" customFormat="1" ht="21.75" customHeight="1">
      <c r="A314" s="35"/>
      <c r="B314" s="36"/>
      <c r="C314" s="257" t="s">
        <v>455</v>
      </c>
      <c r="D314" s="257" t="s">
        <v>264</v>
      </c>
      <c r="E314" s="258" t="s">
        <v>456</v>
      </c>
      <c r="F314" s="259" t="s">
        <v>457</v>
      </c>
      <c r="G314" s="260" t="s">
        <v>161</v>
      </c>
      <c r="H314" s="261">
        <v>250.29900000000001</v>
      </c>
      <c r="I314" s="262"/>
      <c r="J314" s="263">
        <f>ROUND(I314*H314,2)</f>
        <v>0</v>
      </c>
      <c r="K314" s="259" t="s">
        <v>149</v>
      </c>
      <c r="L314" s="264"/>
      <c r="M314" s="265" t="s">
        <v>1</v>
      </c>
      <c r="N314" s="266" t="s">
        <v>41</v>
      </c>
      <c r="O314" s="72"/>
      <c r="P314" s="209">
        <f>O314*H314</f>
        <v>0</v>
      </c>
      <c r="Q314" s="209">
        <v>7.3000000000000001E-3</v>
      </c>
      <c r="R314" s="209">
        <f>Q314*H314</f>
        <v>1.8271827</v>
      </c>
      <c r="S314" s="209">
        <v>0</v>
      </c>
      <c r="T314" s="210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11" t="s">
        <v>178</v>
      </c>
      <c r="AT314" s="211" t="s">
        <v>264</v>
      </c>
      <c r="AU314" s="211" t="s">
        <v>85</v>
      </c>
      <c r="AY314" s="18" t="s">
        <v>143</v>
      </c>
      <c r="BE314" s="212">
        <f>IF(N314="základní",J314,0)</f>
        <v>0</v>
      </c>
      <c r="BF314" s="212">
        <f>IF(N314="snížená",J314,0)</f>
        <v>0</v>
      </c>
      <c r="BG314" s="212">
        <f>IF(N314="zákl. přenesená",J314,0)</f>
        <v>0</v>
      </c>
      <c r="BH314" s="212">
        <f>IF(N314="sníž. přenesená",J314,0)</f>
        <v>0</v>
      </c>
      <c r="BI314" s="212">
        <f>IF(N314="nulová",J314,0)</f>
        <v>0</v>
      </c>
      <c r="BJ314" s="18" t="s">
        <v>81</v>
      </c>
      <c r="BK314" s="212">
        <f>ROUND(I314*H314,2)</f>
        <v>0</v>
      </c>
      <c r="BL314" s="18" t="s">
        <v>150</v>
      </c>
      <c r="BM314" s="211" t="s">
        <v>458</v>
      </c>
    </row>
    <row r="315" spans="1:65" s="13" customFormat="1" ht="11.25">
      <c r="B315" s="213"/>
      <c r="C315" s="214"/>
      <c r="D315" s="215" t="s">
        <v>163</v>
      </c>
      <c r="E315" s="214"/>
      <c r="F315" s="217" t="s">
        <v>459</v>
      </c>
      <c r="G315" s="214"/>
      <c r="H315" s="218">
        <v>250.29900000000001</v>
      </c>
      <c r="I315" s="219"/>
      <c r="J315" s="214"/>
      <c r="K315" s="214"/>
      <c r="L315" s="220"/>
      <c r="M315" s="221"/>
      <c r="N315" s="222"/>
      <c r="O315" s="222"/>
      <c r="P315" s="222"/>
      <c r="Q315" s="222"/>
      <c r="R315" s="222"/>
      <c r="S315" s="222"/>
      <c r="T315" s="223"/>
      <c r="AT315" s="224" t="s">
        <v>163</v>
      </c>
      <c r="AU315" s="224" t="s">
        <v>85</v>
      </c>
      <c r="AV315" s="13" t="s">
        <v>85</v>
      </c>
      <c r="AW315" s="13" t="s">
        <v>4</v>
      </c>
      <c r="AX315" s="13" t="s">
        <v>81</v>
      </c>
      <c r="AY315" s="224" t="s">
        <v>143</v>
      </c>
    </row>
    <row r="316" spans="1:65" s="2" customFormat="1" ht="21.75" customHeight="1">
      <c r="A316" s="35"/>
      <c r="B316" s="36"/>
      <c r="C316" s="200" t="s">
        <v>460</v>
      </c>
      <c r="D316" s="200" t="s">
        <v>145</v>
      </c>
      <c r="E316" s="201" t="s">
        <v>461</v>
      </c>
      <c r="F316" s="202" t="s">
        <v>462</v>
      </c>
      <c r="G316" s="203" t="s">
        <v>463</v>
      </c>
      <c r="H316" s="204">
        <v>5</v>
      </c>
      <c r="I316" s="205"/>
      <c r="J316" s="206">
        <f t="shared" ref="J316:J324" si="0">ROUND(I316*H316,2)</f>
        <v>0</v>
      </c>
      <c r="K316" s="202" t="s">
        <v>149</v>
      </c>
      <c r="L316" s="40"/>
      <c r="M316" s="207" t="s">
        <v>1</v>
      </c>
      <c r="N316" s="208" t="s">
        <v>41</v>
      </c>
      <c r="O316" s="72"/>
      <c r="P316" s="209">
        <f t="shared" ref="P316:P324" si="1">O316*H316</f>
        <v>0</v>
      </c>
      <c r="Q316" s="209">
        <v>0</v>
      </c>
      <c r="R316" s="209">
        <f t="shared" ref="R316:R324" si="2">Q316*H316</f>
        <v>0</v>
      </c>
      <c r="S316" s="209">
        <v>0</v>
      </c>
      <c r="T316" s="210">
        <f t="shared" ref="T316:T324" si="3"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11" t="s">
        <v>150</v>
      </c>
      <c r="AT316" s="211" t="s">
        <v>145</v>
      </c>
      <c r="AU316" s="211" t="s">
        <v>85</v>
      </c>
      <c r="AY316" s="18" t="s">
        <v>143</v>
      </c>
      <c r="BE316" s="212">
        <f t="shared" ref="BE316:BE324" si="4">IF(N316="základní",J316,0)</f>
        <v>0</v>
      </c>
      <c r="BF316" s="212">
        <f t="shared" ref="BF316:BF324" si="5">IF(N316="snížená",J316,0)</f>
        <v>0</v>
      </c>
      <c r="BG316" s="212">
        <f t="shared" ref="BG316:BG324" si="6">IF(N316="zákl. přenesená",J316,0)</f>
        <v>0</v>
      </c>
      <c r="BH316" s="212">
        <f t="shared" ref="BH316:BH324" si="7">IF(N316="sníž. přenesená",J316,0)</f>
        <v>0</v>
      </c>
      <c r="BI316" s="212">
        <f t="shared" ref="BI316:BI324" si="8">IF(N316="nulová",J316,0)</f>
        <v>0</v>
      </c>
      <c r="BJ316" s="18" t="s">
        <v>81</v>
      </c>
      <c r="BK316" s="212">
        <f t="shared" ref="BK316:BK324" si="9">ROUND(I316*H316,2)</f>
        <v>0</v>
      </c>
      <c r="BL316" s="18" t="s">
        <v>150</v>
      </c>
      <c r="BM316" s="211" t="s">
        <v>464</v>
      </c>
    </row>
    <row r="317" spans="1:65" s="2" customFormat="1" ht="21.75" customHeight="1">
      <c r="A317" s="35"/>
      <c r="B317" s="36"/>
      <c r="C317" s="257" t="s">
        <v>465</v>
      </c>
      <c r="D317" s="257" t="s">
        <v>264</v>
      </c>
      <c r="E317" s="258" t="s">
        <v>466</v>
      </c>
      <c r="F317" s="259" t="s">
        <v>467</v>
      </c>
      <c r="G317" s="260" t="s">
        <v>463</v>
      </c>
      <c r="H317" s="261">
        <v>5</v>
      </c>
      <c r="I317" s="262"/>
      <c r="J317" s="263">
        <f t="shared" si="0"/>
        <v>0</v>
      </c>
      <c r="K317" s="259" t="s">
        <v>1</v>
      </c>
      <c r="L317" s="264"/>
      <c r="M317" s="265" t="s">
        <v>1</v>
      </c>
      <c r="N317" s="266" t="s">
        <v>41</v>
      </c>
      <c r="O317" s="72"/>
      <c r="P317" s="209">
        <f t="shared" si="1"/>
        <v>0</v>
      </c>
      <c r="Q317" s="209">
        <v>5.0000000000000001E-4</v>
      </c>
      <c r="R317" s="209">
        <f t="shared" si="2"/>
        <v>2.5000000000000001E-3</v>
      </c>
      <c r="S317" s="209">
        <v>0</v>
      </c>
      <c r="T317" s="210">
        <f t="shared" si="3"/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11" t="s">
        <v>178</v>
      </c>
      <c r="AT317" s="211" t="s">
        <v>264</v>
      </c>
      <c r="AU317" s="211" t="s">
        <v>85</v>
      </c>
      <c r="AY317" s="18" t="s">
        <v>143</v>
      </c>
      <c r="BE317" s="212">
        <f t="shared" si="4"/>
        <v>0</v>
      </c>
      <c r="BF317" s="212">
        <f t="shared" si="5"/>
        <v>0</v>
      </c>
      <c r="BG317" s="212">
        <f t="shared" si="6"/>
        <v>0</v>
      </c>
      <c r="BH317" s="212">
        <f t="shared" si="7"/>
        <v>0</v>
      </c>
      <c r="BI317" s="212">
        <f t="shared" si="8"/>
        <v>0</v>
      </c>
      <c r="BJ317" s="18" t="s">
        <v>81</v>
      </c>
      <c r="BK317" s="212">
        <f t="shared" si="9"/>
        <v>0</v>
      </c>
      <c r="BL317" s="18" t="s">
        <v>150</v>
      </c>
      <c r="BM317" s="211" t="s">
        <v>468</v>
      </c>
    </row>
    <row r="318" spans="1:65" s="2" customFormat="1" ht="21.75" customHeight="1">
      <c r="A318" s="35"/>
      <c r="B318" s="36"/>
      <c r="C318" s="200" t="s">
        <v>469</v>
      </c>
      <c r="D318" s="200" t="s">
        <v>145</v>
      </c>
      <c r="E318" s="201" t="s">
        <v>470</v>
      </c>
      <c r="F318" s="202" t="s">
        <v>471</v>
      </c>
      <c r="G318" s="203" t="s">
        <v>463</v>
      </c>
      <c r="H318" s="204">
        <v>1</v>
      </c>
      <c r="I318" s="205"/>
      <c r="J318" s="206">
        <f t="shared" si="0"/>
        <v>0</v>
      </c>
      <c r="K318" s="202" t="s">
        <v>149</v>
      </c>
      <c r="L318" s="40"/>
      <c r="M318" s="207" t="s">
        <v>1</v>
      </c>
      <c r="N318" s="208" t="s">
        <v>41</v>
      </c>
      <c r="O318" s="72"/>
      <c r="P318" s="209">
        <f t="shared" si="1"/>
        <v>0</v>
      </c>
      <c r="Q318" s="209">
        <v>0</v>
      </c>
      <c r="R318" s="209">
        <f t="shared" si="2"/>
        <v>0</v>
      </c>
      <c r="S318" s="209">
        <v>0</v>
      </c>
      <c r="T318" s="210">
        <f t="shared" si="3"/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11" t="s">
        <v>150</v>
      </c>
      <c r="AT318" s="211" t="s">
        <v>145</v>
      </c>
      <c r="AU318" s="211" t="s">
        <v>85</v>
      </c>
      <c r="AY318" s="18" t="s">
        <v>143</v>
      </c>
      <c r="BE318" s="212">
        <f t="shared" si="4"/>
        <v>0</v>
      </c>
      <c r="BF318" s="212">
        <f t="shared" si="5"/>
        <v>0</v>
      </c>
      <c r="BG318" s="212">
        <f t="shared" si="6"/>
        <v>0</v>
      </c>
      <c r="BH318" s="212">
        <f t="shared" si="7"/>
        <v>0</v>
      </c>
      <c r="BI318" s="212">
        <f t="shared" si="8"/>
        <v>0</v>
      </c>
      <c r="BJ318" s="18" t="s">
        <v>81</v>
      </c>
      <c r="BK318" s="212">
        <f t="shared" si="9"/>
        <v>0</v>
      </c>
      <c r="BL318" s="18" t="s">
        <v>150</v>
      </c>
      <c r="BM318" s="211" t="s">
        <v>472</v>
      </c>
    </row>
    <row r="319" spans="1:65" s="2" customFormat="1" ht="16.5" customHeight="1">
      <c r="A319" s="35"/>
      <c r="B319" s="36"/>
      <c r="C319" s="257" t="s">
        <v>473</v>
      </c>
      <c r="D319" s="257" t="s">
        <v>264</v>
      </c>
      <c r="E319" s="258" t="s">
        <v>474</v>
      </c>
      <c r="F319" s="259" t="s">
        <v>475</v>
      </c>
      <c r="G319" s="260" t="s">
        <v>463</v>
      </c>
      <c r="H319" s="261">
        <v>1</v>
      </c>
      <c r="I319" s="262"/>
      <c r="J319" s="263">
        <f t="shared" si="0"/>
        <v>0</v>
      </c>
      <c r="K319" s="259" t="s">
        <v>149</v>
      </c>
      <c r="L319" s="264"/>
      <c r="M319" s="265" t="s">
        <v>1</v>
      </c>
      <c r="N319" s="266" t="s">
        <v>41</v>
      </c>
      <c r="O319" s="72"/>
      <c r="P319" s="209">
        <f t="shared" si="1"/>
        <v>0</v>
      </c>
      <c r="Q319" s="209">
        <v>5.0000000000000001E-3</v>
      </c>
      <c r="R319" s="209">
        <f t="shared" si="2"/>
        <v>5.0000000000000001E-3</v>
      </c>
      <c r="S319" s="209">
        <v>0</v>
      </c>
      <c r="T319" s="210">
        <f t="shared" si="3"/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11" t="s">
        <v>178</v>
      </c>
      <c r="AT319" s="211" t="s">
        <v>264</v>
      </c>
      <c r="AU319" s="211" t="s">
        <v>85</v>
      </c>
      <c r="AY319" s="18" t="s">
        <v>143</v>
      </c>
      <c r="BE319" s="212">
        <f t="shared" si="4"/>
        <v>0</v>
      </c>
      <c r="BF319" s="212">
        <f t="shared" si="5"/>
        <v>0</v>
      </c>
      <c r="BG319" s="212">
        <f t="shared" si="6"/>
        <v>0</v>
      </c>
      <c r="BH319" s="212">
        <f t="shared" si="7"/>
        <v>0</v>
      </c>
      <c r="BI319" s="212">
        <f t="shared" si="8"/>
        <v>0</v>
      </c>
      <c r="BJ319" s="18" t="s">
        <v>81</v>
      </c>
      <c r="BK319" s="212">
        <f t="shared" si="9"/>
        <v>0</v>
      </c>
      <c r="BL319" s="18" t="s">
        <v>150</v>
      </c>
      <c r="BM319" s="211" t="s">
        <v>476</v>
      </c>
    </row>
    <row r="320" spans="1:65" s="2" customFormat="1" ht="21.75" customHeight="1">
      <c r="A320" s="35"/>
      <c r="B320" s="36"/>
      <c r="C320" s="200" t="s">
        <v>477</v>
      </c>
      <c r="D320" s="200" t="s">
        <v>145</v>
      </c>
      <c r="E320" s="201" t="s">
        <v>478</v>
      </c>
      <c r="F320" s="202" t="s">
        <v>479</v>
      </c>
      <c r="G320" s="203" t="s">
        <v>463</v>
      </c>
      <c r="H320" s="204">
        <v>2</v>
      </c>
      <c r="I320" s="205"/>
      <c r="J320" s="206">
        <f t="shared" si="0"/>
        <v>0</v>
      </c>
      <c r="K320" s="202" t="s">
        <v>149</v>
      </c>
      <c r="L320" s="40"/>
      <c r="M320" s="207" t="s">
        <v>1</v>
      </c>
      <c r="N320" s="208" t="s">
        <v>41</v>
      </c>
      <c r="O320" s="72"/>
      <c r="P320" s="209">
        <f t="shared" si="1"/>
        <v>0</v>
      </c>
      <c r="Q320" s="209">
        <v>0</v>
      </c>
      <c r="R320" s="209">
        <f t="shared" si="2"/>
        <v>0</v>
      </c>
      <c r="S320" s="209">
        <v>0</v>
      </c>
      <c r="T320" s="210">
        <f t="shared" si="3"/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11" t="s">
        <v>150</v>
      </c>
      <c r="AT320" s="211" t="s">
        <v>145</v>
      </c>
      <c r="AU320" s="211" t="s">
        <v>85</v>
      </c>
      <c r="AY320" s="18" t="s">
        <v>143</v>
      </c>
      <c r="BE320" s="212">
        <f t="shared" si="4"/>
        <v>0</v>
      </c>
      <c r="BF320" s="212">
        <f t="shared" si="5"/>
        <v>0</v>
      </c>
      <c r="BG320" s="212">
        <f t="shared" si="6"/>
        <v>0</v>
      </c>
      <c r="BH320" s="212">
        <f t="shared" si="7"/>
        <v>0</v>
      </c>
      <c r="BI320" s="212">
        <f t="shared" si="8"/>
        <v>0</v>
      </c>
      <c r="BJ320" s="18" t="s">
        <v>81</v>
      </c>
      <c r="BK320" s="212">
        <f t="shared" si="9"/>
        <v>0</v>
      </c>
      <c r="BL320" s="18" t="s">
        <v>150</v>
      </c>
      <c r="BM320" s="211" t="s">
        <v>480</v>
      </c>
    </row>
    <row r="321" spans="1:65" s="2" customFormat="1" ht="21.75" customHeight="1">
      <c r="A321" s="35"/>
      <c r="B321" s="36"/>
      <c r="C321" s="257" t="s">
        <v>481</v>
      </c>
      <c r="D321" s="257" t="s">
        <v>264</v>
      </c>
      <c r="E321" s="258" t="s">
        <v>482</v>
      </c>
      <c r="F321" s="259" t="s">
        <v>483</v>
      </c>
      <c r="G321" s="260" t="s">
        <v>463</v>
      </c>
      <c r="H321" s="261">
        <v>2</v>
      </c>
      <c r="I321" s="262"/>
      <c r="J321" s="263">
        <f t="shared" si="0"/>
        <v>0</v>
      </c>
      <c r="K321" s="259" t="s">
        <v>1</v>
      </c>
      <c r="L321" s="264"/>
      <c r="M321" s="265" t="s">
        <v>1</v>
      </c>
      <c r="N321" s="266" t="s">
        <v>41</v>
      </c>
      <c r="O321" s="72"/>
      <c r="P321" s="209">
        <f t="shared" si="1"/>
        <v>0</v>
      </c>
      <c r="Q321" s="209">
        <v>6.9999999999999999E-4</v>
      </c>
      <c r="R321" s="209">
        <f t="shared" si="2"/>
        <v>1.4E-3</v>
      </c>
      <c r="S321" s="209">
        <v>0</v>
      </c>
      <c r="T321" s="210">
        <f t="shared" si="3"/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11" t="s">
        <v>178</v>
      </c>
      <c r="AT321" s="211" t="s">
        <v>264</v>
      </c>
      <c r="AU321" s="211" t="s">
        <v>85</v>
      </c>
      <c r="AY321" s="18" t="s">
        <v>143</v>
      </c>
      <c r="BE321" s="212">
        <f t="shared" si="4"/>
        <v>0</v>
      </c>
      <c r="BF321" s="212">
        <f t="shared" si="5"/>
        <v>0</v>
      </c>
      <c r="BG321" s="212">
        <f t="shared" si="6"/>
        <v>0</v>
      </c>
      <c r="BH321" s="212">
        <f t="shared" si="7"/>
        <v>0</v>
      </c>
      <c r="BI321" s="212">
        <f t="shared" si="8"/>
        <v>0</v>
      </c>
      <c r="BJ321" s="18" t="s">
        <v>81</v>
      </c>
      <c r="BK321" s="212">
        <f t="shared" si="9"/>
        <v>0</v>
      </c>
      <c r="BL321" s="18" t="s">
        <v>150</v>
      </c>
      <c r="BM321" s="211" t="s">
        <v>484</v>
      </c>
    </row>
    <row r="322" spans="1:65" s="2" customFormat="1" ht="21.75" customHeight="1">
      <c r="A322" s="35"/>
      <c r="B322" s="36"/>
      <c r="C322" s="200" t="s">
        <v>485</v>
      </c>
      <c r="D322" s="200" t="s">
        <v>145</v>
      </c>
      <c r="E322" s="201" t="s">
        <v>478</v>
      </c>
      <c r="F322" s="202" t="s">
        <v>479</v>
      </c>
      <c r="G322" s="203" t="s">
        <v>463</v>
      </c>
      <c r="H322" s="204">
        <v>2</v>
      </c>
      <c r="I322" s="205"/>
      <c r="J322" s="206">
        <f t="shared" si="0"/>
        <v>0</v>
      </c>
      <c r="K322" s="202" t="s">
        <v>149</v>
      </c>
      <c r="L322" s="40"/>
      <c r="M322" s="207" t="s">
        <v>1</v>
      </c>
      <c r="N322" s="208" t="s">
        <v>41</v>
      </c>
      <c r="O322" s="72"/>
      <c r="P322" s="209">
        <f t="shared" si="1"/>
        <v>0</v>
      </c>
      <c r="Q322" s="209">
        <v>0</v>
      </c>
      <c r="R322" s="209">
        <f t="shared" si="2"/>
        <v>0</v>
      </c>
      <c r="S322" s="209">
        <v>0</v>
      </c>
      <c r="T322" s="210">
        <f t="shared" si="3"/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11" t="s">
        <v>150</v>
      </c>
      <c r="AT322" s="211" t="s">
        <v>145</v>
      </c>
      <c r="AU322" s="211" t="s">
        <v>85</v>
      </c>
      <c r="AY322" s="18" t="s">
        <v>143</v>
      </c>
      <c r="BE322" s="212">
        <f t="shared" si="4"/>
        <v>0</v>
      </c>
      <c r="BF322" s="212">
        <f t="shared" si="5"/>
        <v>0</v>
      </c>
      <c r="BG322" s="212">
        <f t="shared" si="6"/>
        <v>0</v>
      </c>
      <c r="BH322" s="212">
        <f t="shared" si="7"/>
        <v>0</v>
      </c>
      <c r="BI322" s="212">
        <f t="shared" si="8"/>
        <v>0</v>
      </c>
      <c r="BJ322" s="18" t="s">
        <v>81</v>
      </c>
      <c r="BK322" s="212">
        <f t="shared" si="9"/>
        <v>0</v>
      </c>
      <c r="BL322" s="18" t="s">
        <v>150</v>
      </c>
      <c r="BM322" s="211" t="s">
        <v>486</v>
      </c>
    </row>
    <row r="323" spans="1:65" s="2" customFormat="1" ht="16.5" customHeight="1">
      <c r="A323" s="35"/>
      <c r="B323" s="36"/>
      <c r="C323" s="257" t="s">
        <v>487</v>
      </c>
      <c r="D323" s="257" t="s">
        <v>264</v>
      </c>
      <c r="E323" s="258" t="s">
        <v>488</v>
      </c>
      <c r="F323" s="259" t="s">
        <v>489</v>
      </c>
      <c r="G323" s="260" t="s">
        <v>463</v>
      </c>
      <c r="H323" s="261">
        <v>2</v>
      </c>
      <c r="I323" s="262"/>
      <c r="J323" s="263">
        <f t="shared" si="0"/>
        <v>0</v>
      </c>
      <c r="K323" s="259" t="s">
        <v>1</v>
      </c>
      <c r="L323" s="264"/>
      <c r="M323" s="265" t="s">
        <v>1</v>
      </c>
      <c r="N323" s="266" t="s">
        <v>41</v>
      </c>
      <c r="O323" s="72"/>
      <c r="P323" s="209">
        <f t="shared" si="1"/>
        <v>0</v>
      </c>
      <c r="Q323" s="209">
        <v>1.8E-3</v>
      </c>
      <c r="R323" s="209">
        <f t="shared" si="2"/>
        <v>3.5999999999999999E-3</v>
      </c>
      <c r="S323" s="209">
        <v>0</v>
      </c>
      <c r="T323" s="210">
        <f t="shared" si="3"/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11" t="s">
        <v>178</v>
      </c>
      <c r="AT323" s="211" t="s">
        <v>264</v>
      </c>
      <c r="AU323" s="211" t="s">
        <v>85</v>
      </c>
      <c r="AY323" s="18" t="s">
        <v>143</v>
      </c>
      <c r="BE323" s="212">
        <f t="shared" si="4"/>
        <v>0</v>
      </c>
      <c r="BF323" s="212">
        <f t="shared" si="5"/>
        <v>0</v>
      </c>
      <c r="BG323" s="212">
        <f t="shared" si="6"/>
        <v>0</v>
      </c>
      <c r="BH323" s="212">
        <f t="shared" si="7"/>
        <v>0</v>
      </c>
      <c r="BI323" s="212">
        <f t="shared" si="8"/>
        <v>0</v>
      </c>
      <c r="BJ323" s="18" t="s">
        <v>81</v>
      </c>
      <c r="BK323" s="212">
        <f t="shared" si="9"/>
        <v>0</v>
      </c>
      <c r="BL323" s="18" t="s">
        <v>150</v>
      </c>
      <c r="BM323" s="211" t="s">
        <v>490</v>
      </c>
    </row>
    <row r="324" spans="1:65" s="2" customFormat="1" ht="16.5" customHeight="1">
      <c r="A324" s="35"/>
      <c r="B324" s="36"/>
      <c r="C324" s="200" t="s">
        <v>491</v>
      </c>
      <c r="D324" s="200" t="s">
        <v>145</v>
      </c>
      <c r="E324" s="201" t="s">
        <v>492</v>
      </c>
      <c r="F324" s="202" t="s">
        <v>493</v>
      </c>
      <c r="G324" s="203" t="s">
        <v>161</v>
      </c>
      <c r="H324" s="204">
        <v>206.6</v>
      </c>
      <c r="I324" s="205"/>
      <c r="J324" s="206">
        <f t="shared" si="0"/>
        <v>0</v>
      </c>
      <c r="K324" s="202" t="s">
        <v>149</v>
      </c>
      <c r="L324" s="40"/>
      <c r="M324" s="207" t="s">
        <v>1</v>
      </c>
      <c r="N324" s="208" t="s">
        <v>41</v>
      </c>
      <c r="O324" s="72"/>
      <c r="P324" s="209">
        <f t="shared" si="1"/>
        <v>0</v>
      </c>
      <c r="Q324" s="209">
        <v>0</v>
      </c>
      <c r="R324" s="209">
        <f t="shared" si="2"/>
        <v>0</v>
      </c>
      <c r="S324" s="209">
        <v>0</v>
      </c>
      <c r="T324" s="210">
        <f t="shared" si="3"/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11" t="s">
        <v>150</v>
      </c>
      <c r="AT324" s="211" t="s">
        <v>145</v>
      </c>
      <c r="AU324" s="211" t="s">
        <v>85</v>
      </c>
      <c r="AY324" s="18" t="s">
        <v>143</v>
      </c>
      <c r="BE324" s="212">
        <f t="shared" si="4"/>
        <v>0</v>
      </c>
      <c r="BF324" s="212">
        <f t="shared" si="5"/>
        <v>0</v>
      </c>
      <c r="BG324" s="212">
        <f t="shared" si="6"/>
        <v>0</v>
      </c>
      <c r="BH324" s="212">
        <f t="shared" si="7"/>
        <v>0</v>
      </c>
      <c r="BI324" s="212">
        <f t="shared" si="8"/>
        <v>0</v>
      </c>
      <c r="BJ324" s="18" t="s">
        <v>81</v>
      </c>
      <c r="BK324" s="212">
        <f t="shared" si="9"/>
        <v>0</v>
      </c>
      <c r="BL324" s="18" t="s">
        <v>150</v>
      </c>
      <c r="BM324" s="211" t="s">
        <v>494</v>
      </c>
    </row>
    <row r="325" spans="1:65" s="13" customFormat="1" ht="11.25">
      <c r="B325" s="213"/>
      <c r="C325" s="214"/>
      <c r="D325" s="215" t="s">
        <v>163</v>
      </c>
      <c r="E325" s="216" t="s">
        <v>1</v>
      </c>
      <c r="F325" s="217" t="s">
        <v>395</v>
      </c>
      <c r="G325" s="214"/>
      <c r="H325" s="218">
        <v>206.6</v>
      </c>
      <c r="I325" s="219"/>
      <c r="J325" s="214"/>
      <c r="K325" s="214"/>
      <c r="L325" s="220"/>
      <c r="M325" s="221"/>
      <c r="N325" s="222"/>
      <c r="O325" s="222"/>
      <c r="P325" s="222"/>
      <c r="Q325" s="222"/>
      <c r="R325" s="222"/>
      <c r="S325" s="222"/>
      <c r="T325" s="223"/>
      <c r="AT325" s="224" t="s">
        <v>163</v>
      </c>
      <c r="AU325" s="224" t="s">
        <v>85</v>
      </c>
      <c r="AV325" s="13" t="s">
        <v>85</v>
      </c>
      <c r="AW325" s="13" t="s">
        <v>32</v>
      </c>
      <c r="AX325" s="13" t="s">
        <v>81</v>
      </c>
      <c r="AY325" s="224" t="s">
        <v>143</v>
      </c>
    </row>
    <row r="326" spans="1:65" s="2" customFormat="1" ht="21.75" customHeight="1">
      <c r="A326" s="35"/>
      <c r="B326" s="36"/>
      <c r="C326" s="200" t="s">
        <v>495</v>
      </c>
      <c r="D326" s="200" t="s">
        <v>145</v>
      </c>
      <c r="E326" s="201" t="s">
        <v>496</v>
      </c>
      <c r="F326" s="202" t="s">
        <v>497</v>
      </c>
      <c r="G326" s="203" t="s">
        <v>161</v>
      </c>
      <c r="H326" s="204">
        <v>348.6</v>
      </c>
      <c r="I326" s="205"/>
      <c r="J326" s="206">
        <f>ROUND(I326*H326,2)</f>
        <v>0</v>
      </c>
      <c r="K326" s="202" t="s">
        <v>149</v>
      </c>
      <c r="L326" s="40"/>
      <c r="M326" s="207" t="s">
        <v>1</v>
      </c>
      <c r="N326" s="208" t="s">
        <v>41</v>
      </c>
      <c r="O326" s="72"/>
      <c r="P326" s="209">
        <f>O326*H326</f>
        <v>0</v>
      </c>
      <c r="Q326" s="209">
        <v>0</v>
      </c>
      <c r="R326" s="209">
        <f>Q326*H326</f>
        <v>0</v>
      </c>
      <c r="S326" s="209">
        <v>0</v>
      </c>
      <c r="T326" s="210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11" t="s">
        <v>150</v>
      </c>
      <c r="AT326" s="211" t="s">
        <v>145</v>
      </c>
      <c r="AU326" s="211" t="s">
        <v>85</v>
      </c>
      <c r="AY326" s="18" t="s">
        <v>143</v>
      </c>
      <c r="BE326" s="212">
        <f>IF(N326="základní",J326,0)</f>
        <v>0</v>
      </c>
      <c r="BF326" s="212">
        <f>IF(N326="snížená",J326,0)</f>
        <v>0</v>
      </c>
      <c r="BG326" s="212">
        <f>IF(N326="zákl. přenesená",J326,0)</f>
        <v>0</v>
      </c>
      <c r="BH326" s="212">
        <f>IF(N326="sníž. přenesená",J326,0)</f>
        <v>0</v>
      </c>
      <c r="BI326" s="212">
        <f>IF(N326="nulová",J326,0)</f>
        <v>0</v>
      </c>
      <c r="BJ326" s="18" t="s">
        <v>81</v>
      </c>
      <c r="BK326" s="212">
        <f>ROUND(I326*H326,2)</f>
        <v>0</v>
      </c>
      <c r="BL326" s="18" t="s">
        <v>150</v>
      </c>
      <c r="BM326" s="211" t="s">
        <v>498</v>
      </c>
    </row>
    <row r="327" spans="1:65" s="13" customFormat="1" ht="11.25">
      <c r="B327" s="213"/>
      <c r="C327" s="214"/>
      <c r="D327" s="215" t="s">
        <v>163</v>
      </c>
      <c r="E327" s="216" t="s">
        <v>1</v>
      </c>
      <c r="F327" s="217" t="s">
        <v>396</v>
      </c>
      <c r="G327" s="214"/>
      <c r="H327" s="218">
        <v>348.6</v>
      </c>
      <c r="I327" s="219"/>
      <c r="J327" s="214"/>
      <c r="K327" s="214"/>
      <c r="L327" s="220"/>
      <c r="M327" s="221"/>
      <c r="N327" s="222"/>
      <c r="O327" s="222"/>
      <c r="P327" s="222"/>
      <c r="Q327" s="222"/>
      <c r="R327" s="222"/>
      <c r="S327" s="222"/>
      <c r="T327" s="223"/>
      <c r="AT327" s="224" t="s">
        <v>163</v>
      </c>
      <c r="AU327" s="224" t="s">
        <v>85</v>
      </c>
      <c r="AV327" s="13" t="s">
        <v>85</v>
      </c>
      <c r="AW327" s="13" t="s">
        <v>32</v>
      </c>
      <c r="AX327" s="13" t="s">
        <v>81</v>
      </c>
      <c r="AY327" s="224" t="s">
        <v>143</v>
      </c>
    </row>
    <row r="328" spans="1:65" s="2" customFormat="1" ht="21.75" customHeight="1">
      <c r="A328" s="35"/>
      <c r="B328" s="36"/>
      <c r="C328" s="200" t="s">
        <v>499</v>
      </c>
      <c r="D328" s="200" t="s">
        <v>145</v>
      </c>
      <c r="E328" s="201" t="s">
        <v>500</v>
      </c>
      <c r="F328" s="202" t="s">
        <v>501</v>
      </c>
      <c r="G328" s="203" t="s">
        <v>463</v>
      </c>
      <c r="H328" s="204">
        <v>13</v>
      </c>
      <c r="I328" s="205"/>
      <c r="J328" s="206">
        <f>ROUND(I328*H328,2)</f>
        <v>0</v>
      </c>
      <c r="K328" s="202" t="s">
        <v>149</v>
      </c>
      <c r="L328" s="40"/>
      <c r="M328" s="207" t="s">
        <v>1</v>
      </c>
      <c r="N328" s="208" t="s">
        <v>41</v>
      </c>
      <c r="O328" s="72"/>
      <c r="P328" s="209">
        <f>O328*H328</f>
        <v>0</v>
      </c>
      <c r="Q328" s="209">
        <v>2.1167600000000002</v>
      </c>
      <c r="R328" s="209">
        <f>Q328*H328</f>
        <v>27.517880000000002</v>
      </c>
      <c r="S328" s="209">
        <v>0</v>
      </c>
      <c r="T328" s="210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11" t="s">
        <v>150</v>
      </c>
      <c r="AT328" s="211" t="s">
        <v>145</v>
      </c>
      <c r="AU328" s="211" t="s">
        <v>85</v>
      </c>
      <c r="AY328" s="18" t="s">
        <v>143</v>
      </c>
      <c r="BE328" s="212">
        <f>IF(N328="základní",J328,0)</f>
        <v>0</v>
      </c>
      <c r="BF328" s="212">
        <f>IF(N328="snížená",J328,0)</f>
        <v>0</v>
      </c>
      <c r="BG328" s="212">
        <f>IF(N328="zákl. přenesená",J328,0)</f>
        <v>0</v>
      </c>
      <c r="BH328" s="212">
        <f>IF(N328="sníž. přenesená",J328,0)</f>
        <v>0</v>
      </c>
      <c r="BI328" s="212">
        <f>IF(N328="nulová",J328,0)</f>
        <v>0</v>
      </c>
      <c r="BJ328" s="18" t="s">
        <v>81</v>
      </c>
      <c r="BK328" s="212">
        <f>ROUND(I328*H328,2)</f>
        <v>0</v>
      </c>
      <c r="BL328" s="18" t="s">
        <v>150</v>
      </c>
      <c r="BM328" s="211" t="s">
        <v>502</v>
      </c>
    </row>
    <row r="329" spans="1:65" s="13" customFormat="1" ht="11.25">
      <c r="B329" s="213"/>
      <c r="C329" s="214"/>
      <c r="D329" s="215" t="s">
        <v>163</v>
      </c>
      <c r="E329" s="216" t="s">
        <v>1</v>
      </c>
      <c r="F329" s="217" t="s">
        <v>503</v>
      </c>
      <c r="G329" s="214"/>
      <c r="H329" s="218">
        <v>13</v>
      </c>
      <c r="I329" s="219"/>
      <c r="J329" s="214"/>
      <c r="K329" s="214"/>
      <c r="L329" s="220"/>
      <c r="M329" s="221"/>
      <c r="N329" s="222"/>
      <c r="O329" s="222"/>
      <c r="P329" s="222"/>
      <c r="Q329" s="222"/>
      <c r="R329" s="222"/>
      <c r="S329" s="222"/>
      <c r="T329" s="223"/>
      <c r="AT329" s="224" t="s">
        <v>163</v>
      </c>
      <c r="AU329" s="224" t="s">
        <v>85</v>
      </c>
      <c r="AV329" s="13" t="s">
        <v>85</v>
      </c>
      <c r="AW329" s="13" t="s">
        <v>32</v>
      </c>
      <c r="AX329" s="13" t="s">
        <v>81</v>
      </c>
      <c r="AY329" s="224" t="s">
        <v>143</v>
      </c>
    </row>
    <row r="330" spans="1:65" s="2" customFormat="1" ht="16.5" customHeight="1">
      <c r="A330" s="35"/>
      <c r="B330" s="36"/>
      <c r="C330" s="257" t="s">
        <v>504</v>
      </c>
      <c r="D330" s="257" t="s">
        <v>264</v>
      </c>
      <c r="E330" s="258" t="s">
        <v>505</v>
      </c>
      <c r="F330" s="259" t="s">
        <v>506</v>
      </c>
      <c r="G330" s="260" t="s">
        <v>463</v>
      </c>
      <c r="H330" s="261">
        <v>9</v>
      </c>
      <c r="I330" s="262"/>
      <c r="J330" s="263">
        <f>ROUND(I330*H330,2)</f>
        <v>0</v>
      </c>
      <c r="K330" s="259" t="s">
        <v>149</v>
      </c>
      <c r="L330" s="264"/>
      <c r="M330" s="265" t="s">
        <v>1</v>
      </c>
      <c r="N330" s="266" t="s">
        <v>41</v>
      </c>
      <c r="O330" s="72"/>
      <c r="P330" s="209">
        <f>O330*H330</f>
        <v>0</v>
      </c>
      <c r="Q330" s="209">
        <v>1.87</v>
      </c>
      <c r="R330" s="209">
        <f>Q330*H330</f>
        <v>16.830000000000002</v>
      </c>
      <c r="S330" s="209">
        <v>0</v>
      </c>
      <c r="T330" s="210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11" t="s">
        <v>178</v>
      </c>
      <c r="AT330" s="211" t="s">
        <v>264</v>
      </c>
      <c r="AU330" s="211" t="s">
        <v>85</v>
      </c>
      <c r="AY330" s="18" t="s">
        <v>143</v>
      </c>
      <c r="BE330" s="212">
        <f>IF(N330="základní",J330,0)</f>
        <v>0</v>
      </c>
      <c r="BF330" s="212">
        <f>IF(N330="snížená",J330,0)</f>
        <v>0</v>
      </c>
      <c r="BG330" s="212">
        <f>IF(N330="zákl. přenesená",J330,0)</f>
        <v>0</v>
      </c>
      <c r="BH330" s="212">
        <f>IF(N330="sníž. přenesená",J330,0)</f>
        <v>0</v>
      </c>
      <c r="BI330" s="212">
        <f>IF(N330="nulová",J330,0)</f>
        <v>0</v>
      </c>
      <c r="BJ330" s="18" t="s">
        <v>81</v>
      </c>
      <c r="BK330" s="212">
        <f>ROUND(I330*H330,2)</f>
        <v>0</v>
      </c>
      <c r="BL330" s="18" t="s">
        <v>150</v>
      </c>
      <c r="BM330" s="211" t="s">
        <v>507</v>
      </c>
    </row>
    <row r="331" spans="1:65" s="13" customFormat="1" ht="11.25">
      <c r="B331" s="213"/>
      <c r="C331" s="214"/>
      <c r="D331" s="215" t="s">
        <v>163</v>
      </c>
      <c r="E331" s="216" t="s">
        <v>1</v>
      </c>
      <c r="F331" s="217" t="s">
        <v>508</v>
      </c>
      <c r="G331" s="214"/>
      <c r="H331" s="218">
        <v>9</v>
      </c>
      <c r="I331" s="219"/>
      <c r="J331" s="214"/>
      <c r="K331" s="214"/>
      <c r="L331" s="220"/>
      <c r="M331" s="221"/>
      <c r="N331" s="222"/>
      <c r="O331" s="222"/>
      <c r="P331" s="222"/>
      <c r="Q331" s="222"/>
      <c r="R331" s="222"/>
      <c r="S331" s="222"/>
      <c r="T331" s="223"/>
      <c r="AT331" s="224" t="s">
        <v>163</v>
      </c>
      <c r="AU331" s="224" t="s">
        <v>85</v>
      </c>
      <c r="AV331" s="13" t="s">
        <v>85</v>
      </c>
      <c r="AW331" s="13" t="s">
        <v>32</v>
      </c>
      <c r="AX331" s="13" t="s">
        <v>81</v>
      </c>
      <c r="AY331" s="224" t="s">
        <v>143</v>
      </c>
    </row>
    <row r="332" spans="1:65" s="2" customFormat="1" ht="16.5" customHeight="1">
      <c r="A332" s="35"/>
      <c r="B332" s="36"/>
      <c r="C332" s="257" t="s">
        <v>509</v>
      </c>
      <c r="D332" s="257" t="s">
        <v>264</v>
      </c>
      <c r="E332" s="258" t="s">
        <v>510</v>
      </c>
      <c r="F332" s="259" t="s">
        <v>511</v>
      </c>
      <c r="G332" s="260" t="s">
        <v>463</v>
      </c>
      <c r="H332" s="261">
        <v>4</v>
      </c>
      <c r="I332" s="262"/>
      <c r="J332" s="263">
        <f t="shared" ref="J332:J354" si="10">ROUND(I332*H332,2)</f>
        <v>0</v>
      </c>
      <c r="K332" s="259" t="s">
        <v>1</v>
      </c>
      <c r="L332" s="264"/>
      <c r="M332" s="265" t="s">
        <v>1</v>
      </c>
      <c r="N332" s="266" t="s">
        <v>41</v>
      </c>
      <c r="O332" s="72"/>
      <c r="P332" s="209">
        <f t="shared" ref="P332:P354" si="11">O332*H332</f>
        <v>0</v>
      </c>
      <c r="Q332" s="209">
        <v>2.1</v>
      </c>
      <c r="R332" s="209">
        <f t="shared" ref="R332:R354" si="12">Q332*H332</f>
        <v>8.4</v>
      </c>
      <c r="S332" s="209">
        <v>0</v>
      </c>
      <c r="T332" s="210">
        <f t="shared" ref="T332:T354" si="13"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11" t="s">
        <v>178</v>
      </c>
      <c r="AT332" s="211" t="s">
        <v>264</v>
      </c>
      <c r="AU332" s="211" t="s">
        <v>85</v>
      </c>
      <c r="AY332" s="18" t="s">
        <v>143</v>
      </c>
      <c r="BE332" s="212">
        <f t="shared" ref="BE332:BE354" si="14">IF(N332="základní",J332,0)</f>
        <v>0</v>
      </c>
      <c r="BF332" s="212">
        <f t="shared" ref="BF332:BF354" si="15">IF(N332="snížená",J332,0)</f>
        <v>0</v>
      </c>
      <c r="BG332" s="212">
        <f t="shared" ref="BG332:BG354" si="16">IF(N332="zákl. přenesená",J332,0)</f>
        <v>0</v>
      </c>
      <c r="BH332" s="212">
        <f t="shared" ref="BH332:BH354" si="17">IF(N332="sníž. přenesená",J332,0)</f>
        <v>0</v>
      </c>
      <c r="BI332" s="212">
        <f t="shared" ref="BI332:BI354" si="18">IF(N332="nulová",J332,0)</f>
        <v>0</v>
      </c>
      <c r="BJ332" s="18" t="s">
        <v>81</v>
      </c>
      <c r="BK332" s="212">
        <f t="shared" ref="BK332:BK354" si="19">ROUND(I332*H332,2)</f>
        <v>0</v>
      </c>
      <c r="BL332" s="18" t="s">
        <v>150</v>
      </c>
      <c r="BM332" s="211" t="s">
        <v>512</v>
      </c>
    </row>
    <row r="333" spans="1:65" s="2" customFormat="1" ht="16.5" customHeight="1">
      <c r="A333" s="35"/>
      <c r="B333" s="36"/>
      <c r="C333" s="257" t="s">
        <v>513</v>
      </c>
      <c r="D333" s="257" t="s">
        <v>264</v>
      </c>
      <c r="E333" s="258" t="s">
        <v>514</v>
      </c>
      <c r="F333" s="259" t="s">
        <v>515</v>
      </c>
      <c r="G333" s="260" t="s">
        <v>463</v>
      </c>
      <c r="H333" s="261">
        <v>3</v>
      </c>
      <c r="I333" s="262"/>
      <c r="J333" s="263">
        <f t="shared" si="10"/>
        <v>0</v>
      </c>
      <c r="K333" s="259" t="s">
        <v>149</v>
      </c>
      <c r="L333" s="264"/>
      <c r="M333" s="265" t="s">
        <v>1</v>
      </c>
      <c r="N333" s="266" t="s">
        <v>41</v>
      </c>
      <c r="O333" s="72"/>
      <c r="P333" s="209">
        <f t="shared" si="11"/>
        <v>0</v>
      </c>
      <c r="Q333" s="209">
        <v>0.254</v>
      </c>
      <c r="R333" s="209">
        <f t="shared" si="12"/>
        <v>0.76200000000000001</v>
      </c>
      <c r="S333" s="209">
        <v>0</v>
      </c>
      <c r="T333" s="210">
        <f t="shared" si="13"/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11" t="s">
        <v>178</v>
      </c>
      <c r="AT333" s="211" t="s">
        <v>264</v>
      </c>
      <c r="AU333" s="211" t="s">
        <v>85</v>
      </c>
      <c r="AY333" s="18" t="s">
        <v>143</v>
      </c>
      <c r="BE333" s="212">
        <f t="shared" si="14"/>
        <v>0</v>
      </c>
      <c r="BF333" s="212">
        <f t="shared" si="15"/>
        <v>0</v>
      </c>
      <c r="BG333" s="212">
        <f t="shared" si="16"/>
        <v>0</v>
      </c>
      <c r="BH333" s="212">
        <f t="shared" si="17"/>
        <v>0</v>
      </c>
      <c r="BI333" s="212">
        <f t="shared" si="18"/>
        <v>0</v>
      </c>
      <c r="BJ333" s="18" t="s">
        <v>81</v>
      </c>
      <c r="BK333" s="212">
        <f t="shared" si="19"/>
        <v>0</v>
      </c>
      <c r="BL333" s="18" t="s">
        <v>150</v>
      </c>
      <c r="BM333" s="211" t="s">
        <v>516</v>
      </c>
    </row>
    <row r="334" spans="1:65" s="2" customFormat="1" ht="16.5" customHeight="1">
      <c r="A334" s="35"/>
      <c r="B334" s="36"/>
      <c r="C334" s="257" t="s">
        <v>517</v>
      </c>
      <c r="D334" s="257" t="s">
        <v>264</v>
      </c>
      <c r="E334" s="258" t="s">
        <v>518</v>
      </c>
      <c r="F334" s="259" t="s">
        <v>519</v>
      </c>
      <c r="G334" s="260" t="s">
        <v>463</v>
      </c>
      <c r="H334" s="261">
        <v>5</v>
      </c>
      <c r="I334" s="262"/>
      <c r="J334" s="263">
        <f t="shared" si="10"/>
        <v>0</v>
      </c>
      <c r="K334" s="259" t="s">
        <v>149</v>
      </c>
      <c r="L334" s="264"/>
      <c r="M334" s="265" t="s">
        <v>1</v>
      </c>
      <c r="N334" s="266" t="s">
        <v>41</v>
      </c>
      <c r="O334" s="72"/>
      <c r="P334" s="209">
        <f t="shared" si="11"/>
        <v>0</v>
      </c>
      <c r="Q334" s="209">
        <v>0.50600000000000001</v>
      </c>
      <c r="R334" s="209">
        <f t="shared" si="12"/>
        <v>2.5300000000000002</v>
      </c>
      <c r="S334" s="209">
        <v>0</v>
      </c>
      <c r="T334" s="210">
        <f t="shared" si="13"/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11" t="s">
        <v>178</v>
      </c>
      <c r="AT334" s="211" t="s">
        <v>264</v>
      </c>
      <c r="AU334" s="211" t="s">
        <v>85</v>
      </c>
      <c r="AY334" s="18" t="s">
        <v>143</v>
      </c>
      <c r="BE334" s="212">
        <f t="shared" si="14"/>
        <v>0</v>
      </c>
      <c r="BF334" s="212">
        <f t="shared" si="15"/>
        <v>0</v>
      </c>
      <c r="BG334" s="212">
        <f t="shared" si="16"/>
        <v>0</v>
      </c>
      <c r="BH334" s="212">
        <f t="shared" si="17"/>
        <v>0</v>
      </c>
      <c r="BI334" s="212">
        <f t="shared" si="18"/>
        <v>0</v>
      </c>
      <c r="BJ334" s="18" t="s">
        <v>81</v>
      </c>
      <c r="BK334" s="212">
        <f t="shared" si="19"/>
        <v>0</v>
      </c>
      <c r="BL334" s="18" t="s">
        <v>150</v>
      </c>
      <c r="BM334" s="211" t="s">
        <v>520</v>
      </c>
    </row>
    <row r="335" spans="1:65" s="2" customFormat="1" ht="16.5" customHeight="1">
      <c r="A335" s="35"/>
      <c r="B335" s="36"/>
      <c r="C335" s="257" t="s">
        <v>521</v>
      </c>
      <c r="D335" s="257" t="s">
        <v>264</v>
      </c>
      <c r="E335" s="258" t="s">
        <v>522</v>
      </c>
      <c r="F335" s="259" t="s">
        <v>523</v>
      </c>
      <c r="G335" s="260" t="s">
        <v>463</v>
      </c>
      <c r="H335" s="261">
        <v>2</v>
      </c>
      <c r="I335" s="262"/>
      <c r="J335" s="263">
        <f t="shared" si="10"/>
        <v>0</v>
      </c>
      <c r="K335" s="259" t="s">
        <v>149</v>
      </c>
      <c r="L335" s="264"/>
      <c r="M335" s="265" t="s">
        <v>1</v>
      </c>
      <c r="N335" s="266" t="s">
        <v>41</v>
      </c>
      <c r="O335" s="72"/>
      <c r="P335" s="209">
        <f t="shared" si="11"/>
        <v>0</v>
      </c>
      <c r="Q335" s="209">
        <v>1.0129999999999999</v>
      </c>
      <c r="R335" s="209">
        <f t="shared" si="12"/>
        <v>2.0259999999999998</v>
      </c>
      <c r="S335" s="209">
        <v>0</v>
      </c>
      <c r="T335" s="210">
        <f t="shared" si="13"/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11" t="s">
        <v>178</v>
      </c>
      <c r="AT335" s="211" t="s">
        <v>264</v>
      </c>
      <c r="AU335" s="211" t="s">
        <v>85</v>
      </c>
      <c r="AY335" s="18" t="s">
        <v>143</v>
      </c>
      <c r="BE335" s="212">
        <f t="shared" si="14"/>
        <v>0</v>
      </c>
      <c r="BF335" s="212">
        <f t="shared" si="15"/>
        <v>0</v>
      </c>
      <c r="BG335" s="212">
        <f t="shared" si="16"/>
        <v>0</v>
      </c>
      <c r="BH335" s="212">
        <f t="shared" si="17"/>
        <v>0</v>
      </c>
      <c r="BI335" s="212">
        <f t="shared" si="18"/>
        <v>0</v>
      </c>
      <c r="BJ335" s="18" t="s">
        <v>81</v>
      </c>
      <c r="BK335" s="212">
        <f t="shared" si="19"/>
        <v>0</v>
      </c>
      <c r="BL335" s="18" t="s">
        <v>150</v>
      </c>
      <c r="BM335" s="211" t="s">
        <v>524</v>
      </c>
    </row>
    <row r="336" spans="1:65" s="2" customFormat="1" ht="21.75" customHeight="1">
      <c r="A336" s="35"/>
      <c r="B336" s="36"/>
      <c r="C336" s="257" t="s">
        <v>525</v>
      </c>
      <c r="D336" s="257" t="s">
        <v>264</v>
      </c>
      <c r="E336" s="258" t="s">
        <v>526</v>
      </c>
      <c r="F336" s="259" t="s">
        <v>527</v>
      </c>
      <c r="G336" s="260" t="s">
        <v>463</v>
      </c>
      <c r="H336" s="261">
        <v>13</v>
      </c>
      <c r="I336" s="262"/>
      <c r="J336" s="263">
        <f t="shared" si="10"/>
        <v>0</v>
      </c>
      <c r="K336" s="259" t="s">
        <v>149</v>
      </c>
      <c r="L336" s="264"/>
      <c r="M336" s="265" t="s">
        <v>1</v>
      </c>
      <c r="N336" s="266" t="s">
        <v>41</v>
      </c>
      <c r="O336" s="72"/>
      <c r="P336" s="209">
        <f t="shared" si="11"/>
        <v>0</v>
      </c>
      <c r="Q336" s="209">
        <v>0.54800000000000004</v>
      </c>
      <c r="R336" s="209">
        <f t="shared" si="12"/>
        <v>7.1240000000000006</v>
      </c>
      <c r="S336" s="209">
        <v>0</v>
      </c>
      <c r="T336" s="210">
        <f t="shared" si="13"/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11" t="s">
        <v>178</v>
      </c>
      <c r="AT336" s="211" t="s">
        <v>264</v>
      </c>
      <c r="AU336" s="211" t="s">
        <v>85</v>
      </c>
      <c r="AY336" s="18" t="s">
        <v>143</v>
      </c>
      <c r="BE336" s="212">
        <f t="shared" si="14"/>
        <v>0</v>
      </c>
      <c r="BF336" s="212">
        <f t="shared" si="15"/>
        <v>0</v>
      </c>
      <c r="BG336" s="212">
        <f t="shared" si="16"/>
        <v>0</v>
      </c>
      <c r="BH336" s="212">
        <f t="shared" si="17"/>
        <v>0</v>
      </c>
      <c r="BI336" s="212">
        <f t="shared" si="18"/>
        <v>0</v>
      </c>
      <c r="BJ336" s="18" t="s">
        <v>81</v>
      </c>
      <c r="BK336" s="212">
        <f t="shared" si="19"/>
        <v>0</v>
      </c>
      <c r="BL336" s="18" t="s">
        <v>150</v>
      </c>
      <c r="BM336" s="211" t="s">
        <v>528</v>
      </c>
    </row>
    <row r="337" spans="1:65" s="2" customFormat="1" ht="21.75" customHeight="1">
      <c r="A337" s="35"/>
      <c r="B337" s="36"/>
      <c r="C337" s="257" t="s">
        <v>529</v>
      </c>
      <c r="D337" s="257" t="s">
        <v>264</v>
      </c>
      <c r="E337" s="258" t="s">
        <v>530</v>
      </c>
      <c r="F337" s="259" t="s">
        <v>531</v>
      </c>
      <c r="G337" s="260" t="s">
        <v>463</v>
      </c>
      <c r="H337" s="261">
        <v>4</v>
      </c>
      <c r="I337" s="262"/>
      <c r="J337" s="263">
        <f t="shared" si="10"/>
        <v>0</v>
      </c>
      <c r="K337" s="259" t="s">
        <v>149</v>
      </c>
      <c r="L337" s="264"/>
      <c r="M337" s="265" t="s">
        <v>1</v>
      </c>
      <c r="N337" s="266" t="s">
        <v>41</v>
      </c>
      <c r="O337" s="72"/>
      <c r="P337" s="209">
        <f t="shared" si="11"/>
        <v>0</v>
      </c>
      <c r="Q337" s="209">
        <v>2.8000000000000001E-2</v>
      </c>
      <c r="R337" s="209">
        <f t="shared" si="12"/>
        <v>0.112</v>
      </c>
      <c r="S337" s="209">
        <v>0</v>
      </c>
      <c r="T337" s="210">
        <f t="shared" si="13"/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11" t="s">
        <v>178</v>
      </c>
      <c r="AT337" s="211" t="s">
        <v>264</v>
      </c>
      <c r="AU337" s="211" t="s">
        <v>85</v>
      </c>
      <c r="AY337" s="18" t="s">
        <v>143</v>
      </c>
      <c r="BE337" s="212">
        <f t="shared" si="14"/>
        <v>0</v>
      </c>
      <c r="BF337" s="212">
        <f t="shared" si="15"/>
        <v>0</v>
      </c>
      <c r="BG337" s="212">
        <f t="shared" si="16"/>
        <v>0</v>
      </c>
      <c r="BH337" s="212">
        <f t="shared" si="17"/>
        <v>0</v>
      </c>
      <c r="BI337" s="212">
        <f t="shared" si="18"/>
        <v>0</v>
      </c>
      <c r="BJ337" s="18" t="s">
        <v>81</v>
      </c>
      <c r="BK337" s="212">
        <f t="shared" si="19"/>
        <v>0</v>
      </c>
      <c r="BL337" s="18" t="s">
        <v>150</v>
      </c>
      <c r="BM337" s="211" t="s">
        <v>532</v>
      </c>
    </row>
    <row r="338" spans="1:65" s="2" customFormat="1" ht="21.75" customHeight="1">
      <c r="A338" s="35"/>
      <c r="B338" s="36"/>
      <c r="C338" s="257" t="s">
        <v>533</v>
      </c>
      <c r="D338" s="257" t="s">
        <v>264</v>
      </c>
      <c r="E338" s="258" t="s">
        <v>534</v>
      </c>
      <c r="F338" s="259" t="s">
        <v>535</v>
      </c>
      <c r="G338" s="260" t="s">
        <v>463</v>
      </c>
      <c r="H338" s="261">
        <v>2</v>
      </c>
      <c r="I338" s="262"/>
      <c r="J338" s="263">
        <f t="shared" si="10"/>
        <v>0</v>
      </c>
      <c r="K338" s="259" t="s">
        <v>149</v>
      </c>
      <c r="L338" s="264"/>
      <c r="M338" s="265" t="s">
        <v>1</v>
      </c>
      <c r="N338" s="266" t="s">
        <v>41</v>
      </c>
      <c r="O338" s="72"/>
      <c r="P338" s="209">
        <f t="shared" si="11"/>
        <v>0</v>
      </c>
      <c r="Q338" s="209">
        <v>0.04</v>
      </c>
      <c r="R338" s="209">
        <f t="shared" si="12"/>
        <v>0.08</v>
      </c>
      <c r="S338" s="209">
        <v>0</v>
      </c>
      <c r="T338" s="210">
        <f t="shared" si="13"/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11" t="s">
        <v>178</v>
      </c>
      <c r="AT338" s="211" t="s">
        <v>264</v>
      </c>
      <c r="AU338" s="211" t="s">
        <v>85</v>
      </c>
      <c r="AY338" s="18" t="s">
        <v>143</v>
      </c>
      <c r="BE338" s="212">
        <f t="shared" si="14"/>
        <v>0</v>
      </c>
      <c r="BF338" s="212">
        <f t="shared" si="15"/>
        <v>0</v>
      </c>
      <c r="BG338" s="212">
        <f t="shared" si="16"/>
        <v>0</v>
      </c>
      <c r="BH338" s="212">
        <f t="shared" si="17"/>
        <v>0</v>
      </c>
      <c r="BI338" s="212">
        <f t="shared" si="18"/>
        <v>0</v>
      </c>
      <c r="BJ338" s="18" t="s">
        <v>81</v>
      </c>
      <c r="BK338" s="212">
        <f t="shared" si="19"/>
        <v>0</v>
      </c>
      <c r="BL338" s="18" t="s">
        <v>150</v>
      </c>
      <c r="BM338" s="211" t="s">
        <v>536</v>
      </c>
    </row>
    <row r="339" spans="1:65" s="2" customFormat="1" ht="21.75" customHeight="1">
      <c r="A339" s="35"/>
      <c r="B339" s="36"/>
      <c r="C339" s="257" t="s">
        <v>537</v>
      </c>
      <c r="D339" s="257" t="s">
        <v>264</v>
      </c>
      <c r="E339" s="258" t="s">
        <v>538</v>
      </c>
      <c r="F339" s="259" t="s">
        <v>539</v>
      </c>
      <c r="G339" s="260" t="s">
        <v>463</v>
      </c>
      <c r="H339" s="261">
        <v>2</v>
      </c>
      <c r="I339" s="262"/>
      <c r="J339" s="263">
        <f t="shared" si="10"/>
        <v>0</v>
      </c>
      <c r="K339" s="259" t="s">
        <v>149</v>
      </c>
      <c r="L339" s="264"/>
      <c r="M339" s="265" t="s">
        <v>1</v>
      </c>
      <c r="N339" s="266" t="s">
        <v>41</v>
      </c>
      <c r="O339" s="72"/>
      <c r="P339" s="209">
        <f t="shared" si="11"/>
        <v>0</v>
      </c>
      <c r="Q339" s="209">
        <v>5.0999999999999997E-2</v>
      </c>
      <c r="R339" s="209">
        <f t="shared" si="12"/>
        <v>0.10199999999999999</v>
      </c>
      <c r="S339" s="209">
        <v>0</v>
      </c>
      <c r="T339" s="210">
        <f t="shared" si="13"/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11" t="s">
        <v>178</v>
      </c>
      <c r="AT339" s="211" t="s">
        <v>264</v>
      </c>
      <c r="AU339" s="211" t="s">
        <v>85</v>
      </c>
      <c r="AY339" s="18" t="s">
        <v>143</v>
      </c>
      <c r="BE339" s="212">
        <f t="shared" si="14"/>
        <v>0</v>
      </c>
      <c r="BF339" s="212">
        <f t="shared" si="15"/>
        <v>0</v>
      </c>
      <c r="BG339" s="212">
        <f t="shared" si="16"/>
        <v>0</v>
      </c>
      <c r="BH339" s="212">
        <f t="shared" si="17"/>
        <v>0</v>
      </c>
      <c r="BI339" s="212">
        <f t="shared" si="18"/>
        <v>0</v>
      </c>
      <c r="BJ339" s="18" t="s">
        <v>81</v>
      </c>
      <c r="BK339" s="212">
        <f t="shared" si="19"/>
        <v>0</v>
      </c>
      <c r="BL339" s="18" t="s">
        <v>150</v>
      </c>
      <c r="BM339" s="211" t="s">
        <v>540</v>
      </c>
    </row>
    <row r="340" spans="1:65" s="2" customFormat="1" ht="21.75" customHeight="1">
      <c r="A340" s="35"/>
      <c r="B340" s="36"/>
      <c r="C340" s="257" t="s">
        <v>541</v>
      </c>
      <c r="D340" s="257" t="s">
        <v>264</v>
      </c>
      <c r="E340" s="258" t="s">
        <v>542</v>
      </c>
      <c r="F340" s="259" t="s">
        <v>543</v>
      </c>
      <c r="G340" s="260" t="s">
        <v>463</v>
      </c>
      <c r="H340" s="261">
        <v>2</v>
      </c>
      <c r="I340" s="262"/>
      <c r="J340" s="263">
        <f t="shared" si="10"/>
        <v>0</v>
      </c>
      <c r="K340" s="259" t="s">
        <v>149</v>
      </c>
      <c r="L340" s="264"/>
      <c r="M340" s="265" t="s">
        <v>1</v>
      </c>
      <c r="N340" s="266" t="s">
        <v>41</v>
      </c>
      <c r="O340" s="72"/>
      <c r="P340" s="209">
        <f t="shared" si="11"/>
        <v>0</v>
      </c>
      <c r="Q340" s="209">
        <v>6.8000000000000005E-2</v>
      </c>
      <c r="R340" s="209">
        <f t="shared" si="12"/>
        <v>0.13600000000000001</v>
      </c>
      <c r="S340" s="209">
        <v>0</v>
      </c>
      <c r="T340" s="210">
        <f t="shared" si="13"/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11" t="s">
        <v>178</v>
      </c>
      <c r="AT340" s="211" t="s">
        <v>264</v>
      </c>
      <c r="AU340" s="211" t="s">
        <v>85</v>
      </c>
      <c r="AY340" s="18" t="s">
        <v>143</v>
      </c>
      <c r="BE340" s="212">
        <f t="shared" si="14"/>
        <v>0</v>
      </c>
      <c r="BF340" s="212">
        <f t="shared" si="15"/>
        <v>0</v>
      </c>
      <c r="BG340" s="212">
        <f t="shared" si="16"/>
        <v>0</v>
      </c>
      <c r="BH340" s="212">
        <f t="shared" si="17"/>
        <v>0</v>
      </c>
      <c r="BI340" s="212">
        <f t="shared" si="18"/>
        <v>0</v>
      </c>
      <c r="BJ340" s="18" t="s">
        <v>81</v>
      </c>
      <c r="BK340" s="212">
        <f t="shared" si="19"/>
        <v>0</v>
      </c>
      <c r="BL340" s="18" t="s">
        <v>150</v>
      </c>
      <c r="BM340" s="211" t="s">
        <v>544</v>
      </c>
    </row>
    <row r="341" spans="1:65" s="2" customFormat="1" ht="21.75" customHeight="1">
      <c r="A341" s="35"/>
      <c r="B341" s="36"/>
      <c r="C341" s="257" t="s">
        <v>545</v>
      </c>
      <c r="D341" s="257" t="s">
        <v>264</v>
      </c>
      <c r="E341" s="258" t="s">
        <v>546</v>
      </c>
      <c r="F341" s="259" t="s">
        <v>547</v>
      </c>
      <c r="G341" s="260" t="s">
        <v>463</v>
      </c>
      <c r="H341" s="261">
        <v>1</v>
      </c>
      <c r="I341" s="262"/>
      <c r="J341" s="263">
        <f t="shared" si="10"/>
        <v>0</v>
      </c>
      <c r="K341" s="259" t="s">
        <v>149</v>
      </c>
      <c r="L341" s="264"/>
      <c r="M341" s="265" t="s">
        <v>1</v>
      </c>
      <c r="N341" s="266" t="s">
        <v>41</v>
      </c>
      <c r="O341" s="72"/>
      <c r="P341" s="209">
        <f t="shared" si="11"/>
        <v>0</v>
      </c>
      <c r="Q341" s="209">
        <v>8.1000000000000003E-2</v>
      </c>
      <c r="R341" s="209">
        <f t="shared" si="12"/>
        <v>8.1000000000000003E-2</v>
      </c>
      <c r="S341" s="209">
        <v>0</v>
      </c>
      <c r="T341" s="210">
        <f t="shared" si="13"/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11" t="s">
        <v>178</v>
      </c>
      <c r="AT341" s="211" t="s">
        <v>264</v>
      </c>
      <c r="AU341" s="211" t="s">
        <v>85</v>
      </c>
      <c r="AY341" s="18" t="s">
        <v>143</v>
      </c>
      <c r="BE341" s="212">
        <f t="shared" si="14"/>
        <v>0</v>
      </c>
      <c r="BF341" s="212">
        <f t="shared" si="15"/>
        <v>0</v>
      </c>
      <c r="BG341" s="212">
        <f t="shared" si="16"/>
        <v>0</v>
      </c>
      <c r="BH341" s="212">
        <f t="shared" si="17"/>
        <v>0</v>
      </c>
      <c r="BI341" s="212">
        <f t="shared" si="18"/>
        <v>0</v>
      </c>
      <c r="BJ341" s="18" t="s">
        <v>81</v>
      </c>
      <c r="BK341" s="212">
        <f t="shared" si="19"/>
        <v>0</v>
      </c>
      <c r="BL341" s="18" t="s">
        <v>150</v>
      </c>
      <c r="BM341" s="211" t="s">
        <v>548</v>
      </c>
    </row>
    <row r="342" spans="1:65" s="2" customFormat="1" ht="21.75" customHeight="1">
      <c r="A342" s="35"/>
      <c r="B342" s="36"/>
      <c r="C342" s="257" t="s">
        <v>549</v>
      </c>
      <c r="D342" s="257" t="s">
        <v>264</v>
      </c>
      <c r="E342" s="258" t="s">
        <v>550</v>
      </c>
      <c r="F342" s="259" t="s">
        <v>551</v>
      </c>
      <c r="G342" s="260" t="s">
        <v>463</v>
      </c>
      <c r="H342" s="261">
        <v>1</v>
      </c>
      <c r="I342" s="262"/>
      <c r="J342" s="263">
        <f t="shared" si="10"/>
        <v>0</v>
      </c>
      <c r="K342" s="259" t="s">
        <v>149</v>
      </c>
      <c r="L342" s="264"/>
      <c r="M342" s="265" t="s">
        <v>1</v>
      </c>
      <c r="N342" s="266" t="s">
        <v>41</v>
      </c>
      <c r="O342" s="72"/>
      <c r="P342" s="209">
        <f t="shared" si="11"/>
        <v>0</v>
      </c>
      <c r="Q342" s="209">
        <v>2E-3</v>
      </c>
      <c r="R342" s="209">
        <f t="shared" si="12"/>
        <v>2E-3</v>
      </c>
      <c r="S342" s="209">
        <v>0</v>
      </c>
      <c r="T342" s="210">
        <f t="shared" si="13"/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11" t="s">
        <v>178</v>
      </c>
      <c r="AT342" s="211" t="s">
        <v>264</v>
      </c>
      <c r="AU342" s="211" t="s">
        <v>85</v>
      </c>
      <c r="AY342" s="18" t="s">
        <v>143</v>
      </c>
      <c r="BE342" s="212">
        <f t="shared" si="14"/>
        <v>0</v>
      </c>
      <c r="BF342" s="212">
        <f t="shared" si="15"/>
        <v>0</v>
      </c>
      <c r="BG342" s="212">
        <f t="shared" si="16"/>
        <v>0</v>
      </c>
      <c r="BH342" s="212">
        <f t="shared" si="17"/>
        <v>0</v>
      </c>
      <c r="BI342" s="212">
        <f t="shared" si="18"/>
        <v>0</v>
      </c>
      <c r="BJ342" s="18" t="s">
        <v>81</v>
      </c>
      <c r="BK342" s="212">
        <f t="shared" si="19"/>
        <v>0</v>
      </c>
      <c r="BL342" s="18" t="s">
        <v>150</v>
      </c>
      <c r="BM342" s="211" t="s">
        <v>552</v>
      </c>
    </row>
    <row r="343" spans="1:65" s="2" customFormat="1" ht="21.75" customHeight="1">
      <c r="A343" s="35"/>
      <c r="B343" s="36"/>
      <c r="C343" s="200" t="s">
        <v>553</v>
      </c>
      <c r="D343" s="200" t="s">
        <v>145</v>
      </c>
      <c r="E343" s="201" t="s">
        <v>554</v>
      </c>
      <c r="F343" s="202" t="s">
        <v>555</v>
      </c>
      <c r="G343" s="203" t="s">
        <v>463</v>
      </c>
      <c r="H343" s="204">
        <v>1</v>
      </c>
      <c r="I343" s="205"/>
      <c r="J343" s="206">
        <f t="shared" si="10"/>
        <v>0</v>
      </c>
      <c r="K343" s="202" t="s">
        <v>149</v>
      </c>
      <c r="L343" s="40"/>
      <c r="M343" s="207" t="s">
        <v>1</v>
      </c>
      <c r="N343" s="208" t="s">
        <v>41</v>
      </c>
      <c r="O343" s="72"/>
      <c r="P343" s="209">
        <f t="shared" si="11"/>
        <v>0</v>
      </c>
      <c r="Q343" s="209">
        <v>0</v>
      </c>
      <c r="R343" s="209">
        <f t="shared" si="12"/>
        <v>0</v>
      </c>
      <c r="S343" s="209">
        <v>0</v>
      </c>
      <c r="T343" s="210">
        <f t="shared" si="13"/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11" t="s">
        <v>150</v>
      </c>
      <c r="AT343" s="211" t="s">
        <v>145</v>
      </c>
      <c r="AU343" s="211" t="s">
        <v>85</v>
      </c>
      <c r="AY343" s="18" t="s">
        <v>143</v>
      </c>
      <c r="BE343" s="212">
        <f t="shared" si="14"/>
        <v>0</v>
      </c>
      <c r="BF343" s="212">
        <f t="shared" si="15"/>
        <v>0</v>
      </c>
      <c r="BG343" s="212">
        <f t="shared" si="16"/>
        <v>0</v>
      </c>
      <c r="BH343" s="212">
        <f t="shared" si="17"/>
        <v>0</v>
      </c>
      <c r="BI343" s="212">
        <f t="shared" si="18"/>
        <v>0</v>
      </c>
      <c r="BJ343" s="18" t="s">
        <v>81</v>
      </c>
      <c r="BK343" s="212">
        <f t="shared" si="19"/>
        <v>0</v>
      </c>
      <c r="BL343" s="18" t="s">
        <v>150</v>
      </c>
      <c r="BM343" s="211" t="s">
        <v>556</v>
      </c>
    </row>
    <row r="344" spans="1:65" s="2" customFormat="1" ht="16.5" customHeight="1">
      <c r="A344" s="35"/>
      <c r="B344" s="36"/>
      <c r="C344" s="200" t="s">
        <v>557</v>
      </c>
      <c r="D344" s="200" t="s">
        <v>145</v>
      </c>
      <c r="E344" s="201" t="s">
        <v>558</v>
      </c>
      <c r="F344" s="202" t="s">
        <v>559</v>
      </c>
      <c r="G344" s="203" t="s">
        <v>463</v>
      </c>
      <c r="H344" s="204">
        <v>1</v>
      </c>
      <c r="I344" s="205"/>
      <c r="J344" s="206">
        <f t="shared" si="10"/>
        <v>0</v>
      </c>
      <c r="K344" s="202" t="s">
        <v>1</v>
      </c>
      <c r="L344" s="40"/>
      <c r="M344" s="207" t="s">
        <v>1</v>
      </c>
      <c r="N344" s="208" t="s">
        <v>41</v>
      </c>
      <c r="O344" s="72"/>
      <c r="P344" s="209">
        <f t="shared" si="11"/>
        <v>0</v>
      </c>
      <c r="Q344" s="209">
        <v>6.4509999999999998E-2</v>
      </c>
      <c r="R344" s="209">
        <f t="shared" si="12"/>
        <v>6.4509999999999998E-2</v>
      </c>
      <c r="S344" s="209">
        <v>0</v>
      </c>
      <c r="T344" s="210">
        <f t="shared" si="13"/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11" t="s">
        <v>150</v>
      </c>
      <c r="AT344" s="211" t="s">
        <v>145</v>
      </c>
      <c r="AU344" s="211" t="s">
        <v>85</v>
      </c>
      <c r="AY344" s="18" t="s">
        <v>143</v>
      </c>
      <c r="BE344" s="212">
        <f t="shared" si="14"/>
        <v>0</v>
      </c>
      <c r="BF344" s="212">
        <f t="shared" si="15"/>
        <v>0</v>
      </c>
      <c r="BG344" s="212">
        <f t="shared" si="16"/>
        <v>0</v>
      </c>
      <c r="BH344" s="212">
        <f t="shared" si="17"/>
        <v>0</v>
      </c>
      <c r="BI344" s="212">
        <f t="shared" si="18"/>
        <v>0</v>
      </c>
      <c r="BJ344" s="18" t="s">
        <v>81</v>
      </c>
      <c r="BK344" s="212">
        <f t="shared" si="19"/>
        <v>0</v>
      </c>
      <c r="BL344" s="18" t="s">
        <v>150</v>
      </c>
      <c r="BM344" s="211" t="s">
        <v>560</v>
      </c>
    </row>
    <row r="345" spans="1:65" s="2" customFormat="1" ht="16.5" customHeight="1">
      <c r="A345" s="35"/>
      <c r="B345" s="36"/>
      <c r="C345" s="257" t="s">
        <v>561</v>
      </c>
      <c r="D345" s="257" t="s">
        <v>264</v>
      </c>
      <c r="E345" s="258" t="s">
        <v>562</v>
      </c>
      <c r="F345" s="259" t="s">
        <v>563</v>
      </c>
      <c r="G345" s="260" t="s">
        <v>463</v>
      </c>
      <c r="H345" s="261">
        <v>1</v>
      </c>
      <c r="I345" s="262"/>
      <c r="J345" s="263">
        <f t="shared" si="10"/>
        <v>0</v>
      </c>
      <c r="K345" s="259" t="s">
        <v>149</v>
      </c>
      <c r="L345" s="264"/>
      <c r="M345" s="265" t="s">
        <v>1</v>
      </c>
      <c r="N345" s="266" t="s">
        <v>41</v>
      </c>
      <c r="O345" s="72"/>
      <c r="P345" s="209">
        <f t="shared" si="11"/>
        <v>0</v>
      </c>
      <c r="Q345" s="209">
        <v>8.9499999999999996E-3</v>
      </c>
      <c r="R345" s="209">
        <f t="shared" si="12"/>
        <v>8.9499999999999996E-3</v>
      </c>
      <c r="S345" s="209">
        <v>0</v>
      </c>
      <c r="T345" s="210">
        <f t="shared" si="13"/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11" t="s">
        <v>178</v>
      </c>
      <c r="AT345" s="211" t="s">
        <v>264</v>
      </c>
      <c r="AU345" s="211" t="s">
        <v>85</v>
      </c>
      <c r="AY345" s="18" t="s">
        <v>143</v>
      </c>
      <c r="BE345" s="212">
        <f t="shared" si="14"/>
        <v>0</v>
      </c>
      <c r="BF345" s="212">
        <f t="shared" si="15"/>
        <v>0</v>
      </c>
      <c r="BG345" s="212">
        <f t="shared" si="16"/>
        <v>0</v>
      </c>
      <c r="BH345" s="212">
        <f t="shared" si="17"/>
        <v>0</v>
      </c>
      <c r="BI345" s="212">
        <f t="shared" si="18"/>
        <v>0</v>
      </c>
      <c r="BJ345" s="18" t="s">
        <v>81</v>
      </c>
      <c r="BK345" s="212">
        <f t="shared" si="19"/>
        <v>0</v>
      </c>
      <c r="BL345" s="18" t="s">
        <v>150</v>
      </c>
      <c r="BM345" s="211" t="s">
        <v>564</v>
      </c>
    </row>
    <row r="346" spans="1:65" s="2" customFormat="1" ht="21.75" customHeight="1">
      <c r="A346" s="35"/>
      <c r="B346" s="36"/>
      <c r="C346" s="257" t="s">
        <v>565</v>
      </c>
      <c r="D346" s="257" t="s">
        <v>264</v>
      </c>
      <c r="E346" s="258" t="s">
        <v>566</v>
      </c>
      <c r="F346" s="259" t="s">
        <v>567</v>
      </c>
      <c r="G346" s="260" t="s">
        <v>161</v>
      </c>
      <c r="H346" s="261">
        <v>1</v>
      </c>
      <c r="I346" s="262"/>
      <c r="J346" s="263">
        <f t="shared" si="10"/>
        <v>0</v>
      </c>
      <c r="K346" s="259" t="s">
        <v>149</v>
      </c>
      <c r="L346" s="264"/>
      <c r="M346" s="265" t="s">
        <v>1</v>
      </c>
      <c r="N346" s="266" t="s">
        <v>41</v>
      </c>
      <c r="O346" s="72"/>
      <c r="P346" s="209">
        <f t="shared" si="11"/>
        <v>0</v>
      </c>
      <c r="Q346" s="209">
        <v>8.8100000000000001E-3</v>
      </c>
      <c r="R346" s="209">
        <f t="shared" si="12"/>
        <v>8.8100000000000001E-3</v>
      </c>
      <c r="S346" s="209">
        <v>0</v>
      </c>
      <c r="T346" s="210">
        <f t="shared" si="13"/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11" t="s">
        <v>178</v>
      </c>
      <c r="AT346" s="211" t="s">
        <v>264</v>
      </c>
      <c r="AU346" s="211" t="s">
        <v>85</v>
      </c>
      <c r="AY346" s="18" t="s">
        <v>143</v>
      </c>
      <c r="BE346" s="212">
        <f t="shared" si="14"/>
        <v>0</v>
      </c>
      <c r="BF346" s="212">
        <f t="shared" si="15"/>
        <v>0</v>
      </c>
      <c r="BG346" s="212">
        <f t="shared" si="16"/>
        <v>0</v>
      </c>
      <c r="BH346" s="212">
        <f t="shared" si="17"/>
        <v>0</v>
      </c>
      <c r="BI346" s="212">
        <f t="shared" si="18"/>
        <v>0</v>
      </c>
      <c r="BJ346" s="18" t="s">
        <v>81</v>
      </c>
      <c r="BK346" s="212">
        <f t="shared" si="19"/>
        <v>0</v>
      </c>
      <c r="BL346" s="18" t="s">
        <v>150</v>
      </c>
      <c r="BM346" s="211" t="s">
        <v>568</v>
      </c>
    </row>
    <row r="347" spans="1:65" s="2" customFormat="1" ht="16.5" customHeight="1">
      <c r="A347" s="35"/>
      <c r="B347" s="36"/>
      <c r="C347" s="257" t="s">
        <v>569</v>
      </c>
      <c r="D347" s="257" t="s">
        <v>264</v>
      </c>
      <c r="E347" s="258" t="s">
        <v>570</v>
      </c>
      <c r="F347" s="259" t="s">
        <v>571</v>
      </c>
      <c r="G347" s="260" t="s">
        <v>463</v>
      </c>
      <c r="H347" s="261">
        <v>1</v>
      </c>
      <c r="I347" s="262"/>
      <c r="J347" s="263">
        <f t="shared" si="10"/>
        <v>0</v>
      </c>
      <c r="K347" s="259" t="s">
        <v>149</v>
      </c>
      <c r="L347" s="264"/>
      <c r="M347" s="265" t="s">
        <v>1</v>
      </c>
      <c r="N347" s="266" t="s">
        <v>41</v>
      </c>
      <c r="O347" s="72"/>
      <c r="P347" s="209">
        <f t="shared" si="11"/>
        <v>0</v>
      </c>
      <c r="Q347" s="209">
        <v>9.6000000000000002E-2</v>
      </c>
      <c r="R347" s="209">
        <f t="shared" si="12"/>
        <v>9.6000000000000002E-2</v>
      </c>
      <c r="S347" s="209">
        <v>0</v>
      </c>
      <c r="T347" s="210">
        <f t="shared" si="13"/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11" t="s">
        <v>178</v>
      </c>
      <c r="AT347" s="211" t="s">
        <v>264</v>
      </c>
      <c r="AU347" s="211" t="s">
        <v>85</v>
      </c>
      <c r="AY347" s="18" t="s">
        <v>143</v>
      </c>
      <c r="BE347" s="212">
        <f t="shared" si="14"/>
        <v>0</v>
      </c>
      <c r="BF347" s="212">
        <f t="shared" si="15"/>
        <v>0</v>
      </c>
      <c r="BG347" s="212">
        <f t="shared" si="16"/>
        <v>0</v>
      </c>
      <c r="BH347" s="212">
        <f t="shared" si="17"/>
        <v>0</v>
      </c>
      <c r="BI347" s="212">
        <f t="shared" si="18"/>
        <v>0</v>
      </c>
      <c r="BJ347" s="18" t="s">
        <v>81</v>
      </c>
      <c r="BK347" s="212">
        <f t="shared" si="19"/>
        <v>0</v>
      </c>
      <c r="BL347" s="18" t="s">
        <v>150</v>
      </c>
      <c r="BM347" s="211" t="s">
        <v>572</v>
      </c>
    </row>
    <row r="348" spans="1:65" s="2" customFormat="1" ht="16.5" customHeight="1">
      <c r="A348" s="35"/>
      <c r="B348" s="36"/>
      <c r="C348" s="257" t="s">
        <v>573</v>
      </c>
      <c r="D348" s="257" t="s">
        <v>264</v>
      </c>
      <c r="E348" s="258" t="s">
        <v>574</v>
      </c>
      <c r="F348" s="259" t="s">
        <v>575</v>
      </c>
      <c r="G348" s="260" t="s">
        <v>463</v>
      </c>
      <c r="H348" s="261">
        <v>1</v>
      </c>
      <c r="I348" s="262"/>
      <c r="J348" s="263">
        <f t="shared" si="10"/>
        <v>0</v>
      </c>
      <c r="K348" s="259" t="s">
        <v>1</v>
      </c>
      <c r="L348" s="264"/>
      <c r="M348" s="265" t="s">
        <v>1</v>
      </c>
      <c r="N348" s="266" t="s">
        <v>41</v>
      </c>
      <c r="O348" s="72"/>
      <c r="P348" s="209">
        <f t="shared" si="11"/>
        <v>0</v>
      </c>
      <c r="Q348" s="209">
        <v>1.2E-2</v>
      </c>
      <c r="R348" s="209">
        <f t="shared" si="12"/>
        <v>1.2E-2</v>
      </c>
      <c r="S348" s="209">
        <v>0</v>
      </c>
      <c r="T348" s="210">
        <f t="shared" si="13"/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11" t="s">
        <v>178</v>
      </c>
      <c r="AT348" s="211" t="s">
        <v>264</v>
      </c>
      <c r="AU348" s="211" t="s">
        <v>85</v>
      </c>
      <c r="AY348" s="18" t="s">
        <v>143</v>
      </c>
      <c r="BE348" s="212">
        <f t="shared" si="14"/>
        <v>0</v>
      </c>
      <c r="BF348" s="212">
        <f t="shared" si="15"/>
        <v>0</v>
      </c>
      <c r="BG348" s="212">
        <f t="shared" si="16"/>
        <v>0</v>
      </c>
      <c r="BH348" s="212">
        <f t="shared" si="17"/>
        <v>0</v>
      </c>
      <c r="BI348" s="212">
        <f t="shared" si="18"/>
        <v>0</v>
      </c>
      <c r="BJ348" s="18" t="s">
        <v>81</v>
      </c>
      <c r="BK348" s="212">
        <f t="shared" si="19"/>
        <v>0</v>
      </c>
      <c r="BL348" s="18" t="s">
        <v>150</v>
      </c>
      <c r="BM348" s="211" t="s">
        <v>576</v>
      </c>
    </row>
    <row r="349" spans="1:65" s="2" customFormat="1" ht="21.75" customHeight="1">
      <c r="A349" s="35"/>
      <c r="B349" s="36"/>
      <c r="C349" s="200" t="s">
        <v>577</v>
      </c>
      <c r="D349" s="200" t="s">
        <v>145</v>
      </c>
      <c r="E349" s="201" t="s">
        <v>578</v>
      </c>
      <c r="F349" s="202" t="s">
        <v>579</v>
      </c>
      <c r="G349" s="203" t="s">
        <v>463</v>
      </c>
      <c r="H349" s="204">
        <v>6</v>
      </c>
      <c r="I349" s="205"/>
      <c r="J349" s="206">
        <f t="shared" si="10"/>
        <v>0</v>
      </c>
      <c r="K349" s="202" t="s">
        <v>149</v>
      </c>
      <c r="L349" s="40"/>
      <c r="M349" s="207" t="s">
        <v>1</v>
      </c>
      <c r="N349" s="208" t="s">
        <v>41</v>
      </c>
      <c r="O349" s="72"/>
      <c r="P349" s="209">
        <f t="shared" si="11"/>
        <v>0</v>
      </c>
      <c r="Q349" s="209">
        <v>0.21734000000000001</v>
      </c>
      <c r="R349" s="209">
        <f t="shared" si="12"/>
        <v>1.3040400000000001</v>
      </c>
      <c r="S349" s="209">
        <v>0</v>
      </c>
      <c r="T349" s="210">
        <f t="shared" si="13"/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11" t="s">
        <v>150</v>
      </c>
      <c r="AT349" s="211" t="s">
        <v>145</v>
      </c>
      <c r="AU349" s="211" t="s">
        <v>85</v>
      </c>
      <c r="AY349" s="18" t="s">
        <v>143</v>
      </c>
      <c r="BE349" s="212">
        <f t="shared" si="14"/>
        <v>0</v>
      </c>
      <c r="BF349" s="212">
        <f t="shared" si="15"/>
        <v>0</v>
      </c>
      <c r="BG349" s="212">
        <f t="shared" si="16"/>
        <v>0</v>
      </c>
      <c r="BH349" s="212">
        <f t="shared" si="17"/>
        <v>0</v>
      </c>
      <c r="BI349" s="212">
        <f t="shared" si="18"/>
        <v>0</v>
      </c>
      <c r="BJ349" s="18" t="s">
        <v>81</v>
      </c>
      <c r="BK349" s="212">
        <f t="shared" si="19"/>
        <v>0</v>
      </c>
      <c r="BL349" s="18" t="s">
        <v>150</v>
      </c>
      <c r="BM349" s="211" t="s">
        <v>580</v>
      </c>
    </row>
    <row r="350" spans="1:65" s="2" customFormat="1" ht="21.75" customHeight="1">
      <c r="A350" s="35"/>
      <c r="B350" s="36"/>
      <c r="C350" s="257" t="s">
        <v>581</v>
      </c>
      <c r="D350" s="257" t="s">
        <v>264</v>
      </c>
      <c r="E350" s="258" t="s">
        <v>582</v>
      </c>
      <c r="F350" s="259" t="s">
        <v>583</v>
      </c>
      <c r="G350" s="260" t="s">
        <v>463</v>
      </c>
      <c r="H350" s="261">
        <v>6</v>
      </c>
      <c r="I350" s="262"/>
      <c r="J350" s="263">
        <f t="shared" si="10"/>
        <v>0</v>
      </c>
      <c r="K350" s="259" t="s">
        <v>149</v>
      </c>
      <c r="L350" s="264"/>
      <c r="M350" s="265" t="s">
        <v>1</v>
      </c>
      <c r="N350" s="266" t="s">
        <v>41</v>
      </c>
      <c r="O350" s="72"/>
      <c r="P350" s="209">
        <f t="shared" si="11"/>
        <v>0</v>
      </c>
      <c r="Q350" s="209">
        <v>9.9000000000000005E-2</v>
      </c>
      <c r="R350" s="209">
        <f t="shared" si="12"/>
        <v>0.59400000000000008</v>
      </c>
      <c r="S350" s="209">
        <v>0</v>
      </c>
      <c r="T350" s="210">
        <f t="shared" si="13"/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11" t="s">
        <v>178</v>
      </c>
      <c r="AT350" s="211" t="s">
        <v>264</v>
      </c>
      <c r="AU350" s="211" t="s">
        <v>85</v>
      </c>
      <c r="AY350" s="18" t="s">
        <v>143</v>
      </c>
      <c r="BE350" s="212">
        <f t="shared" si="14"/>
        <v>0</v>
      </c>
      <c r="BF350" s="212">
        <f t="shared" si="15"/>
        <v>0</v>
      </c>
      <c r="BG350" s="212">
        <f t="shared" si="16"/>
        <v>0</v>
      </c>
      <c r="BH350" s="212">
        <f t="shared" si="17"/>
        <v>0</v>
      </c>
      <c r="BI350" s="212">
        <f t="shared" si="18"/>
        <v>0</v>
      </c>
      <c r="BJ350" s="18" t="s">
        <v>81</v>
      </c>
      <c r="BK350" s="212">
        <f t="shared" si="19"/>
        <v>0</v>
      </c>
      <c r="BL350" s="18" t="s">
        <v>150</v>
      </c>
      <c r="BM350" s="211" t="s">
        <v>584</v>
      </c>
    </row>
    <row r="351" spans="1:65" s="2" customFormat="1" ht="21.75" customHeight="1">
      <c r="A351" s="35"/>
      <c r="B351" s="36"/>
      <c r="C351" s="200" t="s">
        <v>585</v>
      </c>
      <c r="D351" s="200" t="s">
        <v>145</v>
      </c>
      <c r="E351" s="201" t="s">
        <v>578</v>
      </c>
      <c r="F351" s="202" t="s">
        <v>579</v>
      </c>
      <c r="G351" s="203" t="s">
        <v>463</v>
      </c>
      <c r="H351" s="204">
        <v>1</v>
      </c>
      <c r="I351" s="205"/>
      <c r="J351" s="206">
        <f t="shared" si="10"/>
        <v>0</v>
      </c>
      <c r="K351" s="202" t="s">
        <v>149</v>
      </c>
      <c r="L351" s="40"/>
      <c r="M351" s="207" t="s">
        <v>1</v>
      </c>
      <c r="N351" s="208" t="s">
        <v>41</v>
      </c>
      <c r="O351" s="72"/>
      <c r="P351" s="209">
        <f t="shared" si="11"/>
        <v>0</v>
      </c>
      <c r="Q351" s="209">
        <v>0.21734000000000001</v>
      </c>
      <c r="R351" s="209">
        <f t="shared" si="12"/>
        <v>0.21734000000000001</v>
      </c>
      <c r="S351" s="209">
        <v>0</v>
      </c>
      <c r="T351" s="210">
        <f t="shared" si="13"/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11" t="s">
        <v>150</v>
      </c>
      <c r="AT351" s="211" t="s">
        <v>145</v>
      </c>
      <c r="AU351" s="211" t="s">
        <v>85</v>
      </c>
      <c r="AY351" s="18" t="s">
        <v>143</v>
      </c>
      <c r="BE351" s="212">
        <f t="shared" si="14"/>
        <v>0</v>
      </c>
      <c r="BF351" s="212">
        <f t="shared" si="15"/>
        <v>0</v>
      </c>
      <c r="BG351" s="212">
        <f t="shared" si="16"/>
        <v>0</v>
      </c>
      <c r="BH351" s="212">
        <f t="shared" si="17"/>
        <v>0</v>
      </c>
      <c r="BI351" s="212">
        <f t="shared" si="18"/>
        <v>0</v>
      </c>
      <c r="BJ351" s="18" t="s">
        <v>81</v>
      </c>
      <c r="BK351" s="212">
        <f t="shared" si="19"/>
        <v>0</v>
      </c>
      <c r="BL351" s="18" t="s">
        <v>150</v>
      </c>
      <c r="BM351" s="211" t="s">
        <v>586</v>
      </c>
    </row>
    <row r="352" spans="1:65" s="2" customFormat="1" ht="21.75" customHeight="1">
      <c r="A352" s="35"/>
      <c r="B352" s="36"/>
      <c r="C352" s="257" t="s">
        <v>587</v>
      </c>
      <c r="D352" s="257" t="s">
        <v>264</v>
      </c>
      <c r="E352" s="258" t="s">
        <v>588</v>
      </c>
      <c r="F352" s="259" t="s">
        <v>589</v>
      </c>
      <c r="G352" s="260" t="s">
        <v>463</v>
      </c>
      <c r="H352" s="261">
        <v>1</v>
      </c>
      <c r="I352" s="262"/>
      <c r="J352" s="263">
        <f t="shared" si="10"/>
        <v>0</v>
      </c>
      <c r="K352" s="259" t="s">
        <v>149</v>
      </c>
      <c r="L352" s="264"/>
      <c r="M352" s="265" t="s">
        <v>1</v>
      </c>
      <c r="N352" s="266" t="s">
        <v>41</v>
      </c>
      <c r="O352" s="72"/>
      <c r="P352" s="209">
        <f t="shared" si="11"/>
        <v>0</v>
      </c>
      <c r="Q352" s="209">
        <v>5.5E-2</v>
      </c>
      <c r="R352" s="209">
        <f t="shared" si="12"/>
        <v>5.5E-2</v>
      </c>
      <c r="S352" s="209">
        <v>0</v>
      </c>
      <c r="T352" s="210">
        <f t="shared" si="13"/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11" t="s">
        <v>178</v>
      </c>
      <c r="AT352" s="211" t="s">
        <v>264</v>
      </c>
      <c r="AU352" s="211" t="s">
        <v>85</v>
      </c>
      <c r="AY352" s="18" t="s">
        <v>143</v>
      </c>
      <c r="BE352" s="212">
        <f t="shared" si="14"/>
        <v>0</v>
      </c>
      <c r="BF352" s="212">
        <f t="shared" si="15"/>
        <v>0</v>
      </c>
      <c r="BG352" s="212">
        <f t="shared" si="16"/>
        <v>0</v>
      </c>
      <c r="BH352" s="212">
        <f t="shared" si="17"/>
        <v>0</v>
      </c>
      <c r="BI352" s="212">
        <f t="shared" si="18"/>
        <v>0</v>
      </c>
      <c r="BJ352" s="18" t="s">
        <v>81</v>
      </c>
      <c r="BK352" s="212">
        <f t="shared" si="19"/>
        <v>0</v>
      </c>
      <c r="BL352" s="18" t="s">
        <v>150</v>
      </c>
      <c r="BM352" s="211" t="s">
        <v>590</v>
      </c>
    </row>
    <row r="353" spans="1:65" s="2" customFormat="1" ht="21.75" customHeight="1">
      <c r="A353" s="35"/>
      <c r="B353" s="36"/>
      <c r="C353" s="200" t="s">
        <v>591</v>
      </c>
      <c r="D353" s="200" t="s">
        <v>145</v>
      </c>
      <c r="E353" s="201" t="s">
        <v>592</v>
      </c>
      <c r="F353" s="202" t="s">
        <v>593</v>
      </c>
      <c r="G353" s="203" t="s">
        <v>463</v>
      </c>
      <c r="H353" s="204">
        <v>7</v>
      </c>
      <c r="I353" s="205"/>
      <c r="J353" s="206">
        <f t="shared" si="10"/>
        <v>0</v>
      </c>
      <c r="K353" s="202" t="s">
        <v>149</v>
      </c>
      <c r="L353" s="40"/>
      <c r="M353" s="207" t="s">
        <v>1</v>
      </c>
      <c r="N353" s="208" t="s">
        <v>41</v>
      </c>
      <c r="O353" s="72"/>
      <c r="P353" s="209">
        <f t="shared" si="11"/>
        <v>0</v>
      </c>
      <c r="Q353" s="209">
        <v>0.21734000000000001</v>
      </c>
      <c r="R353" s="209">
        <f t="shared" si="12"/>
        <v>1.52138</v>
      </c>
      <c r="S353" s="209">
        <v>0</v>
      </c>
      <c r="T353" s="210">
        <f t="shared" si="13"/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11" t="s">
        <v>150</v>
      </c>
      <c r="AT353" s="211" t="s">
        <v>145</v>
      </c>
      <c r="AU353" s="211" t="s">
        <v>85</v>
      </c>
      <c r="AY353" s="18" t="s">
        <v>143</v>
      </c>
      <c r="BE353" s="212">
        <f t="shared" si="14"/>
        <v>0</v>
      </c>
      <c r="BF353" s="212">
        <f t="shared" si="15"/>
        <v>0</v>
      </c>
      <c r="BG353" s="212">
        <f t="shared" si="16"/>
        <v>0</v>
      </c>
      <c r="BH353" s="212">
        <f t="shared" si="17"/>
        <v>0</v>
      </c>
      <c r="BI353" s="212">
        <f t="shared" si="18"/>
        <v>0</v>
      </c>
      <c r="BJ353" s="18" t="s">
        <v>81</v>
      </c>
      <c r="BK353" s="212">
        <f t="shared" si="19"/>
        <v>0</v>
      </c>
      <c r="BL353" s="18" t="s">
        <v>150</v>
      </c>
      <c r="BM353" s="211" t="s">
        <v>594</v>
      </c>
    </row>
    <row r="354" spans="1:65" s="2" customFormat="1" ht="21.75" customHeight="1">
      <c r="A354" s="35"/>
      <c r="B354" s="36"/>
      <c r="C354" s="257" t="s">
        <v>595</v>
      </c>
      <c r="D354" s="257" t="s">
        <v>264</v>
      </c>
      <c r="E354" s="258" t="s">
        <v>596</v>
      </c>
      <c r="F354" s="259" t="s">
        <v>597</v>
      </c>
      <c r="G354" s="260" t="s">
        <v>463</v>
      </c>
      <c r="H354" s="261">
        <v>7</v>
      </c>
      <c r="I354" s="262"/>
      <c r="J354" s="263">
        <f t="shared" si="10"/>
        <v>0</v>
      </c>
      <c r="K354" s="259" t="s">
        <v>149</v>
      </c>
      <c r="L354" s="264"/>
      <c r="M354" s="265" t="s">
        <v>1</v>
      </c>
      <c r="N354" s="266" t="s">
        <v>41</v>
      </c>
      <c r="O354" s="72"/>
      <c r="P354" s="209">
        <f t="shared" si="11"/>
        <v>0</v>
      </c>
      <c r="Q354" s="209">
        <v>0.156</v>
      </c>
      <c r="R354" s="209">
        <f t="shared" si="12"/>
        <v>1.0920000000000001</v>
      </c>
      <c r="S354" s="209">
        <v>0</v>
      </c>
      <c r="T354" s="210">
        <f t="shared" si="13"/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11" t="s">
        <v>178</v>
      </c>
      <c r="AT354" s="211" t="s">
        <v>264</v>
      </c>
      <c r="AU354" s="211" t="s">
        <v>85</v>
      </c>
      <c r="AY354" s="18" t="s">
        <v>143</v>
      </c>
      <c r="BE354" s="212">
        <f t="shared" si="14"/>
        <v>0</v>
      </c>
      <c r="BF354" s="212">
        <f t="shared" si="15"/>
        <v>0</v>
      </c>
      <c r="BG354" s="212">
        <f t="shared" si="16"/>
        <v>0</v>
      </c>
      <c r="BH354" s="212">
        <f t="shared" si="17"/>
        <v>0</v>
      </c>
      <c r="BI354" s="212">
        <f t="shared" si="18"/>
        <v>0</v>
      </c>
      <c r="BJ354" s="18" t="s">
        <v>81</v>
      </c>
      <c r="BK354" s="212">
        <f t="shared" si="19"/>
        <v>0</v>
      </c>
      <c r="BL354" s="18" t="s">
        <v>150</v>
      </c>
      <c r="BM354" s="211" t="s">
        <v>598</v>
      </c>
    </row>
    <row r="355" spans="1:65" s="12" customFormat="1" ht="22.9" customHeight="1">
      <c r="B355" s="184"/>
      <c r="C355" s="185"/>
      <c r="D355" s="186" t="s">
        <v>75</v>
      </c>
      <c r="E355" s="198" t="s">
        <v>183</v>
      </c>
      <c r="F355" s="198" t="s">
        <v>599</v>
      </c>
      <c r="G355" s="185"/>
      <c r="H355" s="185"/>
      <c r="I355" s="188"/>
      <c r="J355" s="199">
        <f>BK355</f>
        <v>0</v>
      </c>
      <c r="K355" s="185"/>
      <c r="L355" s="190"/>
      <c r="M355" s="191"/>
      <c r="N355" s="192"/>
      <c r="O355" s="192"/>
      <c r="P355" s="193">
        <f>P356</f>
        <v>0</v>
      </c>
      <c r="Q355" s="192"/>
      <c r="R355" s="193">
        <f>R356</f>
        <v>0</v>
      </c>
      <c r="S355" s="192"/>
      <c r="T355" s="194">
        <f>T356</f>
        <v>0</v>
      </c>
      <c r="AR355" s="195" t="s">
        <v>81</v>
      </c>
      <c r="AT355" s="196" t="s">
        <v>75</v>
      </c>
      <c r="AU355" s="196" t="s">
        <v>81</v>
      </c>
      <c r="AY355" s="195" t="s">
        <v>143</v>
      </c>
      <c r="BK355" s="197">
        <f>BK356</f>
        <v>0</v>
      </c>
    </row>
    <row r="356" spans="1:65" s="2" customFormat="1" ht="16.5" customHeight="1">
      <c r="A356" s="35"/>
      <c r="B356" s="36"/>
      <c r="C356" s="200" t="s">
        <v>600</v>
      </c>
      <c r="D356" s="200" t="s">
        <v>145</v>
      </c>
      <c r="E356" s="201" t="s">
        <v>601</v>
      </c>
      <c r="F356" s="202" t="s">
        <v>602</v>
      </c>
      <c r="G356" s="203" t="s">
        <v>161</v>
      </c>
      <c r="H356" s="204">
        <v>10</v>
      </c>
      <c r="I356" s="205"/>
      <c r="J356" s="206">
        <f>ROUND(I356*H356,2)</f>
        <v>0</v>
      </c>
      <c r="K356" s="202" t="s">
        <v>149</v>
      </c>
      <c r="L356" s="40"/>
      <c r="M356" s="207" t="s">
        <v>1</v>
      </c>
      <c r="N356" s="208" t="s">
        <v>41</v>
      </c>
      <c r="O356" s="72"/>
      <c r="P356" s="209">
        <f>O356*H356</f>
        <v>0</v>
      </c>
      <c r="Q356" s="209">
        <v>0</v>
      </c>
      <c r="R356" s="209">
        <f>Q356*H356</f>
        <v>0</v>
      </c>
      <c r="S356" s="209">
        <v>0</v>
      </c>
      <c r="T356" s="210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211" t="s">
        <v>150</v>
      </c>
      <c r="AT356" s="211" t="s">
        <v>145</v>
      </c>
      <c r="AU356" s="211" t="s">
        <v>85</v>
      </c>
      <c r="AY356" s="18" t="s">
        <v>143</v>
      </c>
      <c r="BE356" s="212">
        <f>IF(N356="základní",J356,0)</f>
        <v>0</v>
      </c>
      <c r="BF356" s="212">
        <f>IF(N356="snížená",J356,0)</f>
        <v>0</v>
      </c>
      <c r="BG356" s="212">
        <f>IF(N356="zákl. přenesená",J356,0)</f>
        <v>0</v>
      </c>
      <c r="BH356" s="212">
        <f>IF(N356="sníž. přenesená",J356,0)</f>
        <v>0</v>
      </c>
      <c r="BI356" s="212">
        <f>IF(N356="nulová",J356,0)</f>
        <v>0</v>
      </c>
      <c r="BJ356" s="18" t="s">
        <v>81</v>
      </c>
      <c r="BK356" s="212">
        <f>ROUND(I356*H356,2)</f>
        <v>0</v>
      </c>
      <c r="BL356" s="18" t="s">
        <v>150</v>
      </c>
      <c r="BM356" s="211" t="s">
        <v>603</v>
      </c>
    </row>
    <row r="357" spans="1:65" s="12" customFormat="1" ht="22.9" customHeight="1">
      <c r="B357" s="184"/>
      <c r="C357" s="185"/>
      <c r="D357" s="186" t="s">
        <v>75</v>
      </c>
      <c r="E357" s="198" t="s">
        <v>604</v>
      </c>
      <c r="F357" s="198" t="s">
        <v>605</v>
      </c>
      <c r="G357" s="185"/>
      <c r="H357" s="185"/>
      <c r="I357" s="188"/>
      <c r="J357" s="199">
        <f>BK357</f>
        <v>0</v>
      </c>
      <c r="K357" s="185"/>
      <c r="L357" s="190"/>
      <c r="M357" s="191"/>
      <c r="N357" s="192"/>
      <c r="O357" s="192"/>
      <c r="P357" s="193">
        <f>SUM(P358:P364)</f>
        <v>0</v>
      </c>
      <c r="Q357" s="192"/>
      <c r="R357" s="193">
        <f>SUM(R358:R364)</f>
        <v>0</v>
      </c>
      <c r="S357" s="192"/>
      <c r="T357" s="194">
        <f>SUM(T358:T364)</f>
        <v>0</v>
      </c>
      <c r="AR357" s="195" t="s">
        <v>81</v>
      </c>
      <c r="AT357" s="196" t="s">
        <v>75</v>
      </c>
      <c r="AU357" s="196" t="s">
        <v>81</v>
      </c>
      <c r="AY357" s="195" t="s">
        <v>143</v>
      </c>
      <c r="BK357" s="197">
        <f>SUM(BK358:BK364)</f>
        <v>0</v>
      </c>
    </row>
    <row r="358" spans="1:65" s="2" customFormat="1" ht="16.5" customHeight="1">
      <c r="A358" s="35"/>
      <c r="B358" s="36"/>
      <c r="C358" s="200" t="s">
        <v>606</v>
      </c>
      <c r="D358" s="200" t="s">
        <v>145</v>
      </c>
      <c r="E358" s="201" t="s">
        <v>607</v>
      </c>
      <c r="F358" s="202" t="s">
        <v>608</v>
      </c>
      <c r="G358" s="203" t="s">
        <v>341</v>
      </c>
      <c r="H358" s="204">
        <v>39.159999999999997</v>
      </c>
      <c r="I358" s="205"/>
      <c r="J358" s="206">
        <f>ROUND(I358*H358,2)</f>
        <v>0</v>
      </c>
      <c r="K358" s="202" t="s">
        <v>149</v>
      </c>
      <c r="L358" s="40"/>
      <c r="M358" s="207" t="s">
        <v>1</v>
      </c>
      <c r="N358" s="208" t="s">
        <v>41</v>
      </c>
      <c r="O358" s="72"/>
      <c r="P358" s="209">
        <f>O358*H358</f>
        <v>0</v>
      </c>
      <c r="Q358" s="209">
        <v>0</v>
      </c>
      <c r="R358" s="209">
        <f>Q358*H358</f>
        <v>0</v>
      </c>
      <c r="S358" s="209">
        <v>0</v>
      </c>
      <c r="T358" s="210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11" t="s">
        <v>150</v>
      </c>
      <c r="AT358" s="211" t="s">
        <v>145</v>
      </c>
      <c r="AU358" s="211" t="s">
        <v>85</v>
      </c>
      <c r="AY358" s="18" t="s">
        <v>143</v>
      </c>
      <c r="BE358" s="212">
        <f>IF(N358="základní",J358,0)</f>
        <v>0</v>
      </c>
      <c r="BF358" s="212">
        <f>IF(N358="snížená",J358,0)</f>
        <v>0</v>
      </c>
      <c r="BG358" s="212">
        <f>IF(N358="zákl. přenesená",J358,0)</f>
        <v>0</v>
      </c>
      <c r="BH358" s="212">
        <f>IF(N358="sníž. přenesená",J358,0)</f>
        <v>0</v>
      </c>
      <c r="BI358" s="212">
        <f>IF(N358="nulová",J358,0)</f>
        <v>0</v>
      </c>
      <c r="BJ358" s="18" t="s">
        <v>81</v>
      </c>
      <c r="BK358" s="212">
        <f>ROUND(I358*H358,2)</f>
        <v>0</v>
      </c>
      <c r="BL358" s="18" t="s">
        <v>150</v>
      </c>
      <c r="BM358" s="211" t="s">
        <v>609</v>
      </c>
    </row>
    <row r="359" spans="1:65" s="2" customFormat="1" ht="21.75" customHeight="1">
      <c r="A359" s="35"/>
      <c r="B359" s="36"/>
      <c r="C359" s="200" t="s">
        <v>610</v>
      </c>
      <c r="D359" s="200" t="s">
        <v>145</v>
      </c>
      <c r="E359" s="201" t="s">
        <v>611</v>
      </c>
      <c r="F359" s="202" t="s">
        <v>612</v>
      </c>
      <c r="G359" s="203" t="s">
        <v>341</v>
      </c>
      <c r="H359" s="204">
        <v>744.04</v>
      </c>
      <c r="I359" s="205"/>
      <c r="J359" s="206">
        <f>ROUND(I359*H359,2)</f>
        <v>0</v>
      </c>
      <c r="K359" s="202" t="s">
        <v>149</v>
      </c>
      <c r="L359" s="40"/>
      <c r="M359" s="207" t="s">
        <v>1</v>
      </c>
      <c r="N359" s="208" t="s">
        <v>41</v>
      </c>
      <c r="O359" s="72"/>
      <c r="P359" s="209">
        <f>O359*H359</f>
        <v>0</v>
      </c>
      <c r="Q359" s="209">
        <v>0</v>
      </c>
      <c r="R359" s="209">
        <f>Q359*H359</f>
        <v>0</v>
      </c>
      <c r="S359" s="209">
        <v>0</v>
      </c>
      <c r="T359" s="210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11" t="s">
        <v>150</v>
      </c>
      <c r="AT359" s="211" t="s">
        <v>145</v>
      </c>
      <c r="AU359" s="211" t="s">
        <v>85</v>
      </c>
      <c r="AY359" s="18" t="s">
        <v>143</v>
      </c>
      <c r="BE359" s="212">
        <f>IF(N359="základní",J359,0)</f>
        <v>0</v>
      </c>
      <c r="BF359" s="212">
        <f>IF(N359="snížená",J359,0)</f>
        <v>0</v>
      </c>
      <c r="BG359" s="212">
        <f>IF(N359="zákl. přenesená",J359,0)</f>
        <v>0</v>
      </c>
      <c r="BH359" s="212">
        <f>IF(N359="sníž. přenesená",J359,0)</f>
        <v>0</v>
      </c>
      <c r="BI359" s="212">
        <f>IF(N359="nulová",J359,0)</f>
        <v>0</v>
      </c>
      <c r="BJ359" s="18" t="s">
        <v>81</v>
      </c>
      <c r="BK359" s="212">
        <f>ROUND(I359*H359,2)</f>
        <v>0</v>
      </c>
      <c r="BL359" s="18" t="s">
        <v>150</v>
      </c>
      <c r="BM359" s="211" t="s">
        <v>613</v>
      </c>
    </row>
    <row r="360" spans="1:65" s="13" customFormat="1" ht="11.25">
      <c r="B360" s="213"/>
      <c r="C360" s="214"/>
      <c r="D360" s="215" t="s">
        <v>163</v>
      </c>
      <c r="E360" s="214"/>
      <c r="F360" s="217" t="s">
        <v>614</v>
      </c>
      <c r="G360" s="214"/>
      <c r="H360" s="218">
        <v>744.04</v>
      </c>
      <c r="I360" s="219"/>
      <c r="J360" s="214"/>
      <c r="K360" s="214"/>
      <c r="L360" s="220"/>
      <c r="M360" s="221"/>
      <c r="N360" s="222"/>
      <c r="O360" s="222"/>
      <c r="P360" s="222"/>
      <c r="Q360" s="222"/>
      <c r="R360" s="222"/>
      <c r="S360" s="222"/>
      <c r="T360" s="223"/>
      <c r="AT360" s="224" t="s">
        <v>163</v>
      </c>
      <c r="AU360" s="224" t="s">
        <v>85</v>
      </c>
      <c r="AV360" s="13" t="s">
        <v>85</v>
      </c>
      <c r="AW360" s="13" t="s">
        <v>4</v>
      </c>
      <c r="AX360" s="13" t="s">
        <v>81</v>
      </c>
      <c r="AY360" s="224" t="s">
        <v>143</v>
      </c>
    </row>
    <row r="361" spans="1:65" s="2" customFormat="1" ht="21.75" customHeight="1">
      <c r="A361" s="35"/>
      <c r="B361" s="36"/>
      <c r="C361" s="200" t="s">
        <v>615</v>
      </c>
      <c r="D361" s="200" t="s">
        <v>145</v>
      </c>
      <c r="E361" s="201" t="s">
        <v>616</v>
      </c>
      <c r="F361" s="202" t="s">
        <v>617</v>
      </c>
      <c r="G361" s="203" t="s">
        <v>341</v>
      </c>
      <c r="H361" s="204">
        <v>39.159999999999997</v>
      </c>
      <c r="I361" s="205"/>
      <c r="J361" s="206">
        <f>ROUND(I361*H361,2)</f>
        <v>0</v>
      </c>
      <c r="K361" s="202" t="s">
        <v>149</v>
      </c>
      <c r="L361" s="40"/>
      <c r="M361" s="207" t="s">
        <v>1</v>
      </c>
      <c r="N361" s="208" t="s">
        <v>41</v>
      </c>
      <c r="O361" s="72"/>
      <c r="P361" s="209">
        <f>O361*H361</f>
        <v>0</v>
      </c>
      <c r="Q361" s="209">
        <v>0</v>
      </c>
      <c r="R361" s="209">
        <f>Q361*H361</f>
        <v>0</v>
      </c>
      <c r="S361" s="209">
        <v>0</v>
      </c>
      <c r="T361" s="210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211" t="s">
        <v>150</v>
      </c>
      <c r="AT361" s="211" t="s">
        <v>145</v>
      </c>
      <c r="AU361" s="211" t="s">
        <v>85</v>
      </c>
      <c r="AY361" s="18" t="s">
        <v>143</v>
      </c>
      <c r="BE361" s="212">
        <f>IF(N361="základní",J361,0)</f>
        <v>0</v>
      </c>
      <c r="BF361" s="212">
        <f>IF(N361="snížená",J361,0)</f>
        <v>0</v>
      </c>
      <c r="BG361" s="212">
        <f>IF(N361="zákl. přenesená",J361,0)</f>
        <v>0</v>
      </c>
      <c r="BH361" s="212">
        <f>IF(N361="sníž. přenesená",J361,0)</f>
        <v>0</v>
      </c>
      <c r="BI361" s="212">
        <f>IF(N361="nulová",J361,0)</f>
        <v>0</v>
      </c>
      <c r="BJ361" s="18" t="s">
        <v>81</v>
      </c>
      <c r="BK361" s="212">
        <f>ROUND(I361*H361,2)</f>
        <v>0</v>
      </c>
      <c r="BL361" s="18" t="s">
        <v>150</v>
      </c>
      <c r="BM361" s="211" t="s">
        <v>618</v>
      </c>
    </row>
    <row r="362" spans="1:65" s="2" customFormat="1" ht="33" customHeight="1">
      <c r="A362" s="35"/>
      <c r="B362" s="36"/>
      <c r="C362" s="200" t="s">
        <v>619</v>
      </c>
      <c r="D362" s="200" t="s">
        <v>145</v>
      </c>
      <c r="E362" s="201" t="s">
        <v>620</v>
      </c>
      <c r="F362" s="202" t="s">
        <v>621</v>
      </c>
      <c r="G362" s="203" t="s">
        <v>341</v>
      </c>
      <c r="H362" s="204">
        <v>36.96</v>
      </c>
      <c r="I362" s="205"/>
      <c r="J362" s="206">
        <f>ROUND(I362*H362,2)</f>
        <v>0</v>
      </c>
      <c r="K362" s="202" t="s">
        <v>149</v>
      </c>
      <c r="L362" s="40"/>
      <c r="M362" s="207" t="s">
        <v>1</v>
      </c>
      <c r="N362" s="208" t="s">
        <v>41</v>
      </c>
      <c r="O362" s="72"/>
      <c r="P362" s="209">
        <f>O362*H362</f>
        <v>0</v>
      </c>
      <c r="Q362" s="209">
        <v>0</v>
      </c>
      <c r="R362" s="209">
        <f>Q362*H362</f>
        <v>0</v>
      </c>
      <c r="S362" s="209">
        <v>0</v>
      </c>
      <c r="T362" s="210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11" t="s">
        <v>150</v>
      </c>
      <c r="AT362" s="211" t="s">
        <v>145</v>
      </c>
      <c r="AU362" s="211" t="s">
        <v>85</v>
      </c>
      <c r="AY362" s="18" t="s">
        <v>143</v>
      </c>
      <c r="BE362" s="212">
        <f>IF(N362="základní",J362,0)</f>
        <v>0</v>
      </c>
      <c r="BF362" s="212">
        <f>IF(N362="snížená",J362,0)</f>
        <v>0</v>
      </c>
      <c r="BG362" s="212">
        <f>IF(N362="zákl. přenesená",J362,0)</f>
        <v>0</v>
      </c>
      <c r="BH362" s="212">
        <f>IF(N362="sníž. přenesená",J362,0)</f>
        <v>0</v>
      </c>
      <c r="BI362" s="212">
        <f>IF(N362="nulová",J362,0)</f>
        <v>0</v>
      </c>
      <c r="BJ362" s="18" t="s">
        <v>81</v>
      </c>
      <c r="BK362" s="212">
        <f>ROUND(I362*H362,2)</f>
        <v>0</v>
      </c>
      <c r="BL362" s="18" t="s">
        <v>150</v>
      </c>
      <c r="BM362" s="211" t="s">
        <v>622</v>
      </c>
    </row>
    <row r="363" spans="1:65" s="13" customFormat="1" ht="11.25">
      <c r="B363" s="213"/>
      <c r="C363" s="214"/>
      <c r="D363" s="215" t="s">
        <v>163</v>
      </c>
      <c r="E363" s="216" t="s">
        <v>1</v>
      </c>
      <c r="F363" s="217" t="s">
        <v>623</v>
      </c>
      <c r="G363" s="214"/>
      <c r="H363" s="218">
        <v>36.96</v>
      </c>
      <c r="I363" s="219"/>
      <c r="J363" s="214"/>
      <c r="K363" s="214"/>
      <c r="L363" s="220"/>
      <c r="M363" s="221"/>
      <c r="N363" s="222"/>
      <c r="O363" s="222"/>
      <c r="P363" s="222"/>
      <c r="Q363" s="222"/>
      <c r="R363" s="222"/>
      <c r="S363" s="222"/>
      <c r="T363" s="223"/>
      <c r="AT363" s="224" t="s">
        <v>163</v>
      </c>
      <c r="AU363" s="224" t="s">
        <v>85</v>
      </c>
      <c r="AV363" s="13" t="s">
        <v>85</v>
      </c>
      <c r="AW363" s="13" t="s">
        <v>32</v>
      </c>
      <c r="AX363" s="13" t="s">
        <v>81</v>
      </c>
      <c r="AY363" s="224" t="s">
        <v>143</v>
      </c>
    </row>
    <row r="364" spans="1:65" s="2" customFormat="1" ht="33" customHeight="1">
      <c r="A364" s="35"/>
      <c r="B364" s="36"/>
      <c r="C364" s="200" t="s">
        <v>624</v>
      </c>
      <c r="D364" s="200" t="s">
        <v>145</v>
      </c>
      <c r="E364" s="201" t="s">
        <v>625</v>
      </c>
      <c r="F364" s="202" t="s">
        <v>626</v>
      </c>
      <c r="G364" s="203" t="s">
        <v>341</v>
      </c>
      <c r="H364" s="204">
        <v>2.2000000000000002</v>
      </c>
      <c r="I364" s="205"/>
      <c r="J364" s="206">
        <f>ROUND(I364*H364,2)</f>
        <v>0</v>
      </c>
      <c r="K364" s="202" t="s">
        <v>149</v>
      </c>
      <c r="L364" s="40"/>
      <c r="M364" s="207" t="s">
        <v>1</v>
      </c>
      <c r="N364" s="208" t="s">
        <v>41</v>
      </c>
      <c r="O364" s="72"/>
      <c r="P364" s="209">
        <f>O364*H364</f>
        <v>0</v>
      </c>
      <c r="Q364" s="209">
        <v>0</v>
      </c>
      <c r="R364" s="209">
        <f>Q364*H364</f>
        <v>0</v>
      </c>
      <c r="S364" s="209">
        <v>0</v>
      </c>
      <c r="T364" s="210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211" t="s">
        <v>150</v>
      </c>
      <c r="AT364" s="211" t="s">
        <v>145</v>
      </c>
      <c r="AU364" s="211" t="s">
        <v>85</v>
      </c>
      <c r="AY364" s="18" t="s">
        <v>143</v>
      </c>
      <c r="BE364" s="212">
        <f>IF(N364="základní",J364,0)</f>
        <v>0</v>
      </c>
      <c r="BF364" s="212">
        <f>IF(N364="snížená",J364,0)</f>
        <v>0</v>
      </c>
      <c r="BG364" s="212">
        <f>IF(N364="zákl. přenesená",J364,0)</f>
        <v>0</v>
      </c>
      <c r="BH364" s="212">
        <f>IF(N364="sníž. přenesená",J364,0)</f>
        <v>0</v>
      </c>
      <c r="BI364" s="212">
        <f>IF(N364="nulová",J364,0)</f>
        <v>0</v>
      </c>
      <c r="BJ364" s="18" t="s">
        <v>81</v>
      </c>
      <c r="BK364" s="212">
        <f>ROUND(I364*H364,2)</f>
        <v>0</v>
      </c>
      <c r="BL364" s="18" t="s">
        <v>150</v>
      </c>
      <c r="BM364" s="211" t="s">
        <v>627</v>
      </c>
    </row>
    <row r="365" spans="1:65" s="12" customFormat="1" ht="22.9" customHeight="1">
      <c r="B365" s="184"/>
      <c r="C365" s="185"/>
      <c r="D365" s="186" t="s">
        <v>75</v>
      </c>
      <c r="E365" s="198" t="s">
        <v>628</v>
      </c>
      <c r="F365" s="198" t="s">
        <v>629</v>
      </c>
      <c r="G365" s="185"/>
      <c r="H365" s="185"/>
      <c r="I365" s="188"/>
      <c r="J365" s="199">
        <f>BK365</f>
        <v>0</v>
      </c>
      <c r="K365" s="185"/>
      <c r="L365" s="190"/>
      <c r="M365" s="191"/>
      <c r="N365" s="192"/>
      <c r="O365" s="192"/>
      <c r="P365" s="193">
        <f>P366</f>
        <v>0</v>
      </c>
      <c r="Q365" s="192"/>
      <c r="R365" s="193">
        <f>R366</f>
        <v>0</v>
      </c>
      <c r="S365" s="192"/>
      <c r="T365" s="194">
        <f>T366</f>
        <v>0</v>
      </c>
      <c r="AR365" s="195" t="s">
        <v>81</v>
      </c>
      <c r="AT365" s="196" t="s">
        <v>75</v>
      </c>
      <c r="AU365" s="196" t="s">
        <v>81</v>
      </c>
      <c r="AY365" s="195" t="s">
        <v>143</v>
      </c>
      <c r="BK365" s="197">
        <f>BK366</f>
        <v>0</v>
      </c>
    </row>
    <row r="366" spans="1:65" s="2" customFormat="1" ht="21.75" customHeight="1">
      <c r="A366" s="35"/>
      <c r="B366" s="36"/>
      <c r="C366" s="200" t="s">
        <v>630</v>
      </c>
      <c r="D366" s="200" t="s">
        <v>145</v>
      </c>
      <c r="E366" s="201" t="s">
        <v>631</v>
      </c>
      <c r="F366" s="202" t="s">
        <v>632</v>
      </c>
      <c r="G366" s="203" t="s">
        <v>341</v>
      </c>
      <c r="H366" s="204">
        <v>739.01599999999996</v>
      </c>
      <c r="I366" s="205"/>
      <c r="J366" s="206">
        <f>ROUND(I366*H366,2)</f>
        <v>0</v>
      </c>
      <c r="K366" s="202" t="s">
        <v>149</v>
      </c>
      <c r="L366" s="40"/>
      <c r="M366" s="207" t="s">
        <v>1</v>
      </c>
      <c r="N366" s="208" t="s">
        <v>41</v>
      </c>
      <c r="O366" s="72"/>
      <c r="P366" s="209">
        <f>O366*H366</f>
        <v>0</v>
      </c>
      <c r="Q366" s="209">
        <v>0</v>
      </c>
      <c r="R366" s="209">
        <f>Q366*H366</f>
        <v>0</v>
      </c>
      <c r="S366" s="209">
        <v>0</v>
      </c>
      <c r="T366" s="210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11" t="s">
        <v>150</v>
      </c>
      <c r="AT366" s="211" t="s">
        <v>145</v>
      </c>
      <c r="AU366" s="211" t="s">
        <v>85</v>
      </c>
      <c r="AY366" s="18" t="s">
        <v>143</v>
      </c>
      <c r="BE366" s="212">
        <f>IF(N366="základní",J366,0)</f>
        <v>0</v>
      </c>
      <c r="BF366" s="212">
        <f>IF(N366="snížená",J366,0)</f>
        <v>0</v>
      </c>
      <c r="BG366" s="212">
        <f>IF(N366="zákl. přenesená",J366,0)</f>
        <v>0</v>
      </c>
      <c r="BH366" s="212">
        <f>IF(N366="sníž. přenesená",J366,0)</f>
        <v>0</v>
      </c>
      <c r="BI366" s="212">
        <f>IF(N366="nulová",J366,0)</f>
        <v>0</v>
      </c>
      <c r="BJ366" s="18" t="s">
        <v>81</v>
      </c>
      <c r="BK366" s="212">
        <f>ROUND(I366*H366,2)</f>
        <v>0</v>
      </c>
      <c r="BL366" s="18" t="s">
        <v>150</v>
      </c>
      <c r="BM366" s="211" t="s">
        <v>633</v>
      </c>
    </row>
    <row r="367" spans="1:65" s="12" customFormat="1" ht="25.9" customHeight="1">
      <c r="B367" s="184"/>
      <c r="C367" s="185"/>
      <c r="D367" s="186" t="s">
        <v>75</v>
      </c>
      <c r="E367" s="187" t="s">
        <v>634</v>
      </c>
      <c r="F367" s="187" t="s">
        <v>635</v>
      </c>
      <c r="G367" s="185"/>
      <c r="H367" s="185"/>
      <c r="I367" s="188"/>
      <c r="J367" s="189">
        <f>BK367</f>
        <v>0</v>
      </c>
      <c r="K367" s="185"/>
      <c r="L367" s="190"/>
      <c r="M367" s="191"/>
      <c r="N367" s="192"/>
      <c r="O367" s="192"/>
      <c r="P367" s="193">
        <f>P368+P372+P374+P376</f>
        <v>0</v>
      </c>
      <c r="Q367" s="192"/>
      <c r="R367" s="193">
        <f>R368+R372+R374+R376</f>
        <v>0</v>
      </c>
      <c r="S367" s="192"/>
      <c r="T367" s="194">
        <f>T368+T372+T374+T376</f>
        <v>0</v>
      </c>
      <c r="AR367" s="195" t="s">
        <v>165</v>
      </c>
      <c r="AT367" s="196" t="s">
        <v>75</v>
      </c>
      <c r="AU367" s="196" t="s">
        <v>76</v>
      </c>
      <c r="AY367" s="195" t="s">
        <v>143</v>
      </c>
      <c r="BK367" s="197">
        <f>BK368+BK372+BK374+BK376</f>
        <v>0</v>
      </c>
    </row>
    <row r="368" spans="1:65" s="12" customFormat="1" ht="22.9" customHeight="1">
      <c r="B368" s="184"/>
      <c r="C368" s="185"/>
      <c r="D368" s="186" t="s">
        <v>75</v>
      </c>
      <c r="E368" s="198" t="s">
        <v>636</v>
      </c>
      <c r="F368" s="198" t="s">
        <v>637</v>
      </c>
      <c r="G368" s="185"/>
      <c r="H368" s="185"/>
      <c r="I368" s="188"/>
      <c r="J368" s="199">
        <f>BK368</f>
        <v>0</v>
      </c>
      <c r="K368" s="185"/>
      <c r="L368" s="190"/>
      <c r="M368" s="191"/>
      <c r="N368" s="192"/>
      <c r="O368" s="192"/>
      <c r="P368" s="193">
        <f>SUM(P369:P371)</f>
        <v>0</v>
      </c>
      <c r="Q368" s="192"/>
      <c r="R368" s="193">
        <f>SUM(R369:R371)</f>
        <v>0</v>
      </c>
      <c r="S368" s="192"/>
      <c r="T368" s="194">
        <f>SUM(T369:T371)</f>
        <v>0</v>
      </c>
      <c r="AR368" s="195" t="s">
        <v>165</v>
      </c>
      <c r="AT368" s="196" t="s">
        <v>75</v>
      </c>
      <c r="AU368" s="196" t="s">
        <v>81</v>
      </c>
      <c r="AY368" s="195" t="s">
        <v>143</v>
      </c>
      <c r="BK368" s="197">
        <f>SUM(BK369:BK371)</f>
        <v>0</v>
      </c>
    </row>
    <row r="369" spans="1:65" s="2" customFormat="1" ht="16.5" customHeight="1">
      <c r="A369" s="35"/>
      <c r="B369" s="36"/>
      <c r="C369" s="200" t="s">
        <v>638</v>
      </c>
      <c r="D369" s="200" t="s">
        <v>145</v>
      </c>
      <c r="E369" s="201" t="s">
        <v>639</v>
      </c>
      <c r="F369" s="202" t="s">
        <v>640</v>
      </c>
      <c r="G369" s="203" t="s">
        <v>641</v>
      </c>
      <c r="H369" s="204">
        <v>1</v>
      </c>
      <c r="I369" s="205"/>
      <c r="J369" s="206">
        <f>ROUND(I369*H369,2)</f>
        <v>0</v>
      </c>
      <c r="K369" s="202" t="s">
        <v>149</v>
      </c>
      <c r="L369" s="40"/>
      <c r="M369" s="207" t="s">
        <v>1</v>
      </c>
      <c r="N369" s="208" t="s">
        <v>41</v>
      </c>
      <c r="O369" s="72"/>
      <c r="P369" s="209">
        <f>O369*H369</f>
        <v>0</v>
      </c>
      <c r="Q369" s="209">
        <v>0</v>
      </c>
      <c r="R369" s="209">
        <f>Q369*H369</f>
        <v>0</v>
      </c>
      <c r="S369" s="209">
        <v>0</v>
      </c>
      <c r="T369" s="210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11" t="s">
        <v>642</v>
      </c>
      <c r="AT369" s="211" t="s">
        <v>145</v>
      </c>
      <c r="AU369" s="211" t="s">
        <v>85</v>
      </c>
      <c r="AY369" s="18" t="s">
        <v>143</v>
      </c>
      <c r="BE369" s="212">
        <f>IF(N369="základní",J369,0)</f>
        <v>0</v>
      </c>
      <c r="BF369" s="212">
        <f>IF(N369="snížená",J369,0)</f>
        <v>0</v>
      </c>
      <c r="BG369" s="212">
        <f>IF(N369="zákl. přenesená",J369,0)</f>
        <v>0</v>
      </c>
      <c r="BH369" s="212">
        <f>IF(N369="sníž. přenesená",J369,0)</f>
        <v>0</v>
      </c>
      <c r="BI369" s="212">
        <f>IF(N369="nulová",J369,0)</f>
        <v>0</v>
      </c>
      <c r="BJ369" s="18" t="s">
        <v>81</v>
      </c>
      <c r="BK369" s="212">
        <f>ROUND(I369*H369,2)</f>
        <v>0</v>
      </c>
      <c r="BL369" s="18" t="s">
        <v>642</v>
      </c>
      <c r="BM369" s="211" t="s">
        <v>643</v>
      </c>
    </row>
    <row r="370" spans="1:65" s="2" customFormat="1" ht="16.5" customHeight="1">
      <c r="A370" s="35"/>
      <c r="B370" s="36"/>
      <c r="C370" s="200" t="s">
        <v>644</v>
      </c>
      <c r="D370" s="200" t="s">
        <v>145</v>
      </c>
      <c r="E370" s="201" t="s">
        <v>645</v>
      </c>
      <c r="F370" s="202" t="s">
        <v>646</v>
      </c>
      <c r="G370" s="203" t="s">
        <v>641</v>
      </c>
      <c r="H370" s="204">
        <v>1</v>
      </c>
      <c r="I370" s="205"/>
      <c r="J370" s="206">
        <f>ROUND(I370*H370,2)</f>
        <v>0</v>
      </c>
      <c r="K370" s="202" t="s">
        <v>149</v>
      </c>
      <c r="L370" s="40"/>
      <c r="M370" s="207" t="s">
        <v>1</v>
      </c>
      <c r="N370" s="208" t="s">
        <v>41</v>
      </c>
      <c r="O370" s="72"/>
      <c r="P370" s="209">
        <f>O370*H370</f>
        <v>0</v>
      </c>
      <c r="Q370" s="209">
        <v>0</v>
      </c>
      <c r="R370" s="209">
        <f>Q370*H370</f>
        <v>0</v>
      </c>
      <c r="S370" s="209">
        <v>0</v>
      </c>
      <c r="T370" s="210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11" t="s">
        <v>642</v>
      </c>
      <c r="AT370" s="211" t="s">
        <v>145</v>
      </c>
      <c r="AU370" s="211" t="s">
        <v>85</v>
      </c>
      <c r="AY370" s="18" t="s">
        <v>143</v>
      </c>
      <c r="BE370" s="212">
        <f>IF(N370="základní",J370,0)</f>
        <v>0</v>
      </c>
      <c r="BF370" s="212">
        <f>IF(N370="snížená",J370,0)</f>
        <v>0</v>
      </c>
      <c r="BG370" s="212">
        <f>IF(N370="zákl. přenesená",J370,0)</f>
        <v>0</v>
      </c>
      <c r="BH370" s="212">
        <f>IF(N370="sníž. přenesená",J370,0)</f>
        <v>0</v>
      </c>
      <c r="BI370" s="212">
        <f>IF(N370="nulová",J370,0)</f>
        <v>0</v>
      </c>
      <c r="BJ370" s="18" t="s">
        <v>81</v>
      </c>
      <c r="BK370" s="212">
        <f>ROUND(I370*H370,2)</f>
        <v>0</v>
      </c>
      <c r="BL370" s="18" t="s">
        <v>642</v>
      </c>
      <c r="BM370" s="211" t="s">
        <v>647</v>
      </c>
    </row>
    <row r="371" spans="1:65" s="2" customFormat="1" ht="16.5" customHeight="1">
      <c r="A371" s="35"/>
      <c r="B371" s="36"/>
      <c r="C371" s="200" t="s">
        <v>648</v>
      </c>
      <c r="D371" s="200" t="s">
        <v>145</v>
      </c>
      <c r="E371" s="201" t="s">
        <v>649</v>
      </c>
      <c r="F371" s="202" t="s">
        <v>650</v>
      </c>
      <c r="G371" s="203" t="s">
        <v>641</v>
      </c>
      <c r="H371" s="204">
        <v>1</v>
      </c>
      <c r="I371" s="205"/>
      <c r="J371" s="206">
        <f>ROUND(I371*H371,2)</f>
        <v>0</v>
      </c>
      <c r="K371" s="202" t="s">
        <v>149</v>
      </c>
      <c r="L371" s="40"/>
      <c r="M371" s="207" t="s">
        <v>1</v>
      </c>
      <c r="N371" s="208" t="s">
        <v>41</v>
      </c>
      <c r="O371" s="72"/>
      <c r="P371" s="209">
        <f>O371*H371</f>
        <v>0</v>
      </c>
      <c r="Q371" s="209">
        <v>0</v>
      </c>
      <c r="R371" s="209">
        <f>Q371*H371</f>
        <v>0</v>
      </c>
      <c r="S371" s="209">
        <v>0</v>
      </c>
      <c r="T371" s="210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211" t="s">
        <v>642</v>
      </c>
      <c r="AT371" s="211" t="s">
        <v>145</v>
      </c>
      <c r="AU371" s="211" t="s">
        <v>85</v>
      </c>
      <c r="AY371" s="18" t="s">
        <v>143</v>
      </c>
      <c r="BE371" s="212">
        <f>IF(N371="základní",J371,0)</f>
        <v>0</v>
      </c>
      <c r="BF371" s="212">
        <f>IF(N371="snížená",J371,0)</f>
        <v>0</v>
      </c>
      <c r="BG371" s="212">
        <f>IF(N371="zákl. přenesená",J371,0)</f>
        <v>0</v>
      </c>
      <c r="BH371" s="212">
        <f>IF(N371="sníž. přenesená",J371,0)</f>
        <v>0</v>
      </c>
      <c r="BI371" s="212">
        <f>IF(N371="nulová",J371,0)</f>
        <v>0</v>
      </c>
      <c r="BJ371" s="18" t="s">
        <v>81</v>
      </c>
      <c r="BK371" s="212">
        <f>ROUND(I371*H371,2)</f>
        <v>0</v>
      </c>
      <c r="BL371" s="18" t="s">
        <v>642</v>
      </c>
      <c r="BM371" s="211" t="s">
        <v>651</v>
      </c>
    </row>
    <row r="372" spans="1:65" s="12" customFormat="1" ht="22.9" customHeight="1">
      <c r="B372" s="184"/>
      <c r="C372" s="185"/>
      <c r="D372" s="186" t="s">
        <v>75</v>
      </c>
      <c r="E372" s="198" t="s">
        <v>652</v>
      </c>
      <c r="F372" s="198" t="s">
        <v>653</v>
      </c>
      <c r="G372" s="185"/>
      <c r="H372" s="185"/>
      <c r="I372" s="188"/>
      <c r="J372" s="199">
        <f>BK372</f>
        <v>0</v>
      </c>
      <c r="K372" s="185"/>
      <c r="L372" s="190"/>
      <c r="M372" s="191"/>
      <c r="N372" s="192"/>
      <c r="O372" s="192"/>
      <c r="P372" s="193">
        <f>P373</f>
        <v>0</v>
      </c>
      <c r="Q372" s="192"/>
      <c r="R372" s="193">
        <f>R373</f>
        <v>0</v>
      </c>
      <c r="S372" s="192"/>
      <c r="T372" s="194">
        <f>T373</f>
        <v>0</v>
      </c>
      <c r="AR372" s="195" t="s">
        <v>165</v>
      </c>
      <c r="AT372" s="196" t="s">
        <v>75</v>
      </c>
      <c r="AU372" s="196" t="s">
        <v>81</v>
      </c>
      <c r="AY372" s="195" t="s">
        <v>143</v>
      </c>
      <c r="BK372" s="197">
        <f>BK373</f>
        <v>0</v>
      </c>
    </row>
    <row r="373" spans="1:65" s="2" customFormat="1" ht="16.5" customHeight="1">
      <c r="A373" s="35"/>
      <c r="B373" s="36"/>
      <c r="C373" s="200" t="s">
        <v>654</v>
      </c>
      <c r="D373" s="200" t="s">
        <v>145</v>
      </c>
      <c r="E373" s="201" t="s">
        <v>655</v>
      </c>
      <c r="F373" s="202" t="s">
        <v>653</v>
      </c>
      <c r="G373" s="203" t="s">
        <v>641</v>
      </c>
      <c r="H373" s="204">
        <v>1</v>
      </c>
      <c r="I373" s="205"/>
      <c r="J373" s="206">
        <f>ROUND(I373*H373,2)</f>
        <v>0</v>
      </c>
      <c r="K373" s="202" t="s">
        <v>149</v>
      </c>
      <c r="L373" s="40"/>
      <c r="M373" s="207" t="s">
        <v>1</v>
      </c>
      <c r="N373" s="208" t="s">
        <v>41</v>
      </c>
      <c r="O373" s="72"/>
      <c r="P373" s="209">
        <f>O373*H373</f>
        <v>0</v>
      </c>
      <c r="Q373" s="209">
        <v>0</v>
      </c>
      <c r="R373" s="209">
        <f>Q373*H373</f>
        <v>0</v>
      </c>
      <c r="S373" s="209">
        <v>0</v>
      </c>
      <c r="T373" s="210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11" t="s">
        <v>642</v>
      </c>
      <c r="AT373" s="211" t="s">
        <v>145</v>
      </c>
      <c r="AU373" s="211" t="s">
        <v>85</v>
      </c>
      <c r="AY373" s="18" t="s">
        <v>143</v>
      </c>
      <c r="BE373" s="212">
        <f>IF(N373="základní",J373,0)</f>
        <v>0</v>
      </c>
      <c r="BF373" s="212">
        <f>IF(N373="snížená",J373,0)</f>
        <v>0</v>
      </c>
      <c r="BG373" s="212">
        <f>IF(N373="zákl. přenesená",J373,0)</f>
        <v>0</v>
      </c>
      <c r="BH373" s="212">
        <f>IF(N373="sníž. přenesená",J373,0)</f>
        <v>0</v>
      </c>
      <c r="BI373" s="212">
        <f>IF(N373="nulová",J373,0)</f>
        <v>0</v>
      </c>
      <c r="BJ373" s="18" t="s">
        <v>81</v>
      </c>
      <c r="BK373" s="212">
        <f>ROUND(I373*H373,2)</f>
        <v>0</v>
      </c>
      <c r="BL373" s="18" t="s">
        <v>642</v>
      </c>
      <c r="BM373" s="211" t="s">
        <v>656</v>
      </c>
    </row>
    <row r="374" spans="1:65" s="12" customFormat="1" ht="22.9" customHeight="1">
      <c r="B374" s="184"/>
      <c r="C374" s="185"/>
      <c r="D374" s="186" t="s">
        <v>75</v>
      </c>
      <c r="E374" s="198" t="s">
        <v>657</v>
      </c>
      <c r="F374" s="198" t="s">
        <v>658</v>
      </c>
      <c r="G374" s="185"/>
      <c r="H374" s="185"/>
      <c r="I374" s="188"/>
      <c r="J374" s="199">
        <f>BK374</f>
        <v>0</v>
      </c>
      <c r="K374" s="185"/>
      <c r="L374" s="190"/>
      <c r="M374" s="191"/>
      <c r="N374" s="192"/>
      <c r="O374" s="192"/>
      <c r="P374" s="193">
        <f>P375</f>
        <v>0</v>
      </c>
      <c r="Q374" s="192"/>
      <c r="R374" s="193">
        <f>R375</f>
        <v>0</v>
      </c>
      <c r="S374" s="192"/>
      <c r="T374" s="194">
        <f>T375</f>
        <v>0</v>
      </c>
      <c r="AR374" s="195" t="s">
        <v>165</v>
      </c>
      <c r="AT374" s="196" t="s">
        <v>75</v>
      </c>
      <c r="AU374" s="196" t="s">
        <v>81</v>
      </c>
      <c r="AY374" s="195" t="s">
        <v>143</v>
      </c>
      <c r="BK374" s="197">
        <f>BK375</f>
        <v>0</v>
      </c>
    </row>
    <row r="375" spans="1:65" s="2" customFormat="1" ht="16.5" customHeight="1">
      <c r="A375" s="35"/>
      <c r="B375" s="36"/>
      <c r="C375" s="200" t="s">
        <v>659</v>
      </c>
      <c r="D375" s="200" t="s">
        <v>145</v>
      </c>
      <c r="E375" s="201" t="s">
        <v>660</v>
      </c>
      <c r="F375" s="202" t="s">
        <v>658</v>
      </c>
      <c r="G375" s="203" t="s">
        <v>641</v>
      </c>
      <c r="H375" s="204">
        <v>1</v>
      </c>
      <c r="I375" s="205"/>
      <c r="J375" s="206">
        <f>ROUND(I375*H375,2)</f>
        <v>0</v>
      </c>
      <c r="K375" s="202" t="s">
        <v>149</v>
      </c>
      <c r="L375" s="40"/>
      <c r="M375" s="207" t="s">
        <v>1</v>
      </c>
      <c r="N375" s="208" t="s">
        <v>41</v>
      </c>
      <c r="O375" s="72"/>
      <c r="P375" s="209">
        <f>O375*H375</f>
        <v>0</v>
      </c>
      <c r="Q375" s="209">
        <v>0</v>
      </c>
      <c r="R375" s="209">
        <f>Q375*H375</f>
        <v>0</v>
      </c>
      <c r="S375" s="209">
        <v>0</v>
      </c>
      <c r="T375" s="210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11" t="s">
        <v>642</v>
      </c>
      <c r="AT375" s="211" t="s">
        <v>145</v>
      </c>
      <c r="AU375" s="211" t="s">
        <v>85</v>
      </c>
      <c r="AY375" s="18" t="s">
        <v>143</v>
      </c>
      <c r="BE375" s="212">
        <f>IF(N375="základní",J375,0)</f>
        <v>0</v>
      </c>
      <c r="BF375" s="212">
        <f>IF(N375="snížená",J375,0)</f>
        <v>0</v>
      </c>
      <c r="BG375" s="212">
        <f>IF(N375="zákl. přenesená",J375,0)</f>
        <v>0</v>
      </c>
      <c r="BH375" s="212">
        <f>IF(N375="sníž. přenesená",J375,0)</f>
        <v>0</v>
      </c>
      <c r="BI375" s="212">
        <f>IF(N375="nulová",J375,0)</f>
        <v>0</v>
      </c>
      <c r="BJ375" s="18" t="s">
        <v>81</v>
      </c>
      <c r="BK375" s="212">
        <f>ROUND(I375*H375,2)</f>
        <v>0</v>
      </c>
      <c r="BL375" s="18" t="s">
        <v>642</v>
      </c>
      <c r="BM375" s="211" t="s">
        <v>661</v>
      </c>
    </row>
    <row r="376" spans="1:65" s="12" customFormat="1" ht="22.9" customHeight="1">
      <c r="B376" s="184"/>
      <c r="C376" s="185"/>
      <c r="D376" s="186" t="s">
        <v>75</v>
      </c>
      <c r="E376" s="198" t="s">
        <v>662</v>
      </c>
      <c r="F376" s="198" t="s">
        <v>663</v>
      </c>
      <c r="G376" s="185"/>
      <c r="H376" s="185"/>
      <c r="I376" s="188"/>
      <c r="J376" s="199">
        <f>BK376</f>
        <v>0</v>
      </c>
      <c r="K376" s="185"/>
      <c r="L376" s="190"/>
      <c r="M376" s="191"/>
      <c r="N376" s="192"/>
      <c r="O376" s="192"/>
      <c r="P376" s="193">
        <f>SUM(P377:P378)</f>
        <v>0</v>
      </c>
      <c r="Q376" s="192"/>
      <c r="R376" s="193">
        <f>SUM(R377:R378)</f>
        <v>0</v>
      </c>
      <c r="S376" s="192"/>
      <c r="T376" s="194">
        <f>SUM(T377:T378)</f>
        <v>0</v>
      </c>
      <c r="AR376" s="195" t="s">
        <v>165</v>
      </c>
      <c r="AT376" s="196" t="s">
        <v>75</v>
      </c>
      <c r="AU376" s="196" t="s">
        <v>81</v>
      </c>
      <c r="AY376" s="195" t="s">
        <v>143</v>
      </c>
      <c r="BK376" s="197">
        <f>SUM(BK377:BK378)</f>
        <v>0</v>
      </c>
    </row>
    <row r="377" spans="1:65" s="2" customFormat="1" ht="16.5" customHeight="1">
      <c r="A377" s="35"/>
      <c r="B377" s="36"/>
      <c r="C377" s="200" t="s">
        <v>664</v>
      </c>
      <c r="D377" s="200" t="s">
        <v>145</v>
      </c>
      <c r="E377" s="201" t="s">
        <v>665</v>
      </c>
      <c r="F377" s="202" t="s">
        <v>663</v>
      </c>
      <c r="G377" s="203" t="s">
        <v>641</v>
      </c>
      <c r="H377" s="204">
        <v>1</v>
      </c>
      <c r="I377" s="205"/>
      <c r="J377" s="206">
        <f>ROUND(I377*H377,2)</f>
        <v>0</v>
      </c>
      <c r="K377" s="202" t="s">
        <v>149</v>
      </c>
      <c r="L377" s="40"/>
      <c r="M377" s="207" t="s">
        <v>1</v>
      </c>
      <c r="N377" s="208" t="s">
        <v>41</v>
      </c>
      <c r="O377" s="72"/>
      <c r="P377" s="209">
        <f>O377*H377</f>
        <v>0</v>
      </c>
      <c r="Q377" s="209">
        <v>0</v>
      </c>
      <c r="R377" s="209">
        <f>Q377*H377</f>
        <v>0</v>
      </c>
      <c r="S377" s="209">
        <v>0</v>
      </c>
      <c r="T377" s="210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211" t="s">
        <v>642</v>
      </c>
      <c r="AT377" s="211" t="s">
        <v>145</v>
      </c>
      <c r="AU377" s="211" t="s">
        <v>85</v>
      </c>
      <c r="AY377" s="18" t="s">
        <v>143</v>
      </c>
      <c r="BE377" s="212">
        <f>IF(N377="základní",J377,0)</f>
        <v>0</v>
      </c>
      <c r="BF377" s="212">
        <f>IF(N377="snížená",J377,0)</f>
        <v>0</v>
      </c>
      <c r="BG377" s="212">
        <f>IF(N377="zákl. přenesená",J377,0)</f>
        <v>0</v>
      </c>
      <c r="BH377" s="212">
        <f>IF(N377="sníž. přenesená",J377,0)</f>
        <v>0</v>
      </c>
      <c r="BI377" s="212">
        <f>IF(N377="nulová",J377,0)</f>
        <v>0</v>
      </c>
      <c r="BJ377" s="18" t="s">
        <v>81</v>
      </c>
      <c r="BK377" s="212">
        <f>ROUND(I377*H377,2)</f>
        <v>0</v>
      </c>
      <c r="BL377" s="18" t="s">
        <v>642</v>
      </c>
      <c r="BM377" s="211" t="s">
        <v>666</v>
      </c>
    </row>
    <row r="378" spans="1:65" s="2" customFormat="1" ht="16.5" customHeight="1">
      <c r="A378" s="35"/>
      <c r="B378" s="36"/>
      <c r="C378" s="200" t="s">
        <v>667</v>
      </c>
      <c r="D378" s="200" t="s">
        <v>145</v>
      </c>
      <c r="E378" s="201" t="s">
        <v>668</v>
      </c>
      <c r="F378" s="202" t="s">
        <v>669</v>
      </c>
      <c r="G378" s="203" t="s">
        <v>641</v>
      </c>
      <c r="H378" s="204">
        <v>1</v>
      </c>
      <c r="I378" s="205"/>
      <c r="J378" s="206">
        <f>ROUND(I378*H378,2)</f>
        <v>0</v>
      </c>
      <c r="K378" s="202" t="s">
        <v>149</v>
      </c>
      <c r="L378" s="40"/>
      <c r="M378" s="267" t="s">
        <v>1</v>
      </c>
      <c r="N378" s="268" t="s">
        <v>41</v>
      </c>
      <c r="O378" s="269"/>
      <c r="P378" s="270">
        <f>O378*H378</f>
        <v>0</v>
      </c>
      <c r="Q378" s="270">
        <v>0</v>
      </c>
      <c r="R378" s="270">
        <f>Q378*H378</f>
        <v>0</v>
      </c>
      <c r="S378" s="270">
        <v>0</v>
      </c>
      <c r="T378" s="271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211" t="s">
        <v>642</v>
      </c>
      <c r="AT378" s="211" t="s">
        <v>145</v>
      </c>
      <c r="AU378" s="211" t="s">
        <v>85</v>
      </c>
      <c r="AY378" s="18" t="s">
        <v>143</v>
      </c>
      <c r="BE378" s="212">
        <f>IF(N378="základní",J378,0)</f>
        <v>0</v>
      </c>
      <c r="BF378" s="212">
        <f>IF(N378="snížená",J378,0)</f>
        <v>0</v>
      </c>
      <c r="BG378" s="212">
        <f>IF(N378="zákl. přenesená",J378,0)</f>
        <v>0</v>
      </c>
      <c r="BH378" s="212">
        <f>IF(N378="sníž. přenesená",J378,0)</f>
        <v>0</v>
      </c>
      <c r="BI378" s="212">
        <f>IF(N378="nulová",J378,0)</f>
        <v>0</v>
      </c>
      <c r="BJ378" s="18" t="s">
        <v>81</v>
      </c>
      <c r="BK378" s="212">
        <f>ROUND(I378*H378,2)</f>
        <v>0</v>
      </c>
      <c r="BL378" s="18" t="s">
        <v>642</v>
      </c>
      <c r="BM378" s="211" t="s">
        <v>670</v>
      </c>
    </row>
    <row r="379" spans="1:65" s="2" customFormat="1" ht="6.95" customHeight="1">
      <c r="A379" s="35"/>
      <c r="B379" s="55"/>
      <c r="C379" s="56"/>
      <c r="D379" s="56"/>
      <c r="E379" s="56"/>
      <c r="F379" s="56"/>
      <c r="G379" s="56"/>
      <c r="H379" s="56"/>
      <c r="I379" s="149"/>
      <c r="J379" s="56"/>
      <c r="K379" s="56"/>
      <c r="L379" s="40"/>
      <c r="M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</row>
  </sheetData>
  <sheetProtection algorithmName="SHA-512" hashValue="3EGggEOxiG8Ap7u5Elu3myBVouhfTsbfFDngVaKYuyDArK5ZU+O2SQfvNqdeNekrORTP7rIDHgMoUAVzFJdJMQ==" saltValue="wNMbUqWuEKIB4y+Ptd1rHFn9/XlKlAnPhBw+mIkNwklYsER0UMlkZ/++PF9zp8MGNvTjKS65JSwBzl6Mv/vFcA==" spinCount="100000" sheet="1" objects="1" scenarios="1" formatColumns="0" formatRows="0" autoFilter="0"/>
  <autoFilter ref="C125:K378"/>
  <mergeCells count="6">
    <mergeCell ref="L2:V2"/>
    <mergeCell ref="E7:H7"/>
    <mergeCell ref="E16:H16"/>
    <mergeCell ref="E25:H25"/>
    <mergeCell ref="E85:H85"/>
    <mergeCell ref="E118:H11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4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25" style="1" customWidth="1"/>
    <col min="4" max="4" width="75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/>
    <row r="2" spans="1:8" s="1" customFormat="1" ht="36.950000000000003" customHeight="1"/>
    <row r="3" spans="1:8" s="1" customFormat="1" ht="6.95" customHeight="1">
      <c r="B3" s="106"/>
      <c r="C3" s="107"/>
      <c r="D3" s="107"/>
      <c r="E3" s="107"/>
      <c r="F3" s="107"/>
      <c r="G3" s="107"/>
      <c r="H3" s="21"/>
    </row>
    <row r="4" spans="1:8" s="1" customFormat="1" ht="24.95" customHeight="1">
      <c r="B4" s="21"/>
      <c r="C4" s="109" t="s">
        <v>671</v>
      </c>
      <c r="H4" s="21"/>
    </row>
    <row r="5" spans="1:8" s="1" customFormat="1" ht="12" customHeight="1">
      <c r="B5" s="21"/>
      <c r="C5" s="272" t="s">
        <v>13</v>
      </c>
      <c r="D5" s="331" t="s">
        <v>14</v>
      </c>
      <c r="E5" s="326"/>
      <c r="F5" s="326"/>
      <c r="H5" s="21"/>
    </row>
    <row r="6" spans="1:8" s="1" customFormat="1" ht="36.950000000000003" customHeight="1">
      <c r="B6" s="21"/>
      <c r="C6" s="273" t="s">
        <v>16</v>
      </c>
      <c r="D6" s="333" t="s">
        <v>17</v>
      </c>
      <c r="E6" s="326"/>
      <c r="F6" s="326"/>
      <c r="H6" s="21"/>
    </row>
    <row r="7" spans="1:8" s="1" customFormat="1" ht="16.5" customHeight="1">
      <c r="B7" s="21"/>
      <c r="C7" s="111" t="s">
        <v>22</v>
      </c>
      <c r="D7" s="115" t="str">
        <f>'Rekapitulace stavby'!AN8</f>
        <v>20. 5. 2020</v>
      </c>
      <c r="H7" s="21"/>
    </row>
    <row r="8" spans="1:8" s="2" customFormat="1" ht="10.9" customHeight="1">
      <c r="A8" s="35"/>
      <c r="B8" s="40"/>
      <c r="C8" s="35"/>
      <c r="D8" s="35"/>
      <c r="E8" s="35"/>
      <c r="F8" s="35"/>
      <c r="G8" s="35"/>
      <c r="H8" s="40"/>
    </row>
    <row r="9" spans="1:8" s="11" customFormat="1" ht="29.25" customHeight="1">
      <c r="A9" s="172"/>
      <c r="B9" s="274"/>
      <c r="C9" s="275" t="s">
        <v>57</v>
      </c>
      <c r="D9" s="276" t="s">
        <v>58</v>
      </c>
      <c r="E9" s="276" t="s">
        <v>130</v>
      </c>
      <c r="F9" s="277" t="s">
        <v>672</v>
      </c>
      <c r="G9" s="172"/>
      <c r="H9" s="274"/>
    </row>
    <row r="10" spans="1:8" s="2" customFormat="1" ht="26.45" customHeight="1">
      <c r="A10" s="35"/>
      <c r="B10" s="40"/>
      <c r="C10" s="278" t="s">
        <v>14</v>
      </c>
      <c r="D10" s="278" t="s">
        <v>17</v>
      </c>
      <c r="E10" s="35"/>
      <c r="F10" s="35"/>
      <c r="G10" s="35"/>
      <c r="H10" s="40"/>
    </row>
    <row r="11" spans="1:8" s="2" customFormat="1" ht="16.899999999999999" customHeight="1">
      <c r="A11" s="35"/>
      <c r="B11" s="40"/>
      <c r="C11" s="279" t="s">
        <v>97</v>
      </c>
      <c r="D11" s="280" t="s">
        <v>1</v>
      </c>
      <c r="E11" s="281" t="s">
        <v>1</v>
      </c>
      <c r="F11" s="282">
        <v>69.3</v>
      </c>
      <c r="G11" s="35"/>
      <c r="H11" s="40"/>
    </row>
    <row r="12" spans="1:8" s="2" customFormat="1" ht="16.899999999999999" customHeight="1">
      <c r="A12" s="35"/>
      <c r="B12" s="40"/>
      <c r="C12" s="283" t="s">
        <v>1</v>
      </c>
      <c r="D12" s="283" t="s">
        <v>197</v>
      </c>
      <c r="E12" s="18" t="s">
        <v>1</v>
      </c>
      <c r="F12" s="284">
        <v>0</v>
      </c>
      <c r="G12" s="35"/>
      <c r="H12" s="40"/>
    </row>
    <row r="13" spans="1:8" s="2" customFormat="1" ht="16.899999999999999" customHeight="1">
      <c r="A13" s="35"/>
      <c r="B13" s="40"/>
      <c r="C13" s="283" t="s">
        <v>1</v>
      </c>
      <c r="D13" s="283" t="s">
        <v>198</v>
      </c>
      <c r="E13" s="18" t="s">
        <v>1</v>
      </c>
      <c r="F13" s="284">
        <v>46.8</v>
      </c>
      <c r="G13" s="35"/>
      <c r="H13" s="40"/>
    </row>
    <row r="14" spans="1:8" s="2" customFormat="1" ht="16.899999999999999" customHeight="1">
      <c r="A14" s="35"/>
      <c r="B14" s="40"/>
      <c r="C14" s="283" t="s">
        <v>1</v>
      </c>
      <c r="D14" s="283" t="s">
        <v>199</v>
      </c>
      <c r="E14" s="18" t="s">
        <v>1</v>
      </c>
      <c r="F14" s="284">
        <v>0</v>
      </c>
      <c r="G14" s="35"/>
      <c r="H14" s="40"/>
    </row>
    <row r="15" spans="1:8" s="2" customFormat="1" ht="16.899999999999999" customHeight="1">
      <c r="A15" s="35"/>
      <c r="B15" s="40"/>
      <c r="C15" s="283" t="s">
        <v>1</v>
      </c>
      <c r="D15" s="283" t="s">
        <v>200</v>
      </c>
      <c r="E15" s="18" t="s">
        <v>1</v>
      </c>
      <c r="F15" s="284">
        <v>22.5</v>
      </c>
      <c r="G15" s="35"/>
      <c r="H15" s="40"/>
    </row>
    <row r="16" spans="1:8" s="2" customFormat="1" ht="16.899999999999999" customHeight="1">
      <c r="A16" s="35"/>
      <c r="B16" s="40"/>
      <c r="C16" s="283" t="s">
        <v>97</v>
      </c>
      <c r="D16" s="283" t="s">
        <v>201</v>
      </c>
      <c r="E16" s="18" t="s">
        <v>1</v>
      </c>
      <c r="F16" s="284">
        <v>69.3</v>
      </c>
      <c r="G16" s="35"/>
      <c r="H16" s="40"/>
    </row>
    <row r="17" spans="1:8" s="2" customFormat="1" ht="16.899999999999999" customHeight="1">
      <c r="A17" s="35"/>
      <c r="B17" s="40"/>
      <c r="C17" s="285" t="s">
        <v>673</v>
      </c>
      <c r="D17" s="35"/>
      <c r="E17" s="35"/>
      <c r="F17" s="35"/>
      <c r="G17" s="35"/>
      <c r="H17" s="40"/>
    </row>
    <row r="18" spans="1:8" s="2" customFormat="1" ht="16.899999999999999" customHeight="1">
      <c r="A18" s="35"/>
      <c r="B18" s="40"/>
      <c r="C18" s="283" t="s">
        <v>193</v>
      </c>
      <c r="D18" s="283" t="s">
        <v>194</v>
      </c>
      <c r="E18" s="18" t="s">
        <v>195</v>
      </c>
      <c r="F18" s="284">
        <v>34.65</v>
      </c>
      <c r="G18" s="35"/>
      <c r="H18" s="40"/>
    </row>
    <row r="19" spans="1:8" s="2" customFormat="1" ht="16.899999999999999" customHeight="1">
      <c r="A19" s="35"/>
      <c r="B19" s="40"/>
      <c r="C19" s="283" t="s">
        <v>204</v>
      </c>
      <c r="D19" s="283" t="s">
        <v>205</v>
      </c>
      <c r="E19" s="18" t="s">
        <v>195</v>
      </c>
      <c r="F19" s="284">
        <v>34.65</v>
      </c>
      <c r="G19" s="35"/>
      <c r="H19" s="40"/>
    </row>
    <row r="20" spans="1:8" s="2" customFormat="1" ht="22.5">
      <c r="A20" s="35"/>
      <c r="B20" s="40"/>
      <c r="C20" s="283" t="s">
        <v>318</v>
      </c>
      <c r="D20" s="283" t="s">
        <v>319</v>
      </c>
      <c r="E20" s="18" t="s">
        <v>195</v>
      </c>
      <c r="F20" s="284">
        <v>349.34399999999999</v>
      </c>
      <c r="G20" s="35"/>
      <c r="H20" s="40"/>
    </row>
    <row r="21" spans="1:8" s="2" customFormat="1" ht="16.899999999999999" customHeight="1">
      <c r="A21" s="35"/>
      <c r="B21" s="40"/>
      <c r="C21" s="283" t="s">
        <v>349</v>
      </c>
      <c r="D21" s="283" t="s">
        <v>350</v>
      </c>
      <c r="E21" s="18" t="s">
        <v>195</v>
      </c>
      <c r="F21" s="284">
        <v>835.88300000000004</v>
      </c>
      <c r="G21" s="35"/>
      <c r="H21" s="40"/>
    </row>
    <row r="22" spans="1:8" s="2" customFormat="1" ht="16.899999999999999" customHeight="1">
      <c r="A22" s="35"/>
      <c r="B22" s="40"/>
      <c r="C22" s="279" t="s">
        <v>674</v>
      </c>
      <c r="D22" s="280" t="s">
        <v>1</v>
      </c>
      <c r="E22" s="281" t="s">
        <v>1</v>
      </c>
      <c r="F22" s="282">
        <v>1518.2329999999999</v>
      </c>
      <c r="G22" s="35"/>
      <c r="H22" s="40"/>
    </row>
    <row r="23" spans="1:8" s="2" customFormat="1" ht="16.899999999999999" customHeight="1">
      <c r="A23" s="35"/>
      <c r="B23" s="40"/>
      <c r="C23" s="285" t="s">
        <v>673</v>
      </c>
      <c r="D23" s="35"/>
      <c r="E23" s="35"/>
      <c r="F23" s="35"/>
      <c r="G23" s="35"/>
      <c r="H23" s="40"/>
    </row>
    <row r="24" spans="1:8" s="2" customFormat="1" ht="16.899999999999999" customHeight="1">
      <c r="A24" s="35"/>
      <c r="B24" s="40"/>
      <c r="C24" s="283" t="s">
        <v>406</v>
      </c>
      <c r="D24" s="283" t="s">
        <v>407</v>
      </c>
      <c r="E24" s="18" t="s">
        <v>148</v>
      </c>
      <c r="F24" s="284">
        <v>10</v>
      </c>
      <c r="G24" s="35"/>
      <c r="H24" s="40"/>
    </row>
    <row r="25" spans="1:8" s="2" customFormat="1" ht="16.899999999999999" customHeight="1">
      <c r="A25" s="35"/>
      <c r="B25" s="40"/>
      <c r="C25" s="283" t="s">
        <v>420</v>
      </c>
      <c r="D25" s="283" t="s">
        <v>421</v>
      </c>
      <c r="E25" s="18" t="s">
        <v>148</v>
      </c>
      <c r="F25" s="284">
        <v>10</v>
      </c>
      <c r="G25" s="35"/>
      <c r="H25" s="40"/>
    </row>
    <row r="26" spans="1:8" s="2" customFormat="1" ht="16.899999999999999" customHeight="1">
      <c r="A26" s="35"/>
      <c r="B26" s="40"/>
      <c r="C26" s="279" t="s">
        <v>675</v>
      </c>
      <c r="D26" s="280" t="s">
        <v>1</v>
      </c>
      <c r="E26" s="281" t="s">
        <v>1</v>
      </c>
      <c r="F26" s="282">
        <v>1235.9929999999999</v>
      </c>
      <c r="G26" s="35"/>
      <c r="H26" s="40"/>
    </row>
    <row r="27" spans="1:8" s="2" customFormat="1" ht="16.899999999999999" customHeight="1">
      <c r="A27" s="35"/>
      <c r="B27" s="40"/>
      <c r="C27" s="285" t="s">
        <v>673</v>
      </c>
      <c r="D27" s="35"/>
      <c r="E27" s="35"/>
      <c r="F27" s="35"/>
      <c r="G27" s="35"/>
      <c r="H27" s="40"/>
    </row>
    <row r="28" spans="1:8" s="2" customFormat="1" ht="16.899999999999999" customHeight="1">
      <c r="A28" s="35"/>
      <c r="B28" s="40"/>
      <c r="C28" s="283" t="s">
        <v>416</v>
      </c>
      <c r="D28" s="283" t="s">
        <v>417</v>
      </c>
      <c r="E28" s="18" t="s">
        <v>148</v>
      </c>
      <c r="F28" s="284">
        <v>10</v>
      </c>
      <c r="G28" s="35"/>
      <c r="H28" s="40"/>
    </row>
    <row r="29" spans="1:8" s="2" customFormat="1" ht="16.899999999999999" customHeight="1">
      <c r="A29" s="35"/>
      <c r="B29" s="40"/>
      <c r="C29" s="279" t="s">
        <v>676</v>
      </c>
      <c r="D29" s="280" t="s">
        <v>1</v>
      </c>
      <c r="E29" s="281" t="s">
        <v>1</v>
      </c>
      <c r="F29" s="282">
        <v>0</v>
      </c>
      <c r="G29" s="35"/>
      <c r="H29" s="40"/>
    </row>
    <row r="30" spans="1:8" s="2" customFormat="1" ht="16.899999999999999" customHeight="1">
      <c r="A30" s="35"/>
      <c r="B30" s="40"/>
      <c r="C30" s="285" t="s">
        <v>673</v>
      </c>
      <c r="D30" s="35"/>
      <c r="E30" s="35"/>
      <c r="F30" s="35"/>
      <c r="G30" s="35"/>
      <c r="H30" s="40"/>
    </row>
    <row r="31" spans="1:8" s="2" customFormat="1" ht="16.899999999999999" customHeight="1">
      <c r="A31" s="35"/>
      <c r="B31" s="40"/>
      <c r="C31" s="283" t="s">
        <v>416</v>
      </c>
      <c r="D31" s="283" t="s">
        <v>417</v>
      </c>
      <c r="E31" s="18" t="s">
        <v>148</v>
      </c>
      <c r="F31" s="284">
        <v>10</v>
      </c>
      <c r="G31" s="35"/>
      <c r="H31" s="40"/>
    </row>
    <row r="32" spans="1:8" s="2" customFormat="1" ht="16.899999999999999" customHeight="1">
      <c r="A32" s="35"/>
      <c r="B32" s="40"/>
      <c r="C32" s="279" t="s">
        <v>107</v>
      </c>
      <c r="D32" s="280" t="s">
        <v>1</v>
      </c>
      <c r="E32" s="281" t="s">
        <v>1</v>
      </c>
      <c r="F32" s="282">
        <v>349.34399999999999</v>
      </c>
      <c r="G32" s="35"/>
      <c r="H32" s="40"/>
    </row>
    <row r="33" spans="1:8" s="2" customFormat="1" ht="16.899999999999999" customHeight="1">
      <c r="A33" s="35"/>
      <c r="B33" s="40"/>
      <c r="C33" s="283" t="s">
        <v>1</v>
      </c>
      <c r="D33" s="283" t="s">
        <v>321</v>
      </c>
      <c r="E33" s="18" t="s">
        <v>1</v>
      </c>
      <c r="F33" s="284">
        <v>1185.2270000000001</v>
      </c>
      <c r="G33" s="35"/>
      <c r="H33" s="40"/>
    </row>
    <row r="34" spans="1:8" s="2" customFormat="1" ht="16.899999999999999" customHeight="1">
      <c r="A34" s="35"/>
      <c r="B34" s="40"/>
      <c r="C34" s="283" t="s">
        <v>1</v>
      </c>
      <c r="D34" s="283" t="s">
        <v>322</v>
      </c>
      <c r="E34" s="18" t="s">
        <v>1</v>
      </c>
      <c r="F34" s="284">
        <v>-835.88300000000004</v>
      </c>
      <c r="G34" s="35"/>
      <c r="H34" s="40"/>
    </row>
    <row r="35" spans="1:8" s="2" customFormat="1" ht="16.899999999999999" customHeight="1">
      <c r="A35" s="35"/>
      <c r="B35" s="40"/>
      <c r="C35" s="283" t="s">
        <v>107</v>
      </c>
      <c r="D35" s="283" t="s">
        <v>201</v>
      </c>
      <c r="E35" s="18" t="s">
        <v>1</v>
      </c>
      <c r="F35" s="284">
        <v>349.34399999999999</v>
      </c>
      <c r="G35" s="35"/>
      <c r="H35" s="40"/>
    </row>
    <row r="36" spans="1:8" s="2" customFormat="1" ht="16.899999999999999" customHeight="1">
      <c r="A36" s="35"/>
      <c r="B36" s="40"/>
      <c r="C36" s="285" t="s">
        <v>673</v>
      </c>
      <c r="D36" s="35"/>
      <c r="E36" s="35"/>
      <c r="F36" s="35"/>
      <c r="G36" s="35"/>
      <c r="H36" s="40"/>
    </row>
    <row r="37" spans="1:8" s="2" customFormat="1" ht="22.5">
      <c r="A37" s="35"/>
      <c r="B37" s="40"/>
      <c r="C37" s="283" t="s">
        <v>318</v>
      </c>
      <c r="D37" s="283" t="s">
        <v>319</v>
      </c>
      <c r="E37" s="18" t="s">
        <v>195</v>
      </c>
      <c r="F37" s="284">
        <v>349.34399999999999</v>
      </c>
      <c r="G37" s="35"/>
      <c r="H37" s="40"/>
    </row>
    <row r="38" spans="1:8" s="2" customFormat="1" ht="22.5">
      <c r="A38" s="35"/>
      <c r="B38" s="40"/>
      <c r="C38" s="283" t="s">
        <v>324</v>
      </c>
      <c r="D38" s="283" t="s">
        <v>325</v>
      </c>
      <c r="E38" s="18" t="s">
        <v>195</v>
      </c>
      <c r="F38" s="284">
        <v>3493.44</v>
      </c>
      <c r="G38" s="35"/>
      <c r="H38" s="40"/>
    </row>
    <row r="39" spans="1:8" s="2" customFormat="1" ht="22.5">
      <c r="A39" s="35"/>
      <c r="B39" s="40"/>
      <c r="C39" s="283" t="s">
        <v>339</v>
      </c>
      <c r="D39" s="283" t="s">
        <v>340</v>
      </c>
      <c r="E39" s="18" t="s">
        <v>341</v>
      </c>
      <c r="F39" s="284">
        <v>698.68799999999999</v>
      </c>
      <c r="G39" s="35"/>
      <c r="H39" s="40"/>
    </row>
    <row r="40" spans="1:8" s="2" customFormat="1" ht="16.899999999999999" customHeight="1">
      <c r="A40" s="35"/>
      <c r="B40" s="40"/>
      <c r="C40" s="283" t="s">
        <v>345</v>
      </c>
      <c r="D40" s="283" t="s">
        <v>346</v>
      </c>
      <c r="E40" s="18" t="s">
        <v>195</v>
      </c>
      <c r="F40" s="284">
        <v>349.34399999999999</v>
      </c>
      <c r="G40" s="35"/>
      <c r="H40" s="40"/>
    </row>
    <row r="41" spans="1:8" s="2" customFormat="1" ht="16.899999999999999" customHeight="1">
      <c r="A41" s="35"/>
      <c r="B41" s="40"/>
      <c r="C41" s="279" t="s">
        <v>105</v>
      </c>
      <c r="D41" s="280" t="s">
        <v>1</v>
      </c>
      <c r="E41" s="281" t="s">
        <v>1</v>
      </c>
      <c r="F41" s="282">
        <v>210</v>
      </c>
      <c r="G41" s="35"/>
      <c r="H41" s="40"/>
    </row>
    <row r="42" spans="1:8" s="2" customFormat="1" ht="16.899999999999999" customHeight="1">
      <c r="A42" s="35"/>
      <c r="B42" s="40"/>
      <c r="C42" s="283" t="s">
        <v>105</v>
      </c>
      <c r="D42" s="283" t="s">
        <v>191</v>
      </c>
      <c r="E42" s="18" t="s">
        <v>1</v>
      </c>
      <c r="F42" s="284">
        <v>210</v>
      </c>
      <c r="G42" s="35"/>
      <c r="H42" s="40"/>
    </row>
    <row r="43" spans="1:8" s="2" customFormat="1" ht="16.899999999999999" customHeight="1">
      <c r="A43" s="35"/>
      <c r="B43" s="40"/>
      <c r="C43" s="285" t="s">
        <v>673</v>
      </c>
      <c r="D43" s="35"/>
      <c r="E43" s="35"/>
      <c r="F43" s="35"/>
      <c r="G43" s="35"/>
      <c r="H43" s="40"/>
    </row>
    <row r="44" spans="1:8" s="2" customFormat="1" ht="16.899999999999999" customHeight="1">
      <c r="A44" s="35"/>
      <c r="B44" s="40"/>
      <c r="C44" s="283" t="s">
        <v>188</v>
      </c>
      <c r="D44" s="283" t="s">
        <v>189</v>
      </c>
      <c r="E44" s="18" t="s">
        <v>148</v>
      </c>
      <c r="F44" s="284">
        <v>210</v>
      </c>
      <c r="G44" s="35"/>
      <c r="H44" s="40"/>
    </row>
    <row r="45" spans="1:8" s="2" customFormat="1" ht="16.899999999999999" customHeight="1">
      <c r="A45" s="35"/>
      <c r="B45" s="40"/>
      <c r="C45" s="283" t="s">
        <v>307</v>
      </c>
      <c r="D45" s="283" t="s">
        <v>308</v>
      </c>
      <c r="E45" s="18" t="s">
        <v>195</v>
      </c>
      <c r="F45" s="284">
        <v>877.88400000000001</v>
      </c>
      <c r="G45" s="35"/>
      <c r="H45" s="40"/>
    </row>
    <row r="46" spans="1:8" s="2" customFormat="1" ht="16.899999999999999" customHeight="1">
      <c r="A46" s="35"/>
      <c r="B46" s="40"/>
      <c r="C46" s="283" t="s">
        <v>329</v>
      </c>
      <c r="D46" s="283" t="s">
        <v>330</v>
      </c>
      <c r="E46" s="18" t="s">
        <v>195</v>
      </c>
      <c r="F46" s="284">
        <v>438.94200000000001</v>
      </c>
      <c r="G46" s="35"/>
      <c r="H46" s="40"/>
    </row>
    <row r="47" spans="1:8" s="2" customFormat="1" ht="16.899999999999999" customHeight="1">
      <c r="A47" s="35"/>
      <c r="B47" s="40"/>
      <c r="C47" s="283" t="s">
        <v>369</v>
      </c>
      <c r="D47" s="283" t="s">
        <v>370</v>
      </c>
      <c r="E47" s="18" t="s">
        <v>148</v>
      </c>
      <c r="F47" s="284">
        <v>210</v>
      </c>
      <c r="G47" s="35"/>
      <c r="H47" s="40"/>
    </row>
    <row r="48" spans="1:8" s="2" customFormat="1" ht="16.899999999999999" customHeight="1">
      <c r="A48" s="35"/>
      <c r="B48" s="40"/>
      <c r="C48" s="283" t="s">
        <v>373</v>
      </c>
      <c r="D48" s="283" t="s">
        <v>374</v>
      </c>
      <c r="E48" s="18" t="s">
        <v>148</v>
      </c>
      <c r="F48" s="284">
        <v>210</v>
      </c>
      <c r="G48" s="35"/>
      <c r="H48" s="40"/>
    </row>
    <row r="49" spans="1:8" s="2" customFormat="1" ht="16.899999999999999" customHeight="1">
      <c r="A49" s="35"/>
      <c r="B49" s="40"/>
      <c r="C49" s="283" t="s">
        <v>383</v>
      </c>
      <c r="D49" s="283" t="s">
        <v>384</v>
      </c>
      <c r="E49" s="18" t="s">
        <v>148</v>
      </c>
      <c r="F49" s="284">
        <v>210</v>
      </c>
      <c r="G49" s="35"/>
      <c r="H49" s="40"/>
    </row>
    <row r="50" spans="1:8" s="2" customFormat="1" ht="16.899999999999999" customHeight="1">
      <c r="A50" s="35"/>
      <c r="B50" s="40"/>
      <c r="C50" s="279" t="s">
        <v>99</v>
      </c>
      <c r="D50" s="280" t="s">
        <v>1</v>
      </c>
      <c r="E50" s="281" t="s">
        <v>1</v>
      </c>
      <c r="F50" s="282">
        <v>243.55199999999999</v>
      </c>
      <c r="G50" s="35"/>
      <c r="H50" s="40"/>
    </row>
    <row r="51" spans="1:8" s="2" customFormat="1" ht="16.899999999999999" customHeight="1">
      <c r="A51" s="35"/>
      <c r="B51" s="40"/>
      <c r="C51" s="283" t="s">
        <v>1</v>
      </c>
      <c r="D51" s="283" t="s">
        <v>360</v>
      </c>
      <c r="E51" s="18" t="s">
        <v>1</v>
      </c>
      <c r="F51" s="284">
        <v>157.33099999999999</v>
      </c>
      <c r="G51" s="35"/>
      <c r="H51" s="40"/>
    </row>
    <row r="52" spans="1:8" s="2" customFormat="1" ht="16.899999999999999" customHeight="1">
      <c r="A52" s="35"/>
      <c r="B52" s="40"/>
      <c r="C52" s="283" t="s">
        <v>1</v>
      </c>
      <c r="D52" s="283" t="s">
        <v>361</v>
      </c>
      <c r="E52" s="18" t="s">
        <v>1</v>
      </c>
      <c r="F52" s="284">
        <v>32.36</v>
      </c>
      <c r="G52" s="35"/>
      <c r="H52" s="40"/>
    </row>
    <row r="53" spans="1:8" s="2" customFormat="1" ht="16.899999999999999" customHeight="1">
      <c r="A53" s="35"/>
      <c r="B53" s="40"/>
      <c r="C53" s="283" t="s">
        <v>1</v>
      </c>
      <c r="D53" s="283" t="s">
        <v>362</v>
      </c>
      <c r="E53" s="18" t="s">
        <v>1</v>
      </c>
      <c r="F53" s="284">
        <v>53.860999999999997</v>
      </c>
      <c r="G53" s="35"/>
      <c r="H53" s="40"/>
    </row>
    <row r="54" spans="1:8" s="2" customFormat="1" ht="16.899999999999999" customHeight="1">
      <c r="A54" s="35"/>
      <c r="B54" s="40"/>
      <c r="C54" s="283" t="s">
        <v>99</v>
      </c>
      <c r="D54" s="283" t="s">
        <v>201</v>
      </c>
      <c r="E54" s="18" t="s">
        <v>1</v>
      </c>
      <c r="F54" s="284">
        <v>243.55199999999999</v>
      </c>
      <c r="G54" s="35"/>
      <c r="H54" s="40"/>
    </row>
    <row r="55" spans="1:8" s="2" customFormat="1" ht="16.899999999999999" customHeight="1">
      <c r="A55" s="35"/>
      <c r="B55" s="40"/>
      <c r="C55" s="285" t="s">
        <v>673</v>
      </c>
      <c r="D55" s="35"/>
      <c r="E55" s="35"/>
      <c r="F55" s="35"/>
      <c r="G55" s="35"/>
      <c r="H55" s="40"/>
    </row>
    <row r="56" spans="1:8" s="2" customFormat="1" ht="16.899999999999999" customHeight="1">
      <c r="A56" s="35"/>
      <c r="B56" s="40"/>
      <c r="C56" s="283" t="s">
        <v>357</v>
      </c>
      <c r="D56" s="283" t="s">
        <v>358</v>
      </c>
      <c r="E56" s="18" t="s">
        <v>195</v>
      </c>
      <c r="F56" s="284">
        <v>243.55199999999999</v>
      </c>
      <c r="G56" s="35"/>
      <c r="H56" s="40"/>
    </row>
    <row r="57" spans="1:8" s="2" customFormat="1" ht="16.899999999999999" customHeight="1">
      <c r="A57" s="35"/>
      <c r="B57" s="40"/>
      <c r="C57" s="283" t="s">
        <v>349</v>
      </c>
      <c r="D57" s="283" t="s">
        <v>350</v>
      </c>
      <c r="E57" s="18" t="s">
        <v>195</v>
      </c>
      <c r="F57" s="284">
        <v>835.88300000000004</v>
      </c>
      <c r="G57" s="35"/>
      <c r="H57" s="40"/>
    </row>
    <row r="58" spans="1:8" s="2" customFormat="1" ht="16.899999999999999" customHeight="1">
      <c r="A58" s="35"/>
      <c r="B58" s="40"/>
      <c r="C58" s="279" t="s">
        <v>101</v>
      </c>
      <c r="D58" s="280" t="s">
        <v>1</v>
      </c>
      <c r="E58" s="281" t="s">
        <v>1</v>
      </c>
      <c r="F58" s="282">
        <v>59.283000000000001</v>
      </c>
      <c r="G58" s="35"/>
      <c r="H58" s="40"/>
    </row>
    <row r="59" spans="1:8" s="2" customFormat="1" ht="16.899999999999999" customHeight="1">
      <c r="A59" s="35"/>
      <c r="B59" s="40"/>
      <c r="C59" s="283" t="s">
        <v>1</v>
      </c>
      <c r="D59" s="283" t="s">
        <v>402</v>
      </c>
      <c r="E59" s="18" t="s">
        <v>1</v>
      </c>
      <c r="F59" s="284">
        <v>40.689</v>
      </c>
      <c r="G59" s="35"/>
      <c r="H59" s="40"/>
    </row>
    <row r="60" spans="1:8" s="2" customFormat="1" ht="16.899999999999999" customHeight="1">
      <c r="A60" s="35"/>
      <c r="B60" s="40"/>
      <c r="C60" s="283" t="s">
        <v>1</v>
      </c>
      <c r="D60" s="283" t="s">
        <v>403</v>
      </c>
      <c r="E60" s="18" t="s">
        <v>1</v>
      </c>
      <c r="F60" s="284">
        <v>18.594000000000001</v>
      </c>
      <c r="G60" s="35"/>
      <c r="H60" s="40"/>
    </row>
    <row r="61" spans="1:8" s="2" customFormat="1" ht="16.899999999999999" customHeight="1">
      <c r="A61" s="35"/>
      <c r="B61" s="40"/>
      <c r="C61" s="283" t="s">
        <v>101</v>
      </c>
      <c r="D61" s="283" t="s">
        <v>201</v>
      </c>
      <c r="E61" s="18" t="s">
        <v>1</v>
      </c>
      <c r="F61" s="284">
        <v>59.283000000000001</v>
      </c>
      <c r="G61" s="35"/>
      <c r="H61" s="40"/>
    </row>
    <row r="62" spans="1:8" s="2" customFormat="1" ht="16.899999999999999" customHeight="1">
      <c r="A62" s="35"/>
      <c r="B62" s="40"/>
      <c r="C62" s="285" t="s">
        <v>673</v>
      </c>
      <c r="D62" s="35"/>
      <c r="E62" s="35"/>
      <c r="F62" s="35"/>
      <c r="G62" s="35"/>
      <c r="H62" s="40"/>
    </row>
    <row r="63" spans="1:8" s="2" customFormat="1" ht="16.899999999999999" customHeight="1">
      <c r="A63" s="35"/>
      <c r="B63" s="40"/>
      <c r="C63" s="283" t="s">
        <v>399</v>
      </c>
      <c r="D63" s="283" t="s">
        <v>400</v>
      </c>
      <c r="E63" s="18" t="s">
        <v>195</v>
      </c>
      <c r="F63" s="284">
        <v>59.283000000000001</v>
      </c>
      <c r="G63" s="35"/>
      <c r="H63" s="40"/>
    </row>
    <row r="64" spans="1:8" s="2" customFormat="1" ht="16.899999999999999" customHeight="1">
      <c r="A64" s="35"/>
      <c r="B64" s="40"/>
      <c r="C64" s="283" t="s">
        <v>349</v>
      </c>
      <c r="D64" s="283" t="s">
        <v>350</v>
      </c>
      <c r="E64" s="18" t="s">
        <v>195</v>
      </c>
      <c r="F64" s="284">
        <v>835.88300000000004</v>
      </c>
      <c r="G64" s="35"/>
      <c r="H64" s="40"/>
    </row>
    <row r="65" spans="1:8" s="2" customFormat="1" ht="16.899999999999999" customHeight="1">
      <c r="A65" s="35"/>
      <c r="B65" s="40"/>
      <c r="C65" s="279" t="s">
        <v>89</v>
      </c>
      <c r="D65" s="280" t="s">
        <v>1</v>
      </c>
      <c r="E65" s="281" t="s">
        <v>1</v>
      </c>
      <c r="F65" s="282">
        <v>955.88199999999995</v>
      </c>
      <c r="G65" s="35"/>
      <c r="H65" s="40"/>
    </row>
    <row r="66" spans="1:8" s="2" customFormat="1" ht="16.899999999999999" customHeight="1">
      <c r="A66" s="35"/>
      <c r="B66" s="40"/>
      <c r="C66" s="283" t="s">
        <v>1</v>
      </c>
      <c r="D66" s="283" t="s">
        <v>211</v>
      </c>
      <c r="E66" s="18" t="s">
        <v>1</v>
      </c>
      <c r="F66" s="284">
        <v>0</v>
      </c>
      <c r="G66" s="35"/>
      <c r="H66" s="40"/>
    </row>
    <row r="67" spans="1:8" s="2" customFormat="1" ht="16.899999999999999" customHeight="1">
      <c r="A67" s="35"/>
      <c r="B67" s="40"/>
      <c r="C67" s="283" t="s">
        <v>1</v>
      </c>
      <c r="D67" s="283" t="s">
        <v>212</v>
      </c>
      <c r="E67" s="18" t="s">
        <v>1</v>
      </c>
      <c r="F67" s="284">
        <v>14.433</v>
      </c>
      <c r="G67" s="35"/>
      <c r="H67" s="40"/>
    </row>
    <row r="68" spans="1:8" s="2" customFormat="1" ht="16.899999999999999" customHeight="1">
      <c r="A68" s="35"/>
      <c r="B68" s="40"/>
      <c r="C68" s="283" t="s">
        <v>1</v>
      </c>
      <c r="D68" s="283" t="s">
        <v>213</v>
      </c>
      <c r="E68" s="18" t="s">
        <v>1</v>
      </c>
      <c r="F68" s="284">
        <v>39.551000000000002</v>
      </c>
      <c r="G68" s="35"/>
      <c r="H68" s="40"/>
    </row>
    <row r="69" spans="1:8" s="2" customFormat="1" ht="16.899999999999999" customHeight="1">
      <c r="A69" s="35"/>
      <c r="B69" s="40"/>
      <c r="C69" s="283" t="s">
        <v>1</v>
      </c>
      <c r="D69" s="283" t="s">
        <v>214</v>
      </c>
      <c r="E69" s="18" t="s">
        <v>1</v>
      </c>
      <c r="F69" s="284">
        <v>114.78</v>
      </c>
      <c r="G69" s="35"/>
      <c r="H69" s="40"/>
    </row>
    <row r="70" spans="1:8" s="2" customFormat="1" ht="16.899999999999999" customHeight="1">
      <c r="A70" s="35"/>
      <c r="B70" s="40"/>
      <c r="C70" s="283" t="s">
        <v>1</v>
      </c>
      <c r="D70" s="283" t="s">
        <v>215</v>
      </c>
      <c r="E70" s="18" t="s">
        <v>1</v>
      </c>
      <c r="F70" s="284">
        <v>80.858000000000004</v>
      </c>
      <c r="G70" s="35"/>
      <c r="H70" s="40"/>
    </row>
    <row r="71" spans="1:8" s="2" customFormat="1" ht="16.899999999999999" customHeight="1">
      <c r="A71" s="35"/>
      <c r="B71" s="40"/>
      <c r="C71" s="283" t="s">
        <v>1</v>
      </c>
      <c r="D71" s="283" t="s">
        <v>216</v>
      </c>
      <c r="E71" s="18" t="s">
        <v>1</v>
      </c>
      <c r="F71" s="284">
        <v>35.273000000000003</v>
      </c>
      <c r="G71" s="35"/>
      <c r="H71" s="40"/>
    </row>
    <row r="72" spans="1:8" s="2" customFormat="1" ht="16.899999999999999" customHeight="1">
      <c r="A72" s="35"/>
      <c r="B72" s="40"/>
      <c r="C72" s="283" t="s">
        <v>1</v>
      </c>
      <c r="D72" s="283" t="s">
        <v>217</v>
      </c>
      <c r="E72" s="18" t="s">
        <v>1</v>
      </c>
      <c r="F72" s="284">
        <v>33.558999999999997</v>
      </c>
      <c r="G72" s="35"/>
      <c r="H72" s="40"/>
    </row>
    <row r="73" spans="1:8" s="2" customFormat="1" ht="16.899999999999999" customHeight="1">
      <c r="A73" s="35"/>
      <c r="B73" s="40"/>
      <c r="C73" s="283" t="s">
        <v>1</v>
      </c>
      <c r="D73" s="283" t="s">
        <v>218</v>
      </c>
      <c r="E73" s="18" t="s">
        <v>1</v>
      </c>
      <c r="F73" s="284">
        <v>120.434</v>
      </c>
      <c r="G73" s="35"/>
      <c r="H73" s="40"/>
    </row>
    <row r="74" spans="1:8" s="2" customFormat="1" ht="16.899999999999999" customHeight="1">
      <c r="A74" s="35"/>
      <c r="B74" s="40"/>
      <c r="C74" s="283" t="s">
        <v>1</v>
      </c>
      <c r="D74" s="283" t="s">
        <v>219</v>
      </c>
      <c r="E74" s="18" t="s">
        <v>1</v>
      </c>
      <c r="F74" s="284">
        <v>0</v>
      </c>
      <c r="G74" s="35"/>
      <c r="H74" s="40"/>
    </row>
    <row r="75" spans="1:8" s="2" customFormat="1" ht="16.899999999999999" customHeight="1">
      <c r="A75" s="35"/>
      <c r="B75" s="40"/>
      <c r="C75" s="283" t="s">
        <v>1</v>
      </c>
      <c r="D75" s="283" t="s">
        <v>220</v>
      </c>
      <c r="E75" s="18" t="s">
        <v>1</v>
      </c>
      <c r="F75" s="284">
        <v>39.83</v>
      </c>
      <c r="G75" s="35"/>
      <c r="H75" s="40"/>
    </row>
    <row r="76" spans="1:8" s="2" customFormat="1" ht="16.899999999999999" customHeight="1">
      <c r="A76" s="35"/>
      <c r="B76" s="40"/>
      <c r="C76" s="283" t="s">
        <v>1</v>
      </c>
      <c r="D76" s="283" t="s">
        <v>221</v>
      </c>
      <c r="E76" s="18" t="s">
        <v>1</v>
      </c>
      <c r="F76" s="284">
        <v>25.233000000000001</v>
      </c>
      <c r="G76" s="35"/>
      <c r="H76" s="40"/>
    </row>
    <row r="77" spans="1:8" s="2" customFormat="1" ht="16.899999999999999" customHeight="1">
      <c r="A77" s="35"/>
      <c r="B77" s="40"/>
      <c r="C77" s="283" t="s">
        <v>1</v>
      </c>
      <c r="D77" s="283" t="s">
        <v>222</v>
      </c>
      <c r="E77" s="18" t="s">
        <v>1</v>
      </c>
      <c r="F77" s="284">
        <v>0</v>
      </c>
      <c r="G77" s="35"/>
      <c r="H77" s="40"/>
    </row>
    <row r="78" spans="1:8" s="2" customFormat="1" ht="16.899999999999999" customHeight="1">
      <c r="A78" s="35"/>
      <c r="B78" s="40"/>
      <c r="C78" s="283" t="s">
        <v>1</v>
      </c>
      <c r="D78" s="283" t="s">
        <v>223</v>
      </c>
      <c r="E78" s="18" t="s">
        <v>1</v>
      </c>
      <c r="F78" s="284">
        <v>20.236000000000001</v>
      </c>
      <c r="G78" s="35"/>
      <c r="H78" s="40"/>
    </row>
    <row r="79" spans="1:8" s="2" customFormat="1" ht="16.899999999999999" customHeight="1">
      <c r="A79" s="35"/>
      <c r="B79" s="40"/>
      <c r="C79" s="283" t="s">
        <v>1</v>
      </c>
      <c r="D79" s="283" t="s">
        <v>224</v>
      </c>
      <c r="E79" s="18" t="s">
        <v>1</v>
      </c>
      <c r="F79" s="284">
        <v>40.301000000000002</v>
      </c>
      <c r="G79" s="35"/>
      <c r="H79" s="40"/>
    </row>
    <row r="80" spans="1:8" s="2" customFormat="1" ht="16.899999999999999" customHeight="1">
      <c r="A80" s="35"/>
      <c r="B80" s="40"/>
      <c r="C80" s="283" t="s">
        <v>1</v>
      </c>
      <c r="D80" s="283" t="s">
        <v>225</v>
      </c>
      <c r="E80" s="18" t="s">
        <v>1</v>
      </c>
      <c r="F80" s="284">
        <v>35.189</v>
      </c>
      <c r="G80" s="35"/>
      <c r="H80" s="40"/>
    </row>
    <row r="81" spans="1:8" s="2" customFormat="1" ht="16.899999999999999" customHeight="1">
      <c r="A81" s="35"/>
      <c r="B81" s="40"/>
      <c r="C81" s="283" t="s">
        <v>1</v>
      </c>
      <c r="D81" s="283" t="s">
        <v>227</v>
      </c>
      <c r="E81" s="18" t="s">
        <v>1</v>
      </c>
      <c r="F81" s="284">
        <v>0</v>
      </c>
      <c r="G81" s="35"/>
      <c r="H81" s="40"/>
    </row>
    <row r="82" spans="1:8" s="2" customFormat="1" ht="16.899999999999999" customHeight="1">
      <c r="A82" s="35"/>
      <c r="B82" s="40"/>
      <c r="C82" s="283" t="s">
        <v>1</v>
      </c>
      <c r="D82" s="283" t="s">
        <v>228</v>
      </c>
      <c r="E82" s="18" t="s">
        <v>1</v>
      </c>
      <c r="F82" s="284">
        <v>6.3330000000000002</v>
      </c>
      <c r="G82" s="35"/>
      <c r="H82" s="40"/>
    </row>
    <row r="83" spans="1:8" s="2" customFormat="1" ht="16.899999999999999" customHeight="1">
      <c r="A83" s="35"/>
      <c r="B83" s="40"/>
      <c r="C83" s="283" t="s">
        <v>1</v>
      </c>
      <c r="D83" s="283" t="s">
        <v>229</v>
      </c>
      <c r="E83" s="18" t="s">
        <v>1</v>
      </c>
      <c r="F83" s="284">
        <v>11.984999999999999</v>
      </c>
      <c r="G83" s="35"/>
      <c r="H83" s="40"/>
    </row>
    <row r="84" spans="1:8" s="2" customFormat="1" ht="16.899999999999999" customHeight="1">
      <c r="A84" s="35"/>
      <c r="B84" s="40"/>
      <c r="C84" s="283" t="s">
        <v>1</v>
      </c>
      <c r="D84" s="283" t="s">
        <v>230</v>
      </c>
      <c r="E84" s="18" t="s">
        <v>1</v>
      </c>
      <c r="F84" s="284">
        <v>4.0819999999999999</v>
      </c>
      <c r="G84" s="35"/>
      <c r="H84" s="40"/>
    </row>
    <row r="85" spans="1:8" s="2" customFormat="1" ht="16.899999999999999" customHeight="1">
      <c r="A85" s="35"/>
      <c r="B85" s="40"/>
      <c r="C85" s="283" t="s">
        <v>1</v>
      </c>
      <c r="D85" s="283" t="s">
        <v>231</v>
      </c>
      <c r="E85" s="18" t="s">
        <v>1</v>
      </c>
      <c r="F85" s="284">
        <v>11.04</v>
      </c>
      <c r="G85" s="35"/>
      <c r="H85" s="40"/>
    </row>
    <row r="86" spans="1:8" s="2" customFormat="1" ht="16.899999999999999" customHeight="1">
      <c r="A86" s="35"/>
      <c r="B86" s="40"/>
      <c r="C86" s="283" t="s">
        <v>1</v>
      </c>
      <c r="D86" s="283" t="s">
        <v>232</v>
      </c>
      <c r="E86" s="18" t="s">
        <v>1</v>
      </c>
      <c r="F86" s="284">
        <v>6.6689999999999996</v>
      </c>
      <c r="G86" s="35"/>
      <c r="H86" s="40"/>
    </row>
    <row r="87" spans="1:8" s="2" customFormat="1" ht="16.899999999999999" customHeight="1">
      <c r="A87" s="35"/>
      <c r="B87" s="40"/>
      <c r="C87" s="283" t="s">
        <v>1</v>
      </c>
      <c r="D87" s="283" t="s">
        <v>233</v>
      </c>
      <c r="E87" s="18" t="s">
        <v>1</v>
      </c>
      <c r="F87" s="284">
        <v>23.946000000000002</v>
      </c>
      <c r="G87" s="35"/>
      <c r="H87" s="40"/>
    </row>
    <row r="88" spans="1:8" s="2" customFormat="1" ht="16.899999999999999" customHeight="1">
      <c r="A88" s="35"/>
      <c r="B88" s="40"/>
      <c r="C88" s="283" t="s">
        <v>1</v>
      </c>
      <c r="D88" s="283" t="s">
        <v>234</v>
      </c>
      <c r="E88" s="18" t="s">
        <v>1</v>
      </c>
      <c r="F88" s="284">
        <v>68.263999999999996</v>
      </c>
      <c r="G88" s="35"/>
      <c r="H88" s="40"/>
    </row>
    <row r="89" spans="1:8" s="2" customFormat="1" ht="16.899999999999999" customHeight="1">
      <c r="A89" s="35"/>
      <c r="B89" s="40"/>
      <c r="C89" s="283" t="s">
        <v>1</v>
      </c>
      <c r="D89" s="283" t="s">
        <v>235</v>
      </c>
      <c r="E89" s="18" t="s">
        <v>1</v>
      </c>
      <c r="F89" s="284">
        <v>72.414000000000001</v>
      </c>
      <c r="G89" s="35"/>
      <c r="H89" s="40"/>
    </row>
    <row r="90" spans="1:8" s="2" customFormat="1" ht="16.899999999999999" customHeight="1">
      <c r="A90" s="35"/>
      <c r="B90" s="40"/>
      <c r="C90" s="283" t="s">
        <v>1</v>
      </c>
      <c r="D90" s="283" t="s">
        <v>236</v>
      </c>
      <c r="E90" s="18" t="s">
        <v>1</v>
      </c>
      <c r="F90" s="284">
        <v>11.053000000000001</v>
      </c>
      <c r="G90" s="35"/>
      <c r="H90" s="40"/>
    </row>
    <row r="91" spans="1:8" s="2" customFormat="1" ht="16.899999999999999" customHeight="1">
      <c r="A91" s="35"/>
      <c r="B91" s="40"/>
      <c r="C91" s="283" t="s">
        <v>1</v>
      </c>
      <c r="D91" s="283" t="s">
        <v>237</v>
      </c>
      <c r="E91" s="18" t="s">
        <v>1</v>
      </c>
      <c r="F91" s="284">
        <v>38.988</v>
      </c>
      <c r="G91" s="35"/>
      <c r="H91" s="40"/>
    </row>
    <row r="92" spans="1:8" s="2" customFormat="1" ht="16.899999999999999" customHeight="1">
      <c r="A92" s="35"/>
      <c r="B92" s="40"/>
      <c r="C92" s="283" t="s">
        <v>1</v>
      </c>
      <c r="D92" s="283" t="s">
        <v>238</v>
      </c>
      <c r="E92" s="18" t="s">
        <v>1</v>
      </c>
      <c r="F92" s="284">
        <v>57.326000000000001</v>
      </c>
      <c r="G92" s="35"/>
      <c r="H92" s="40"/>
    </row>
    <row r="93" spans="1:8" s="2" customFormat="1" ht="16.899999999999999" customHeight="1">
      <c r="A93" s="35"/>
      <c r="B93" s="40"/>
      <c r="C93" s="283" t="s">
        <v>1</v>
      </c>
      <c r="D93" s="283" t="s">
        <v>239</v>
      </c>
      <c r="E93" s="18" t="s">
        <v>1</v>
      </c>
      <c r="F93" s="284">
        <v>16.829999999999998</v>
      </c>
      <c r="G93" s="35"/>
      <c r="H93" s="40"/>
    </row>
    <row r="94" spans="1:8" s="2" customFormat="1" ht="16.899999999999999" customHeight="1">
      <c r="A94" s="35"/>
      <c r="B94" s="40"/>
      <c r="C94" s="283" t="s">
        <v>1</v>
      </c>
      <c r="D94" s="283" t="s">
        <v>240</v>
      </c>
      <c r="E94" s="18" t="s">
        <v>1</v>
      </c>
      <c r="F94" s="284">
        <v>27.274999999999999</v>
      </c>
      <c r="G94" s="35"/>
      <c r="H94" s="40"/>
    </row>
    <row r="95" spans="1:8" s="2" customFormat="1" ht="16.899999999999999" customHeight="1">
      <c r="A95" s="35"/>
      <c r="B95" s="40"/>
      <c r="C95" s="283" t="s">
        <v>89</v>
      </c>
      <c r="D95" s="283" t="s">
        <v>201</v>
      </c>
      <c r="E95" s="18" t="s">
        <v>1</v>
      </c>
      <c r="F95" s="284">
        <v>955.88199999999995</v>
      </c>
      <c r="G95" s="35"/>
      <c r="H95" s="40"/>
    </row>
    <row r="96" spans="1:8" s="2" customFormat="1" ht="16.899999999999999" customHeight="1">
      <c r="A96" s="35"/>
      <c r="B96" s="40"/>
      <c r="C96" s="285" t="s">
        <v>673</v>
      </c>
      <c r="D96" s="35"/>
      <c r="E96" s="35"/>
      <c r="F96" s="35"/>
      <c r="G96" s="35"/>
      <c r="H96" s="40"/>
    </row>
    <row r="97" spans="1:8" s="2" customFormat="1" ht="22.5">
      <c r="A97" s="35"/>
      <c r="B97" s="40"/>
      <c r="C97" s="283" t="s">
        <v>208</v>
      </c>
      <c r="D97" s="283" t="s">
        <v>209</v>
      </c>
      <c r="E97" s="18" t="s">
        <v>195</v>
      </c>
      <c r="F97" s="284">
        <v>477.94099999999997</v>
      </c>
      <c r="G97" s="35"/>
      <c r="H97" s="40"/>
    </row>
    <row r="98" spans="1:8" s="2" customFormat="1" ht="22.5">
      <c r="A98" s="35"/>
      <c r="B98" s="40"/>
      <c r="C98" s="283" t="s">
        <v>243</v>
      </c>
      <c r="D98" s="283" t="s">
        <v>244</v>
      </c>
      <c r="E98" s="18" t="s">
        <v>195</v>
      </c>
      <c r="F98" s="284">
        <v>477.94099999999997</v>
      </c>
      <c r="G98" s="35"/>
      <c r="H98" s="40"/>
    </row>
    <row r="99" spans="1:8" s="2" customFormat="1" ht="22.5">
      <c r="A99" s="35"/>
      <c r="B99" s="40"/>
      <c r="C99" s="283" t="s">
        <v>318</v>
      </c>
      <c r="D99" s="283" t="s">
        <v>319</v>
      </c>
      <c r="E99" s="18" t="s">
        <v>195</v>
      </c>
      <c r="F99" s="284">
        <v>349.34399999999999</v>
      </c>
      <c r="G99" s="35"/>
      <c r="H99" s="40"/>
    </row>
    <row r="100" spans="1:8" s="2" customFormat="1" ht="16.899999999999999" customHeight="1">
      <c r="A100" s="35"/>
      <c r="B100" s="40"/>
      <c r="C100" s="283" t="s">
        <v>349</v>
      </c>
      <c r="D100" s="283" t="s">
        <v>350</v>
      </c>
      <c r="E100" s="18" t="s">
        <v>195</v>
      </c>
      <c r="F100" s="284">
        <v>835.88300000000004</v>
      </c>
      <c r="G100" s="35"/>
      <c r="H100" s="40"/>
    </row>
    <row r="101" spans="1:8" s="2" customFormat="1" ht="16.899999999999999" customHeight="1">
      <c r="A101" s="35"/>
      <c r="B101" s="40"/>
      <c r="C101" s="279" t="s">
        <v>83</v>
      </c>
      <c r="D101" s="280" t="s">
        <v>1</v>
      </c>
      <c r="E101" s="281" t="s">
        <v>1</v>
      </c>
      <c r="F101" s="282">
        <v>599.67700000000002</v>
      </c>
      <c r="G101" s="35"/>
      <c r="H101" s="40"/>
    </row>
    <row r="102" spans="1:8" s="2" customFormat="1" ht="16.899999999999999" customHeight="1">
      <c r="A102" s="35"/>
      <c r="B102" s="40"/>
      <c r="C102" s="283" t="s">
        <v>1</v>
      </c>
      <c r="D102" s="283" t="s">
        <v>211</v>
      </c>
      <c r="E102" s="18" t="s">
        <v>1</v>
      </c>
      <c r="F102" s="284">
        <v>0</v>
      </c>
      <c r="G102" s="35"/>
      <c r="H102" s="40"/>
    </row>
    <row r="103" spans="1:8" s="2" customFormat="1" ht="16.899999999999999" customHeight="1">
      <c r="A103" s="35"/>
      <c r="B103" s="40"/>
      <c r="C103" s="283" t="s">
        <v>1</v>
      </c>
      <c r="D103" s="283" t="s">
        <v>212</v>
      </c>
      <c r="E103" s="18" t="s">
        <v>1</v>
      </c>
      <c r="F103" s="284">
        <v>14.433</v>
      </c>
      <c r="G103" s="35"/>
      <c r="H103" s="40"/>
    </row>
    <row r="104" spans="1:8" s="2" customFormat="1" ht="16.899999999999999" customHeight="1">
      <c r="A104" s="35"/>
      <c r="B104" s="40"/>
      <c r="C104" s="283" t="s">
        <v>1</v>
      </c>
      <c r="D104" s="283" t="s">
        <v>213</v>
      </c>
      <c r="E104" s="18" t="s">
        <v>1</v>
      </c>
      <c r="F104" s="284">
        <v>39.551000000000002</v>
      </c>
      <c r="G104" s="35"/>
      <c r="H104" s="40"/>
    </row>
    <row r="105" spans="1:8" s="2" customFormat="1" ht="16.899999999999999" customHeight="1">
      <c r="A105" s="35"/>
      <c r="B105" s="40"/>
      <c r="C105" s="283" t="s">
        <v>1</v>
      </c>
      <c r="D105" s="283" t="s">
        <v>214</v>
      </c>
      <c r="E105" s="18" t="s">
        <v>1</v>
      </c>
      <c r="F105" s="284">
        <v>114.78</v>
      </c>
      <c r="G105" s="35"/>
      <c r="H105" s="40"/>
    </row>
    <row r="106" spans="1:8" s="2" customFormat="1" ht="16.899999999999999" customHeight="1">
      <c r="A106" s="35"/>
      <c r="B106" s="40"/>
      <c r="C106" s="283" t="s">
        <v>1</v>
      </c>
      <c r="D106" s="283" t="s">
        <v>215</v>
      </c>
      <c r="E106" s="18" t="s">
        <v>1</v>
      </c>
      <c r="F106" s="284">
        <v>80.858000000000004</v>
      </c>
      <c r="G106" s="35"/>
      <c r="H106" s="40"/>
    </row>
    <row r="107" spans="1:8" s="2" customFormat="1" ht="16.899999999999999" customHeight="1">
      <c r="A107" s="35"/>
      <c r="B107" s="40"/>
      <c r="C107" s="283" t="s">
        <v>1</v>
      </c>
      <c r="D107" s="283" t="s">
        <v>216</v>
      </c>
      <c r="E107" s="18" t="s">
        <v>1</v>
      </c>
      <c r="F107" s="284">
        <v>35.273000000000003</v>
      </c>
      <c r="G107" s="35"/>
      <c r="H107" s="40"/>
    </row>
    <row r="108" spans="1:8" s="2" customFormat="1" ht="16.899999999999999" customHeight="1">
      <c r="A108" s="35"/>
      <c r="B108" s="40"/>
      <c r="C108" s="283" t="s">
        <v>1</v>
      </c>
      <c r="D108" s="283" t="s">
        <v>217</v>
      </c>
      <c r="E108" s="18" t="s">
        <v>1</v>
      </c>
      <c r="F108" s="284">
        <v>33.558999999999997</v>
      </c>
      <c r="G108" s="35"/>
      <c r="H108" s="40"/>
    </row>
    <row r="109" spans="1:8" s="2" customFormat="1" ht="16.899999999999999" customHeight="1">
      <c r="A109" s="35"/>
      <c r="B109" s="40"/>
      <c r="C109" s="283" t="s">
        <v>1</v>
      </c>
      <c r="D109" s="283" t="s">
        <v>218</v>
      </c>
      <c r="E109" s="18" t="s">
        <v>1</v>
      </c>
      <c r="F109" s="284">
        <v>120.434</v>
      </c>
      <c r="G109" s="35"/>
      <c r="H109" s="40"/>
    </row>
    <row r="110" spans="1:8" s="2" customFormat="1" ht="16.899999999999999" customHeight="1">
      <c r="A110" s="35"/>
      <c r="B110" s="40"/>
      <c r="C110" s="283" t="s">
        <v>1</v>
      </c>
      <c r="D110" s="283" t="s">
        <v>219</v>
      </c>
      <c r="E110" s="18" t="s">
        <v>1</v>
      </c>
      <c r="F110" s="284">
        <v>0</v>
      </c>
      <c r="G110" s="35"/>
      <c r="H110" s="40"/>
    </row>
    <row r="111" spans="1:8" s="2" customFormat="1" ht="16.899999999999999" customHeight="1">
      <c r="A111" s="35"/>
      <c r="B111" s="40"/>
      <c r="C111" s="283" t="s">
        <v>1</v>
      </c>
      <c r="D111" s="283" t="s">
        <v>220</v>
      </c>
      <c r="E111" s="18" t="s">
        <v>1</v>
      </c>
      <c r="F111" s="284">
        <v>39.83</v>
      </c>
      <c r="G111" s="35"/>
      <c r="H111" s="40"/>
    </row>
    <row r="112" spans="1:8" s="2" customFormat="1" ht="16.899999999999999" customHeight="1">
      <c r="A112" s="35"/>
      <c r="B112" s="40"/>
      <c r="C112" s="283" t="s">
        <v>1</v>
      </c>
      <c r="D112" s="283" t="s">
        <v>221</v>
      </c>
      <c r="E112" s="18" t="s">
        <v>1</v>
      </c>
      <c r="F112" s="284">
        <v>25.233000000000001</v>
      </c>
      <c r="G112" s="35"/>
      <c r="H112" s="40"/>
    </row>
    <row r="113" spans="1:8" s="2" customFormat="1" ht="16.899999999999999" customHeight="1">
      <c r="A113" s="35"/>
      <c r="B113" s="40"/>
      <c r="C113" s="283" t="s">
        <v>1</v>
      </c>
      <c r="D113" s="283" t="s">
        <v>222</v>
      </c>
      <c r="E113" s="18" t="s">
        <v>1</v>
      </c>
      <c r="F113" s="284">
        <v>0</v>
      </c>
      <c r="G113" s="35"/>
      <c r="H113" s="40"/>
    </row>
    <row r="114" spans="1:8" s="2" customFormat="1" ht="16.899999999999999" customHeight="1">
      <c r="A114" s="35"/>
      <c r="B114" s="40"/>
      <c r="C114" s="283" t="s">
        <v>1</v>
      </c>
      <c r="D114" s="283" t="s">
        <v>223</v>
      </c>
      <c r="E114" s="18" t="s">
        <v>1</v>
      </c>
      <c r="F114" s="284">
        <v>20.236000000000001</v>
      </c>
      <c r="G114" s="35"/>
      <c r="H114" s="40"/>
    </row>
    <row r="115" spans="1:8" s="2" customFormat="1" ht="16.899999999999999" customHeight="1">
      <c r="A115" s="35"/>
      <c r="B115" s="40"/>
      <c r="C115" s="283" t="s">
        <v>1</v>
      </c>
      <c r="D115" s="283" t="s">
        <v>224</v>
      </c>
      <c r="E115" s="18" t="s">
        <v>1</v>
      </c>
      <c r="F115" s="284">
        <v>40.301000000000002</v>
      </c>
      <c r="G115" s="35"/>
      <c r="H115" s="40"/>
    </row>
    <row r="116" spans="1:8" s="2" customFormat="1" ht="16.899999999999999" customHeight="1">
      <c r="A116" s="35"/>
      <c r="B116" s="40"/>
      <c r="C116" s="283" t="s">
        <v>1</v>
      </c>
      <c r="D116" s="283" t="s">
        <v>225</v>
      </c>
      <c r="E116" s="18" t="s">
        <v>1</v>
      </c>
      <c r="F116" s="284">
        <v>35.189</v>
      </c>
      <c r="G116" s="35"/>
      <c r="H116" s="40"/>
    </row>
    <row r="117" spans="1:8" s="2" customFormat="1" ht="16.899999999999999" customHeight="1">
      <c r="A117" s="35"/>
      <c r="B117" s="40"/>
      <c r="C117" s="283" t="s">
        <v>83</v>
      </c>
      <c r="D117" s="283" t="s">
        <v>226</v>
      </c>
      <c r="E117" s="18" t="s">
        <v>1</v>
      </c>
      <c r="F117" s="284">
        <v>599.67700000000002</v>
      </c>
      <c r="G117" s="35"/>
      <c r="H117" s="40"/>
    </row>
    <row r="118" spans="1:8" s="2" customFormat="1" ht="16.899999999999999" customHeight="1">
      <c r="A118" s="35"/>
      <c r="B118" s="40"/>
      <c r="C118" s="285" t="s">
        <v>673</v>
      </c>
      <c r="D118" s="35"/>
      <c r="E118" s="35"/>
      <c r="F118" s="35"/>
      <c r="G118" s="35"/>
      <c r="H118" s="40"/>
    </row>
    <row r="119" spans="1:8" s="2" customFormat="1" ht="22.5">
      <c r="A119" s="35"/>
      <c r="B119" s="40"/>
      <c r="C119" s="283" t="s">
        <v>208</v>
      </c>
      <c r="D119" s="283" t="s">
        <v>209</v>
      </c>
      <c r="E119" s="18" t="s">
        <v>195</v>
      </c>
      <c r="F119" s="284">
        <v>477.94099999999997</v>
      </c>
      <c r="G119" s="35"/>
      <c r="H119" s="40"/>
    </row>
    <row r="120" spans="1:8" s="2" customFormat="1" ht="16.899999999999999" customHeight="1">
      <c r="A120" s="35"/>
      <c r="B120" s="40"/>
      <c r="C120" s="283" t="s">
        <v>280</v>
      </c>
      <c r="D120" s="283" t="s">
        <v>281</v>
      </c>
      <c r="E120" s="18" t="s">
        <v>148</v>
      </c>
      <c r="F120" s="284">
        <v>1490.4010000000001</v>
      </c>
      <c r="G120" s="35"/>
      <c r="H120" s="40"/>
    </row>
    <row r="121" spans="1:8" s="2" customFormat="1" ht="16.899999999999999" customHeight="1">
      <c r="A121" s="35"/>
      <c r="B121" s="40"/>
      <c r="C121" s="279" t="s">
        <v>86</v>
      </c>
      <c r="D121" s="280" t="s">
        <v>1</v>
      </c>
      <c r="E121" s="281" t="s">
        <v>1</v>
      </c>
      <c r="F121" s="282">
        <v>356.20499999999998</v>
      </c>
      <c r="G121" s="35"/>
      <c r="H121" s="40"/>
    </row>
    <row r="122" spans="1:8" s="2" customFormat="1" ht="16.899999999999999" customHeight="1">
      <c r="A122" s="35"/>
      <c r="B122" s="40"/>
      <c r="C122" s="283" t="s">
        <v>1</v>
      </c>
      <c r="D122" s="283" t="s">
        <v>227</v>
      </c>
      <c r="E122" s="18" t="s">
        <v>1</v>
      </c>
      <c r="F122" s="284">
        <v>0</v>
      </c>
      <c r="G122" s="35"/>
      <c r="H122" s="40"/>
    </row>
    <row r="123" spans="1:8" s="2" customFormat="1" ht="16.899999999999999" customHeight="1">
      <c r="A123" s="35"/>
      <c r="B123" s="40"/>
      <c r="C123" s="283" t="s">
        <v>1</v>
      </c>
      <c r="D123" s="283" t="s">
        <v>228</v>
      </c>
      <c r="E123" s="18" t="s">
        <v>1</v>
      </c>
      <c r="F123" s="284">
        <v>6.3330000000000002</v>
      </c>
      <c r="G123" s="35"/>
      <c r="H123" s="40"/>
    </row>
    <row r="124" spans="1:8" s="2" customFormat="1" ht="16.899999999999999" customHeight="1">
      <c r="A124" s="35"/>
      <c r="B124" s="40"/>
      <c r="C124" s="283" t="s">
        <v>1</v>
      </c>
      <c r="D124" s="283" t="s">
        <v>229</v>
      </c>
      <c r="E124" s="18" t="s">
        <v>1</v>
      </c>
      <c r="F124" s="284">
        <v>11.984999999999999</v>
      </c>
      <c r="G124" s="35"/>
      <c r="H124" s="40"/>
    </row>
    <row r="125" spans="1:8" s="2" customFormat="1" ht="16.899999999999999" customHeight="1">
      <c r="A125" s="35"/>
      <c r="B125" s="40"/>
      <c r="C125" s="283" t="s">
        <v>1</v>
      </c>
      <c r="D125" s="283" t="s">
        <v>230</v>
      </c>
      <c r="E125" s="18" t="s">
        <v>1</v>
      </c>
      <c r="F125" s="284">
        <v>4.0819999999999999</v>
      </c>
      <c r="G125" s="35"/>
      <c r="H125" s="40"/>
    </row>
    <row r="126" spans="1:8" s="2" customFormat="1" ht="16.899999999999999" customHeight="1">
      <c r="A126" s="35"/>
      <c r="B126" s="40"/>
      <c r="C126" s="283" t="s">
        <v>1</v>
      </c>
      <c r="D126" s="283" t="s">
        <v>231</v>
      </c>
      <c r="E126" s="18" t="s">
        <v>1</v>
      </c>
      <c r="F126" s="284">
        <v>11.04</v>
      </c>
      <c r="G126" s="35"/>
      <c r="H126" s="40"/>
    </row>
    <row r="127" spans="1:8" s="2" customFormat="1" ht="16.899999999999999" customHeight="1">
      <c r="A127" s="35"/>
      <c r="B127" s="40"/>
      <c r="C127" s="283" t="s">
        <v>1</v>
      </c>
      <c r="D127" s="283" t="s">
        <v>232</v>
      </c>
      <c r="E127" s="18" t="s">
        <v>1</v>
      </c>
      <c r="F127" s="284">
        <v>6.6689999999999996</v>
      </c>
      <c r="G127" s="35"/>
      <c r="H127" s="40"/>
    </row>
    <row r="128" spans="1:8" s="2" customFormat="1" ht="16.899999999999999" customHeight="1">
      <c r="A128" s="35"/>
      <c r="B128" s="40"/>
      <c r="C128" s="283" t="s">
        <v>1</v>
      </c>
      <c r="D128" s="283" t="s">
        <v>233</v>
      </c>
      <c r="E128" s="18" t="s">
        <v>1</v>
      </c>
      <c r="F128" s="284">
        <v>23.946000000000002</v>
      </c>
      <c r="G128" s="35"/>
      <c r="H128" s="40"/>
    </row>
    <row r="129" spans="1:8" s="2" customFormat="1" ht="16.899999999999999" customHeight="1">
      <c r="A129" s="35"/>
      <c r="B129" s="40"/>
      <c r="C129" s="283" t="s">
        <v>1</v>
      </c>
      <c r="D129" s="283" t="s">
        <v>234</v>
      </c>
      <c r="E129" s="18" t="s">
        <v>1</v>
      </c>
      <c r="F129" s="284">
        <v>68.263999999999996</v>
      </c>
      <c r="G129" s="35"/>
      <c r="H129" s="40"/>
    </row>
    <row r="130" spans="1:8" s="2" customFormat="1" ht="16.899999999999999" customHeight="1">
      <c r="A130" s="35"/>
      <c r="B130" s="40"/>
      <c r="C130" s="283" t="s">
        <v>1</v>
      </c>
      <c r="D130" s="283" t="s">
        <v>235</v>
      </c>
      <c r="E130" s="18" t="s">
        <v>1</v>
      </c>
      <c r="F130" s="284">
        <v>72.414000000000001</v>
      </c>
      <c r="G130" s="35"/>
      <c r="H130" s="40"/>
    </row>
    <row r="131" spans="1:8" s="2" customFormat="1" ht="16.899999999999999" customHeight="1">
      <c r="A131" s="35"/>
      <c r="B131" s="40"/>
      <c r="C131" s="283" t="s">
        <v>1</v>
      </c>
      <c r="D131" s="283" t="s">
        <v>236</v>
      </c>
      <c r="E131" s="18" t="s">
        <v>1</v>
      </c>
      <c r="F131" s="284">
        <v>11.053000000000001</v>
      </c>
      <c r="G131" s="35"/>
      <c r="H131" s="40"/>
    </row>
    <row r="132" spans="1:8" s="2" customFormat="1" ht="16.899999999999999" customHeight="1">
      <c r="A132" s="35"/>
      <c r="B132" s="40"/>
      <c r="C132" s="283" t="s">
        <v>1</v>
      </c>
      <c r="D132" s="283" t="s">
        <v>237</v>
      </c>
      <c r="E132" s="18" t="s">
        <v>1</v>
      </c>
      <c r="F132" s="284">
        <v>38.988</v>
      </c>
      <c r="G132" s="35"/>
      <c r="H132" s="40"/>
    </row>
    <row r="133" spans="1:8" s="2" customFormat="1" ht="16.899999999999999" customHeight="1">
      <c r="A133" s="35"/>
      <c r="B133" s="40"/>
      <c r="C133" s="283" t="s">
        <v>1</v>
      </c>
      <c r="D133" s="283" t="s">
        <v>238</v>
      </c>
      <c r="E133" s="18" t="s">
        <v>1</v>
      </c>
      <c r="F133" s="284">
        <v>57.326000000000001</v>
      </c>
      <c r="G133" s="35"/>
      <c r="H133" s="40"/>
    </row>
    <row r="134" spans="1:8" s="2" customFormat="1" ht="16.899999999999999" customHeight="1">
      <c r="A134" s="35"/>
      <c r="B134" s="40"/>
      <c r="C134" s="283" t="s">
        <v>1</v>
      </c>
      <c r="D134" s="283" t="s">
        <v>239</v>
      </c>
      <c r="E134" s="18" t="s">
        <v>1</v>
      </c>
      <c r="F134" s="284">
        <v>16.829999999999998</v>
      </c>
      <c r="G134" s="35"/>
      <c r="H134" s="40"/>
    </row>
    <row r="135" spans="1:8" s="2" customFormat="1" ht="16.899999999999999" customHeight="1">
      <c r="A135" s="35"/>
      <c r="B135" s="40"/>
      <c r="C135" s="283" t="s">
        <v>1</v>
      </c>
      <c r="D135" s="283" t="s">
        <v>240</v>
      </c>
      <c r="E135" s="18" t="s">
        <v>1</v>
      </c>
      <c r="F135" s="284">
        <v>27.274999999999999</v>
      </c>
      <c r="G135" s="35"/>
      <c r="H135" s="40"/>
    </row>
    <row r="136" spans="1:8" s="2" customFormat="1" ht="16.899999999999999" customHeight="1">
      <c r="A136" s="35"/>
      <c r="B136" s="40"/>
      <c r="C136" s="283" t="s">
        <v>86</v>
      </c>
      <c r="D136" s="283" t="s">
        <v>226</v>
      </c>
      <c r="E136" s="18" t="s">
        <v>1</v>
      </c>
      <c r="F136" s="284">
        <v>356.20499999999998</v>
      </c>
      <c r="G136" s="35"/>
      <c r="H136" s="40"/>
    </row>
    <row r="137" spans="1:8" s="2" customFormat="1" ht="16.899999999999999" customHeight="1">
      <c r="A137" s="35"/>
      <c r="B137" s="40"/>
      <c r="C137" s="285" t="s">
        <v>673</v>
      </c>
      <c r="D137" s="35"/>
      <c r="E137" s="35"/>
      <c r="F137" s="35"/>
      <c r="G137" s="35"/>
      <c r="H137" s="40"/>
    </row>
    <row r="138" spans="1:8" s="2" customFormat="1" ht="22.5">
      <c r="A138" s="35"/>
      <c r="B138" s="40"/>
      <c r="C138" s="283" t="s">
        <v>208</v>
      </c>
      <c r="D138" s="283" t="s">
        <v>209</v>
      </c>
      <c r="E138" s="18" t="s">
        <v>195</v>
      </c>
      <c r="F138" s="284">
        <v>477.94099999999997</v>
      </c>
      <c r="G138" s="35"/>
      <c r="H138" s="40"/>
    </row>
    <row r="139" spans="1:8" s="2" customFormat="1" ht="16.899999999999999" customHeight="1">
      <c r="A139" s="35"/>
      <c r="B139" s="40"/>
      <c r="C139" s="283" t="s">
        <v>280</v>
      </c>
      <c r="D139" s="283" t="s">
        <v>281</v>
      </c>
      <c r="E139" s="18" t="s">
        <v>148</v>
      </c>
      <c r="F139" s="284">
        <v>1490.4010000000001</v>
      </c>
      <c r="G139" s="35"/>
      <c r="H139" s="40"/>
    </row>
    <row r="140" spans="1:8" s="2" customFormat="1" ht="16.899999999999999" customHeight="1">
      <c r="A140" s="35"/>
      <c r="B140" s="40"/>
      <c r="C140" s="279" t="s">
        <v>95</v>
      </c>
      <c r="D140" s="280" t="s">
        <v>1</v>
      </c>
      <c r="E140" s="281" t="s">
        <v>1</v>
      </c>
      <c r="F140" s="282">
        <v>160.04499999999999</v>
      </c>
      <c r="G140" s="35"/>
      <c r="H140" s="40"/>
    </row>
    <row r="141" spans="1:8" s="2" customFormat="1" ht="16.899999999999999" customHeight="1">
      <c r="A141" s="35"/>
      <c r="B141" s="40"/>
      <c r="C141" s="283" t="s">
        <v>1</v>
      </c>
      <c r="D141" s="283" t="s">
        <v>249</v>
      </c>
      <c r="E141" s="18" t="s">
        <v>1</v>
      </c>
      <c r="F141" s="284">
        <v>0</v>
      </c>
      <c r="G141" s="35"/>
      <c r="H141" s="40"/>
    </row>
    <row r="142" spans="1:8" s="2" customFormat="1" ht="16.899999999999999" customHeight="1">
      <c r="A142" s="35"/>
      <c r="B142" s="40"/>
      <c r="C142" s="283" t="s">
        <v>1</v>
      </c>
      <c r="D142" s="283" t="s">
        <v>250</v>
      </c>
      <c r="E142" s="18" t="s">
        <v>1</v>
      </c>
      <c r="F142" s="284">
        <v>103.565</v>
      </c>
      <c r="G142" s="35"/>
      <c r="H142" s="40"/>
    </row>
    <row r="143" spans="1:8" s="2" customFormat="1" ht="16.899999999999999" customHeight="1">
      <c r="A143" s="35"/>
      <c r="B143" s="40"/>
      <c r="C143" s="283" t="s">
        <v>1</v>
      </c>
      <c r="D143" s="283" t="s">
        <v>251</v>
      </c>
      <c r="E143" s="18" t="s">
        <v>1</v>
      </c>
      <c r="F143" s="284">
        <v>54.95</v>
      </c>
      <c r="G143" s="35"/>
      <c r="H143" s="40"/>
    </row>
    <row r="144" spans="1:8" s="2" customFormat="1" ht="16.899999999999999" customHeight="1">
      <c r="A144" s="35"/>
      <c r="B144" s="40"/>
      <c r="C144" s="283" t="s">
        <v>1</v>
      </c>
      <c r="D144" s="283" t="s">
        <v>252</v>
      </c>
      <c r="E144" s="18" t="s">
        <v>1</v>
      </c>
      <c r="F144" s="284">
        <v>0</v>
      </c>
      <c r="G144" s="35"/>
      <c r="H144" s="40"/>
    </row>
    <row r="145" spans="1:8" s="2" customFormat="1" ht="16.899999999999999" customHeight="1">
      <c r="A145" s="35"/>
      <c r="B145" s="40"/>
      <c r="C145" s="283" t="s">
        <v>93</v>
      </c>
      <c r="D145" s="283" t="s">
        <v>253</v>
      </c>
      <c r="E145" s="18" t="s">
        <v>1</v>
      </c>
      <c r="F145" s="284">
        <v>1.53</v>
      </c>
      <c r="G145" s="35"/>
      <c r="H145" s="40"/>
    </row>
    <row r="146" spans="1:8" s="2" customFormat="1" ht="16.899999999999999" customHeight="1">
      <c r="A146" s="35"/>
      <c r="B146" s="40"/>
      <c r="C146" s="283" t="s">
        <v>95</v>
      </c>
      <c r="D146" s="283" t="s">
        <v>201</v>
      </c>
      <c r="E146" s="18" t="s">
        <v>1</v>
      </c>
      <c r="F146" s="284">
        <v>160.04499999999999</v>
      </c>
      <c r="G146" s="35"/>
      <c r="H146" s="40"/>
    </row>
    <row r="147" spans="1:8" s="2" customFormat="1" ht="16.899999999999999" customHeight="1">
      <c r="A147" s="35"/>
      <c r="B147" s="40"/>
      <c r="C147" s="285" t="s">
        <v>673</v>
      </c>
      <c r="D147" s="35"/>
      <c r="E147" s="35"/>
      <c r="F147" s="35"/>
      <c r="G147" s="35"/>
      <c r="H147" s="40"/>
    </row>
    <row r="148" spans="1:8" s="2" customFormat="1" ht="22.5">
      <c r="A148" s="35"/>
      <c r="B148" s="40"/>
      <c r="C148" s="283" t="s">
        <v>246</v>
      </c>
      <c r="D148" s="283" t="s">
        <v>247</v>
      </c>
      <c r="E148" s="18" t="s">
        <v>195</v>
      </c>
      <c r="F148" s="284">
        <v>80.022999999999996</v>
      </c>
      <c r="G148" s="35"/>
      <c r="H148" s="40"/>
    </row>
    <row r="149" spans="1:8" s="2" customFormat="1" ht="22.5">
      <c r="A149" s="35"/>
      <c r="B149" s="40"/>
      <c r="C149" s="283" t="s">
        <v>256</v>
      </c>
      <c r="D149" s="283" t="s">
        <v>257</v>
      </c>
      <c r="E149" s="18" t="s">
        <v>195</v>
      </c>
      <c r="F149" s="284">
        <v>80.022999999999996</v>
      </c>
      <c r="G149" s="35"/>
      <c r="H149" s="40"/>
    </row>
    <row r="150" spans="1:8" s="2" customFormat="1" ht="22.5">
      <c r="A150" s="35"/>
      <c r="B150" s="40"/>
      <c r="C150" s="283" t="s">
        <v>318</v>
      </c>
      <c r="D150" s="283" t="s">
        <v>319</v>
      </c>
      <c r="E150" s="18" t="s">
        <v>195</v>
      </c>
      <c r="F150" s="284">
        <v>349.34399999999999</v>
      </c>
      <c r="G150" s="35"/>
      <c r="H150" s="40"/>
    </row>
    <row r="151" spans="1:8" s="2" customFormat="1" ht="16.899999999999999" customHeight="1">
      <c r="A151" s="35"/>
      <c r="B151" s="40"/>
      <c r="C151" s="283" t="s">
        <v>349</v>
      </c>
      <c r="D151" s="283" t="s">
        <v>350</v>
      </c>
      <c r="E151" s="18" t="s">
        <v>195</v>
      </c>
      <c r="F151" s="284">
        <v>835.88300000000004</v>
      </c>
      <c r="G151" s="35"/>
      <c r="H151" s="40"/>
    </row>
    <row r="152" spans="1:8" s="2" customFormat="1" ht="16.899999999999999" customHeight="1">
      <c r="A152" s="35"/>
      <c r="B152" s="40"/>
      <c r="C152" s="279" t="s">
        <v>91</v>
      </c>
      <c r="D152" s="280" t="s">
        <v>1</v>
      </c>
      <c r="E152" s="281" t="s">
        <v>1</v>
      </c>
      <c r="F152" s="282">
        <v>158.51499999999999</v>
      </c>
      <c r="G152" s="35"/>
      <c r="H152" s="40"/>
    </row>
    <row r="153" spans="1:8" s="2" customFormat="1" ht="16.899999999999999" customHeight="1">
      <c r="A153" s="35"/>
      <c r="B153" s="40"/>
      <c r="C153" s="283" t="s">
        <v>1</v>
      </c>
      <c r="D153" s="283" t="s">
        <v>249</v>
      </c>
      <c r="E153" s="18" t="s">
        <v>1</v>
      </c>
      <c r="F153" s="284">
        <v>0</v>
      </c>
      <c r="G153" s="35"/>
      <c r="H153" s="40"/>
    </row>
    <row r="154" spans="1:8" s="2" customFormat="1" ht="16.899999999999999" customHeight="1">
      <c r="A154" s="35"/>
      <c r="B154" s="40"/>
      <c r="C154" s="283" t="s">
        <v>1</v>
      </c>
      <c r="D154" s="283" t="s">
        <v>250</v>
      </c>
      <c r="E154" s="18" t="s">
        <v>1</v>
      </c>
      <c r="F154" s="284">
        <v>103.565</v>
      </c>
      <c r="G154" s="35"/>
      <c r="H154" s="40"/>
    </row>
    <row r="155" spans="1:8" s="2" customFormat="1" ht="16.899999999999999" customHeight="1">
      <c r="A155" s="35"/>
      <c r="B155" s="40"/>
      <c r="C155" s="283" t="s">
        <v>1</v>
      </c>
      <c r="D155" s="283" t="s">
        <v>251</v>
      </c>
      <c r="E155" s="18" t="s">
        <v>1</v>
      </c>
      <c r="F155" s="284">
        <v>54.95</v>
      </c>
      <c r="G155" s="35"/>
      <c r="H155" s="40"/>
    </row>
    <row r="156" spans="1:8" s="2" customFormat="1" ht="16.899999999999999" customHeight="1">
      <c r="A156" s="35"/>
      <c r="B156" s="40"/>
      <c r="C156" s="283" t="s">
        <v>91</v>
      </c>
      <c r="D156" s="283" t="s">
        <v>226</v>
      </c>
      <c r="E156" s="18" t="s">
        <v>1</v>
      </c>
      <c r="F156" s="284">
        <v>158.51499999999999</v>
      </c>
      <c r="G156" s="35"/>
      <c r="H156" s="40"/>
    </row>
    <row r="157" spans="1:8" s="2" customFormat="1" ht="16.899999999999999" customHeight="1">
      <c r="A157" s="35"/>
      <c r="B157" s="40"/>
      <c r="C157" s="279" t="s">
        <v>93</v>
      </c>
      <c r="D157" s="280" t="s">
        <v>1</v>
      </c>
      <c r="E157" s="281" t="s">
        <v>1</v>
      </c>
      <c r="F157" s="282">
        <v>1.53</v>
      </c>
      <c r="G157" s="35"/>
      <c r="H157" s="40"/>
    </row>
    <row r="158" spans="1:8" s="2" customFormat="1" ht="16.899999999999999" customHeight="1">
      <c r="A158" s="35"/>
      <c r="B158" s="40"/>
      <c r="C158" s="283" t="s">
        <v>1</v>
      </c>
      <c r="D158" s="283" t="s">
        <v>252</v>
      </c>
      <c r="E158" s="18" t="s">
        <v>1</v>
      </c>
      <c r="F158" s="284">
        <v>0</v>
      </c>
      <c r="G158" s="35"/>
      <c r="H158" s="40"/>
    </row>
    <row r="159" spans="1:8" s="2" customFormat="1" ht="16.899999999999999" customHeight="1">
      <c r="A159" s="35"/>
      <c r="B159" s="40"/>
      <c r="C159" s="283" t="s">
        <v>93</v>
      </c>
      <c r="D159" s="283" t="s">
        <v>253</v>
      </c>
      <c r="E159" s="18" t="s">
        <v>1</v>
      </c>
      <c r="F159" s="284">
        <v>1.53</v>
      </c>
      <c r="G159" s="35"/>
      <c r="H159" s="40"/>
    </row>
    <row r="160" spans="1:8" s="2" customFormat="1" ht="16.899999999999999" customHeight="1">
      <c r="A160" s="35"/>
      <c r="B160" s="40"/>
      <c r="C160" s="279" t="s">
        <v>103</v>
      </c>
      <c r="D160" s="280" t="s">
        <v>1</v>
      </c>
      <c r="E160" s="281" t="s">
        <v>1</v>
      </c>
      <c r="F160" s="282">
        <v>835.88300000000004</v>
      </c>
      <c r="G160" s="35"/>
      <c r="H160" s="40"/>
    </row>
    <row r="161" spans="1:8" s="2" customFormat="1" ht="16.899999999999999" customHeight="1">
      <c r="A161" s="35"/>
      <c r="B161" s="40"/>
      <c r="C161" s="283" t="s">
        <v>1</v>
      </c>
      <c r="D161" s="283" t="s">
        <v>352</v>
      </c>
      <c r="E161" s="18" t="s">
        <v>1</v>
      </c>
      <c r="F161" s="284">
        <v>1185.2270000000001</v>
      </c>
      <c r="G161" s="35"/>
      <c r="H161" s="40"/>
    </row>
    <row r="162" spans="1:8" s="2" customFormat="1" ht="16.899999999999999" customHeight="1">
      <c r="A162" s="35"/>
      <c r="B162" s="40"/>
      <c r="C162" s="283" t="s">
        <v>1</v>
      </c>
      <c r="D162" s="283" t="s">
        <v>353</v>
      </c>
      <c r="E162" s="18" t="s">
        <v>1</v>
      </c>
      <c r="F162" s="284">
        <v>-302.83499999999998</v>
      </c>
      <c r="G162" s="35"/>
      <c r="H162" s="40"/>
    </row>
    <row r="163" spans="1:8" s="2" customFormat="1" ht="16.899999999999999" customHeight="1">
      <c r="A163" s="35"/>
      <c r="B163" s="40"/>
      <c r="C163" s="283" t="s">
        <v>1</v>
      </c>
      <c r="D163" s="283" t="s">
        <v>354</v>
      </c>
      <c r="E163" s="18" t="s">
        <v>1</v>
      </c>
      <c r="F163" s="284">
        <v>-30.385999999999999</v>
      </c>
      <c r="G163" s="35"/>
      <c r="H163" s="40"/>
    </row>
    <row r="164" spans="1:8" s="2" customFormat="1" ht="16.899999999999999" customHeight="1">
      <c r="A164" s="35"/>
      <c r="B164" s="40"/>
      <c r="C164" s="283" t="s">
        <v>1</v>
      </c>
      <c r="D164" s="283" t="s">
        <v>355</v>
      </c>
      <c r="E164" s="18" t="s">
        <v>1</v>
      </c>
      <c r="F164" s="284">
        <v>-16.123000000000001</v>
      </c>
      <c r="G164" s="35"/>
      <c r="H164" s="40"/>
    </row>
    <row r="165" spans="1:8" s="2" customFormat="1" ht="16.899999999999999" customHeight="1">
      <c r="A165" s="35"/>
      <c r="B165" s="40"/>
      <c r="C165" s="283" t="s">
        <v>103</v>
      </c>
      <c r="D165" s="283" t="s">
        <v>201</v>
      </c>
      <c r="E165" s="18" t="s">
        <v>1</v>
      </c>
      <c r="F165" s="284">
        <v>835.88300000000004</v>
      </c>
      <c r="G165" s="35"/>
      <c r="H165" s="40"/>
    </row>
    <row r="166" spans="1:8" s="2" customFormat="1" ht="16.899999999999999" customHeight="1">
      <c r="A166" s="35"/>
      <c r="B166" s="40"/>
      <c r="C166" s="285" t="s">
        <v>673</v>
      </c>
      <c r="D166" s="35"/>
      <c r="E166" s="35"/>
      <c r="F166" s="35"/>
      <c r="G166" s="35"/>
      <c r="H166" s="40"/>
    </row>
    <row r="167" spans="1:8" s="2" customFormat="1" ht="16.899999999999999" customHeight="1">
      <c r="A167" s="35"/>
      <c r="B167" s="40"/>
      <c r="C167" s="283" t="s">
        <v>349</v>
      </c>
      <c r="D167" s="283" t="s">
        <v>350</v>
      </c>
      <c r="E167" s="18" t="s">
        <v>195</v>
      </c>
      <c r="F167" s="284">
        <v>835.88300000000004</v>
      </c>
      <c r="G167" s="35"/>
      <c r="H167" s="40"/>
    </row>
    <row r="168" spans="1:8" s="2" customFormat="1" ht="16.899999999999999" customHeight="1">
      <c r="A168" s="35"/>
      <c r="B168" s="40"/>
      <c r="C168" s="283" t="s">
        <v>307</v>
      </c>
      <c r="D168" s="283" t="s">
        <v>308</v>
      </c>
      <c r="E168" s="18" t="s">
        <v>195</v>
      </c>
      <c r="F168" s="284">
        <v>877.88400000000001</v>
      </c>
      <c r="G168" s="35"/>
      <c r="H168" s="40"/>
    </row>
    <row r="169" spans="1:8" s="2" customFormat="1" ht="16.899999999999999" customHeight="1">
      <c r="A169" s="35"/>
      <c r="B169" s="40"/>
      <c r="C169" s="283" t="s">
        <v>314</v>
      </c>
      <c r="D169" s="283" t="s">
        <v>315</v>
      </c>
      <c r="E169" s="18" t="s">
        <v>195</v>
      </c>
      <c r="F169" s="284">
        <v>835.88400000000001</v>
      </c>
      <c r="G169" s="35"/>
      <c r="H169" s="40"/>
    </row>
    <row r="170" spans="1:8" s="2" customFormat="1" ht="22.5">
      <c r="A170" s="35"/>
      <c r="B170" s="40"/>
      <c r="C170" s="283" t="s">
        <v>318</v>
      </c>
      <c r="D170" s="283" t="s">
        <v>319</v>
      </c>
      <c r="E170" s="18" t="s">
        <v>195</v>
      </c>
      <c r="F170" s="284">
        <v>349.34399999999999</v>
      </c>
      <c r="G170" s="35"/>
      <c r="H170" s="40"/>
    </row>
    <row r="171" spans="1:8" s="2" customFormat="1" ht="16.899999999999999" customHeight="1">
      <c r="A171" s="35"/>
      <c r="B171" s="40"/>
      <c r="C171" s="283" t="s">
        <v>329</v>
      </c>
      <c r="D171" s="283" t="s">
        <v>330</v>
      </c>
      <c r="E171" s="18" t="s">
        <v>195</v>
      </c>
      <c r="F171" s="284">
        <v>438.94200000000001</v>
      </c>
      <c r="G171" s="35"/>
      <c r="H171" s="40"/>
    </row>
    <row r="172" spans="1:8" s="2" customFormat="1" ht="16.899999999999999" customHeight="1">
      <c r="A172" s="35"/>
      <c r="B172" s="40"/>
      <c r="C172" s="283" t="s">
        <v>335</v>
      </c>
      <c r="D172" s="283" t="s">
        <v>336</v>
      </c>
      <c r="E172" s="18" t="s">
        <v>195</v>
      </c>
      <c r="F172" s="284">
        <v>417.94200000000001</v>
      </c>
      <c r="G172" s="35"/>
      <c r="H172" s="40"/>
    </row>
    <row r="173" spans="1:8" s="2" customFormat="1" ht="7.35" customHeight="1">
      <c r="A173" s="35"/>
      <c r="B173" s="147"/>
      <c r="C173" s="148"/>
      <c r="D173" s="148"/>
      <c r="E173" s="148"/>
      <c r="F173" s="148"/>
      <c r="G173" s="148"/>
      <c r="H173" s="40"/>
    </row>
    <row r="174" spans="1:8" s="2" customFormat="1" ht="11.25">
      <c r="A174" s="35"/>
      <c r="B174" s="35"/>
      <c r="C174" s="35"/>
      <c r="D174" s="35"/>
      <c r="E174" s="35"/>
      <c r="F174" s="35"/>
      <c r="G174" s="35"/>
      <c r="H174" s="35"/>
    </row>
  </sheetData>
  <sheetProtection algorithmName="SHA-512" hashValue="XiBTeM8sYh0QxcqBGe38gKJg4ktNytYJx1H2Jqh9B51cNjOx1RObz9OY4TO9tuhwDTkacD5Z0Ou1GPhF5D/ljw==" saltValue="5qkFA8YIZrvMzmvoRuy6RPIR4B2T5r50m+WOycT3YjB0Zpif7StciRXhihpIYwN9lYQ7Vtz46+CUMwnafE6XvQ==" spinCount="100000" sheet="1" objects="1" scenarios="1" formatColumns="0" formatRows="0"/>
  <mergeCells count="2">
    <mergeCell ref="D5:F5"/>
    <mergeCell ref="D6:F6"/>
  </mergeCells>
  <pageMargins left="0.7" right="0.7" top="0.78740157499999996" bottom="0.78740157499999996" header="0.3" footer="0.3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Hradil1008 - Prodloužení ...</vt:lpstr>
      <vt:lpstr>Seznam figur</vt:lpstr>
      <vt:lpstr>'Hradil1008 - Prodloužení ...'!Názvy_tisku</vt:lpstr>
      <vt:lpstr>'Rekapitulace stavby'!Názvy_tisku</vt:lpstr>
      <vt:lpstr>'Seznam figur'!Názvy_tisku</vt:lpstr>
      <vt:lpstr>'Hradil1008 - Prodloužení ...'!Oblast_tisku</vt:lpstr>
      <vt:lpstr>'Rekapitulace stavby'!Oblast_tisku</vt:lpstr>
      <vt:lpstr>'Seznam figur'!Oblast_tisku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Fajfrová</dc:creator>
  <cp:lastModifiedBy>Rapantová Lucie, JUDr.</cp:lastModifiedBy>
  <dcterms:created xsi:type="dcterms:W3CDTF">2020-09-23T06:05:37Z</dcterms:created>
  <dcterms:modified xsi:type="dcterms:W3CDTF">2020-09-23T07:25:34Z</dcterms:modified>
</cp:coreProperties>
</file>