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5230" windowHeight="6180" activeTab="3"/>
  </bookViews>
  <sheets>
    <sheet name="Stavba" sheetId="1" r:id="rId1"/>
    <sheet name="01 SO 01.1 KL" sheetId="12" r:id="rId2"/>
    <sheet name="01 SO 01.1 Rek" sheetId="13" r:id="rId3"/>
    <sheet name="01 SO 01.1 Pol" sheetId="14" r:id="rId4"/>
    <sheet name="01 Z2 KL" sheetId="5" r:id="rId5"/>
    <sheet name="Rozpočet" sheetId="11" r:id="rId6"/>
    <sheet name="VRN 3 KL" sheetId="8" r:id="rId7"/>
    <sheet name="VRN 3 Rek" sheetId="9" r:id="rId8"/>
    <sheet name="VRN 3 Pol" sheetId="10" r:id="rId9"/>
  </sheets>
  <definedNames>
    <definedName name="_1info">#REF!</definedName>
    <definedName name="CelkemObjekty" localSheetId="0">Stavba!$F$32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'01 SO 01.1 Pol'!$1:$6</definedName>
    <definedName name="_xlnm.Print_Titles" localSheetId="2">'01 SO 01.1 Rek'!$1:$6</definedName>
    <definedName name="_xlnm.Print_Titles" localSheetId="8">'VRN 3 Pol'!$1:$6</definedName>
    <definedName name="_xlnm.Print_Titles" localSheetId="7">'VRN 3 Rek'!$1:$6</definedName>
    <definedName name="Objednatel" localSheetId="0">Stavba!$D$11</definedName>
    <definedName name="Objekt" localSheetId="0">Stavba!$B$29</definedName>
    <definedName name="_xlnm.Print_Area" localSheetId="1">'01 SO 01.1 KL'!$A$1:$G$45</definedName>
    <definedName name="_xlnm.Print_Area" localSheetId="3">'01 SO 01.1 Pol'!$A$1:$K$676</definedName>
    <definedName name="_xlnm.Print_Area" localSheetId="2">'01 SO 01.1 Rek'!$A$1:$I$53</definedName>
    <definedName name="_xlnm.Print_Area" localSheetId="4">'01 Z2 KL'!$A$1:$G$45</definedName>
    <definedName name="_xlnm.Print_Area" localSheetId="0">Stavba!$B$1:$J$46</definedName>
    <definedName name="_xlnm.Print_Area" localSheetId="6">'VRN 3 KL'!$A$1:$G$45</definedName>
    <definedName name="_xlnm.Print_Area" localSheetId="8">'VRN 3 Pol'!$A$1:$K$22</definedName>
    <definedName name="_xlnm.Print_Area" localSheetId="7">'VRN 3 Rek'!$A$1:$I$14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Parametry">#REF!</definedName>
    <definedName name="Rekapitulace">#REF!</definedName>
    <definedName name="Rozpočet">Rozpočet!$A$9:$C$18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8" hidden="1">0</definedName>
    <definedName name="solver_num" localSheetId="3" hidden="1">0</definedName>
    <definedName name="solver_num" localSheetId="8" hidden="1">0</definedName>
    <definedName name="solver_opt" localSheetId="3" hidden="1">'01 SO 01.1 Pol'!#REF!</definedName>
    <definedName name="solver_opt" localSheetId="8" hidden="1">'VRN 3 Pol'!#REF!</definedName>
    <definedName name="solver_typ" localSheetId="3" hidden="1">1</definedName>
    <definedName name="solver_typ" localSheetId="8" hidden="1">1</definedName>
    <definedName name="solver_val" localSheetId="3" hidden="1">0</definedName>
    <definedName name="solver_val" localSheetId="8" hidden="1">0</definedName>
    <definedName name="SoucetDilu" localSheetId="0">Stavba!#REF!</definedName>
    <definedName name="StavbaCelkem" localSheetId="0">Stavba!$H$32</definedName>
    <definedName name="Zhotovitel" localSheetId="0">Stavba!$D$7</definedName>
  </definedNames>
  <calcPr calcId="125725"/>
</workbook>
</file>

<file path=xl/calcChain.xml><?xml version="1.0" encoding="utf-8"?>
<calcChain xmlns="http://schemas.openxmlformats.org/spreadsheetml/2006/main">
  <c r="F3" i="14"/>
  <c r="E4"/>
  <c r="G8"/>
  <c r="I8"/>
  <c r="K8"/>
  <c r="BA8"/>
  <c r="BB8"/>
  <c r="BC8"/>
  <c r="BD8"/>
  <c r="BE8"/>
  <c r="G9"/>
  <c r="I9"/>
  <c r="K9"/>
  <c r="BA9"/>
  <c r="BB9"/>
  <c r="BC9"/>
  <c r="BD9"/>
  <c r="BE9"/>
  <c r="G10"/>
  <c r="I10"/>
  <c r="K10"/>
  <c r="BA10"/>
  <c r="BB10"/>
  <c r="BC10"/>
  <c r="BD10"/>
  <c r="BE10"/>
  <c r="G11"/>
  <c r="I11"/>
  <c r="K11"/>
  <c r="BA11"/>
  <c r="BA35" s="1"/>
  <c r="E7" i="13" s="1"/>
  <c r="BB11" i="14"/>
  <c r="BC11"/>
  <c r="BD11"/>
  <c r="BE11"/>
  <c r="G12"/>
  <c r="I12"/>
  <c r="K12"/>
  <c r="BA12"/>
  <c r="BB12"/>
  <c r="BC12"/>
  <c r="BD12"/>
  <c r="BE12"/>
  <c r="G15"/>
  <c r="I15"/>
  <c r="K15"/>
  <c r="BA15"/>
  <c r="BB15"/>
  <c r="BC15"/>
  <c r="BD15"/>
  <c r="BE15"/>
  <c r="G17"/>
  <c r="I17"/>
  <c r="K17"/>
  <c r="BA17"/>
  <c r="BB17"/>
  <c r="BC17"/>
  <c r="BD17"/>
  <c r="BE17"/>
  <c r="G18"/>
  <c r="I18"/>
  <c r="K18"/>
  <c r="BA18"/>
  <c r="BB18"/>
  <c r="BC18"/>
  <c r="BD18"/>
  <c r="BE18"/>
  <c r="G20"/>
  <c r="I20"/>
  <c r="K20"/>
  <c r="BA20"/>
  <c r="BB20"/>
  <c r="BC20"/>
  <c r="BD20"/>
  <c r="BE20"/>
  <c r="G22"/>
  <c r="I22"/>
  <c r="K22"/>
  <c r="BA22"/>
  <c r="BB22"/>
  <c r="BC22"/>
  <c r="BD22"/>
  <c r="BE22"/>
  <c r="G23"/>
  <c r="I23"/>
  <c r="K23"/>
  <c r="BA23"/>
  <c r="BB23"/>
  <c r="BC23"/>
  <c r="BD23"/>
  <c r="BE23"/>
  <c r="G24"/>
  <c r="I24"/>
  <c r="K24"/>
  <c r="BA24"/>
  <c r="BB24"/>
  <c r="BC24"/>
  <c r="BD24"/>
  <c r="BE24"/>
  <c r="G27"/>
  <c r="I27"/>
  <c r="K27"/>
  <c r="BA27"/>
  <c r="BB27"/>
  <c r="BC27"/>
  <c r="BD27"/>
  <c r="BE27"/>
  <c r="G30"/>
  <c r="I30"/>
  <c r="K30"/>
  <c r="BA30"/>
  <c r="BB30"/>
  <c r="BC30"/>
  <c r="BD30"/>
  <c r="BE30"/>
  <c r="G32"/>
  <c r="I32"/>
  <c r="K32"/>
  <c r="BA32"/>
  <c r="BB32"/>
  <c r="BC32"/>
  <c r="BD32"/>
  <c r="BE32"/>
  <c r="G33"/>
  <c r="I33"/>
  <c r="K33"/>
  <c r="BA33"/>
  <c r="BB33"/>
  <c r="BC33"/>
  <c r="BD33"/>
  <c r="BE33"/>
  <c r="G35"/>
  <c r="I35"/>
  <c r="K35"/>
  <c r="BB35"/>
  <c r="BC35"/>
  <c r="G7" i="13" s="1"/>
  <c r="BD35" i="14"/>
  <c r="BE35"/>
  <c r="I7" i="13" s="1"/>
  <c r="G37" i="14"/>
  <c r="I37"/>
  <c r="K37"/>
  <c r="BA37"/>
  <c r="BB37"/>
  <c r="BC37"/>
  <c r="BD37"/>
  <c r="BE37"/>
  <c r="G39"/>
  <c r="I39"/>
  <c r="K39"/>
  <c r="BA39"/>
  <c r="BB39"/>
  <c r="BC39"/>
  <c r="BD39"/>
  <c r="BE39"/>
  <c r="G41"/>
  <c r="I41"/>
  <c r="K41"/>
  <c r="BA41"/>
  <c r="BB41"/>
  <c r="BC41"/>
  <c r="BD41"/>
  <c r="BE41"/>
  <c r="G44"/>
  <c r="I44"/>
  <c r="K44"/>
  <c r="BA44"/>
  <c r="BB44"/>
  <c r="BC44"/>
  <c r="BD44"/>
  <c r="BE44"/>
  <c r="G45"/>
  <c r="I45"/>
  <c r="K45"/>
  <c r="BA45"/>
  <c r="BB45"/>
  <c r="BC45"/>
  <c r="BD45"/>
  <c r="BE45"/>
  <c r="G47"/>
  <c r="I47"/>
  <c r="K47"/>
  <c r="BA47"/>
  <c r="E8" i="13" s="1"/>
  <c r="BB47" i="14"/>
  <c r="BC47"/>
  <c r="G8" i="13" s="1"/>
  <c r="BD47" i="14"/>
  <c r="BE47"/>
  <c r="G49"/>
  <c r="I49"/>
  <c r="K49"/>
  <c r="BA49"/>
  <c r="BB49"/>
  <c r="BC49"/>
  <c r="BD49"/>
  <c r="BE49"/>
  <c r="G50"/>
  <c r="I50"/>
  <c r="K50"/>
  <c r="BA50"/>
  <c r="BB50"/>
  <c r="BC50"/>
  <c r="BD50"/>
  <c r="BE50"/>
  <c r="G54"/>
  <c r="I54"/>
  <c r="K54"/>
  <c r="BA54"/>
  <c r="BB54"/>
  <c r="BC54"/>
  <c r="BD54"/>
  <c r="BE54"/>
  <c r="G58"/>
  <c r="I58"/>
  <c r="K58"/>
  <c r="BA58"/>
  <c r="E9" i="13" s="1"/>
  <c r="BB58" i="14"/>
  <c r="BC58"/>
  <c r="G9" i="13" s="1"/>
  <c r="BD58" i="14"/>
  <c r="BE58"/>
  <c r="I9" i="13" s="1"/>
  <c r="G60" i="14"/>
  <c r="I60"/>
  <c r="K60"/>
  <c r="BA60"/>
  <c r="BB60"/>
  <c r="BC60"/>
  <c r="BD60"/>
  <c r="BE60"/>
  <c r="G63"/>
  <c r="I63"/>
  <c r="K63"/>
  <c r="BA63"/>
  <c r="E10" i="13" s="1"/>
  <c r="BB63" i="14"/>
  <c r="BC63"/>
  <c r="BD63"/>
  <c r="BE63"/>
  <c r="G65"/>
  <c r="I65"/>
  <c r="K65"/>
  <c r="K73" s="1"/>
  <c r="BA65"/>
  <c r="BA73" s="1"/>
  <c r="E11" i="13" s="1"/>
  <c r="BB65" i="14"/>
  <c r="BC65"/>
  <c r="BC73" s="1"/>
  <c r="G11" i="13" s="1"/>
  <c r="BD65" i="14"/>
  <c r="BE65"/>
  <c r="G66"/>
  <c r="I66"/>
  <c r="K66"/>
  <c r="BA66"/>
  <c r="BB66"/>
  <c r="BC66"/>
  <c r="BD66"/>
  <c r="BE66"/>
  <c r="G67"/>
  <c r="I67"/>
  <c r="K67"/>
  <c r="BA67"/>
  <c r="BB67"/>
  <c r="BC67"/>
  <c r="BD67"/>
  <c r="BE67"/>
  <c r="G68"/>
  <c r="I68"/>
  <c r="K68"/>
  <c r="BA68"/>
  <c r="BB68"/>
  <c r="BC68"/>
  <c r="BD68"/>
  <c r="BE68"/>
  <c r="G69"/>
  <c r="I69"/>
  <c r="K69"/>
  <c r="BA69"/>
  <c r="BB69"/>
  <c r="BC69"/>
  <c r="BD69"/>
  <c r="BE69"/>
  <c r="G70"/>
  <c r="I70"/>
  <c r="K70"/>
  <c r="BA70"/>
  <c r="BB70"/>
  <c r="BC70"/>
  <c r="BD70"/>
  <c r="BE70"/>
  <c r="BE73" s="1"/>
  <c r="I11" i="13" s="1"/>
  <c r="G72" i="14"/>
  <c r="I72"/>
  <c r="I73" s="1"/>
  <c r="K72"/>
  <c r="BA72"/>
  <c r="BB72"/>
  <c r="BC72"/>
  <c r="BD72"/>
  <c r="BE72"/>
  <c r="G73"/>
  <c r="BB73"/>
  <c r="F11" i="13" s="1"/>
  <c r="BD73" i="14"/>
  <c r="G75"/>
  <c r="I75"/>
  <c r="K75"/>
  <c r="BA75"/>
  <c r="BB75"/>
  <c r="BB76" s="1"/>
  <c r="F12" i="13" s="1"/>
  <c r="BC75" i="14"/>
  <c r="BD75"/>
  <c r="BE75"/>
  <c r="G76"/>
  <c r="I76"/>
  <c r="K76"/>
  <c r="BA76"/>
  <c r="E12" i="13" s="1"/>
  <c r="BC76" i="14"/>
  <c r="G12" i="13" s="1"/>
  <c r="BD76" i="14"/>
  <c r="H12" i="13" s="1"/>
  <c r="BE76" i="14"/>
  <c r="I12" i="13" s="1"/>
  <c r="G78" i="14"/>
  <c r="I78"/>
  <c r="K78"/>
  <c r="BA78"/>
  <c r="BB78"/>
  <c r="BB109" s="1"/>
  <c r="F13" i="13" s="1"/>
  <c r="BC78" i="14"/>
  <c r="BD78"/>
  <c r="BE78"/>
  <c r="G93"/>
  <c r="I93"/>
  <c r="K93"/>
  <c r="BA93"/>
  <c r="BB93"/>
  <c r="BC93"/>
  <c r="BD93"/>
  <c r="BE93"/>
  <c r="G109"/>
  <c r="I109"/>
  <c r="K109"/>
  <c r="BA109"/>
  <c r="E13" i="13" s="1"/>
  <c r="BC109" i="14"/>
  <c r="G13" i="13" s="1"/>
  <c r="BD109" i="14"/>
  <c r="BE109"/>
  <c r="I13" i="13" s="1"/>
  <c r="G111" i="14"/>
  <c r="I111"/>
  <c r="K111"/>
  <c r="BA111"/>
  <c r="BB111"/>
  <c r="BC111"/>
  <c r="BC204" s="1"/>
  <c r="G14" i="13" s="1"/>
  <c r="BD111" i="14"/>
  <c r="BE111"/>
  <c r="G112"/>
  <c r="I112"/>
  <c r="K112"/>
  <c r="BA112"/>
  <c r="BB112"/>
  <c r="BC112"/>
  <c r="BD112"/>
  <c r="BE112"/>
  <c r="G130"/>
  <c r="I130"/>
  <c r="K130"/>
  <c r="BA130"/>
  <c r="BB130"/>
  <c r="BC130"/>
  <c r="BD130"/>
  <c r="BE130"/>
  <c r="G132"/>
  <c r="I132"/>
  <c r="K132"/>
  <c r="BA132"/>
  <c r="BB132"/>
  <c r="BC132"/>
  <c r="BD132"/>
  <c r="BE132"/>
  <c r="G134"/>
  <c r="I134"/>
  <c r="K134"/>
  <c r="BA134"/>
  <c r="BB134"/>
  <c r="BC134"/>
  <c r="BD134"/>
  <c r="BE134"/>
  <c r="G136"/>
  <c r="I136"/>
  <c r="K136"/>
  <c r="BA136"/>
  <c r="BB136"/>
  <c r="BC136"/>
  <c r="BD136"/>
  <c r="BE136"/>
  <c r="G146"/>
  <c r="I146"/>
  <c r="K146"/>
  <c r="BA146"/>
  <c r="BB146"/>
  <c r="BC146"/>
  <c r="BD146"/>
  <c r="BE146"/>
  <c r="G149"/>
  <c r="BA149" s="1"/>
  <c r="I149"/>
  <c r="K149"/>
  <c r="BB149"/>
  <c r="BC149"/>
  <c r="BD149"/>
  <c r="BE149"/>
  <c r="BE204" s="1"/>
  <c r="I14" i="13" s="1"/>
  <c r="G165" i="14"/>
  <c r="BA165" s="1"/>
  <c r="I165"/>
  <c r="K165"/>
  <c r="BB165"/>
  <c r="BC165"/>
  <c r="BD165"/>
  <c r="BE165"/>
  <c r="G181"/>
  <c r="BA181" s="1"/>
  <c r="I181"/>
  <c r="K181"/>
  <c r="BB181"/>
  <c r="BC181"/>
  <c r="BD181"/>
  <c r="BE181"/>
  <c r="G184"/>
  <c r="BA184" s="1"/>
  <c r="I184"/>
  <c r="K184"/>
  <c r="BB184"/>
  <c r="BC184"/>
  <c r="BD184"/>
  <c r="BE184"/>
  <c r="G185"/>
  <c r="BA185" s="1"/>
  <c r="I185"/>
  <c r="K185"/>
  <c r="BB185"/>
  <c r="BC185"/>
  <c r="BD185"/>
  <c r="BE185"/>
  <c r="G186"/>
  <c r="BA186" s="1"/>
  <c r="I186"/>
  <c r="K186"/>
  <c r="BB186"/>
  <c r="BC186"/>
  <c r="BD186"/>
  <c r="BE186"/>
  <c r="G187"/>
  <c r="BA187" s="1"/>
  <c r="I187"/>
  <c r="K187"/>
  <c r="BB187"/>
  <c r="BC187"/>
  <c r="BD187"/>
  <c r="BE187"/>
  <c r="G190"/>
  <c r="BA190" s="1"/>
  <c r="I190"/>
  <c r="K190"/>
  <c r="BB190"/>
  <c r="BC190"/>
  <c r="BD190"/>
  <c r="BE190"/>
  <c r="G192"/>
  <c r="BA192" s="1"/>
  <c r="I192"/>
  <c r="K192"/>
  <c r="BB192"/>
  <c r="BC192"/>
  <c r="BD192"/>
  <c r="BE192"/>
  <c r="G193"/>
  <c r="BA193" s="1"/>
  <c r="I193"/>
  <c r="K193"/>
  <c r="BB193"/>
  <c r="BC193"/>
  <c r="BD193"/>
  <c r="BE193"/>
  <c r="G194"/>
  <c r="BA194" s="1"/>
  <c r="I194"/>
  <c r="K194"/>
  <c r="BB194"/>
  <c r="BC194"/>
  <c r="BD194"/>
  <c r="BE194"/>
  <c r="G196"/>
  <c r="BA196" s="1"/>
  <c r="I196"/>
  <c r="K196"/>
  <c r="BB196"/>
  <c r="BC196"/>
  <c r="BD196"/>
  <c r="BE196"/>
  <c r="G198"/>
  <c r="BA198" s="1"/>
  <c r="I198"/>
  <c r="K198"/>
  <c r="BB198"/>
  <c r="BC198"/>
  <c r="BD198"/>
  <c r="BE198"/>
  <c r="G200"/>
  <c r="BA200" s="1"/>
  <c r="I200"/>
  <c r="K200"/>
  <c r="BB200"/>
  <c r="BC200"/>
  <c r="BD200"/>
  <c r="BE200"/>
  <c r="G202"/>
  <c r="BA202" s="1"/>
  <c r="I202"/>
  <c r="K202"/>
  <c r="BB202"/>
  <c r="BC202"/>
  <c r="BD202"/>
  <c r="BE202"/>
  <c r="G206"/>
  <c r="BA206" s="1"/>
  <c r="I206"/>
  <c r="K206"/>
  <c r="BB206"/>
  <c r="BC206"/>
  <c r="BD206"/>
  <c r="BE206"/>
  <c r="G208"/>
  <c r="BA208" s="1"/>
  <c r="I208"/>
  <c r="K208"/>
  <c r="BB208"/>
  <c r="BC208"/>
  <c r="BD208"/>
  <c r="BE208"/>
  <c r="G212"/>
  <c r="BA212" s="1"/>
  <c r="I212"/>
  <c r="K212"/>
  <c r="BB212"/>
  <c r="BC212"/>
  <c r="BD212"/>
  <c r="BE212"/>
  <c r="G215"/>
  <c r="BA215" s="1"/>
  <c r="I215"/>
  <c r="K215"/>
  <c r="BB215"/>
  <c r="BC215"/>
  <c r="BD215"/>
  <c r="BE215"/>
  <c r="G216"/>
  <c r="I216"/>
  <c r="K216"/>
  <c r="BB216"/>
  <c r="BC216"/>
  <c r="G15" i="13" s="1"/>
  <c r="BD216" i="14"/>
  <c r="BE216"/>
  <c r="I15" i="13" s="1"/>
  <c r="G218" i="14"/>
  <c r="BA218" s="1"/>
  <c r="I218"/>
  <c r="K218"/>
  <c r="BB218"/>
  <c r="BC218"/>
  <c r="BD218"/>
  <c r="BE218"/>
  <c r="G232"/>
  <c r="BA232" s="1"/>
  <c r="I232"/>
  <c r="K232"/>
  <c r="BB232"/>
  <c r="BC232"/>
  <c r="BD232"/>
  <c r="BE232"/>
  <c r="G234"/>
  <c r="BA234" s="1"/>
  <c r="I234"/>
  <c r="K234"/>
  <c r="BB234"/>
  <c r="BC234"/>
  <c r="BD234"/>
  <c r="BE234"/>
  <c r="G239"/>
  <c r="BA239" s="1"/>
  <c r="I239"/>
  <c r="K239"/>
  <c r="BB239"/>
  <c r="BC239"/>
  <c r="BD239"/>
  <c r="BE239"/>
  <c r="G242"/>
  <c r="BA242" s="1"/>
  <c r="I242"/>
  <c r="K242"/>
  <c r="BB242"/>
  <c r="BC242"/>
  <c r="BD242"/>
  <c r="BE242"/>
  <c r="G248"/>
  <c r="BA248" s="1"/>
  <c r="I248"/>
  <c r="K248"/>
  <c r="BB248"/>
  <c r="BC248"/>
  <c r="BD248"/>
  <c r="BE248"/>
  <c r="G253"/>
  <c r="BA253" s="1"/>
  <c r="I253"/>
  <c r="K253"/>
  <c r="BB253"/>
  <c r="BC253"/>
  <c r="BD253"/>
  <c r="BE253"/>
  <c r="G255"/>
  <c r="I255"/>
  <c r="K255"/>
  <c r="BB255"/>
  <c r="BC255"/>
  <c r="BD255"/>
  <c r="BE255"/>
  <c r="I16" i="13" s="1"/>
  <c r="G257" i="14"/>
  <c r="BA257" s="1"/>
  <c r="I257"/>
  <c r="K257"/>
  <c r="BB257"/>
  <c r="BC257"/>
  <c r="BD257"/>
  <c r="BE257"/>
  <c r="G258"/>
  <c r="BA258" s="1"/>
  <c r="I258"/>
  <c r="K258"/>
  <c r="BB258"/>
  <c r="BC258"/>
  <c r="BD258"/>
  <c r="BE258"/>
  <c r="G259"/>
  <c r="BA259" s="1"/>
  <c r="I259"/>
  <c r="K259"/>
  <c r="BB259"/>
  <c r="BC259"/>
  <c r="BD259"/>
  <c r="BE259"/>
  <c r="G260"/>
  <c r="BA260" s="1"/>
  <c r="I260"/>
  <c r="K260"/>
  <c r="BB260"/>
  <c r="BC260"/>
  <c r="BD260"/>
  <c r="BE260"/>
  <c r="G261"/>
  <c r="BA261" s="1"/>
  <c r="I261"/>
  <c r="K261"/>
  <c r="BB261"/>
  <c r="BC261"/>
  <c r="BD261"/>
  <c r="BE261"/>
  <c r="G263"/>
  <c r="BA263" s="1"/>
  <c r="I263"/>
  <c r="K263"/>
  <c r="BB263"/>
  <c r="BC263"/>
  <c r="BD263"/>
  <c r="BE263"/>
  <c r="G264"/>
  <c r="I264"/>
  <c r="K264"/>
  <c r="BB264"/>
  <c r="F17" i="13" s="1"/>
  <c r="BC264" i="14"/>
  <c r="G17" i="13" s="1"/>
  <c r="BD264" i="14"/>
  <c r="BE264"/>
  <c r="I17" i="13" s="1"/>
  <c r="G266" i="14"/>
  <c r="G269" s="1"/>
  <c r="I266"/>
  <c r="K266"/>
  <c r="BB266"/>
  <c r="BC266"/>
  <c r="BD266"/>
  <c r="BE266"/>
  <c r="G268"/>
  <c r="BA268" s="1"/>
  <c r="I268"/>
  <c r="K268"/>
  <c r="BB268"/>
  <c r="BC268"/>
  <c r="BD268"/>
  <c r="BE268"/>
  <c r="I269"/>
  <c r="K269"/>
  <c r="BB269"/>
  <c r="BC269"/>
  <c r="G18" i="13" s="1"/>
  <c r="BD269" i="14"/>
  <c r="BE269"/>
  <c r="I18" i="13" s="1"/>
  <c r="G271" i="14"/>
  <c r="BA271" s="1"/>
  <c r="BA273" s="1"/>
  <c r="E19" i="13" s="1"/>
  <c r="I271" i="14"/>
  <c r="K271"/>
  <c r="BB271"/>
  <c r="BC271"/>
  <c r="BD271"/>
  <c r="BE271"/>
  <c r="BE273" s="1"/>
  <c r="I19" i="13" s="1"/>
  <c r="G273" i="14"/>
  <c r="I273"/>
  <c r="K273"/>
  <c r="BB273"/>
  <c r="BC273"/>
  <c r="G19" i="13" s="1"/>
  <c r="BD273" i="14"/>
  <c r="G275"/>
  <c r="BA275" s="1"/>
  <c r="I275"/>
  <c r="K275"/>
  <c r="BB275"/>
  <c r="BB287" s="1"/>
  <c r="F20" i="13" s="1"/>
  <c r="BC275" i="14"/>
  <c r="BD275"/>
  <c r="BE275"/>
  <c r="G279"/>
  <c r="BA279" s="1"/>
  <c r="I279"/>
  <c r="K279"/>
  <c r="BB279"/>
  <c r="BC279"/>
  <c r="BD279"/>
  <c r="BE279"/>
  <c r="G281"/>
  <c r="BA281" s="1"/>
  <c r="I281"/>
  <c r="K281"/>
  <c r="BB281"/>
  <c r="BC281"/>
  <c r="BD281"/>
  <c r="BE281"/>
  <c r="G282"/>
  <c r="BA282" s="1"/>
  <c r="I282"/>
  <c r="K282"/>
  <c r="BB282"/>
  <c r="BC282"/>
  <c r="BD282"/>
  <c r="BE282"/>
  <c r="G283"/>
  <c r="BA283" s="1"/>
  <c r="I283"/>
  <c r="K283"/>
  <c r="BB283"/>
  <c r="BC283"/>
  <c r="BD283"/>
  <c r="BE283"/>
  <c r="G284"/>
  <c r="BA284" s="1"/>
  <c r="I284"/>
  <c r="K284"/>
  <c r="BB284"/>
  <c r="BC284"/>
  <c r="BD284"/>
  <c r="BE284"/>
  <c r="G286"/>
  <c r="BA286" s="1"/>
  <c r="I286"/>
  <c r="K286"/>
  <c r="BB286"/>
  <c r="BC286"/>
  <c r="BD286"/>
  <c r="BE286"/>
  <c r="G287"/>
  <c r="I287"/>
  <c r="BC287"/>
  <c r="G20" i="13" s="1"/>
  <c r="BD287" i="14"/>
  <c r="BE287"/>
  <c r="G289"/>
  <c r="I289"/>
  <c r="K289"/>
  <c r="BA289"/>
  <c r="BB289"/>
  <c r="BC289"/>
  <c r="BC297" s="1"/>
  <c r="G21" i="13" s="1"/>
  <c r="BD289" i="14"/>
  <c r="BE289"/>
  <c r="G291"/>
  <c r="I291"/>
  <c r="K291"/>
  <c r="BA291"/>
  <c r="BB291"/>
  <c r="BC291"/>
  <c r="BD291"/>
  <c r="BE291"/>
  <c r="G292"/>
  <c r="I292"/>
  <c r="K292"/>
  <c r="BA292"/>
  <c r="BB292"/>
  <c r="BC292"/>
  <c r="BD292"/>
  <c r="BE292"/>
  <c r="G293"/>
  <c r="I293"/>
  <c r="K293"/>
  <c r="BA293"/>
  <c r="BB293"/>
  <c r="BC293"/>
  <c r="BD293"/>
  <c r="BE293"/>
  <c r="G294"/>
  <c r="I294"/>
  <c r="K294"/>
  <c r="BA294"/>
  <c r="BB294"/>
  <c r="BC294"/>
  <c r="BD294"/>
  <c r="BE294"/>
  <c r="G295"/>
  <c r="I295"/>
  <c r="K295"/>
  <c r="BA295"/>
  <c r="BB295"/>
  <c r="BC295"/>
  <c r="BD295"/>
  <c r="BE295"/>
  <c r="G296"/>
  <c r="I296"/>
  <c r="K296"/>
  <c r="BA296"/>
  <c r="BB296"/>
  <c r="BC296"/>
  <c r="BD296"/>
  <c r="BE296"/>
  <c r="G297"/>
  <c r="I297"/>
  <c r="K297"/>
  <c r="BB297"/>
  <c r="F21" i="13" s="1"/>
  <c r="BD297" i="14"/>
  <c r="BE297"/>
  <c r="I21" i="13" s="1"/>
  <c r="G299" i="14"/>
  <c r="I299"/>
  <c r="K299"/>
  <c r="BA299"/>
  <c r="BB299"/>
  <c r="BC299"/>
  <c r="BD299"/>
  <c r="BE299"/>
  <c r="G301"/>
  <c r="I301"/>
  <c r="K301"/>
  <c r="BA301"/>
  <c r="BB301"/>
  <c r="BC301"/>
  <c r="BD301"/>
  <c r="BE301"/>
  <c r="G303"/>
  <c r="I303"/>
  <c r="K303"/>
  <c r="BA303"/>
  <c r="BB303"/>
  <c r="BC303"/>
  <c r="BD303"/>
  <c r="BE303"/>
  <c r="G304"/>
  <c r="I304"/>
  <c r="K304"/>
  <c r="BA304"/>
  <c r="BB304"/>
  <c r="BC304"/>
  <c r="BD304"/>
  <c r="BE304"/>
  <c r="G305"/>
  <c r="I305"/>
  <c r="K305"/>
  <c r="BA305"/>
  <c r="BB305"/>
  <c r="BC305"/>
  <c r="BD305"/>
  <c r="BE305"/>
  <c r="G320"/>
  <c r="I320"/>
  <c r="K320"/>
  <c r="BA320"/>
  <c r="BB320"/>
  <c r="BC320"/>
  <c r="BD320"/>
  <c r="BE320"/>
  <c r="G324"/>
  <c r="I324"/>
  <c r="K324"/>
  <c r="BA324"/>
  <c r="BB324"/>
  <c r="BC324"/>
  <c r="BD324"/>
  <c r="BE324"/>
  <c r="G325"/>
  <c r="I325"/>
  <c r="K325"/>
  <c r="BA325"/>
  <c r="BB325"/>
  <c r="BC325"/>
  <c r="BD325"/>
  <c r="BE325"/>
  <c r="G329"/>
  <c r="I329"/>
  <c r="K329"/>
  <c r="BA329"/>
  <c r="BB329"/>
  <c r="BC329"/>
  <c r="BD329"/>
  <c r="BE329"/>
  <c r="G336"/>
  <c r="I336"/>
  <c r="K336"/>
  <c r="BA336"/>
  <c r="BB336"/>
  <c r="BC336"/>
  <c r="BD336"/>
  <c r="BE336"/>
  <c r="G340"/>
  <c r="I340"/>
  <c r="K340"/>
  <c r="BA340"/>
  <c r="BB340"/>
  <c r="BC340"/>
  <c r="BD340"/>
  <c r="BE340"/>
  <c r="G342"/>
  <c r="I342"/>
  <c r="K342"/>
  <c r="BA342"/>
  <c r="BB342"/>
  <c r="BC342"/>
  <c r="BD342"/>
  <c r="BE342"/>
  <c r="G345"/>
  <c r="I345"/>
  <c r="K345"/>
  <c r="BA345"/>
  <c r="BB345"/>
  <c r="BC345"/>
  <c r="BD345"/>
  <c r="BE345"/>
  <c r="G346"/>
  <c r="I346"/>
  <c r="K346"/>
  <c r="BA346"/>
  <c r="BB346"/>
  <c r="BC346"/>
  <c r="BD346"/>
  <c r="BE346"/>
  <c r="G347"/>
  <c r="I347"/>
  <c r="K347"/>
  <c r="BA347"/>
  <c r="BB347"/>
  <c r="BC347"/>
  <c r="BD347"/>
  <c r="BE347"/>
  <c r="G348"/>
  <c r="I348"/>
  <c r="K348"/>
  <c r="BA348"/>
  <c r="BB348"/>
  <c r="BC348"/>
  <c r="BD348"/>
  <c r="BE348"/>
  <c r="G349"/>
  <c r="I349"/>
  <c r="K349"/>
  <c r="BA349"/>
  <c r="E22" i="13" s="1"/>
  <c r="BB349" i="14"/>
  <c r="F22" i="13" s="1"/>
  <c r="BC349" i="14"/>
  <c r="G22" i="13" s="1"/>
  <c r="BD349" i="14"/>
  <c r="H22" i="13" s="1"/>
  <c r="BE349" i="14"/>
  <c r="I22" i="13" s="1"/>
  <c r="G351" i="14"/>
  <c r="I351"/>
  <c r="K351"/>
  <c r="BA351"/>
  <c r="BB351"/>
  <c r="BC351"/>
  <c r="BD351"/>
  <c r="BE351"/>
  <c r="G352"/>
  <c r="I352"/>
  <c r="K352"/>
  <c r="BA352"/>
  <c r="BB352"/>
  <c r="BC352"/>
  <c r="BD352"/>
  <c r="BE352"/>
  <c r="G353"/>
  <c r="I353"/>
  <c r="K353"/>
  <c r="BA353"/>
  <c r="BA354" s="1"/>
  <c r="E23" i="13" s="1"/>
  <c r="BB353" i="14"/>
  <c r="BC353"/>
  <c r="BD353"/>
  <c r="BE353"/>
  <c r="G354"/>
  <c r="I354"/>
  <c r="K354"/>
  <c r="BB354"/>
  <c r="F23" i="13" s="1"/>
  <c r="BC354" i="14"/>
  <c r="G23" i="13" s="1"/>
  <c r="BD354" i="14"/>
  <c r="BE354"/>
  <c r="I23" i="13" s="1"/>
  <c r="G356" i="14"/>
  <c r="I356"/>
  <c r="K356"/>
  <c r="BA356"/>
  <c r="BB356"/>
  <c r="BC356"/>
  <c r="BD356"/>
  <c r="BE356"/>
  <c r="G357"/>
  <c r="I357"/>
  <c r="K357"/>
  <c r="BA357"/>
  <c r="BB357"/>
  <c r="BC357"/>
  <c r="BD357"/>
  <c r="BE357"/>
  <c r="G358"/>
  <c r="I358"/>
  <c r="K358"/>
  <c r="BA358"/>
  <c r="E24" i="13" s="1"/>
  <c r="BB358" i="14"/>
  <c r="F24" i="13" s="1"/>
  <c r="BC358" i="14"/>
  <c r="G24" i="13" s="1"/>
  <c r="BD358" i="14"/>
  <c r="BE358"/>
  <c r="G360"/>
  <c r="I360"/>
  <c r="K360"/>
  <c r="BA360"/>
  <c r="BB360"/>
  <c r="BC360"/>
  <c r="BD360"/>
  <c r="BE360"/>
  <c r="G363"/>
  <c r="I363"/>
  <c r="K363"/>
  <c r="BA363"/>
  <c r="BA364" s="1"/>
  <c r="E25" i="13" s="1"/>
  <c r="BB363" i="14"/>
  <c r="BB364" s="1"/>
  <c r="F25" i="13" s="1"/>
  <c r="BC363" i="14"/>
  <c r="BD363"/>
  <c r="BE363"/>
  <c r="G364"/>
  <c r="I364"/>
  <c r="K364"/>
  <c r="BC364"/>
  <c r="G25" i="13" s="1"/>
  <c r="BD364" i="14"/>
  <c r="BE364"/>
  <c r="I25" i="13" s="1"/>
  <c r="G366" i="14"/>
  <c r="I366"/>
  <c r="K366"/>
  <c r="BA366"/>
  <c r="BB366"/>
  <c r="BB378" s="1"/>
  <c r="F26" i="13" s="1"/>
  <c r="BC366" i="14"/>
  <c r="BD366"/>
  <c r="BE366"/>
  <c r="BE378" s="1"/>
  <c r="I26" i="13" s="1"/>
  <c r="G371" i="14"/>
  <c r="I371"/>
  <c r="K371"/>
  <c r="BA371"/>
  <c r="BA378" s="1"/>
  <c r="E26" i="13" s="1"/>
  <c r="BB371" i="14"/>
  <c r="BC371"/>
  <c r="BD371"/>
  <c r="BE371"/>
  <c r="G377"/>
  <c r="I377"/>
  <c r="K377"/>
  <c r="K378" s="1"/>
  <c r="BA377"/>
  <c r="BB377"/>
  <c r="BC377"/>
  <c r="BD377"/>
  <c r="BE377"/>
  <c r="G378"/>
  <c r="I378"/>
  <c r="BC378"/>
  <c r="G26" i="13" s="1"/>
  <c r="BD378" i="14"/>
  <c r="H26" i="13" s="1"/>
  <c r="G380" i="14"/>
  <c r="BB380" s="1"/>
  <c r="I380"/>
  <c r="K380"/>
  <c r="BA380"/>
  <c r="BC380"/>
  <c r="BD380"/>
  <c r="BE380"/>
  <c r="BE395" s="1"/>
  <c r="I27" i="13" s="1"/>
  <c r="G381" i="14"/>
  <c r="BB381" s="1"/>
  <c r="I381"/>
  <c r="K381"/>
  <c r="BA381"/>
  <c r="BC381"/>
  <c r="BD381"/>
  <c r="BE381"/>
  <c r="G385"/>
  <c r="BB385" s="1"/>
  <c r="I385"/>
  <c r="K385"/>
  <c r="BA385"/>
  <c r="BC385"/>
  <c r="BD385"/>
  <c r="BE385"/>
  <c r="G391"/>
  <c r="BB391" s="1"/>
  <c r="I391"/>
  <c r="K391"/>
  <c r="BA391"/>
  <c r="BC391"/>
  <c r="BD391"/>
  <c r="BE391"/>
  <c r="G393"/>
  <c r="BB393" s="1"/>
  <c r="I393"/>
  <c r="K393"/>
  <c r="BA393"/>
  <c r="BC393"/>
  <c r="BD393"/>
  <c r="BE393"/>
  <c r="G394"/>
  <c r="BB394" s="1"/>
  <c r="I394"/>
  <c r="K394"/>
  <c r="BA394"/>
  <c r="BC394"/>
  <c r="BD394"/>
  <c r="BE394"/>
  <c r="G395"/>
  <c r="I395"/>
  <c r="K395"/>
  <c r="G397"/>
  <c r="I397"/>
  <c r="K397"/>
  <c r="BA397"/>
  <c r="BB397"/>
  <c r="BC397"/>
  <c r="BD397"/>
  <c r="BE397"/>
  <c r="G398"/>
  <c r="I398"/>
  <c r="K398"/>
  <c r="BA398"/>
  <c r="BB398"/>
  <c r="BC398"/>
  <c r="BD398"/>
  <c r="BE398"/>
  <c r="G399"/>
  <c r="I399"/>
  <c r="K399"/>
  <c r="BA399"/>
  <c r="BB399"/>
  <c r="BC399"/>
  <c r="BD399"/>
  <c r="BE399"/>
  <c r="G400"/>
  <c r="I400"/>
  <c r="K400"/>
  <c r="BA400"/>
  <c r="BB400"/>
  <c r="BC400"/>
  <c r="BD400"/>
  <c r="BE400"/>
  <c r="G401"/>
  <c r="I401"/>
  <c r="K401"/>
  <c r="BA401"/>
  <c r="BB401"/>
  <c r="F28" i="13" s="1"/>
  <c r="BC401" i="14"/>
  <c r="BD401"/>
  <c r="BE401"/>
  <c r="G403"/>
  <c r="I403"/>
  <c r="K403"/>
  <c r="BA403"/>
  <c r="BB403"/>
  <c r="BC403"/>
  <c r="BD403"/>
  <c r="BE403"/>
  <c r="G405"/>
  <c r="I405"/>
  <c r="K405"/>
  <c r="BA405"/>
  <c r="BB405"/>
  <c r="BC405"/>
  <c r="BD405"/>
  <c r="BE405"/>
  <c r="G407"/>
  <c r="I407"/>
  <c r="K407"/>
  <c r="BA407"/>
  <c r="BB407"/>
  <c r="BC407"/>
  <c r="BD407"/>
  <c r="BE407"/>
  <c r="G409"/>
  <c r="I409"/>
  <c r="K409"/>
  <c r="BA409"/>
  <c r="BB409"/>
  <c r="BC409"/>
  <c r="BD409"/>
  <c r="BE409"/>
  <c r="G412"/>
  <c r="I412"/>
  <c r="K412"/>
  <c r="BA412"/>
  <c r="BB412"/>
  <c r="BC412"/>
  <c r="BD412"/>
  <c r="BE412"/>
  <c r="G415"/>
  <c r="I415"/>
  <c r="K415"/>
  <c r="BA415"/>
  <c r="BB415"/>
  <c r="BC415"/>
  <c r="BD415"/>
  <c r="BE415"/>
  <c r="G422"/>
  <c r="I422"/>
  <c r="K422"/>
  <c r="BA422"/>
  <c r="BB422"/>
  <c r="BC422"/>
  <c r="BD422"/>
  <c r="BE422"/>
  <c r="G423"/>
  <c r="I423"/>
  <c r="K423"/>
  <c r="BA423"/>
  <c r="BB423"/>
  <c r="BC423"/>
  <c r="BD423"/>
  <c r="BE423"/>
  <c r="G425"/>
  <c r="I425"/>
  <c r="K425"/>
  <c r="BA425"/>
  <c r="BB425"/>
  <c r="BC425"/>
  <c r="BD425"/>
  <c r="BE425"/>
  <c r="G429"/>
  <c r="I429"/>
  <c r="K429"/>
  <c r="BA429"/>
  <c r="BB429"/>
  <c r="BC429"/>
  <c r="BD429"/>
  <c r="BE429"/>
  <c r="G434"/>
  <c r="I434"/>
  <c r="K434"/>
  <c r="BA434"/>
  <c r="BB434"/>
  <c r="BC434"/>
  <c r="BD434"/>
  <c r="BE434"/>
  <c r="G435"/>
  <c r="I435"/>
  <c r="K435"/>
  <c r="BA435"/>
  <c r="BB435"/>
  <c r="BC435"/>
  <c r="BD435"/>
  <c r="BE435"/>
  <c r="G438"/>
  <c r="I438"/>
  <c r="K438"/>
  <c r="BA438"/>
  <c r="BB438"/>
  <c r="BC438"/>
  <c r="BD438"/>
  <c r="BE438"/>
  <c r="G443"/>
  <c r="I443"/>
  <c r="K443"/>
  <c r="BA443"/>
  <c r="BB443"/>
  <c r="BC443"/>
  <c r="BD443"/>
  <c r="BE443"/>
  <c r="G447"/>
  <c r="I447"/>
  <c r="K447"/>
  <c r="BA447"/>
  <c r="BB447"/>
  <c r="BC447"/>
  <c r="BD447"/>
  <c r="BE447"/>
  <c r="G449"/>
  <c r="I449"/>
  <c r="K449"/>
  <c r="BA449"/>
  <c r="BB449"/>
  <c r="BC449"/>
  <c r="BD449"/>
  <c r="BE449"/>
  <c r="G450"/>
  <c r="I450"/>
  <c r="K450"/>
  <c r="BA450"/>
  <c r="E29" i="13" s="1"/>
  <c r="BB450" i="14"/>
  <c r="F29" i="13" s="1"/>
  <c r="BC450" i="14"/>
  <c r="G29" i="13" s="1"/>
  <c r="BD450" i="14"/>
  <c r="BE450"/>
  <c r="I29" i="13" s="1"/>
  <c r="G452" i="14"/>
  <c r="I452"/>
  <c r="K452"/>
  <c r="BA452"/>
  <c r="BB452"/>
  <c r="BC452"/>
  <c r="BD452"/>
  <c r="BE452"/>
  <c r="G454"/>
  <c r="I454"/>
  <c r="K454"/>
  <c r="BA454"/>
  <c r="BB454"/>
  <c r="BC454"/>
  <c r="BD454"/>
  <c r="BE454"/>
  <c r="G456"/>
  <c r="I456"/>
  <c r="K456"/>
  <c r="BA456"/>
  <c r="BB456"/>
  <c r="BC456"/>
  <c r="BD456"/>
  <c r="BE456"/>
  <c r="G457"/>
  <c r="I457"/>
  <c r="K457"/>
  <c r="BA457"/>
  <c r="BB457"/>
  <c r="BC457"/>
  <c r="BD457"/>
  <c r="BE457"/>
  <c r="G458"/>
  <c r="I458"/>
  <c r="K458"/>
  <c r="BA458"/>
  <c r="BB458"/>
  <c r="BC458"/>
  <c r="BD458"/>
  <c r="BE458"/>
  <c r="G459"/>
  <c r="I459"/>
  <c r="K459"/>
  <c r="BA459"/>
  <c r="BB459"/>
  <c r="BC459"/>
  <c r="BD459"/>
  <c r="BE459"/>
  <c r="G460"/>
  <c r="I460"/>
  <c r="K460"/>
  <c r="BA460"/>
  <c r="BB460"/>
  <c r="BC460"/>
  <c r="BD460"/>
  <c r="BE460"/>
  <c r="G461"/>
  <c r="I461"/>
  <c r="K461"/>
  <c r="BA461"/>
  <c r="BB461"/>
  <c r="BC461"/>
  <c r="BD461"/>
  <c r="BE461"/>
  <c r="G462"/>
  <c r="I462"/>
  <c r="K462"/>
  <c r="BA462"/>
  <c r="BB462"/>
  <c r="BC462"/>
  <c r="BD462"/>
  <c r="BE462"/>
  <c r="G463"/>
  <c r="I463"/>
  <c r="K463"/>
  <c r="BA463"/>
  <c r="BB463"/>
  <c r="BC463"/>
  <c r="BD463"/>
  <c r="BE463"/>
  <c r="G465"/>
  <c r="I465"/>
  <c r="K465"/>
  <c r="BA465"/>
  <c r="BB465"/>
  <c r="BC465"/>
  <c r="BD465"/>
  <c r="BE465"/>
  <c r="G466"/>
  <c r="I466"/>
  <c r="K466"/>
  <c r="BA466"/>
  <c r="BB466"/>
  <c r="BC466"/>
  <c r="BD466"/>
  <c r="BE466"/>
  <c r="G468"/>
  <c r="I468"/>
  <c r="K468"/>
  <c r="BA468"/>
  <c r="BB468"/>
  <c r="BC468"/>
  <c r="BD468"/>
  <c r="BE468"/>
  <c r="G472"/>
  <c r="I472"/>
  <c r="K472"/>
  <c r="BA472"/>
  <c r="BB472"/>
  <c r="BC472"/>
  <c r="BD472"/>
  <c r="BE472"/>
  <c r="G475"/>
  <c r="I475"/>
  <c r="K475"/>
  <c r="BA475"/>
  <c r="BB475"/>
  <c r="BC475"/>
  <c r="BD475"/>
  <c r="BE475"/>
  <c r="G478"/>
  <c r="I478"/>
  <c r="K478"/>
  <c r="BA478"/>
  <c r="BB478"/>
  <c r="BC478"/>
  <c r="BD478"/>
  <c r="BE478"/>
  <c r="G481"/>
  <c r="I481"/>
  <c r="K481"/>
  <c r="BA481"/>
  <c r="BB481"/>
  <c r="BC481"/>
  <c r="BD481"/>
  <c r="BE481"/>
  <c r="G483"/>
  <c r="I483"/>
  <c r="K483"/>
  <c r="BA483"/>
  <c r="BB483"/>
  <c r="BC483"/>
  <c r="BD483"/>
  <c r="BE483"/>
  <c r="G491"/>
  <c r="I491"/>
  <c r="K491"/>
  <c r="BA491"/>
  <c r="BB491"/>
  <c r="BC491"/>
  <c r="BD491"/>
  <c r="BE491"/>
  <c r="G494"/>
  <c r="I494"/>
  <c r="K494"/>
  <c r="BA494"/>
  <c r="BB494"/>
  <c r="BC494"/>
  <c r="BD494"/>
  <c r="BE494"/>
  <c r="G495"/>
  <c r="I495"/>
  <c r="K495"/>
  <c r="BA495"/>
  <c r="BB495"/>
  <c r="BC495"/>
  <c r="BD495"/>
  <c r="BE495"/>
  <c r="G496"/>
  <c r="I496"/>
  <c r="K496"/>
  <c r="BA496"/>
  <c r="BB496"/>
  <c r="BC496"/>
  <c r="BD496"/>
  <c r="BE496"/>
  <c r="G497"/>
  <c r="I497"/>
  <c r="K497"/>
  <c r="BA497"/>
  <c r="BB497"/>
  <c r="BC497"/>
  <c r="BD497"/>
  <c r="BE497"/>
  <c r="G498"/>
  <c r="I498"/>
  <c r="K498"/>
  <c r="BA498"/>
  <c r="BB498"/>
  <c r="BC498"/>
  <c r="BD498"/>
  <c r="BE498"/>
  <c r="G512"/>
  <c r="I512"/>
  <c r="K512"/>
  <c r="BA512"/>
  <c r="BB512"/>
  <c r="BC512"/>
  <c r="BD512"/>
  <c r="BE512"/>
  <c r="G513"/>
  <c r="I513"/>
  <c r="K513"/>
  <c r="BA513"/>
  <c r="E30" i="13" s="1"/>
  <c r="BB513" i="14"/>
  <c r="F30" i="13" s="1"/>
  <c r="BC513" i="14"/>
  <c r="G30" i="13" s="1"/>
  <c r="BD513" i="14"/>
  <c r="BE513"/>
  <c r="G515"/>
  <c r="I515"/>
  <c r="K515"/>
  <c r="BA515"/>
  <c r="BB515"/>
  <c r="BC515"/>
  <c r="BD515"/>
  <c r="BE515"/>
  <c r="G517"/>
  <c r="I517"/>
  <c r="K517"/>
  <c r="BA517"/>
  <c r="BB517"/>
  <c r="BC517"/>
  <c r="BD517"/>
  <c r="BE517"/>
  <c r="G521"/>
  <c r="I521"/>
  <c r="K521"/>
  <c r="BA521"/>
  <c r="BB521"/>
  <c r="BC521"/>
  <c r="BD521"/>
  <c r="BE521"/>
  <c r="G523"/>
  <c r="I523"/>
  <c r="K523"/>
  <c r="BA523"/>
  <c r="BB523"/>
  <c r="BC523"/>
  <c r="BD523"/>
  <c r="BE523"/>
  <c r="G524"/>
  <c r="I524"/>
  <c r="K524"/>
  <c r="BA524"/>
  <c r="E31" i="13" s="1"/>
  <c r="BB524" i="14"/>
  <c r="BC524"/>
  <c r="G31" i="13" s="1"/>
  <c r="BD524" i="14"/>
  <c r="BE524"/>
  <c r="I31" i="13" s="1"/>
  <c r="G526" i="14"/>
  <c r="I526"/>
  <c r="K526"/>
  <c r="BA526"/>
  <c r="BB526"/>
  <c r="BC526"/>
  <c r="BD526"/>
  <c r="BE526"/>
  <c r="G527"/>
  <c r="I527"/>
  <c r="K527"/>
  <c r="BA527"/>
  <c r="BB527"/>
  <c r="BC527"/>
  <c r="BD527"/>
  <c r="BE527"/>
  <c r="G528"/>
  <c r="I528"/>
  <c r="K528"/>
  <c r="BA528"/>
  <c r="BB528"/>
  <c r="BC528"/>
  <c r="BD528"/>
  <c r="BE528"/>
  <c r="G529"/>
  <c r="I529"/>
  <c r="K529"/>
  <c r="BA529"/>
  <c r="BB529"/>
  <c r="BC529"/>
  <c r="BD529"/>
  <c r="BE529"/>
  <c r="G530"/>
  <c r="I530"/>
  <c r="K530"/>
  <c r="BA530"/>
  <c r="BB530"/>
  <c r="BC530"/>
  <c r="BD530"/>
  <c r="BE530"/>
  <c r="G531"/>
  <c r="I531"/>
  <c r="K531"/>
  <c r="BA531"/>
  <c r="BB531"/>
  <c r="BC531"/>
  <c r="BD531"/>
  <c r="BE531"/>
  <c r="G532"/>
  <c r="I532"/>
  <c r="K532"/>
  <c r="BA532"/>
  <c r="BB532"/>
  <c r="BC532"/>
  <c r="BD532"/>
  <c r="BE532"/>
  <c r="G533"/>
  <c r="I533"/>
  <c r="K533"/>
  <c r="BA533"/>
  <c r="BB533"/>
  <c r="BC533"/>
  <c r="BD533"/>
  <c r="BE533"/>
  <c r="G534"/>
  <c r="I534"/>
  <c r="K534"/>
  <c r="BA534"/>
  <c r="BB534"/>
  <c r="BC534"/>
  <c r="BD534"/>
  <c r="BE534"/>
  <c r="G535"/>
  <c r="I535"/>
  <c r="K535"/>
  <c r="BA535"/>
  <c r="BB535"/>
  <c r="BC535"/>
  <c r="BD535"/>
  <c r="BE535"/>
  <c r="G536"/>
  <c r="I536"/>
  <c r="K536"/>
  <c r="BA536"/>
  <c r="BB536"/>
  <c r="BC536"/>
  <c r="BD536"/>
  <c r="BE536"/>
  <c r="G537"/>
  <c r="I537"/>
  <c r="K537"/>
  <c r="BA537"/>
  <c r="BB537"/>
  <c r="BC537"/>
  <c r="BD537"/>
  <c r="BE537"/>
  <c r="G539"/>
  <c r="I539"/>
  <c r="K539"/>
  <c r="BA539"/>
  <c r="BB539"/>
  <c r="BC539"/>
  <c r="BD539"/>
  <c r="BE539"/>
  <c r="G541"/>
  <c r="I541"/>
  <c r="K541"/>
  <c r="BA541"/>
  <c r="BB541"/>
  <c r="BC541"/>
  <c r="BD541"/>
  <c r="BE541"/>
  <c r="G542"/>
  <c r="I542"/>
  <c r="K542"/>
  <c r="BA542"/>
  <c r="E32" i="13" s="1"/>
  <c r="BB542" i="14"/>
  <c r="F32" i="13" s="1"/>
  <c r="BC542" i="14"/>
  <c r="BD542"/>
  <c r="BE542"/>
  <c r="G544"/>
  <c r="G610" s="1"/>
  <c r="I544"/>
  <c r="I610" s="1"/>
  <c r="K544"/>
  <c r="K610" s="1"/>
  <c r="BA544"/>
  <c r="BB544"/>
  <c r="BC544"/>
  <c r="BD544"/>
  <c r="BE544"/>
  <c r="G548"/>
  <c r="I548"/>
  <c r="K548"/>
  <c r="BA548"/>
  <c r="BB548"/>
  <c r="BC548"/>
  <c r="BD548"/>
  <c r="BE548"/>
  <c r="G552"/>
  <c r="I552"/>
  <c r="K552"/>
  <c r="BA552"/>
  <c r="BB552"/>
  <c r="BC552"/>
  <c r="BD552"/>
  <c r="BE552"/>
  <c r="G556"/>
  <c r="I556"/>
  <c r="K556"/>
  <c r="BA556"/>
  <c r="BB556"/>
  <c r="BC556"/>
  <c r="BD556"/>
  <c r="BE556"/>
  <c r="G558"/>
  <c r="I558"/>
  <c r="K558"/>
  <c r="BA558"/>
  <c r="BB558"/>
  <c r="BC558"/>
  <c r="BD558"/>
  <c r="BE558"/>
  <c r="G562"/>
  <c r="I562"/>
  <c r="K562"/>
  <c r="BA562"/>
  <c r="BB562"/>
  <c r="BC562"/>
  <c r="BD562"/>
  <c r="BE562"/>
  <c r="G566"/>
  <c r="I566"/>
  <c r="K566"/>
  <c r="BA566"/>
  <c r="BB566"/>
  <c r="BC566"/>
  <c r="BD566"/>
  <c r="BE566"/>
  <c r="G570"/>
  <c r="BB570" s="1"/>
  <c r="I570"/>
  <c r="K570"/>
  <c r="BA570"/>
  <c r="BC570"/>
  <c r="BC610" s="1"/>
  <c r="G33" i="13" s="1"/>
  <c r="BD570" i="14"/>
  <c r="BE570"/>
  <c r="G574"/>
  <c r="I574"/>
  <c r="K574"/>
  <c r="BA574"/>
  <c r="BB574"/>
  <c r="BC574"/>
  <c r="BD574"/>
  <c r="BE574"/>
  <c r="G578"/>
  <c r="I578"/>
  <c r="K578"/>
  <c r="BA578"/>
  <c r="BB578"/>
  <c r="BC578"/>
  <c r="BD578"/>
  <c r="BE578"/>
  <c r="G582"/>
  <c r="I582"/>
  <c r="K582"/>
  <c r="BA582"/>
  <c r="BB582"/>
  <c r="BC582"/>
  <c r="BD582"/>
  <c r="BE582"/>
  <c r="G586"/>
  <c r="I586"/>
  <c r="K586"/>
  <c r="BA586"/>
  <c r="BB586"/>
  <c r="BC586"/>
  <c r="BD586"/>
  <c r="BE586"/>
  <c r="G590"/>
  <c r="I590"/>
  <c r="K590"/>
  <c r="BA590"/>
  <c r="BB590"/>
  <c r="BC590"/>
  <c r="BD590"/>
  <c r="BE590"/>
  <c r="G594"/>
  <c r="I594"/>
  <c r="K594"/>
  <c r="BA594"/>
  <c r="BB594"/>
  <c r="BC594"/>
  <c r="BD594"/>
  <c r="BE594"/>
  <c r="G598"/>
  <c r="I598"/>
  <c r="K598"/>
  <c r="BA598"/>
  <c r="BB598"/>
  <c r="BC598"/>
  <c r="BD598"/>
  <c r="BE598"/>
  <c r="G602"/>
  <c r="I602"/>
  <c r="K602"/>
  <c r="BA602"/>
  <c r="BB602"/>
  <c r="BC602"/>
  <c r="BD602"/>
  <c r="BE602"/>
  <c r="G606"/>
  <c r="I606"/>
  <c r="K606"/>
  <c r="BA606"/>
  <c r="BB606"/>
  <c r="BC606"/>
  <c r="BD606"/>
  <c r="BE606"/>
  <c r="BA610"/>
  <c r="E33" i="13" s="1"/>
  <c r="BD610" i="14"/>
  <c r="H33" i="13" s="1"/>
  <c r="BE610" i="14"/>
  <c r="I33" i="13" s="1"/>
  <c r="G612" i="14"/>
  <c r="I612"/>
  <c r="K612"/>
  <c r="K618" s="1"/>
  <c r="BA612"/>
  <c r="BA618" s="1"/>
  <c r="E34" i="13" s="1"/>
  <c r="BB612" i="14"/>
  <c r="BB618" s="1"/>
  <c r="F34" i="13" s="1"/>
  <c r="BC612" i="14"/>
  <c r="BD612"/>
  <c r="BD618" s="1"/>
  <c r="H34" i="13" s="1"/>
  <c r="BE612" i="14"/>
  <c r="G618"/>
  <c r="I618"/>
  <c r="BC618"/>
  <c r="G34" i="13" s="1"/>
  <c r="BE618" i="14"/>
  <c r="I34" i="13" s="1"/>
  <c r="G620" i="14"/>
  <c r="I620"/>
  <c r="K620"/>
  <c r="BA620"/>
  <c r="BA632" s="1"/>
  <c r="E35" i="13" s="1"/>
  <c r="BB620" i="14"/>
  <c r="BC620"/>
  <c r="BD620"/>
  <c r="BE620"/>
  <c r="G631"/>
  <c r="I631"/>
  <c r="K631"/>
  <c r="BA631"/>
  <c r="BB631"/>
  <c r="BC631"/>
  <c r="BD631"/>
  <c r="BE631"/>
  <c r="G632"/>
  <c r="I632"/>
  <c r="K632"/>
  <c r="BB632"/>
  <c r="F35" i="13" s="1"/>
  <c r="BC632" i="14"/>
  <c r="G35" i="13" s="1"/>
  <c r="BD632" i="14"/>
  <c r="BE632"/>
  <c r="I35" i="13" s="1"/>
  <c r="G634" i="14"/>
  <c r="I634"/>
  <c r="K634"/>
  <c r="BA634"/>
  <c r="BB634"/>
  <c r="BC634"/>
  <c r="BD634"/>
  <c r="BE634"/>
  <c r="G649"/>
  <c r="BB649" s="1"/>
  <c r="BB654" s="1"/>
  <c r="F36" i="13" s="1"/>
  <c r="I649" i="14"/>
  <c r="K649"/>
  <c r="BA649"/>
  <c r="BA654" s="1"/>
  <c r="E36" i="13" s="1"/>
  <c r="BC649" i="14"/>
  <c r="BD649"/>
  <c r="BD654" s="1"/>
  <c r="H36" i="13" s="1"/>
  <c r="BE649" i="14"/>
  <c r="G653"/>
  <c r="I653"/>
  <c r="K653"/>
  <c r="BA653"/>
  <c r="BB653"/>
  <c r="BC653"/>
  <c r="BC654" s="1"/>
  <c r="G36" i="13" s="1"/>
  <c r="BD653" i="14"/>
  <c r="BE653"/>
  <c r="G654"/>
  <c r="I654"/>
  <c r="K654"/>
  <c r="BE654"/>
  <c r="I36" i="13" s="1"/>
  <c r="G656" i="14"/>
  <c r="BD656" s="1"/>
  <c r="I656"/>
  <c r="K656"/>
  <c r="BA656"/>
  <c r="BB656"/>
  <c r="BC656"/>
  <c r="BE656"/>
  <c r="G657"/>
  <c r="BD657" s="1"/>
  <c r="I657"/>
  <c r="K657"/>
  <c r="BA657"/>
  <c r="BB657"/>
  <c r="BC657"/>
  <c r="BE657"/>
  <c r="G658"/>
  <c r="BD658" s="1"/>
  <c r="I658"/>
  <c r="K658"/>
  <c r="BA658"/>
  <c r="BB658"/>
  <c r="BC658"/>
  <c r="BE658"/>
  <c r="G659"/>
  <c r="BD659" s="1"/>
  <c r="I659"/>
  <c r="K659"/>
  <c r="BA659"/>
  <c r="BB659"/>
  <c r="BC659"/>
  <c r="BE659"/>
  <c r="G660"/>
  <c r="BD660" s="1"/>
  <c r="I660"/>
  <c r="K660"/>
  <c r="BA660"/>
  <c r="BB660"/>
  <c r="BC660"/>
  <c r="BE660"/>
  <c r="G661"/>
  <c r="BD661" s="1"/>
  <c r="I661"/>
  <c r="K661"/>
  <c r="BA661"/>
  <c r="BB661"/>
  <c r="BC661"/>
  <c r="BE661"/>
  <c r="G662"/>
  <c r="BD662" s="1"/>
  <c r="I662"/>
  <c r="K662"/>
  <c r="BA662"/>
  <c r="BB662"/>
  <c r="BC662"/>
  <c r="BE662"/>
  <c r="G663"/>
  <c r="BD663" s="1"/>
  <c r="I663"/>
  <c r="K663"/>
  <c r="BA663"/>
  <c r="BB663"/>
  <c r="BC663"/>
  <c r="BE663"/>
  <c r="G664"/>
  <c r="BD664" s="1"/>
  <c r="I664"/>
  <c r="K664"/>
  <c r="BA664"/>
  <c r="BB664"/>
  <c r="BC664"/>
  <c r="BE664"/>
  <c r="G665"/>
  <c r="BD665" s="1"/>
  <c r="I665"/>
  <c r="K665"/>
  <c r="BA665"/>
  <c r="BB665"/>
  <c r="BC665"/>
  <c r="BE665"/>
  <c r="G666"/>
  <c r="BD666" s="1"/>
  <c r="I666"/>
  <c r="K666"/>
  <c r="BA666"/>
  <c r="BB666"/>
  <c r="BC666"/>
  <c r="BC667" s="1"/>
  <c r="G37" i="13" s="1"/>
  <c r="BE666" i="14"/>
  <c r="G667"/>
  <c r="I667"/>
  <c r="K667"/>
  <c r="BA667"/>
  <c r="E37" i="13" s="1"/>
  <c r="BB667" i="14"/>
  <c r="F37" i="13" s="1"/>
  <c r="BE667" i="14"/>
  <c r="I37" i="13" s="1"/>
  <c r="G669" i="14"/>
  <c r="I669"/>
  <c r="K669"/>
  <c r="BA669"/>
  <c r="BB669"/>
  <c r="BB676" s="1"/>
  <c r="F38" i="13" s="1"/>
  <c r="BC669" i="14"/>
  <c r="BC676" s="1"/>
  <c r="G38" i="13" s="1"/>
  <c r="BD669" i="14"/>
  <c r="BE669"/>
  <c r="BE676" s="1"/>
  <c r="I38" i="13" s="1"/>
  <c r="G670" i="14"/>
  <c r="I670"/>
  <c r="K670"/>
  <c r="BA670"/>
  <c r="BB670"/>
  <c r="BC670"/>
  <c r="BD670"/>
  <c r="BE670"/>
  <c r="G671"/>
  <c r="I671"/>
  <c r="K671"/>
  <c r="BA671"/>
  <c r="BB671"/>
  <c r="BC671"/>
  <c r="BD671"/>
  <c r="BE671"/>
  <c r="G672"/>
  <c r="I672"/>
  <c r="K672"/>
  <c r="BA672"/>
  <c r="BB672"/>
  <c r="BC672"/>
  <c r="BD672"/>
  <c r="BE672"/>
  <c r="G673"/>
  <c r="I673"/>
  <c r="K673"/>
  <c r="BA673"/>
  <c r="BB673"/>
  <c r="BC673"/>
  <c r="BD673"/>
  <c r="BE673"/>
  <c r="G674"/>
  <c r="I674"/>
  <c r="K674"/>
  <c r="BA674"/>
  <c r="BA676" s="1"/>
  <c r="E38" i="13" s="1"/>
  <c r="BB674" i="14"/>
  <c r="BC674"/>
  <c r="BD674"/>
  <c r="BE674"/>
  <c r="G675"/>
  <c r="I675"/>
  <c r="K675"/>
  <c r="BA675"/>
  <c r="BB675"/>
  <c r="BC675"/>
  <c r="BD675"/>
  <c r="BE675"/>
  <c r="G676"/>
  <c r="I676"/>
  <c r="K676"/>
  <c r="BD676"/>
  <c r="A7" i="13"/>
  <c r="B7"/>
  <c r="F7"/>
  <c r="H7"/>
  <c r="A8"/>
  <c r="B8"/>
  <c r="F8"/>
  <c r="H8"/>
  <c r="I8"/>
  <c r="A9"/>
  <c r="B9"/>
  <c r="F9"/>
  <c r="H9"/>
  <c r="A10"/>
  <c r="B10"/>
  <c r="F10"/>
  <c r="G10"/>
  <c r="H10"/>
  <c r="I10"/>
  <c r="A11"/>
  <c r="B11"/>
  <c r="H11"/>
  <c r="A12"/>
  <c r="B12"/>
  <c r="A13"/>
  <c r="B13"/>
  <c r="H13"/>
  <c r="A14"/>
  <c r="B14"/>
  <c r="A15"/>
  <c r="B15"/>
  <c r="F15"/>
  <c r="H15"/>
  <c r="A16"/>
  <c r="B16"/>
  <c r="F16"/>
  <c r="G16"/>
  <c r="H16"/>
  <c r="A17"/>
  <c r="B17"/>
  <c r="H17"/>
  <c r="A18"/>
  <c r="B18"/>
  <c r="F18"/>
  <c r="H18"/>
  <c r="A19"/>
  <c r="B19"/>
  <c r="F19"/>
  <c r="H19"/>
  <c r="A20"/>
  <c r="B20"/>
  <c r="H20"/>
  <c r="I20"/>
  <c r="A21"/>
  <c r="B21"/>
  <c r="H21"/>
  <c r="A22"/>
  <c r="B22"/>
  <c r="A23"/>
  <c r="B23"/>
  <c r="H23"/>
  <c r="A24"/>
  <c r="B24"/>
  <c r="H24"/>
  <c r="I24"/>
  <c r="A25"/>
  <c r="B25"/>
  <c r="H25"/>
  <c r="A26"/>
  <c r="B26"/>
  <c r="A27"/>
  <c r="B27"/>
  <c r="A28"/>
  <c r="B28"/>
  <c r="E28"/>
  <c r="G28"/>
  <c r="H28"/>
  <c r="I28"/>
  <c r="A29"/>
  <c r="B29"/>
  <c r="H29"/>
  <c r="A30"/>
  <c r="B30"/>
  <c r="H30"/>
  <c r="I30"/>
  <c r="A31"/>
  <c r="B31"/>
  <c r="F31"/>
  <c r="H31"/>
  <c r="A32"/>
  <c r="B32"/>
  <c r="G32"/>
  <c r="H32"/>
  <c r="I32"/>
  <c r="A33"/>
  <c r="B33"/>
  <c r="A34"/>
  <c r="B34"/>
  <c r="A35"/>
  <c r="B35"/>
  <c r="H35"/>
  <c r="A36"/>
  <c r="B36"/>
  <c r="A37"/>
  <c r="B37"/>
  <c r="A38"/>
  <c r="B38"/>
  <c r="H38"/>
  <c r="I44"/>
  <c r="I45"/>
  <c r="I46"/>
  <c r="H52" s="1"/>
  <c r="G23" i="12" s="1"/>
  <c r="I47" i="13"/>
  <c r="I48"/>
  <c r="G19" i="12" s="1"/>
  <c r="I49" i="13"/>
  <c r="I50"/>
  <c r="I51"/>
  <c r="G7" i="12"/>
  <c r="D15"/>
  <c r="G15"/>
  <c r="D16"/>
  <c r="G16"/>
  <c r="D17"/>
  <c r="G17"/>
  <c r="D18"/>
  <c r="G18"/>
  <c r="D19"/>
  <c r="D20"/>
  <c r="G20"/>
  <c r="D21"/>
  <c r="G21"/>
  <c r="C31"/>
  <c r="C33"/>
  <c r="F33"/>
  <c r="BD667" i="14" l="1"/>
  <c r="H37" i="13" s="1"/>
  <c r="BA264" i="14"/>
  <c r="E17" i="13" s="1"/>
  <c r="BA255" i="14"/>
  <c r="E16" i="13" s="1"/>
  <c r="BA216" i="14"/>
  <c r="E15" i="13" s="1"/>
  <c r="BA287" i="14"/>
  <c r="E20" i="13" s="1"/>
  <c r="BA297" i="14"/>
  <c r="E21" i="13" s="1"/>
  <c r="BA266" i="14"/>
  <c r="BA269" s="1"/>
  <c r="E18" i="13" s="1"/>
  <c r="BD204" i="14"/>
  <c r="H14" i="13" s="1"/>
  <c r="I204" i="14"/>
  <c r="K287"/>
  <c r="BB610"/>
  <c r="F33" i="13" s="1"/>
  <c r="G204" i="14"/>
  <c r="BC395"/>
  <c r="G27" i="13" s="1"/>
  <c r="BB204" i="14"/>
  <c r="F14" i="13" s="1"/>
  <c r="K204" i="14"/>
  <c r="BD395"/>
  <c r="H27" i="13" s="1"/>
  <c r="BB395" i="14"/>
  <c r="F27" i="13" s="1"/>
  <c r="BA395" i="14"/>
  <c r="E27" i="13" s="1"/>
  <c r="BA204" i="14"/>
  <c r="E14" i="13" s="1"/>
  <c r="I39"/>
  <c r="C21" i="12" s="1"/>
  <c r="G39" i="13"/>
  <c r="C18" i="12" s="1"/>
  <c r="G22"/>
  <c r="F39" i="13" l="1"/>
  <c r="C16" i="12" s="1"/>
  <c r="H39" i="13"/>
  <c r="C17" i="12" s="1"/>
  <c r="E39" i="13"/>
  <c r="C15" i="12" s="1"/>
  <c r="C19" s="1"/>
  <c r="C22" s="1"/>
  <c r="C23" s="1"/>
  <c r="F15" i="10" s="1"/>
  <c r="F30" i="12" l="1"/>
  <c r="F31" s="1"/>
  <c r="F34" s="1"/>
  <c r="H39" i="1"/>
  <c r="E14" i="11" l="1"/>
  <c r="E15"/>
  <c r="E16"/>
  <c r="E17"/>
  <c r="E18"/>
  <c r="E19"/>
  <c r="E22"/>
  <c r="E23"/>
  <c r="E24"/>
  <c r="E25"/>
  <c r="E26"/>
  <c r="E27"/>
  <c r="E28"/>
  <c r="E29"/>
  <c r="E12"/>
  <c r="BE21" i="10"/>
  <c r="BD21"/>
  <c r="BC21"/>
  <c r="BB21"/>
  <c r="BA21"/>
  <c r="K21"/>
  <c r="I21"/>
  <c r="G21"/>
  <c r="BE20"/>
  <c r="BD20"/>
  <c r="BC20"/>
  <c r="BB20"/>
  <c r="BA20"/>
  <c r="K20"/>
  <c r="I20"/>
  <c r="G20"/>
  <c r="BE19"/>
  <c r="BD19"/>
  <c r="BC19"/>
  <c r="BB19"/>
  <c r="BA19"/>
  <c r="K19"/>
  <c r="I19"/>
  <c r="G19"/>
  <c r="BE18"/>
  <c r="BD18"/>
  <c r="BC18"/>
  <c r="BB18"/>
  <c r="BA18"/>
  <c r="K18"/>
  <c r="I18"/>
  <c r="G18"/>
  <c r="BE17"/>
  <c r="BD17"/>
  <c r="BC17"/>
  <c r="BB17"/>
  <c r="BA17"/>
  <c r="K17"/>
  <c r="I17"/>
  <c r="G17"/>
  <c r="BE16"/>
  <c r="BD16"/>
  <c r="BC16"/>
  <c r="BB16"/>
  <c r="BA16"/>
  <c r="K16"/>
  <c r="I16"/>
  <c r="G16"/>
  <c r="BE15"/>
  <c r="BD15"/>
  <c r="BC15"/>
  <c r="BB15"/>
  <c r="BB22" s="1"/>
  <c r="F7" i="9" s="1"/>
  <c r="F8" s="1"/>
  <c r="C16" i="8" s="1"/>
  <c r="K15" i="10"/>
  <c r="I15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D11"/>
  <c r="BC11"/>
  <c r="BB11"/>
  <c r="BA11"/>
  <c r="K11"/>
  <c r="I11"/>
  <c r="G11"/>
  <c r="BE10"/>
  <c r="BD10"/>
  <c r="BC10"/>
  <c r="BB10"/>
  <c r="BA10"/>
  <c r="K10"/>
  <c r="I10"/>
  <c r="G10"/>
  <c r="BE9"/>
  <c r="BD9"/>
  <c r="BC9"/>
  <c r="BB9"/>
  <c r="BA9"/>
  <c r="K9"/>
  <c r="I9"/>
  <c r="G9"/>
  <c r="BE8"/>
  <c r="BD8"/>
  <c r="BC8"/>
  <c r="BB8"/>
  <c r="BA8"/>
  <c r="K8"/>
  <c r="I8"/>
  <c r="I22" s="1"/>
  <c r="G8"/>
  <c r="B7" i="9"/>
  <c r="A7"/>
  <c r="K22" i="10"/>
  <c r="E4"/>
  <c r="F3"/>
  <c r="G13" i="9"/>
  <c r="I13" s="1"/>
  <c r="H14" s="1"/>
  <c r="G23" i="8" s="1"/>
  <c r="C33"/>
  <c r="F33" s="1"/>
  <c r="C31"/>
  <c r="G15"/>
  <c r="D15"/>
  <c r="G7"/>
  <c r="C33" i="5"/>
  <c r="F33" s="1"/>
  <c r="C31"/>
  <c r="G7"/>
  <c r="G42" i="1"/>
  <c r="H38"/>
  <c r="G38"/>
  <c r="G32"/>
  <c r="H29"/>
  <c r="G29"/>
  <c r="D22"/>
  <c r="D20"/>
  <c r="I19"/>
  <c r="I2"/>
  <c r="G22" i="8" l="1"/>
  <c r="E32" i="11"/>
  <c r="C23" i="5" s="1"/>
  <c r="H40" i="1" s="1"/>
  <c r="I40" s="1"/>
  <c r="F40" s="1"/>
  <c r="BD22" i="10"/>
  <c r="H7" i="9" s="1"/>
  <c r="H8" s="1"/>
  <c r="C17" i="8" s="1"/>
  <c r="BE22" i="10"/>
  <c r="I7" i="9" s="1"/>
  <c r="I8" s="1"/>
  <c r="C21" i="8" s="1"/>
  <c r="BC22" i="10"/>
  <c r="G7" i="9" s="1"/>
  <c r="G8" s="1"/>
  <c r="C18" i="8" s="1"/>
  <c r="F30" i="5"/>
  <c r="I20" i="1"/>
  <c r="F31" i="5" l="1"/>
  <c r="F34" s="1"/>
  <c r="G15" i="10" l="1"/>
  <c r="G22" l="1"/>
  <c r="BA15"/>
  <c r="BA22" s="1"/>
  <c r="E7" i="9" s="1"/>
  <c r="E8" s="1"/>
  <c r="C15" i="8" s="1"/>
  <c r="C19" s="1"/>
  <c r="C22" s="1"/>
  <c r="C23" s="1"/>
  <c r="H30" i="1"/>
  <c r="I39"/>
  <c r="H41" l="1"/>
  <c r="F30" i="8"/>
  <c r="F31" s="1"/>
  <c r="F34" s="1"/>
  <c r="F39" i="1"/>
  <c r="I30"/>
  <c r="F30" l="1"/>
  <c r="H31"/>
  <c r="I41"/>
  <c r="I42" s="1"/>
  <c r="H42"/>
  <c r="F41" l="1"/>
  <c r="F42" s="1"/>
  <c r="I31"/>
  <c r="I32" s="1"/>
  <c r="H32"/>
  <c r="I21" s="1"/>
  <c r="I22" l="1"/>
  <c r="I23" s="1"/>
  <c r="F31"/>
  <c r="F32" s="1"/>
  <c r="J41" l="1"/>
  <c r="J39"/>
  <c r="J40"/>
  <c r="J31"/>
  <c r="J32"/>
  <c r="J42"/>
  <c r="J30"/>
</calcChain>
</file>

<file path=xl/sharedStrings.xml><?xml version="1.0" encoding="utf-8"?>
<sst xmlns="http://schemas.openxmlformats.org/spreadsheetml/2006/main" count="2033" uniqueCount="985">
  <si>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</si>
  <si>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</si>
  <si>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</si>
  <si>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</si>
  <si>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</si>
  <si>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</si>
  <si>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</si>
  <si>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</si>
  <si>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</si>
  <si>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</si>
  <si>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</si>
  <si>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</si>
  <si>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</si>
  <si>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</si>
  <si>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</si>
  <si>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</si>
  <si>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</si>
  <si>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</si>
  <si>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</si>
  <si>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</si>
  <si>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</si>
  <si>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</si>
  <si>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</si>
  <si>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</si>
  <si>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</si>
  <si>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</si>
  <si>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</si>
  <si>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</si>
  <si>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</si>
  <si>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</si>
  <si>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</si>
  <si>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</si>
  <si>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</si>
  <si>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</si>
  <si>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</si>
  <si>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</si>
  <si>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</si>
  <si>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</si>
  <si>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</si>
  <si>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</si>
  <si>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</si>
  <si>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</si>
  <si>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</si>
  <si>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</si>
  <si>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</si>
  <si>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</si>
  <si>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</si>
  <si>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</si>
  <si>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</si>
  <si>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</si>
  <si>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</si>
  <si>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</si>
  <si>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</si>
  <si>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</si>
  <si>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</si>
  <si>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</si>
  <si>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</si>
  <si>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</si>
  <si>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</si>
  <si>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</si>
  <si>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</si>
  <si>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</si>
  <si>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</si>
  <si>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</si>
  <si>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</si>
  <si>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</si>
  <si>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</si>
  <si>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</si>
  <si>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</si>
  <si>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</si>
  <si>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</si>
  <si>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</si>
  <si>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</si>
  <si>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</si>
  <si>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</si>
  <si>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</si>
  <si>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</si>
  <si>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</si>
  <si>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</si>
  <si>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</si>
  <si>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</si>
  <si>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</si>
  <si>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</si>
  <si>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</si>
  <si>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</si>
  <si>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</si>
  <si>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</si>
  <si>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</si>
  <si>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</si>
  <si>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</si>
  <si>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</si>
  <si>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</si>
  <si>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</si>
  <si>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</si>
  <si>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</si>
  <si>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</si>
  <si>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</si>
  <si>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</si>
  <si>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</si>
  <si>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</si>
  <si>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P443</t>
  </si>
  <si>
    <t>Obecní úřad Poličná - energetické úspory</t>
  </si>
  <si>
    <t>P443 Obecní úřad Poličná - energetické úspory</t>
  </si>
  <si>
    <t>01</t>
  </si>
  <si>
    <t>SO01 Obecní úřad</t>
  </si>
  <si>
    <t>01 SO01 Obecní úřad</t>
  </si>
  <si>
    <t>SO 01.1</t>
  </si>
  <si>
    <t>Architektonické  a stavebně-technické řešení</t>
  </si>
  <si>
    <t>1 Zemní práce</t>
  </si>
  <si>
    <t>113107113R00</t>
  </si>
  <si>
    <t xml:space="preserve">Odstranění podkladu pl. 200 m2,kam.těžené tl.30 cm </t>
  </si>
  <si>
    <t>m2</t>
  </si>
  <si>
    <t>113107125R00</t>
  </si>
  <si>
    <t xml:space="preserve">Odstranění podkladu pl. 200 m2,kam.drcené tl.50 cm </t>
  </si>
  <si>
    <t>113108305R00</t>
  </si>
  <si>
    <t xml:space="preserve">Odstranění podkladu pl.do 50 m2, živice tl. 5 cm </t>
  </si>
  <si>
    <t>113108315R00</t>
  </si>
  <si>
    <t xml:space="preserve">Odstranění podkladu pl.do 50 m2, živice tl. 15 cm </t>
  </si>
  <si>
    <t>122201101R00</t>
  </si>
  <si>
    <t xml:space="preserve">Odkopávky nezapažené v hor. 3 do 100 m3 </t>
  </si>
  <si>
    <t>m3</t>
  </si>
  <si>
    <t>14,4594*0,2</t>
  </si>
  <si>
    <t>10,13*0,05*0,2</t>
  </si>
  <si>
    <t>122201109R00</t>
  </si>
  <si>
    <t xml:space="preserve">Příplatek za lepivost - odkopávky v hor. 3 </t>
  </si>
  <si>
    <t>2,9932/2</t>
  </si>
  <si>
    <t>131201201R00</t>
  </si>
  <si>
    <t xml:space="preserve">Hloubení zapažených jam v hor.3 do 100 m3 </t>
  </si>
  <si>
    <t>131201209R00</t>
  </si>
  <si>
    <t xml:space="preserve">Příplatek za lepivost - hloubení zapaž.jam v hor.3 </t>
  </si>
  <si>
    <t>1,248/2</t>
  </si>
  <si>
    <t>139601102R00</t>
  </si>
  <si>
    <t xml:space="preserve">Ruční výkop jam, rýh a šachet v hornině tř. 3 </t>
  </si>
  <si>
    <t>(8,95+4,85+1+5,525)*0,6*0,8</t>
  </si>
  <si>
    <t>162601102R00</t>
  </si>
  <si>
    <t xml:space="preserve">Vodorovné přemístění výkopku z hor.1-4 do 5000 m </t>
  </si>
  <si>
    <t>171201201R00</t>
  </si>
  <si>
    <t xml:space="preserve">Uložení sypaniny na skl.-modelace na výšku přes 2m </t>
  </si>
  <si>
    <t>174105111R00</t>
  </si>
  <si>
    <t xml:space="preserve">Zásyp sypaninou se zhutněním </t>
  </si>
  <si>
    <t>25*0,6*0,2</t>
  </si>
  <si>
    <t>18,25*0,6*0,4</t>
  </si>
  <si>
    <t>175101101RT2</t>
  </si>
  <si>
    <t>Obsyp potrubí bez prohození sypaniny s dodáním štěrkopísku frakce 4-8 mm</t>
  </si>
  <si>
    <t>25*0,3*0,6</t>
  </si>
  <si>
    <t>12*0,3</t>
  </si>
  <si>
    <t>181101101R00</t>
  </si>
  <si>
    <t xml:space="preserve">Úprava pláně v zářezech v hor. 1-4, bez zhutnění </t>
  </si>
  <si>
    <t>14,4594+21,3180</t>
  </si>
  <si>
    <t>199000002R00</t>
  </si>
  <si>
    <t xml:space="preserve">Poplatek za skládku horniny 1- 4 </t>
  </si>
  <si>
    <t>583418024</t>
  </si>
  <si>
    <t>Kamenivo drcené frakce  16/32</t>
  </si>
  <si>
    <t>T</t>
  </si>
  <si>
    <t>7,38*2</t>
  </si>
  <si>
    <t>2</t>
  </si>
  <si>
    <t>Základy a zvláštní zakládání</t>
  </si>
  <si>
    <t>2 Základy a zvláštní zakládání</t>
  </si>
  <si>
    <t>212755114RX1</t>
  </si>
  <si>
    <t>Trativody z drenážních trubek DN 10 cm bez lože PVC</t>
  </si>
  <si>
    <t>m</t>
  </si>
  <si>
    <t>25+20</t>
  </si>
  <si>
    <t>212971110R00</t>
  </si>
  <si>
    <t xml:space="preserve">Opláštění trativodů z geotext., do sklonu 1:2,5 </t>
  </si>
  <si>
    <t>45*0,6</t>
  </si>
  <si>
    <t>275313611R00</t>
  </si>
  <si>
    <t xml:space="preserve">Beton základových patek prostý C 16/20 </t>
  </si>
  <si>
    <t>0,4*0,6*0,8*2</t>
  </si>
  <si>
    <t>0,6*0,6*0,8*3</t>
  </si>
  <si>
    <t xml:space="preserve">Chránička v patce-trubka PVC 125 </t>
  </si>
  <si>
    <t>69366198</t>
  </si>
  <si>
    <t>27*1,1</t>
  </si>
  <si>
    <t>3</t>
  </si>
  <si>
    <t>Svislé a kompletní konstrukce</t>
  </si>
  <si>
    <t>3 Svislé a kompletní konstrukce</t>
  </si>
  <si>
    <t>310237241RT1</t>
  </si>
  <si>
    <t>Zazdívka otvorů pl. 0,25 m2 cihlami, tl. zdi 30 cm s použitím suché maltové směsi</t>
  </si>
  <si>
    <t>kus</t>
  </si>
  <si>
    <t>Nadbetonování atiky do přesného ztraceného bednění výztuž kotvena do stávající atiky pomocí chem. ktv</t>
  </si>
  <si>
    <t xml:space="preserve">výška nadbetonování:250 mm				</t>
  </si>
  <si>
    <t>02</t>
  </si>
  <si>
    <t xml:space="preserve">výška nadbetonování:300 mm				</t>
  </si>
  <si>
    <t>4</t>
  </si>
  <si>
    <t>Vodorovné konstrukce</t>
  </si>
  <si>
    <t>4 Vodorovné konstrukce</t>
  </si>
  <si>
    <t>451572111R0V</t>
  </si>
  <si>
    <t xml:space="preserve">Lože pod potrubí z kameniva těženého 4-8 mm </t>
  </si>
  <si>
    <t>25*0,6*0,1</t>
  </si>
  <si>
    <t>12*0,1</t>
  </si>
  <si>
    <t>5</t>
  </si>
  <si>
    <t>Komunikace</t>
  </si>
  <si>
    <t>5 Komunikace</t>
  </si>
  <si>
    <t>564231111R00</t>
  </si>
  <si>
    <t xml:space="preserve">Podklad ze štěrkopísku po zhutnění tloušťky 10 cm </t>
  </si>
  <si>
    <t>596215021R00</t>
  </si>
  <si>
    <t xml:space="preserve">Kladení zámkové dlažby tl. 6 cm do drtě tl. 4 cm </t>
  </si>
  <si>
    <t>597091111R00</t>
  </si>
  <si>
    <t xml:space="preserve">Žlab odvodňovací N100 dl. 1000 mm </t>
  </si>
  <si>
    <t>597091131R00</t>
  </si>
  <si>
    <t xml:space="preserve">Čelo žlabu  N 100 plné typ 0-20 </t>
  </si>
  <si>
    <t>597091132R00</t>
  </si>
  <si>
    <t xml:space="preserve">Čelo žlabu  100 výtokové DN 100 </t>
  </si>
  <si>
    <t>59217330</t>
  </si>
  <si>
    <t>Obrubník záhonový 1000x50x250 mm</t>
  </si>
  <si>
    <t>10,13*1,02</t>
  </si>
  <si>
    <t>59245020</t>
  </si>
  <si>
    <t>Dlažba zámková H-PROFIL 20x16,5x6 cm přírodní</t>
  </si>
  <si>
    <t>60</t>
  </si>
  <si>
    <t>Fasáda</t>
  </si>
  <si>
    <t>60 Fasáda</t>
  </si>
  <si>
    <t>602015187RT6</t>
  </si>
  <si>
    <t>61</t>
  </si>
  <si>
    <t>Upravy povrchů vnitřní</t>
  </si>
  <si>
    <t>61 Upravy povrchů vnitřní</t>
  </si>
  <si>
    <t>612409991R00</t>
  </si>
  <si>
    <t xml:space="preserve">Začištění omítek kolem oken,dveří apod. </t>
  </si>
  <si>
    <t>(0,9+0,3)*2*10</t>
  </si>
  <si>
    <t>(0,55+1)*2*1</t>
  </si>
  <si>
    <t>(0,55+0,6)*2*1</t>
  </si>
  <si>
    <t>(0,6+0,6)*2*1</t>
  </si>
  <si>
    <t>(1+1,1)*2*1</t>
  </si>
  <si>
    <t>(1,2+1,1)*2*1</t>
  </si>
  <si>
    <t>(1,2+1,2)*2*2</t>
  </si>
  <si>
    <t>(1,2+1,5)*2*1</t>
  </si>
  <si>
    <t>1,35*4*2</t>
  </si>
  <si>
    <t>(1,35+1,5)*4*2</t>
  </si>
  <si>
    <t>(2,1+1,5)*2*7</t>
  </si>
  <si>
    <t>(2,1*2+1,1)</t>
  </si>
  <si>
    <t>(2,1*2+1,25)</t>
  </si>
  <si>
    <t>612425931R00</t>
  </si>
  <si>
    <t xml:space="preserve">Omítka vápenná vnitřního ostění - štuková </t>
  </si>
  <si>
    <t>(0,9+0,3)*2*0,2*10</t>
  </si>
  <si>
    <t>(0,55+1)*2*0,2*1</t>
  </si>
  <si>
    <t>(0,55+0,6)*2*0,2*1</t>
  </si>
  <si>
    <t>(0,6+0,6)*2*0,2*1</t>
  </si>
  <si>
    <t>(1+1,1)*2*0,2*1</t>
  </si>
  <si>
    <t>(1,2+1,1)*2*0,2*1</t>
  </si>
  <si>
    <t>(1,2+1,2)*2*0,2*2</t>
  </si>
  <si>
    <t>(1,2+1,5)*2*0,2*1</t>
  </si>
  <si>
    <t>1,35*4*0,2*2</t>
  </si>
  <si>
    <t>(1,35+1,5)*4*2*0,2</t>
  </si>
  <si>
    <t>(2,1+1,5)*2*0,2*7</t>
  </si>
  <si>
    <t>(2,1*2+1,1)*0,2</t>
  </si>
  <si>
    <t>(2,1*2+1,25)*0,2</t>
  </si>
  <si>
    <t>-8,92</t>
  </si>
  <si>
    <t>62</t>
  </si>
  <si>
    <t>Úpravy povrchů vnější</t>
  </si>
  <si>
    <t>62 Úpravy povrchů vnější</t>
  </si>
  <si>
    <t>620451211RT3</t>
  </si>
  <si>
    <t>Postřik izolací nebo konstrukcí vnějších, MC malta cementová ze suché směsi</t>
  </si>
  <si>
    <t>620991121R00</t>
  </si>
  <si>
    <t xml:space="preserve">Zakrývání výplní vnějších otvorů z lešení </t>
  </si>
  <si>
    <t>0,9*0,3*10</t>
  </si>
  <si>
    <t>0,55*1*1</t>
  </si>
  <si>
    <t>0,55*0,6*1</t>
  </si>
  <si>
    <t>0,6*0,6*1</t>
  </si>
  <si>
    <t>1*1,1*1</t>
  </si>
  <si>
    <t>1,2*1,1*1</t>
  </si>
  <si>
    <t>1,2*1,2*2</t>
  </si>
  <si>
    <t>1,2*1,5*1</t>
  </si>
  <si>
    <t>1,35*1,35*1</t>
  </si>
  <si>
    <t>1,35*1,5*2</t>
  </si>
  <si>
    <t>2,1*1,5*5</t>
  </si>
  <si>
    <t>2,1*1,5*2</t>
  </si>
  <si>
    <t>1,1*2,1</t>
  </si>
  <si>
    <t>1,25*2,1</t>
  </si>
  <si>
    <t>622300131R0V</t>
  </si>
  <si>
    <t>Vyrovnání podkladu tmelem tl. do 5 mm vč.dodavky tmelu</t>
  </si>
  <si>
    <t>13,38+82,3838+478,5772+59,865</t>
  </si>
  <si>
    <t>622300141R00</t>
  </si>
  <si>
    <t xml:space="preserve">Montáž vyrovnávací vrstvy izolantem </t>
  </si>
  <si>
    <t>vyplnění niky:1*2*3</t>
  </si>
  <si>
    <t>622315563R00</t>
  </si>
  <si>
    <t>Zateplovací systém ETICS, parapet, XPS tl. 30 mm parapet</t>
  </si>
  <si>
    <t>K1-K7:(4*0,6+2*0,65+1*1,05+4*1,25+6*1,4+7*2,15+12*0,95)*0,3</t>
  </si>
  <si>
    <t>622323330RTV</t>
  </si>
  <si>
    <t>Zateplovací syst.ETICS,fasáda, EPS šedý,tl. 30 mm s omítkou silikonovou vč.zátek a lišt</t>
  </si>
  <si>
    <t>SV:3,15*0,8*2</t>
  </si>
  <si>
    <t>3,8*0,8*2</t>
  </si>
  <si>
    <t>18,53*(0,45+0,4+0,4)</t>
  </si>
  <si>
    <t>SZ:3,15*0,8*2</t>
  </si>
  <si>
    <t>10,49*(0,45+0,4+0,4)</t>
  </si>
  <si>
    <t>JV:10,199*(0,45+0,4+0,4)</t>
  </si>
  <si>
    <t>3,15*0,8*2</t>
  </si>
  <si>
    <t>622323331RVV</t>
  </si>
  <si>
    <t>podbítí hl.budova JZ:(18,783-6,5)*0,5</t>
  </si>
  <si>
    <t>622323334RT3</t>
  </si>
  <si>
    <t>Zateplovací syst.ETICS,fasáda, EPS šedý,tl.140 mm s omítkou silikonovou vč.lišt a zátek</t>
  </si>
  <si>
    <t>SV:18,53*8,8</t>
  </si>
  <si>
    <t>1,695*1</t>
  </si>
  <si>
    <t>1,695*1/2</t>
  </si>
  <si>
    <t>SZ:10,94*8,8</t>
  </si>
  <si>
    <t>8,14*6</t>
  </si>
  <si>
    <t>JV:19,08*8,8</t>
  </si>
  <si>
    <t>-6,3*2</t>
  </si>
  <si>
    <t>-1,695*1/2</t>
  </si>
  <si>
    <t>JZ:18,55*8,8</t>
  </si>
  <si>
    <t>-6*1</t>
  </si>
  <si>
    <t>-4,7*2,7</t>
  </si>
  <si>
    <t>0,28*8,8*2</t>
  </si>
  <si>
    <t>tl.30 mm:-82,3838</t>
  </si>
  <si>
    <t>otvory:-51,0900</t>
  </si>
  <si>
    <t>XPS:-2,602</t>
  </si>
  <si>
    <t>622323353RT3</t>
  </si>
  <si>
    <t>Zatepl.systém ETICS, ostění, EPS šedý tl. 30 mm s omítkou silikonovou vč.lišt</t>
  </si>
  <si>
    <t>(0,9+0,3)*2*0,3*10</t>
  </si>
  <si>
    <t>(0,55+1)*2*0,3*1</t>
  </si>
  <si>
    <t>(0,55+0,6)*2*0,3*1</t>
  </si>
  <si>
    <t>(0,6+0,6)*2*0,3*1</t>
  </si>
  <si>
    <t>(1+1,1)*2*0,3*1</t>
  </si>
  <si>
    <t>(1,2+1,1)*2*0,3*1</t>
  </si>
  <si>
    <t>(1,2+1,2)*2*0,3*2</t>
  </si>
  <si>
    <t>(1,2+1,5)*2*0,3*1</t>
  </si>
  <si>
    <t>1,35*4*0,3*2</t>
  </si>
  <si>
    <t>(1,35+1,5)*4*2*0,3</t>
  </si>
  <si>
    <t>(2,1+1,5)*2*0,3*7</t>
  </si>
  <si>
    <t>(2,1*2+1,1)*0,3</t>
  </si>
  <si>
    <t>(2,1*2+1,25)*0,3</t>
  </si>
  <si>
    <t>parapet:13,3800</t>
  </si>
  <si>
    <t>622325523RT1</t>
  </si>
  <si>
    <t>Zateplovací systém ETICS, XPS tl. 120 mm s omítkou silikonovou</t>
  </si>
  <si>
    <t>4,75*0,2</t>
  </si>
  <si>
    <t>(4,85+1,67+1,74)*0,2</t>
  </si>
  <si>
    <t>622421121RT2</t>
  </si>
  <si>
    <t>Omítka vnější stěn, MVC, hrubá zatřená s použitím suché maltové směsi</t>
  </si>
  <si>
    <t>622422211R00</t>
  </si>
  <si>
    <t xml:space="preserve">Oprava vnějších omítek vápen. hladk. II, do 20 % </t>
  </si>
  <si>
    <t>622471317RW3</t>
  </si>
  <si>
    <t>Nátěr nebo nástřik stěn vnějších, složitost 1 - 2 barva silikonová</t>
  </si>
  <si>
    <t>622481211RU1</t>
  </si>
  <si>
    <t>Montáž výztužné sítě (perlinky) do stěrky-stěny včetně výztužné sítě a stěrkového tmelu</t>
  </si>
  <si>
    <t>římsa:90*0,5</t>
  </si>
  <si>
    <t>věž:20</t>
  </si>
  <si>
    <t>622904112R00</t>
  </si>
  <si>
    <t xml:space="preserve">Očištění fasád tlakovou vodou složitost 1 - 2 </t>
  </si>
  <si>
    <t>634,2060+65+38,53</t>
  </si>
  <si>
    <t xml:space="preserve">D+M nápis OBECNÍ ÚŘAD-malba </t>
  </si>
  <si>
    <t>Příplatek za barevné provádění fasády a příplatkov barvy</t>
  </si>
  <si>
    <t>F1</t>
  </si>
  <si>
    <t>D + M průběžná římsa z EPS 150 se stěrkovou hmotou na bázy akrylátu, nátěr barvou RAL 7037</t>
  </si>
  <si>
    <t>Viz. výpis plastických prvků</t>
  </si>
  <si>
    <t>F2</t>
  </si>
  <si>
    <t>F3</t>
  </si>
  <si>
    <t>F4</t>
  </si>
  <si>
    <t>D + Mkonzola z EPS 150 se stěrkovou hmotou na bázy akrylátu, nátěr barvou RAL 7037</t>
  </si>
  <si>
    <t>28375937</t>
  </si>
  <si>
    <t>Deska fasádní polystyrenová EPS 70 F tl. 90mm</t>
  </si>
  <si>
    <t>6*1,02</t>
  </si>
  <si>
    <t>63</t>
  </si>
  <si>
    <t>Podlahy a podlahové konstrukce</t>
  </si>
  <si>
    <t>63 Podlahy a podlahové konstrukce</t>
  </si>
  <si>
    <t>632451021R00</t>
  </si>
  <si>
    <t>Vyrovnávací potěr MC 15, v pásu, tl. 20 mm pod vnitřní parapety</t>
  </si>
  <si>
    <t>13,38/0,3*0,2</t>
  </si>
  <si>
    <t>639561111R00</t>
  </si>
  <si>
    <t xml:space="preserve">Obrubník zahradní výšky 200 mm, šedý </t>
  </si>
  <si>
    <t>17+0,6*2</t>
  </si>
  <si>
    <t>18,53</t>
  </si>
  <si>
    <t>0,6*2</t>
  </si>
  <si>
    <t>639571215R00</t>
  </si>
  <si>
    <t xml:space="preserve">Okapový chodník podél budovy z kačírku tl. 150 mm </t>
  </si>
  <si>
    <t>17*0,6</t>
  </si>
  <si>
    <t>18,53*0,6</t>
  </si>
  <si>
    <t>639571311R00</t>
  </si>
  <si>
    <t xml:space="preserve">Okapový chodník - textilie proti prorůstání 45g/m2 </t>
  </si>
  <si>
    <t>64</t>
  </si>
  <si>
    <t>Výplně otvorů</t>
  </si>
  <si>
    <t>64 Výplně otvorů</t>
  </si>
  <si>
    <t>648991113R00</t>
  </si>
  <si>
    <t xml:space="preserve">Osazení parapet.desek plast. a lamin. š.nad 20cm </t>
  </si>
  <si>
    <t>11*0,55</t>
  </si>
  <si>
    <t>6*0,55</t>
  </si>
  <si>
    <t>3*0,6</t>
  </si>
  <si>
    <t>8*0,6</t>
  </si>
  <si>
    <t>1*1</t>
  </si>
  <si>
    <t>2*1,2</t>
  </si>
  <si>
    <t>1,2*2</t>
  </si>
  <si>
    <t>3*1,35</t>
  </si>
  <si>
    <t>3*2,1</t>
  </si>
  <si>
    <t>2*2,1</t>
  </si>
  <si>
    <t>60780015V</t>
  </si>
  <si>
    <t>Parapet interiér  š. 375 mm s nosem</t>
  </si>
  <si>
    <t>6*0,55*1,05</t>
  </si>
  <si>
    <t>60780016V</t>
  </si>
  <si>
    <t>Parapet interiér  š. 425 mm s nosem</t>
  </si>
  <si>
    <t>8*0,6*1,05</t>
  </si>
  <si>
    <t>1*1*1,05</t>
  </si>
  <si>
    <t>1,2*2*1,05</t>
  </si>
  <si>
    <t>2,1*2*1,05</t>
  </si>
  <si>
    <t>60780018V</t>
  </si>
  <si>
    <t>Parapet interiér  š. 525 mm s nosem</t>
  </si>
  <si>
    <t>1,35*3*1,05</t>
  </si>
  <si>
    <t>60780019V</t>
  </si>
  <si>
    <t>Parapet interiér š. 625 mm s nosem</t>
  </si>
  <si>
    <t>0,55*11*1,05</t>
  </si>
  <si>
    <t>0,6*3*1,05</t>
  </si>
  <si>
    <t>2,1*3*1,05</t>
  </si>
  <si>
    <t>60780020V</t>
  </si>
  <si>
    <t>Parapet interiér š. 675 mm s nosem</t>
  </si>
  <si>
    <t>0</t>
  </si>
  <si>
    <t>60780050V</t>
  </si>
  <si>
    <t>Krytka boční pro parapet</t>
  </si>
  <si>
    <t>(11+6+3+8+1+2+2+2+3+3+3+2+2)*2</t>
  </si>
  <si>
    <t>8</t>
  </si>
  <si>
    <t>Trubní vedení</t>
  </si>
  <si>
    <t>8 Trubní vedení</t>
  </si>
  <si>
    <t>871313121R00</t>
  </si>
  <si>
    <t xml:space="preserve">Montáž trub z plastu, gumový kroužek, DN 150 </t>
  </si>
  <si>
    <t>877313123R00</t>
  </si>
  <si>
    <t xml:space="preserve">Montáž tvarovek jednoos. plast. gum.kroužek DN 150 </t>
  </si>
  <si>
    <t>892561111R00</t>
  </si>
  <si>
    <t xml:space="preserve">Zkouška těsnosti kanalizace DN do 125, vodou </t>
  </si>
  <si>
    <t xml:space="preserve">Napojení na stávající deštovou kanalizaci </t>
  </si>
  <si>
    <t>28611149.A</t>
  </si>
  <si>
    <t>Trubka PVC kanalizační hladká d125x3,0x5000mm SN4</t>
  </si>
  <si>
    <t>2*1,015</t>
  </si>
  <si>
    <t>28651657.A</t>
  </si>
  <si>
    <t>Koleno kanalizační KGB 125/ 45° PVC</t>
  </si>
  <si>
    <t>91</t>
  </si>
  <si>
    <t>Doplňující práce na komunikaci</t>
  </si>
  <si>
    <t>91 Doplňující práce na komunikaci</t>
  </si>
  <si>
    <t>916561111R00</t>
  </si>
  <si>
    <t xml:space="preserve">Osazení záhon.obrubníků do lože z C 12/15 s opěrou </t>
  </si>
  <si>
    <t>6,64+3,49</t>
  </si>
  <si>
    <t>919735112R00</t>
  </si>
  <si>
    <t>Řezání stávajícího živičného krytu tl. 5 - 10 cm B10</t>
  </si>
  <si>
    <t>93</t>
  </si>
  <si>
    <t>Dokončovací práce inženýrskách staveb</t>
  </si>
  <si>
    <t>93 Dokončovací práce inženýrskách staveb</t>
  </si>
  <si>
    <t>931961115RRV</t>
  </si>
  <si>
    <t>0,6*0,8*2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</si>
  <si>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</si>
  <si>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</si>
  <si>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</si>
  <si>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</si>
  <si>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</si>
  <si>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Včetně kotvení lešení.</t>
  </si>
  <si>
    <t>(19,08+3+18,53+3)*9*2</t>
  </si>
  <si>
    <t>-5*5</t>
  </si>
  <si>
    <t>941941291R00</t>
  </si>
  <si>
    <t xml:space="preserve">Příplatek za každý měsíc použití lešení k pol.1041 </t>
  </si>
  <si>
    <t>759,9800*2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</si>
  <si>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</si>
  <si>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</si>
  <si>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</si>
  <si>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</si>
  <si>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</si>
  <si>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</si>
  <si>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</si>
  <si>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</si>
  <si>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</si>
  <si>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</si>
  <si>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</si>
  <si>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</si>
  <si>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</si>
  <si>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</si>
  <si>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</si>
  <si>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půda:180,03</t>
  </si>
  <si>
    <t>D6</t>
  </si>
  <si>
    <t xml:space="preserve">Demontáž větrací mřížky </t>
  </si>
  <si>
    <t>V01</t>
  </si>
  <si>
    <t>D+M plastová krycí mřížka d 50 mm včetně prodloužení plast. trubkou d 50 mm, délka 140 mm</t>
  </si>
  <si>
    <t>V02</t>
  </si>
  <si>
    <t>D+M plastová krycí mřížka d 100 mm včetně prodloužení plast. trubkou d 100 mm, délka 140 mm</t>
  </si>
  <si>
    <t>V03</t>
  </si>
  <si>
    <t>D+Mplechová krycí mřížka osazená na líc fasády rozměr 500x300 mm</t>
  </si>
  <si>
    <t>V04</t>
  </si>
  <si>
    <t>D+M plastová krycí mřížka osazená na líc fasády rozměr 150x300 mm</t>
  </si>
  <si>
    <t>V05</t>
  </si>
  <si>
    <t>D+M plastová dvířka osazená na líc fasády rozměr 300x300 mm</t>
  </si>
  <si>
    <t>96</t>
  </si>
  <si>
    <t>Bourání konstrukcí</t>
  </si>
  <si>
    <t>96 Bourání konstrukcí</t>
  </si>
  <si>
    <t>962032631R00</t>
  </si>
  <si>
    <t xml:space="preserve">Bourání zdiva komínového z cihel na MVC </t>
  </si>
  <si>
    <t>0,6*0,6*1,1</t>
  </si>
  <si>
    <t>965081113R00</t>
  </si>
  <si>
    <t xml:space="preserve">Bourání dlažeb z dlaždic půdních plochy nad 1 m2 </t>
  </si>
  <si>
    <t>10,2*17,65</t>
  </si>
  <si>
    <t>965082933R00</t>
  </si>
  <si>
    <t xml:space="preserve">Odstranění násypu tl. do 20 cm, plocha nad 2 m2 </t>
  </si>
  <si>
    <t>966031313R00</t>
  </si>
  <si>
    <t xml:space="preserve">Bourání říms cihelných tl. 30 cm, vyložení 25 cm </t>
  </si>
  <si>
    <t>967031142R0V</t>
  </si>
  <si>
    <t>Přisekání rovných ostění, nadpraží a parapetů B3, B4</t>
  </si>
  <si>
    <t>968061112R00</t>
  </si>
  <si>
    <t xml:space="preserve">Vyvěšení dřevěných okenních křídel pl. do 1,5 m2 </t>
  </si>
  <si>
    <t>10*2</t>
  </si>
  <si>
    <t>1+1+1+1+1+2+1</t>
  </si>
  <si>
    <t>1*2+1*2+1*2+2*2+2*2+5*2+2*2</t>
  </si>
  <si>
    <t>968061126R00</t>
  </si>
  <si>
    <t xml:space="preserve">Vyvěšení dřevěných dveřních křídel pl. nad 2 m2 </t>
  </si>
  <si>
    <t>968062354R00</t>
  </si>
  <si>
    <t xml:space="preserve">Vybourání dřevěných rámů oken dvojitých pl. 1 m2 </t>
  </si>
  <si>
    <t>968062355R00</t>
  </si>
  <si>
    <t xml:space="preserve">Vybourání dřevěných rámů oken dvojitých pl. 2 m2 </t>
  </si>
  <si>
    <t>1*1,1</t>
  </si>
  <si>
    <t>1,2*1,1</t>
  </si>
  <si>
    <t>1,2*1,2*1</t>
  </si>
  <si>
    <t>1,35*1,35</t>
  </si>
  <si>
    <t>968062356R00</t>
  </si>
  <si>
    <t xml:space="preserve">Vybourání dřevěných rámů oken dvojitých pl. 4 m2 </t>
  </si>
  <si>
    <t>968072456R00</t>
  </si>
  <si>
    <t xml:space="preserve">Vybourání kovových dveřních zárubní pl. nad 2 m2 </t>
  </si>
  <si>
    <t>1*2,1*2</t>
  </si>
  <si>
    <t>968083002R00</t>
  </si>
  <si>
    <t xml:space="preserve">Vybourání plastových oken do 2 m2 </t>
  </si>
  <si>
    <t>1,35*1,45*2</t>
  </si>
  <si>
    <t>968095002R00</t>
  </si>
  <si>
    <t xml:space="preserve">Bourání parapetů dřevěných š. do 50 cm </t>
  </si>
  <si>
    <t>Ubourání prahu pro snížení dveří 1000x300mm</t>
  </si>
  <si>
    <t>B7</t>
  </si>
  <si>
    <t xml:space="preserve">Vybourání - osekání nápisu NÁRODNÍ VÝBOR </t>
  </si>
  <si>
    <t>D17</t>
  </si>
  <si>
    <t xml:space="preserve">Demontáž a zpětná montáž pamětní desky </t>
  </si>
  <si>
    <t>97</t>
  </si>
  <si>
    <t>Prorážení otvorů</t>
  </si>
  <si>
    <t>97 Prorážení otvorů</t>
  </si>
  <si>
    <t>978015200</t>
  </si>
  <si>
    <t xml:space="preserve">Vyčištění spar </t>
  </si>
  <si>
    <t>978015231R00</t>
  </si>
  <si>
    <t xml:space="preserve">Otlučení omítek vnějších MVC v složit.1-4 do 20 % </t>
  </si>
  <si>
    <t>978015291R00</t>
  </si>
  <si>
    <t xml:space="preserve">Otlučení omítek vnějších MVC v složit.1-4 do 100 % </t>
  </si>
  <si>
    <t>99</t>
  </si>
  <si>
    <t>Staveništní přesun hmot</t>
  </si>
  <si>
    <t>99 Staveništní přesun hmot</t>
  </si>
  <si>
    <t>998223011R00</t>
  </si>
  <si>
    <t xml:space="preserve">Přesun hmot, pozemní komunikace, kryt dlážděný </t>
  </si>
  <si>
    <t>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</si>
  <si>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</si>
  <si>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</si>
  <si>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</si>
  <si>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</si>
  <si>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</si>
  <si>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711482020RZ1</t>
  </si>
  <si>
    <t>Izolační systém , svisle včetně dodávky nopové fólie  a doplňků</t>
  </si>
  <si>
    <t>18,53*1</t>
  </si>
  <si>
    <t>25*1</t>
  </si>
  <si>
    <t>998711201R00</t>
  </si>
  <si>
    <t xml:space="preserve">Přesun hmot pro izolace proti vodě, výšky do 6 m </t>
  </si>
  <si>
    <t>712</t>
  </si>
  <si>
    <t>Živičné krytiny</t>
  </si>
  <si>
    <t>712 Živičné krytiny</t>
  </si>
  <si>
    <t>712391172RZ3</t>
  </si>
  <si>
    <t>Povlaková krytina střech do 10°, ochran. textilie 1 vrstva - včetně dodávky textilie</t>
  </si>
  <si>
    <t>přístřešek:18,4150</t>
  </si>
  <si>
    <t>přístavba:45</t>
  </si>
  <si>
    <t>712370010RAV</t>
  </si>
  <si>
    <t>Povlaková krytina střech do 30°, termoplasty fólie mPVC tl. 1,5 mm</t>
  </si>
  <si>
    <t>Povlaková krytina včetně předpokládaného podílu vytažení na konstrukci, zesílení koutů a překrytí spár.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</si>
  <si>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</si>
  <si>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</si>
  <si>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</si>
  <si>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</si>
  <si>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</si>
  <si>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713111111RT2</t>
  </si>
  <si>
    <t>Izolace tepelné stropů vrchem kladené volně 2 vrstvy - materiál ve specifikaci</t>
  </si>
  <si>
    <t>713141311R00</t>
  </si>
  <si>
    <t xml:space="preserve">Izolace tepelná střech, EPS, na kotvy </t>
  </si>
  <si>
    <t>5*9</t>
  </si>
  <si>
    <t>28375766.A</t>
  </si>
  <si>
    <t>63151406</t>
  </si>
  <si>
    <t>213,731*1,02</t>
  </si>
  <si>
    <t>63151408</t>
  </si>
  <si>
    <t>Deska z minerální plsti  tl. 120 mm</t>
  </si>
  <si>
    <t>998713202R00</t>
  </si>
  <si>
    <t xml:space="preserve">Přesun hmot pro izolace tepelné, výšky do 12 m </t>
  </si>
  <si>
    <t>721</t>
  </si>
  <si>
    <t>Vnitřní kanalizace</t>
  </si>
  <si>
    <t>721 Vnitřní kanalizace</t>
  </si>
  <si>
    <t>721242111R00</t>
  </si>
  <si>
    <t xml:space="preserve">Lapač střešních splavenin PP HL660 DN 100 </t>
  </si>
  <si>
    <t>721242803R00</t>
  </si>
  <si>
    <t xml:space="preserve">Demontáž lapače střešních splavenin DN 100 </t>
  </si>
  <si>
    <t>Demontáž, posunutí a zpětná montáž lapače střešníc splavenin</t>
  </si>
  <si>
    <t>998721201R00</t>
  </si>
  <si>
    <t xml:space="preserve">Přesun hmot pro vnitřní kanalizaci, výšky do 6 m </t>
  </si>
  <si>
    <t>762</t>
  </si>
  <si>
    <t>Konstrukce tesařské</t>
  </si>
  <si>
    <t>762 Konstrukce tesařské</t>
  </si>
  <si>
    <t>762085140R00</t>
  </si>
  <si>
    <t xml:space="preserve">Hoblování viditelných částí krovu čtyřstranné </t>
  </si>
  <si>
    <t>6+11+6,717+40,611</t>
  </si>
  <si>
    <t>762112110R00</t>
  </si>
  <si>
    <t xml:space="preserve">Montáž konstrukce stěn z řeziva hraněn. do 120 cm2 </t>
  </si>
  <si>
    <t>6*1</t>
  </si>
  <si>
    <t>762112120R00</t>
  </si>
  <si>
    <t xml:space="preserve">Montáž konstrukce stěn z řeziva hraněn. do 224 cm2 </t>
  </si>
  <si>
    <t>5*2,2</t>
  </si>
  <si>
    <t>762195000R00</t>
  </si>
  <si>
    <t xml:space="preserve">Spojovací a ochranné prostředky pro montáž stěn </t>
  </si>
  <si>
    <t>0,14*0,14*5*2</t>
  </si>
  <si>
    <t>0,1*0,1*6*1</t>
  </si>
  <si>
    <t>762332110R00</t>
  </si>
  <si>
    <t xml:space="preserve">Montáž vázaných krovů pravidelných do 120 cm2 </t>
  </si>
  <si>
    <t>1*4,931</t>
  </si>
  <si>
    <t>1*1,786</t>
  </si>
  <si>
    <t>762332120R00</t>
  </si>
  <si>
    <t xml:space="preserve">Montáž vázaných krovů pravidelných do 224 cm2 </t>
  </si>
  <si>
    <t>10*2,244</t>
  </si>
  <si>
    <t>2*1,726</t>
  </si>
  <si>
    <t>2*1,202</t>
  </si>
  <si>
    <t>1*3,08</t>
  </si>
  <si>
    <t>1*6,23</t>
  </si>
  <si>
    <t>1*3,005</t>
  </si>
  <si>
    <t>762342202RT2</t>
  </si>
  <si>
    <t>Montáž laťování střech, vzdálenost latí do 22 cm včetně dodávky řeziva, latě 3/5 cm</t>
  </si>
  <si>
    <t>762395000R00</t>
  </si>
  <si>
    <t xml:space="preserve">Spojovací a ochranné prostředky pro střechy </t>
  </si>
  <si>
    <t>0,97-0,256</t>
  </si>
  <si>
    <t xml:space="preserve">Záklop OSB 18 P+D na rošt šroub </t>
  </si>
  <si>
    <t>762810046V</t>
  </si>
  <si>
    <t xml:space="preserve">Záklop OSB 22 P+D na rošt šroub </t>
  </si>
  <si>
    <t>pochůzí lávky:50</t>
  </si>
  <si>
    <t>762811210RTV</t>
  </si>
  <si>
    <t>Montáž záklopu, vrchní na sraz, hrubá prkna včetně dodávky řeziva, prkna tl. 25 mm</t>
  </si>
  <si>
    <t>762811811R00</t>
  </si>
  <si>
    <t xml:space="preserve">Demontáž záklopů z hrubých prken tl. do 3,2 cm </t>
  </si>
  <si>
    <t>10,94*18,783</t>
  </si>
  <si>
    <t>1,7*4,85</t>
  </si>
  <si>
    <t>762841811R00</t>
  </si>
  <si>
    <t xml:space="preserve">Demontáž podbíjení obkladů stropů bez omítky </t>
  </si>
  <si>
    <t>8,7*0,5</t>
  </si>
  <si>
    <t>6,3*0,5</t>
  </si>
  <si>
    <t>1,6*0,5*2</t>
  </si>
  <si>
    <t>18,783*0,5</t>
  </si>
  <si>
    <t>762911121R00</t>
  </si>
  <si>
    <t>přístřešek:0,97</t>
  </si>
  <si>
    <t>laťování:180,0300*3,3*0,05*0,03</t>
  </si>
  <si>
    <t>stávající konstrukce:180,03*0,01</t>
  </si>
  <si>
    <t>60511081</t>
  </si>
  <si>
    <t>Řezivo SM</t>
  </si>
  <si>
    <t>0,97*1,1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</si>
  <si>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</si>
  <si>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</si>
  <si>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</si>
  <si>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</si>
  <si>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</si>
  <si>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764311822R00</t>
  </si>
  <si>
    <t xml:space="preserve">Demont. krytiny, tabule 2 x 1 m, nad 25 m2, do 30° </t>
  </si>
  <si>
    <t>D24:6*9</t>
  </si>
  <si>
    <t>764311822R0V</t>
  </si>
  <si>
    <t xml:space="preserve">Demontáž části střešní krytiny </t>
  </si>
  <si>
    <t>D23:(5+1,6)*2*0,5</t>
  </si>
  <si>
    <t>764352810R00</t>
  </si>
  <si>
    <t xml:space="preserve">Demontáž žlabů půlkruh. rovných, rš 330 mm, do 30° </t>
  </si>
  <si>
    <t>764359810R00</t>
  </si>
  <si>
    <t xml:space="preserve">Demontáž kotlíku kónického, sklon do 30° </t>
  </si>
  <si>
    <t>764410850R00</t>
  </si>
  <si>
    <t xml:space="preserve">Demontáž oplechování parapetů,rš od 100 do 330 mm </t>
  </si>
  <si>
    <t>764421870R00</t>
  </si>
  <si>
    <t xml:space="preserve">Demontáž oplechování říms,rš od 400 do 500 mm </t>
  </si>
  <si>
    <t>764430810R00</t>
  </si>
  <si>
    <t xml:space="preserve">Demontáž oplechování zdí, rš do 250 mm </t>
  </si>
  <si>
    <t>764430850R00</t>
  </si>
  <si>
    <t xml:space="preserve">Demontáž oplechování zdí,rš 600 mm </t>
  </si>
  <si>
    <t>764454803R00</t>
  </si>
  <si>
    <t xml:space="preserve">Demontáž odpadních trub kruhových,D 150 mm </t>
  </si>
  <si>
    <t>764904203R0V</t>
  </si>
  <si>
    <t>Oplechování kraje střechy r.š. 200 mm ocelový poplastovaný plech s povrchovou úpravou</t>
  </si>
  <si>
    <t>764908103R0V</t>
  </si>
  <si>
    <t>764908106R00</t>
  </si>
  <si>
    <t>Žlab podokapní půlkruhový r.š.330 mm-K16 ocelový poplastovaný plech s povrchovou úpravou</t>
  </si>
  <si>
    <t>včetně háku, čela a spojky.</t>
  </si>
  <si>
    <t>764908111R00</t>
  </si>
  <si>
    <t>Dodávka a montáž kruhové odpadní trouby včetně mezikusů, kolen, objímek a zednické výpomoci.</t>
  </si>
  <si>
    <t>včetně kolena , objímky, mezikusu a zednické výpomoci.</t>
  </si>
  <si>
    <t>764908302R00</t>
  </si>
  <si>
    <t>Oplechování parapetů, rš 250 mm ocelový poplastovaný plech s povrchovou úpravou</t>
  </si>
  <si>
    <t>včetně spojovacích prostředků a zednických výpomocí.</t>
  </si>
  <si>
    <t>K1-K7:4*0,6+2*0,65+1*1,05+4*1,25+6*1,4+7*2,15+12*0,95</t>
  </si>
  <si>
    <t>764918222R00</t>
  </si>
  <si>
    <t xml:space="preserve">Z+M.oplech.okapů poplast.pl.na šikmé střeše rš 330 </t>
  </si>
  <si>
    <t>K18,19:8,4+8,4</t>
  </si>
  <si>
    <t>K22:8</t>
  </si>
  <si>
    <t>764918332R00</t>
  </si>
  <si>
    <t xml:space="preserve">Z+M.lemov.z popl.plech.na plochých střech. rš 330 </t>
  </si>
  <si>
    <t>včetně zednické výpomoci.</t>
  </si>
  <si>
    <t>K20:10,5</t>
  </si>
  <si>
    <t>764918925R00</t>
  </si>
  <si>
    <t xml:space="preserve">Z+M úžlabí z ocel.popl. plechu do rš 1000 mm </t>
  </si>
  <si>
    <t>K21:8</t>
  </si>
  <si>
    <t>764928301R00</t>
  </si>
  <si>
    <t xml:space="preserve">Z+M oplechování zdí z poplast. plechu, rš 250 mm </t>
  </si>
  <si>
    <t>K9-K14:0,2*1</t>
  </si>
  <si>
    <t>41</t>
  </si>
  <si>
    <t>0,6*1</t>
  </si>
  <si>
    <t>764928305R00</t>
  </si>
  <si>
    <t xml:space="preserve">Z+M oplechování zdí z poplast. plechu, rš 600 mm </t>
  </si>
  <si>
    <t>K15:2*1</t>
  </si>
  <si>
    <t>Oplechování styku střech r.š.400 mm ocelový poplastovaný plech s povrchovou úpravou</t>
  </si>
  <si>
    <t>D1</t>
  </si>
  <si>
    <t xml:space="preserve">Demontáž oplechování soklu bez náhrady </t>
  </si>
  <si>
    <t>D13</t>
  </si>
  <si>
    <t xml:space="preserve">Demontáž oplechování římsy </t>
  </si>
  <si>
    <t>D25</t>
  </si>
  <si>
    <t>Rozebrání části krytiny pro provedení nového oplechování styku dvou střech</t>
  </si>
  <si>
    <t>13851063</t>
  </si>
  <si>
    <t>Tabule plechová tl.0,6mm ocelový poplastovaný plech s povrchovou úpravou</t>
  </si>
  <si>
    <t>0,2*0,25*1,1</t>
  </si>
  <si>
    <t>0,25*41*1,1</t>
  </si>
  <si>
    <t>0,22*4*1,1</t>
  </si>
  <si>
    <t>0,24*4*1,1</t>
  </si>
  <si>
    <t>0,22*41*1,1</t>
  </si>
  <si>
    <t>0,6*0,25*1,1</t>
  </si>
  <si>
    <t>0,55*1*1,1</t>
  </si>
  <si>
    <t>8,4*0,2*1,1</t>
  </si>
  <si>
    <t>8,4*0,22*1,1</t>
  </si>
  <si>
    <t>0,23*8,4*1,1</t>
  </si>
  <si>
    <t>0,3*10,5*1,1</t>
  </si>
  <si>
    <t>1*8*1,1</t>
  </si>
  <si>
    <t>0,25*8*1,1</t>
  </si>
  <si>
    <t>998764202R00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</si>
  <si>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</si>
  <si>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</si>
  <si>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</si>
  <si>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</si>
  <si>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766601212R00</t>
  </si>
  <si>
    <t xml:space="preserve">Těsnění okenní spáry, ostění, PT páska+ PP páska </t>
  </si>
  <si>
    <t>Vložení parotěsné expanzní pásky a paropropustné expanzní pásky a vyplnění prostoru spáry PU pěnou. Včetně dodávky materiálu.</t>
  </si>
  <si>
    <t>766420010RAA</t>
  </si>
  <si>
    <t>Obklad podhledu palubkami pero-drážka palubky tl 19 mm SM/JD, lakování</t>
  </si>
  <si>
    <t>přístavba-podbití:(5,17+8,78)*0,5</t>
  </si>
  <si>
    <t>stříška hl.budovy:8,5*0,5</t>
  </si>
  <si>
    <t>1,6*0,5</t>
  </si>
  <si>
    <t>D+M svislé stěny přístřešku vč.dveří-dřevěná kce zasklená komůrkovým sklem tl.10 mm</t>
  </si>
  <si>
    <t>(6,64+3,49)*2,4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</si>
  <si>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</si>
  <si>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</si>
  <si>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</si>
  <si>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</si>
  <si>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</si>
  <si>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 xml:space="preserve">Úprava plotového dílce - zkrácení pole </t>
  </si>
  <si>
    <t>B5</t>
  </si>
  <si>
    <t xml:space="preserve">Vybourání venkovní mříže 550x1000 mm </t>
  </si>
  <si>
    <t>B8</t>
  </si>
  <si>
    <t xml:space="preserve">Vybourání ocelového profilu-konzoly </t>
  </si>
  <si>
    <t>D10</t>
  </si>
  <si>
    <t>Demontáž plechových šablon okolo okeního otvoru 500x1500mm</t>
  </si>
  <si>
    <t>D11</t>
  </si>
  <si>
    <t>Demontáž označení uřadu, knihovny a čísla popisného</t>
  </si>
  <si>
    <t>D18</t>
  </si>
  <si>
    <t>demontáž stříšky nad zadním vchodem 1200x2000 mm</t>
  </si>
  <si>
    <t>D7</t>
  </si>
  <si>
    <t xml:space="preserve">Demontáž držáků na prapory </t>
  </si>
  <si>
    <t>D8</t>
  </si>
  <si>
    <t xml:space="preserve">Demontáž reklamních poutačů vč.přívodu osvětlení </t>
  </si>
  <si>
    <t>D9</t>
  </si>
  <si>
    <t xml:space="preserve">Demontáž vitrína reklamních skříněk </t>
  </si>
  <si>
    <t>Z1</t>
  </si>
  <si>
    <t>D+M krycí plech.dvířka pro rozvaděč 850x510 mm viz. výpis zámečnických konstrukcí</t>
  </si>
  <si>
    <t>Z2</t>
  </si>
  <si>
    <t>D+M krycí plech.dvířka pro rozvaděč 1100x510 mm viz. výpis zámečnických konstrukcí</t>
  </si>
  <si>
    <t>Z3</t>
  </si>
  <si>
    <t>D+M fasádní držák vlajek pro jednu žerď délka 120 mm, průměr 25 mm, základna 120x120 mm</t>
  </si>
  <si>
    <t>viz. výpis zámečnických konstrukcí</t>
  </si>
  <si>
    <t>Z4</t>
  </si>
  <si>
    <t>D+M vchodová stříška 3000x900 mm viz. výpis zámečnických konstrukcí</t>
  </si>
  <si>
    <t>tl.3 mm, výplň transparentní polykarbonátová deska, nosná konstrukce nažárově pozinkované oceli, integrovaný žlábek vpředu i vzadu</t>
  </si>
  <si>
    <t>998767202R00</t>
  </si>
  <si>
    <t xml:space="preserve">Přesun hmot pro zámečnické konstr., výšky do 12 m </t>
  </si>
  <si>
    <t>769</t>
  </si>
  <si>
    <t>Prvky z plastu</t>
  </si>
  <si>
    <t>769 Prvky z plastu</t>
  </si>
  <si>
    <t>D+M venkovní plast. vstupní 1000x2050 mm Uw = 1,2 W/m2K- viz. výpis dveřních výplní</t>
  </si>
  <si>
    <t>Kování:bezpečnostní - nerez - klika-klika s vložkou an univerzální klíč</t>
  </si>
  <si>
    <t>Zasklení: bezpečnostní izolační sklo</t>
  </si>
  <si>
    <t>Barva rámu a křídla:vnitřní:bílá, vnější: hnědá-medová</t>
  </si>
  <si>
    <t>D2</t>
  </si>
  <si>
    <t>D3</t>
  </si>
  <si>
    <t>Zasklení: bez zasklení</t>
  </si>
  <si>
    <t>O1</t>
  </si>
  <si>
    <t>Repase dřevěného okna-obroušení, nátěr 900x300 mm-viz. výpis okenních výplní</t>
  </si>
  <si>
    <t>kontrola zasklení a upevnění skla. Očistění stávajícího kování, nátěr 1xZ, 2xE. kování bude promazáno</t>
  </si>
  <si>
    <t>O10</t>
  </si>
  <si>
    <t>D+M okno tříkř. 2100x1500mm Uw = 0,9 W/m2K otevíravé, sklopné - viz. výpis okenních výplní</t>
  </si>
  <si>
    <t>Kování: celoobvodové - 4 polohové s možností mikroventilace</t>
  </si>
  <si>
    <t>Zasklení: izolační čiré trojsklo</t>
  </si>
  <si>
    <t>barva rámu a křídla:vnitřní:bílá, vnější: hnědá-medová</t>
  </si>
  <si>
    <t>O10b</t>
  </si>
  <si>
    <t>O2</t>
  </si>
  <si>
    <t>D+M okno jednokř. 550x1000mm Uw = 0,9 W/m2K otevíravé, sklopné - viz. výpis okenních výplní</t>
  </si>
  <si>
    <t>O3</t>
  </si>
  <si>
    <t>O4</t>
  </si>
  <si>
    <t>D+M okno jednokř. 1000x1100mm Uw = 0,9 W/m2K otevíravé, sklopné - viz. výpis okenních výplní</t>
  </si>
  <si>
    <t>O5</t>
  </si>
  <si>
    <t>D+M okno jednokř. 1200x1100mm Uw = 0,9 W/m2K otevíravé, sklopné - viz. výpis okenních výplní</t>
  </si>
  <si>
    <t>O6 a</t>
  </si>
  <si>
    <t>D+M okno jednokř. 1200x1200mm Uw = 0,9 W/m2K otevíravé, sklopné - viz. výpis okenních výplní</t>
  </si>
  <si>
    <t>O6 b</t>
  </si>
  <si>
    <t>D+M okno dvoukř. 1200x1200mm Uw = 0,9 W/m2K otevíravé, sklopné - viz. výpis okenních výplní</t>
  </si>
  <si>
    <t>O7</t>
  </si>
  <si>
    <t>D+M okno dvoukř. 1200x1500mm Uw = 0,9 W/m2K otevíravé, sklopné - viz. výpis okenních výplní</t>
  </si>
  <si>
    <t>O8</t>
  </si>
  <si>
    <t>D+M okno dvoukř. 1350x1350mm Uw = 0,9 W/m2K otevíravé, sklopné - viz. výpis okenních výplní</t>
  </si>
  <si>
    <t>O8a</t>
  </si>
  <si>
    <t>O9</t>
  </si>
  <si>
    <t>D+M okno dvoukř. 1350x1500mm Uw = 0,9 W/m2K otevíravé, sklopné - viz. výpis okenních výplní</t>
  </si>
  <si>
    <t>O9a</t>
  </si>
  <si>
    <t>782</t>
  </si>
  <si>
    <t>Konstrukce z přírodního kamene</t>
  </si>
  <si>
    <t>782 Konstrukce z přírodního kamene</t>
  </si>
  <si>
    <t>Očištění, vyspravení, impregnace kamenného soklu pískovec</t>
  </si>
  <si>
    <t>SV:18,53*0,5</t>
  </si>
  <si>
    <t>SZ:10,94*0,8</t>
  </si>
  <si>
    <t>8,14*0,5</t>
  </si>
  <si>
    <t>JV:19,08*0,3</t>
  </si>
  <si>
    <t>JZ:(18,55-4,75)*0,2</t>
  </si>
  <si>
    <t>783</t>
  </si>
  <si>
    <t>Nátěry</t>
  </si>
  <si>
    <t>783 Nátěry</t>
  </si>
  <si>
    <t>783726300R00</t>
  </si>
  <si>
    <t xml:space="preserve">Nátěr synt. lazurovací tesařských konstr. 3x lak </t>
  </si>
  <si>
    <t>5*(0,14+0,14)*2*2,2</t>
  </si>
  <si>
    <t>6*0,1*4*1</t>
  </si>
  <si>
    <t>1*(0,08+0,14)*2*4,931</t>
  </si>
  <si>
    <t>1*(0,08+0,14)*2*1,786</t>
  </si>
  <si>
    <t>1*(0,14+0,16)*2*3,08</t>
  </si>
  <si>
    <t>1*(0,14+0,16)*2*6,23</t>
  </si>
  <si>
    <t>10*(0,08+0,16)*2*2,244</t>
  </si>
  <si>
    <t>2*(0,08+0,16)*2*1,726</t>
  </si>
  <si>
    <t>2*(0,08+0,16)*2*1,202</t>
  </si>
  <si>
    <t>1*(0,12+0,16)*2*3,005</t>
  </si>
  <si>
    <t xml:space="preserve">Očištění + 3 x nátěr konzoly </t>
  </si>
  <si>
    <t>786</t>
  </si>
  <si>
    <t>Čalounické úpravy</t>
  </si>
  <si>
    <t>786 Čalounické úpravy</t>
  </si>
  <si>
    <t>786622111R0V</t>
  </si>
  <si>
    <t>Žaluzie lamelové oken dvojitých dřevěných uchycené na vnitřní rám oken</t>
  </si>
  <si>
    <t>998786202R00</t>
  </si>
  <si>
    <t xml:space="preserve">Přesun hmot pro čalounické úpravy, výšky do 12 m </t>
  </si>
  <si>
    <t>M21</t>
  </si>
  <si>
    <t>Elektromontáže</t>
  </si>
  <si>
    <t>M21 Elektromontáže</t>
  </si>
  <si>
    <t xml:space="preserve">D+M nové světlo s čidlem </t>
  </si>
  <si>
    <t>D+m nový hrmosvod včetně napojení na stávající vedení</t>
  </si>
  <si>
    <t>B9a</t>
  </si>
  <si>
    <t xml:space="preserve">Odpojení spořičů </t>
  </si>
  <si>
    <t>B9b</t>
  </si>
  <si>
    <t xml:space="preserve">Vybourání rozvaděče </t>
  </si>
  <si>
    <t>D12</t>
  </si>
  <si>
    <t xml:space="preserve">Demontáž antén </t>
  </si>
  <si>
    <t>D14</t>
  </si>
  <si>
    <t xml:space="preserve">Demontáž soumrakovéo čidla a jeho překotvení </t>
  </si>
  <si>
    <t>D15</t>
  </si>
  <si>
    <t xml:space="preserve">Demontáž osvětlení, prodložení přívodu </t>
  </si>
  <si>
    <t>D16</t>
  </si>
  <si>
    <t xml:space="preserve">Demontáž štítku výškového bodu </t>
  </si>
  <si>
    <t>Demontáž, úprava kotvení a zpětná montáž hromosvod vč.revize-3 svody</t>
  </si>
  <si>
    <t>poznámka 1</t>
  </si>
  <si>
    <t xml:space="preserve">Překotvení hlásiče požáru a jeho označení </t>
  </si>
  <si>
    <t>poznámka 2</t>
  </si>
  <si>
    <t xml:space="preserve">Úprava vedení do jednoho svazku 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</si>
  <si>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</si>
  <si>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</si>
  <si>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</si>
  <si>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</si>
  <si>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</si>
  <si>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</si>
  <si>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</si>
  <si>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</si>
  <si>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</si>
  <si>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</si>
  <si>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</si>
  <si>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</si>
  <si>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</si>
  <si>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</si>
  <si>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</si>
  <si>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</si>
  <si>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</si>
  <si>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</si>
  <si>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</si>
  <si>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</si>
  <si>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</si>
  <si>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</si>
  <si>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</si>
  <si>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</si>
  <si>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</si>
  <si>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Petr Vašíček</t>
  </si>
  <si>
    <t>SO 01.1 Architektonické  a stavebně-technické řešení</t>
  </si>
  <si>
    <t>Přepojení rozvaděče měření</t>
  </si>
  <si>
    <t>soubor</t>
  </si>
  <si>
    <t>Z2 Přepojení rozvaděče měření</t>
  </si>
  <si>
    <t>VRN</t>
  </si>
  <si>
    <t>Ostatní a vedlejší náklady</t>
  </si>
  <si>
    <t>VRN Ostatní a vedlejší náklady</t>
  </si>
  <si>
    <t>005</t>
  </si>
  <si>
    <t>Vedlejší a ostatní náklady</t>
  </si>
  <si>
    <t>005 Vedlejší a ostatní náklady</t>
  </si>
  <si>
    <t>005121010R</t>
  </si>
  <si>
    <t xml:space="preserve">Vybudování zařízení staveniště včetně oplocení </t>
  </si>
  <si>
    <t>005121020R</t>
  </si>
  <si>
    <t xml:space="preserve">Provoz zařízení staveniště </t>
  </si>
  <si>
    <t>005121030R</t>
  </si>
  <si>
    <t xml:space="preserve">Odstranění zařízení staveniště </t>
  </si>
  <si>
    <t>005241010R</t>
  </si>
  <si>
    <t xml:space="preserve">Dokumentace skutečného provedení </t>
  </si>
  <si>
    <t>005241020</t>
  </si>
  <si>
    <t xml:space="preserve">Kompletační a koordinační činnost </t>
  </si>
  <si>
    <t>005261010</t>
  </si>
  <si>
    <t xml:space="preserve">Pojištění dodavatele a pojištění díla </t>
  </si>
  <si>
    <t>005251010</t>
  </si>
  <si>
    <t>Zajištění bezpečnosti provozu na komunikaci (lešení bude stát na místní komunikaci)</t>
  </si>
  <si>
    <t>005R001</t>
  </si>
  <si>
    <t xml:space="preserve">Rezerva 5% rozpočtových nákladů ze souboru SO 01.1 </t>
  </si>
  <si>
    <t>005R002</t>
  </si>
  <si>
    <t>Zajištění všech nezbytných průzkumů nutných pro řádné provádění a dokončení díla</t>
  </si>
  <si>
    <t>005R003</t>
  </si>
  <si>
    <t>Provedení předepsaných zkoušek a revizí výtažné zkoušky apod.</t>
  </si>
  <si>
    <t>005R004</t>
  </si>
  <si>
    <t>Úklid staveniště před protokolárním předáním a převzetím díla</t>
  </si>
  <si>
    <t>005R005</t>
  </si>
  <si>
    <t>Bezpečnostní a hygienická opatření na staveništi ( (vstup třetích osob a práce ve výškách)</t>
  </si>
  <si>
    <t>005R006</t>
  </si>
  <si>
    <t>Uvedení všech povrchů dotčených stavbou do původního stavu (komunikace, chodníky, zeleň,...)</t>
  </si>
  <si>
    <t>005R007</t>
  </si>
  <si>
    <t xml:space="preserve">Vyhotovení potřebné výrobní a dílenské dokumentace </t>
  </si>
  <si>
    <t>3 Ostatní a vedlejší náklady</t>
  </si>
  <si>
    <t>Slepý rozpočet stavby</t>
  </si>
  <si>
    <t>sou</t>
  </si>
  <si>
    <t>Zednické výpomoci</t>
  </si>
  <si>
    <t>Revize</t>
  </si>
  <si>
    <t>Přepojení vývodu pro sirénu</t>
  </si>
  <si>
    <t>Přepojení vývodu pro úřad</t>
  </si>
  <si>
    <t>Přepojení vývodu pro knihovnu</t>
  </si>
  <si>
    <t>L7-25/3/B          Jističe  , char B, 3-pólové</t>
  </si>
  <si>
    <t>kpl</t>
  </si>
  <si>
    <t>Úpravy v rozvaděči v chodbě</t>
  </si>
  <si>
    <t>SOU</t>
  </si>
  <si>
    <t>Podružný materiál</t>
  </si>
  <si>
    <t xml:space="preserve">V=600 mm, Š=550 mm, Hl =240 mm
</t>
  </si>
  <si>
    <t>Jmenovitý proud 80A</t>
  </si>
  <si>
    <t>PER2/3f/80, 3.1.3 vestavná</t>
  </si>
  <si>
    <t>Zazdění skříně  -  PER2/3f/80</t>
  </si>
  <si>
    <t>Vodič CYA 25, ZŽ</t>
  </si>
  <si>
    <t>SP připojovací</t>
  </si>
  <si>
    <t>L7-40/3/B          Jističe  , char B, 3-pólové</t>
  </si>
  <si>
    <t>CYKY -J 4x10 mm2,</t>
  </si>
  <si>
    <t>KABEL SILOVÝ,IZOLACE PVC</t>
  </si>
  <si>
    <t>PN00 /50A</t>
  </si>
  <si>
    <t>Počet;</t>
  </si>
  <si>
    <t>Mj</t>
  </si>
  <si>
    <t>Název</t>
  </si>
  <si>
    <t xml:space="preserve">                   pro přepojení rozvaděče měření OÚ poličná</t>
  </si>
  <si>
    <t xml:space="preserve">         Výpis hlavních položek materiálu </t>
  </si>
  <si>
    <t xml:space="preserve">                        SPECIFIKACE MATERIÁLU</t>
  </si>
  <si>
    <t>Cena</t>
  </si>
  <si>
    <t>Celkem</t>
  </si>
  <si>
    <t>Celkem za materiál a práci bez DPH</t>
  </si>
  <si>
    <t>-7,67*0,435</t>
  </si>
  <si>
    <t>atika:-4,3*0,435</t>
  </si>
  <si>
    <t>7,67*0,435</t>
  </si>
  <si>
    <t>atika:4,3*0,435</t>
  </si>
  <si>
    <t>762810044V</t>
  </si>
  <si>
    <t>7,67*0,26*0,09*1,02</t>
  </si>
  <si>
    <t>4,3*0,26*0,09*1,02</t>
  </si>
  <si>
    <t>7,67*0,435*0,06*1,02</t>
  </si>
  <si>
    <t>4,3*0,435*0,06*1,02</t>
  </si>
  <si>
    <t>(5-0,435)*0,22*1,02</t>
  </si>
  <si>
    <t>7,67*0,26</t>
  </si>
  <si>
    <t>4,3*0,26</t>
  </si>
  <si>
    <t>(9-0,435)*0,12</t>
  </si>
  <si>
    <t>přístavba-boky:(5-0,435)*0,12</t>
  </si>
  <si>
    <t>Zateplovací syst.ETICS,fasáda, EPS šedý,tl. 50 mm na OSB desku a rošt tl.18 mm vč.lišt a zátek</t>
  </si>
  <si>
    <t xml:space="preserve">šířka nadbetonování: 150 mm				</t>
  </si>
  <si>
    <t xml:space="preserve">šířka nadbetonování:150 mm				</t>
  </si>
  <si>
    <t>Geotextilie 300 g/m2 š. 200cm 100% PP</t>
  </si>
  <si>
    <t>Omítka tenkovrstvá  silikon zatíraná, tloušťka vrstvy 1,5 mm</t>
  </si>
  <si>
    <t>Vložky do dilatačních spár, polystyren, tl 20 mm</t>
  </si>
  <si>
    <t xml:space="preserve">Impregnace řeziva tlakovakuová fungicidním prostředkem </t>
  </si>
  <si>
    <t>Kotlík žlabový kónický ,vel.žlabu 150 mm K-16</t>
  </si>
  <si>
    <t>Odpadní trouby kruhové, D 150 mm-K8 ocelový poplastovaný plech s povrchovou úpravou</t>
  </si>
  <si>
    <t>Deska polystyrén samozhášivý EPS 100 S (tl. 220 mm)</t>
  </si>
  <si>
    <t>Deska z minerální plsti tl. 100 mm</t>
  </si>
  <si>
    <t>D+M vnitřní plast. 900x2050 mm Uw = 1,2 W/m2K- viz. výpis dveřních výplní</t>
  </si>
  <si>
    <t>29,37*0,22*1,02</t>
  </si>
  <si>
    <t>29,37</t>
  </si>
  <si>
    <t>D+M okno jednokř. 600x600mm Uw = 0,9 W/m2K otevíravé, sklopné - viz. výpis okenních výplní</t>
  </si>
  <si>
    <t>Kování:nerez - klika-klika s vložkou an univerzální klíč</t>
  </si>
  <si>
    <t>Barva rámu a křídla:vnitřní:bílá, vnější: bílá</t>
  </si>
  <si>
    <t>Zasklení: izolační bezpečnostní čiré trojsklo</t>
  </si>
  <si>
    <t xml:space="preserve">D+M okenní síť </t>
  </si>
  <si>
    <t>0,6*0,6*2</t>
  </si>
  <si>
    <t>0,7*1,5*7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</si>
</sst>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6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MS Sans Serif"/>
      <family val="2"/>
      <charset val="238"/>
    </font>
    <font>
      <b/>
      <sz val="13.5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2" fillId="0" borderId="0"/>
  </cellStyleXfs>
  <cellXfs count="3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0" fontId="22" fillId="0" borderId="0" xfId="2"/>
    <xf numFmtId="0" fontId="23" fillId="0" borderId="0" xfId="2" applyFont="1"/>
    <xf numFmtId="0" fontId="22" fillId="0" borderId="0" xfId="2" applyNumberFormat="1"/>
    <xf numFmtId="0" fontId="22" fillId="0" borderId="0" xfId="2" quotePrefix="1" applyNumberFormat="1"/>
    <xf numFmtId="0" fontId="22" fillId="0" borderId="0" xfId="2" quotePrefix="1" applyNumberFormat="1" applyFont="1"/>
    <xf numFmtId="0" fontId="22" fillId="0" borderId="0" xfId="2" applyAlignment="1">
      <alignment wrapText="1"/>
    </xf>
    <xf numFmtId="0" fontId="22" fillId="0" borderId="0" xfId="2" applyNumberFormat="1" applyFont="1"/>
    <xf numFmtId="0" fontId="23" fillId="0" borderId="0" xfId="2" quotePrefix="1" applyNumberFormat="1" applyFont="1"/>
    <xf numFmtId="0" fontId="22" fillId="0" borderId="0" xfId="2" applyFont="1"/>
    <xf numFmtId="0" fontId="24" fillId="0" borderId="0" xfId="2" applyNumberFormat="1" applyFont="1"/>
    <xf numFmtId="0" fontId="25" fillId="0" borderId="0" xfId="2" applyFont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3">
    <cellStyle name="normální" xfId="0" builtinId="0"/>
    <cellStyle name="Normální 2" xfId="2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46"/>
  <sheetViews>
    <sheetView showGridLines="0" topLeftCell="B1" zoomScaleNormal="100" zoomScaleSheetLayoutView="75" workbookViewId="0">
      <selection activeCell="O30" sqref="O30"/>
    </sheetView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4" t="s">
        <v>919</v>
      </c>
      <c r="E2" s="5"/>
      <c r="F2" s="4"/>
      <c r="G2" s="6"/>
      <c r="H2" s="7" t="s">
        <v>0</v>
      </c>
      <c r="I2" s="8">
        <f ca="1">TODAY()</f>
        <v>41908</v>
      </c>
      <c r="K2" s="3"/>
    </row>
    <row r="3" spans="2:15" ht="6" customHeight="1">
      <c r="C3" s="9"/>
      <c r="D3" s="10" t="s">
        <v>1</v>
      </c>
    </row>
    <row r="4" spans="2:15" ht="4.5" customHeight="1"/>
    <row r="5" spans="2:15" ht="13.5" customHeight="1">
      <c r="C5" s="11" t="s">
        <v>2</v>
      </c>
      <c r="D5" s="12" t="s">
        <v>100</v>
      </c>
      <c r="E5" s="13" t="s">
        <v>101</v>
      </c>
      <c r="F5" s="14"/>
      <c r="G5" s="15"/>
      <c r="H5" s="14"/>
      <c r="I5" s="15"/>
      <c r="O5" s="8"/>
    </row>
    <row r="7" spans="2:15">
      <c r="C7" s="16" t="s">
        <v>3</v>
      </c>
      <c r="D7" s="17"/>
      <c r="H7" s="18" t="s">
        <v>4</v>
      </c>
      <c r="J7" s="17"/>
      <c r="K7" s="17"/>
    </row>
    <row r="8" spans="2:15">
      <c r="D8" s="17"/>
      <c r="H8" s="18" t="s">
        <v>5</v>
      </c>
      <c r="J8" s="17"/>
      <c r="K8" s="17"/>
    </row>
    <row r="9" spans="2:15">
      <c r="C9" s="18"/>
      <c r="D9" s="17"/>
      <c r="H9" s="18"/>
      <c r="J9" s="17"/>
    </row>
    <row r="10" spans="2:15">
      <c r="H10" s="18"/>
      <c r="J10" s="17"/>
    </row>
    <row r="11" spans="2:15">
      <c r="C11" s="16" t="s">
        <v>6</v>
      </c>
      <c r="D11" s="17"/>
      <c r="H11" s="18" t="s">
        <v>4</v>
      </c>
      <c r="J11" s="17"/>
      <c r="K11" s="17"/>
    </row>
    <row r="12" spans="2:15">
      <c r="D12" s="17"/>
      <c r="H12" s="18" t="s">
        <v>5</v>
      </c>
      <c r="J12" s="17"/>
      <c r="K12" s="17"/>
    </row>
    <row r="13" spans="2:15" ht="12" customHeight="1">
      <c r="C13" s="18"/>
      <c r="D13" s="17"/>
      <c r="J13" s="18"/>
    </row>
    <row r="14" spans="2:15" ht="24.75" customHeight="1">
      <c r="C14" s="19" t="s">
        <v>7</v>
      </c>
      <c r="H14" s="19" t="s">
        <v>8</v>
      </c>
      <c r="J14" s="18"/>
    </row>
    <row r="15" spans="2:15" ht="12.75" customHeight="1">
      <c r="J15" s="18"/>
    </row>
    <row r="16" spans="2:15" ht="28.5" customHeight="1">
      <c r="C16" s="19" t="s">
        <v>9</v>
      </c>
      <c r="H16" s="19" t="s">
        <v>9</v>
      </c>
    </row>
    <row r="17" spans="2:12" ht="25.5" customHeight="1"/>
    <row r="18" spans="2:12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7">
        <f>ROUND(G32,0)</f>
        <v>0</v>
      </c>
      <c r="J19" s="298"/>
      <c r="K19" s="34"/>
    </row>
    <row r="20" spans="2:12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9">
        <f>ROUND(I19*D20/100,0)</f>
        <v>0</v>
      </c>
      <c r="J20" s="300"/>
      <c r="K20" s="34"/>
    </row>
    <row r="21" spans="2:12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9">
        <f>ROUND(H32,0)</f>
        <v>0</v>
      </c>
      <c r="J21" s="300"/>
      <c r="K21" s="34"/>
    </row>
    <row r="22" spans="2:12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1">
        <f>ROUND(I21*D21/100,0)</f>
        <v>0</v>
      </c>
      <c r="J22" s="302"/>
      <c r="K22" s="34"/>
    </row>
    <row r="23" spans="2:12" ht="16.5" thickBot="1">
      <c r="B23" s="39" t="s">
        <v>14</v>
      </c>
      <c r="C23" s="40"/>
      <c r="D23" s="40"/>
      <c r="E23" s="41"/>
      <c r="F23" s="42"/>
      <c r="G23" s="43"/>
      <c r="H23" s="43"/>
      <c r="I23" s="303">
        <f>SUM(I19:I22)</f>
        <v>0</v>
      </c>
      <c r="J23" s="304"/>
      <c r="K23" s="44"/>
    </row>
    <row r="26" spans="2:12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>
      <c r="L28" s="46"/>
    </row>
    <row r="29" spans="2:12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>
      <c r="B30" s="52" t="s">
        <v>103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f>H39+H40</f>
        <v>0</v>
      </c>
      <c r="I30" s="58">
        <f t="shared" ref="I30:I31" si="0">(G30*SazbaDPH1)/100+(H30*SazbaDPH2)/100</f>
        <v>0</v>
      </c>
      <c r="J30" s="59" t="str">
        <f t="shared" ref="J30:J31" si="1">IF(CelkemObjekty=0,"",F30/CelkemObjekty*100)</f>
        <v/>
      </c>
    </row>
    <row r="31" spans="2:12">
      <c r="B31" s="60" t="s">
        <v>884</v>
      </c>
      <c r="C31" s="61" t="s">
        <v>885</v>
      </c>
      <c r="D31" s="62"/>
      <c r="E31" s="63"/>
      <c r="F31" s="64">
        <f t="shared" ref="F31" si="2">G31+H31+I31</f>
        <v>0</v>
      </c>
      <c r="G31" s="65">
        <v>0</v>
      </c>
      <c r="H31" s="66">
        <f>H41</f>
        <v>0</v>
      </c>
      <c r="I31" s="66">
        <f t="shared" si="0"/>
        <v>0</v>
      </c>
      <c r="J31" s="59" t="str">
        <f t="shared" si="1"/>
        <v/>
      </c>
    </row>
    <row r="32" spans="2:12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 t="str">
        <f t="shared" ref="J32" si="3">IF(CelkemObjekty=0,"",F32/CelkemObjekty*100)</f>
        <v/>
      </c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spans="2:11">
      <c r="K37" s="73"/>
    </row>
    <row r="38" spans="2:11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1">
      <c r="B39" s="76" t="s">
        <v>103</v>
      </c>
      <c r="C39" s="77" t="s">
        <v>880</v>
      </c>
      <c r="D39" s="54"/>
      <c r="E39" s="55"/>
      <c r="F39" s="56">
        <f>G39+H39+I39</f>
        <v>0</v>
      </c>
      <c r="G39" s="57">
        <v>0</v>
      </c>
      <c r="H39" s="58">
        <f>'01 SO 01.1 KL'!C23</f>
        <v>0</v>
      </c>
      <c r="I39" s="65">
        <f t="shared" ref="I39:I41" si="4">(G39*SazbaDPH1)/100+(H39*SazbaDPH2)/100</f>
        <v>0</v>
      </c>
      <c r="J39" s="59" t="str">
        <f t="shared" ref="J39:J41" si="5">IF(CelkemObjekty=0,"",F39/CelkemObjekty*100)</f>
        <v/>
      </c>
    </row>
    <row r="40" spans="2:11">
      <c r="B40" s="78" t="s">
        <v>103</v>
      </c>
      <c r="C40" s="79" t="s">
        <v>883</v>
      </c>
      <c r="D40" s="62"/>
      <c r="E40" s="63"/>
      <c r="F40" s="64">
        <f t="shared" ref="F40:F41" si="6">G40+H40+I40</f>
        <v>0</v>
      </c>
      <c r="G40" s="65">
        <v>0</v>
      </c>
      <c r="H40" s="66">
        <f>'01 Z2 KL'!C23</f>
        <v>0</v>
      </c>
      <c r="I40" s="65">
        <f t="shared" si="4"/>
        <v>0</v>
      </c>
      <c r="J40" s="59" t="str">
        <f t="shared" si="5"/>
        <v/>
      </c>
    </row>
    <row r="41" spans="2:11">
      <c r="B41" s="78" t="s">
        <v>884</v>
      </c>
      <c r="C41" s="79" t="s">
        <v>918</v>
      </c>
      <c r="D41" s="62"/>
      <c r="E41" s="63"/>
      <c r="F41" s="64">
        <f t="shared" si="6"/>
        <v>0</v>
      </c>
      <c r="G41" s="65">
        <v>0</v>
      </c>
      <c r="H41" s="66">
        <f>'VRN 3 KL'!C23</f>
        <v>0</v>
      </c>
      <c r="I41" s="65">
        <f t="shared" si="4"/>
        <v>0</v>
      </c>
      <c r="J41" s="59" t="str">
        <f t="shared" si="5"/>
        <v/>
      </c>
    </row>
    <row r="42" spans="2:11">
      <c r="B42" s="67" t="s">
        <v>19</v>
      </c>
      <c r="C42" s="68"/>
      <c r="D42" s="69"/>
      <c r="E42" s="70"/>
      <c r="F42" s="71">
        <f>SUM(F39:F41)</f>
        <v>0</v>
      </c>
      <c r="G42" s="80">
        <f>SUM(G39:G41)</f>
        <v>0</v>
      </c>
      <c r="H42" s="71">
        <f>SUM(H39:H41)</f>
        <v>0</v>
      </c>
      <c r="I42" s="80">
        <f>SUM(I39:I41)</f>
        <v>0</v>
      </c>
      <c r="J42" s="72" t="str">
        <f t="shared" ref="J42" si="7">IF(CelkemObjekty=0,"",F42/CelkemObjekty*100)</f>
        <v/>
      </c>
    </row>
    <row r="43" spans="2:11" ht="9" customHeight="1"/>
    <row r="44" spans="2:11" ht="6" customHeight="1"/>
    <row r="45" spans="2:11" ht="3" customHeight="1"/>
    <row r="46" spans="2:11" ht="6.75" customHeight="1"/>
  </sheetData>
  <sortState ref="B831:K863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topLeftCell="A13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81" t="s">
        <v>98</v>
      </c>
      <c r="B1" s="82"/>
      <c r="C1" s="82"/>
      <c r="D1" s="82"/>
      <c r="E1" s="82"/>
      <c r="F1" s="82"/>
      <c r="G1" s="82"/>
    </row>
    <row r="2" spans="1:57" ht="12.75" customHeight="1">
      <c r="A2" s="83" t="s">
        <v>28</v>
      </c>
      <c r="B2" s="84"/>
      <c r="C2" s="85" t="s">
        <v>106</v>
      </c>
      <c r="D2" s="85" t="s">
        <v>107</v>
      </c>
      <c r="E2" s="86"/>
      <c r="F2" s="87" t="s">
        <v>29</v>
      </c>
      <c r="G2" s="88"/>
    </row>
    <row r="3" spans="1:57" ht="3" hidden="1" customHeight="1">
      <c r="A3" s="89"/>
      <c r="B3" s="90"/>
      <c r="C3" s="91"/>
      <c r="D3" s="91"/>
      <c r="E3" s="92"/>
      <c r="F3" s="93"/>
      <c r="G3" s="94"/>
    </row>
    <row r="4" spans="1:57" ht="12" customHeight="1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>
      <c r="A5" s="97" t="s">
        <v>103</v>
      </c>
      <c r="B5" s="98"/>
      <c r="C5" s="99" t="s">
        <v>104</v>
      </c>
      <c r="D5" s="100"/>
      <c r="E5" s="98"/>
      <c r="F5" s="93" t="s">
        <v>32</v>
      </c>
      <c r="G5" s="94"/>
    </row>
    <row r="6" spans="1:57" ht="12.95" customHeight="1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>
      <c r="A8" s="109" t="s">
        <v>36</v>
      </c>
      <c r="B8" s="93"/>
      <c r="C8" s="313" t="s">
        <v>879</v>
      </c>
      <c r="D8" s="313"/>
      <c r="E8" s="314"/>
      <c r="F8" s="110" t="s">
        <v>37</v>
      </c>
      <c r="G8" s="111"/>
      <c r="H8" s="112"/>
      <c r="I8" s="113"/>
    </row>
    <row r="9" spans="1:57">
      <c r="A9" s="109" t="s">
        <v>38</v>
      </c>
      <c r="B9" s="93"/>
      <c r="C9" s="313"/>
      <c r="D9" s="313"/>
      <c r="E9" s="314"/>
      <c r="F9" s="93"/>
      <c r="G9" s="114"/>
      <c r="H9" s="115"/>
    </row>
    <row r="10" spans="1:57">
      <c r="A10" s="109" t="s">
        <v>39</v>
      </c>
      <c r="B10" s="93"/>
      <c r="C10" s="313"/>
      <c r="D10" s="313"/>
      <c r="E10" s="313"/>
      <c r="F10" s="116"/>
      <c r="G10" s="117"/>
      <c r="H10" s="118"/>
    </row>
    <row r="11" spans="1:57" ht="13.5" customHeight="1">
      <c r="A11" s="109" t="s">
        <v>40</v>
      </c>
      <c r="B11" s="93"/>
      <c r="C11" s="313"/>
      <c r="D11" s="313"/>
      <c r="E11" s="313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>
      <c r="A12" s="122" t="s">
        <v>42</v>
      </c>
      <c r="B12" s="90"/>
      <c r="C12" s="315"/>
      <c r="D12" s="315"/>
      <c r="E12" s="315"/>
      <c r="F12" s="123" t="s">
        <v>43</v>
      </c>
      <c r="G12" s="124"/>
      <c r="H12" s="115"/>
    </row>
    <row r="13" spans="1:57" ht="28.5" customHeight="1" thickBot="1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>
      <c r="A15" s="134"/>
      <c r="B15" s="135" t="s">
        <v>47</v>
      </c>
      <c r="C15" s="136">
        <f>'01 SO 01.1 Rek'!E39</f>
        <v>0</v>
      </c>
      <c r="D15" s="137" t="str">
        <f>'01 SO 01.1 Rek'!A44</f>
        <v>Ztížené výrobní podmínky</v>
      </c>
      <c r="E15" s="138"/>
      <c r="F15" s="139"/>
      <c r="G15" s="136">
        <f>'01 SO 01.1 Rek'!I44</f>
        <v>0</v>
      </c>
    </row>
    <row r="16" spans="1:57" ht="15.95" customHeight="1">
      <c r="A16" s="134" t="s">
        <v>48</v>
      </c>
      <c r="B16" s="135" t="s">
        <v>49</v>
      </c>
      <c r="C16" s="136">
        <f>'01 SO 01.1 Rek'!F39</f>
        <v>0</v>
      </c>
      <c r="D16" s="89" t="str">
        <f>'01 SO 01.1 Rek'!A45</f>
        <v>Oborová přirážka</v>
      </c>
      <c r="E16" s="140"/>
      <c r="F16" s="141"/>
      <c r="G16" s="136">
        <f>'01 SO 01.1 Rek'!I45</f>
        <v>0</v>
      </c>
    </row>
    <row r="17" spans="1:7" ht="15.95" customHeight="1">
      <c r="A17" s="134" t="s">
        <v>50</v>
      </c>
      <c r="B17" s="135" t="s">
        <v>51</v>
      </c>
      <c r="C17" s="136">
        <f>'01 SO 01.1 Rek'!H39</f>
        <v>0</v>
      </c>
      <c r="D17" s="89" t="str">
        <f>'01 SO 01.1 Rek'!A46</f>
        <v>Přesun stavebních kapacit</v>
      </c>
      <c r="E17" s="140"/>
      <c r="F17" s="141"/>
      <c r="G17" s="136">
        <f>'01 SO 01.1 Rek'!I46</f>
        <v>0</v>
      </c>
    </row>
    <row r="18" spans="1:7" ht="15.95" customHeight="1">
      <c r="A18" s="142" t="s">
        <v>52</v>
      </c>
      <c r="B18" s="143" t="s">
        <v>53</v>
      </c>
      <c r="C18" s="136">
        <f>'01 SO 01.1 Rek'!G39</f>
        <v>0</v>
      </c>
      <c r="D18" s="89" t="str">
        <f>'01 SO 01.1 Rek'!A47</f>
        <v>Mimostaveništní doprava</v>
      </c>
      <c r="E18" s="140"/>
      <c r="F18" s="141"/>
      <c r="G18" s="136">
        <f>'01 SO 01.1 Rek'!I47</f>
        <v>0</v>
      </c>
    </row>
    <row r="19" spans="1:7" ht="15.95" customHeight="1">
      <c r="A19" s="144" t="s">
        <v>54</v>
      </c>
      <c r="B19" s="135"/>
      <c r="C19" s="136">
        <f>SUM(C15:C18)</f>
        <v>0</v>
      </c>
      <c r="D19" s="89" t="str">
        <f>'01 SO 01.1 Rek'!A48</f>
        <v>Zařízení staveniště</v>
      </c>
      <c r="E19" s="140"/>
      <c r="F19" s="141"/>
      <c r="G19" s="136">
        <f>'01 SO 01.1 Rek'!I48</f>
        <v>0</v>
      </c>
    </row>
    <row r="20" spans="1:7" ht="15.95" customHeight="1">
      <c r="A20" s="144"/>
      <c r="B20" s="135"/>
      <c r="C20" s="136"/>
      <c r="D20" s="89" t="str">
        <f>'01 SO 01.1 Rek'!A49</f>
        <v>Provoz investora</v>
      </c>
      <c r="E20" s="140"/>
      <c r="F20" s="141"/>
      <c r="G20" s="136">
        <f>'01 SO 01.1 Rek'!I49</f>
        <v>0</v>
      </c>
    </row>
    <row r="21" spans="1:7" ht="15.95" customHeight="1">
      <c r="A21" s="144" t="s">
        <v>27</v>
      </c>
      <c r="B21" s="135"/>
      <c r="C21" s="136">
        <f>'01 SO 01.1 Rek'!I39</f>
        <v>0</v>
      </c>
      <c r="D21" s="89" t="str">
        <f>'01 SO 01.1 Rek'!A50</f>
        <v>Kompletační činnost (IČD)</v>
      </c>
      <c r="E21" s="140"/>
      <c r="F21" s="141"/>
      <c r="G21" s="136">
        <f>'01 SO 01.1 Rek'!I50</f>
        <v>0</v>
      </c>
    </row>
    <row r="22" spans="1:7" ht="15.95" customHeight="1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>
      <c r="A23" s="311" t="s">
        <v>57</v>
      </c>
      <c r="B23" s="312"/>
      <c r="C23" s="146">
        <f>C22+G23</f>
        <v>0</v>
      </c>
      <c r="D23" s="147" t="s">
        <v>58</v>
      </c>
      <c r="E23" s="148"/>
      <c r="F23" s="149"/>
      <c r="G23" s="136">
        <f>'01 SO 01.1 Rek'!H52</f>
        <v>0</v>
      </c>
    </row>
    <row r="24" spans="1:7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>
      <c r="A27" s="145"/>
      <c r="B27" s="159"/>
      <c r="C27" s="155"/>
      <c r="D27" s="115"/>
      <c r="F27" s="156"/>
      <c r="G27" s="157"/>
    </row>
    <row r="28" spans="1:7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>
      <c r="A30" s="163" t="s">
        <v>11</v>
      </c>
      <c r="B30" s="164"/>
      <c r="C30" s="165">
        <v>21</v>
      </c>
      <c r="D30" s="164" t="s">
        <v>66</v>
      </c>
      <c r="E30" s="166"/>
      <c r="F30" s="306">
        <f>C23-F32</f>
        <v>0</v>
      </c>
      <c r="G30" s="307"/>
    </row>
    <row r="31" spans="1:7">
      <c r="A31" s="163" t="s">
        <v>67</v>
      </c>
      <c r="B31" s="164"/>
      <c r="C31" s="165">
        <f>C30</f>
        <v>21</v>
      </c>
      <c r="D31" s="164" t="s">
        <v>68</v>
      </c>
      <c r="E31" s="166"/>
      <c r="F31" s="306">
        <f>ROUND(PRODUCT(F30,C31/100),0)</f>
        <v>0</v>
      </c>
      <c r="G31" s="307"/>
    </row>
    <row r="32" spans="1:7">
      <c r="A32" s="163" t="s">
        <v>11</v>
      </c>
      <c r="B32" s="164"/>
      <c r="C32" s="165">
        <v>0</v>
      </c>
      <c r="D32" s="164" t="s">
        <v>68</v>
      </c>
      <c r="E32" s="166"/>
      <c r="F32" s="306">
        <v>0</v>
      </c>
      <c r="G32" s="307"/>
    </row>
    <row r="33" spans="1:8">
      <c r="A33" s="163" t="s">
        <v>67</v>
      </c>
      <c r="B33" s="167"/>
      <c r="C33" s="168">
        <f>C32</f>
        <v>0</v>
      </c>
      <c r="D33" s="164" t="s">
        <v>68</v>
      </c>
      <c r="E33" s="141"/>
      <c r="F33" s="306">
        <f>ROUND(PRODUCT(F32,C33/100),0)</f>
        <v>0</v>
      </c>
      <c r="G33" s="307"/>
    </row>
    <row r="34" spans="1:8" s="172" customFormat="1" ht="19.5" customHeight="1" thickBot="1">
      <c r="A34" s="169" t="s">
        <v>69</v>
      </c>
      <c r="B34" s="170"/>
      <c r="C34" s="170"/>
      <c r="D34" s="170"/>
      <c r="E34" s="171"/>
      <c r="F34" s="308">
        <f>ROUND(SUM(F30:F33),0)</f>
        <v>0</v>
      </c>
      <c r="G34" s="309"/>
    </row>
    <row r="36" spans="1:8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73"/>
      <c r="B38" s="310"/>
      <c r="C38" s="310"/>
      <c r="D38" s="310"/>
      <c r="E38" s="310"/>
      <c r="F38" s="310"/>
      <c r="G38" s="310"/>
      <c r="H38" s="1" t="s">
        <v>1</v>
      </c>
    </row>
    <row r="39" spans="1:8">
      <c r="A39" s="173"/>
      <c r="B39" s="310"/>
      <c r="C39" s="310"/>
      <c r="D39" s="310"/>
      <c r="E39" s="310"/>
      <c r="F39" s="310"/>
      <c r="G39" s="310"/>
      <c r="H39" s="1" t="s">
        <v>1</v>
      </c>
    </row>
    <row r="40" spans="1:8">
      <c r="A40" s="173"/>
      <c r="B40" s="310"/>
      <c r="C40" s="310"/>
      <c r="D40" s="310"/>
      <c r="E40" s="310"/>
      <c r="F40" s="310"/>
      <c r="G40" s="310"/>
      <c r="H40" s="1" t="s">
        <v>1</v>
      </c>
    </row>
    <row r="41" spans="1:8">
      <c r="A41" s="173"/>
      <c r="B41" s="310"/>
      <c r="C41" s="310"/>
      <c r="D41" s="310"/>
      <c r="E41" s="310"/>
      <c r="F41" s="310"/>
      <c r="G41" s="310"/>
      <c r="H41" s="1" t="s">
        <v>1</v>
      </c>
    </row>
    <row r="42" spans="1:8">
      <c r="A42" s="173"/>
      <c r="B42" s="310"/>
      <c r="C42" s="310"/>
      <c r="D42" s="310"/>
      <c r="E42" s="310"/>
      <c r="F42" s="310"/>
      <c r="G42" s="310"/>
      <c r="H42" s="1" t="s">
        <v>1</v>
      </c>
    </row>
    <row r="43" spans="1:8">
      <c r="A43" s="173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73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73"/>
      <c r="B45" s="310"/>
      <c r="C45" s="310"/>
      <c r="D45" s="310"/>
      <c r="E45" s="310"/>
      <c r="F45" s="310"/>
      <c r="G45" s="310"/>
      <c r="H45" s="1" t="s">
        <v>1</v>
      </c>
    </row>
    <row r="46" spans="1:8">
      <c r="B46" s="305"/>
      <c r="C46" s="305"/>
      <c r="D46" s="305"/>
      <c r="E46" s="305"/>
      <c r="F46" s="305"/>
      <c r="G46" s="305"/>
    </row>
    <row r="47" spans="1:8">
      <c r="B47" s="305"/>
      <c r="C47" s="305"/>
      <c r="D47" s="305"/>
      <c r="E47" s="305"/>
      <c r="F47" s="305"/>
      <c r="G47" s="305"/>
    </row>
    <row r="48" spans="1:8">
      <c r="B48" s="305"/>
      <c r="C48" s="305"/>
      <c r="D48" s="305"/>
      <c r="E48" s="305"/>
      <c r="F48" s="305"/>
      <c r="G48" s="305"/>
    </row>
    <row r="49" spans="2:7">
      <c r="B49" s="305"/>
      <c r="C49" s="305"/>
      <c r="D49" s="305"/>
      <c r="E49" s="305"/>
      <c r="F49" s="305"/>
      <c r="G49" s="305"/>
    </row>
    <row r="50" spans="2:7">
      <c r="B50" s="305"/>
      <c r="C50" s="305"/>
      <c r="D50" s="305"/>
      <c r="E50" s="305"/>
      <c r="F50" s="305"/>
      <c r="G50" s="305"/>
    </row>
    <row r="51" spans="2:7">
      <c r="B51" s="305"/>
      <c r="C51" s="305"/>
      <c r="D51" s="305"/>
      <c r="E51" s="305"/>
      <c r="F51" s="305"/>
      <c r="G51" s="305"/>
    </row>
  </sheetData>
  <mergeCells count="18">
    <mergeCell ref="A23:B23"/>
    <mergeCell ref="C8:E8"/>
    <mergeCell ref="C9:E9"/>
    <mergeCell ref="C10:E10"/>
    <mergeCell ref="C11:E11"/>
    <mergeCell ref="C12:E12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3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316" t="s">
        <v>2</v>
      </c>
      <c r="B1" s="317"/>
      <c r="C1" s="174" t="s">
        <v>102</v>
      </c>
      <c r="D1" s="175"/>
      <c r="E1" s="176"/>
      <c r="F1" s="175"/>
      <c r="G1" s="177" t="s">
        <v>71</v>
      </c>
      <c r="H1" s="178" t="s">
        <v>106</v>
      </c>
      <c r="I1" s="179"/>
    </row>
    <row r="2" spans="1:9" ht="13.5" thickBot="1">
      <c r="A2" s="318" t="s">
        <v>72</v>
      </c>
      <c r="B2" s="319"/>
      <c r="C2" s="180" t="s">
        <v>105</v>
      </c>
      <c r="D2" s="181"/>
      <c r="E2" s="182"/>
      <c r="F2" s="181"/>
      <c r="G2" s="320" t="s">
        <v>107</v>
      </c>
      <c r="H2" s="321"/>
      <c r="I2" s="322"/>
    </row>
    <row r="3" spans="1:9" ht="13.5" thickTop="1">
      <c r="F3" s="115"/>
    </row>
    <row r="4" spans="1:9" ht="19.5" customHeight="1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9" ht="13.5" thickBot="1"/>
    <row r="6" spans="1:9" s="115" customFormat="1" ht="13.5" thickBot="1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>
      <c r="A7" s="282" t="str">
        <f>'01 SO 01.1 Pol'!B7</f>
        <v>1</v>
      </c>
      <c r="B7" s="62" t="str">
        <f>'01 SO 01.1 Pol'!C7</f>
        <v>Zemní práce</v>
      </c>
      <c r="D7" s="192"/>
      <c r="E7" s="283">
        <f>'01 SO 01.1 Pol'!BA35</f>
        <v>0</v>
      </c>
      <c r="F7" s="284">
        <f>'01 SO 01.1 Pol'!BB35</f>
        <v>0</v>
      </c>
      <c r="G7" s="284">
        <f>'01 SO 01.1 Pol'!BC35</f>
        <v>0</v>
      </c>
      <c r="H7" s="284">
        <f>'01 SO 01.1 Pol'!BD35</f>
        <v>0</v>
      </c>
      <c r="I7" s="285">
        <f>'01 SO 01.1 Pol'!BE35</f>
        <v>0</v>
      </c>
    </row>
    <row r="8" spans="1:9" s="115" customFormat="1">
      <c r="A8" s="282" t="str">
        <f>'01 SO 01.1 Pol'!B36</f>
        <v>2</v>
      </c>
      <c r="B8" s="62" t="str">
        <f>'01 SO 01.1 Pol'!C36</f>
        <v>Základy a zvláštní zakládání</v>
      </c>
      <c r="D8" s="192"/>
      <c r="E8" s="283">
        <f>'01 SO 01.1 Pol'!BA47</f>
        <v>0</v>
      </c>
      <c r="F8" s="284">
        <f>'01 SO 01.1 Pol'!BB47</f>
        <v>0</v>
      </c>
      <c r="G8" s="284">
        <f>'01 SO 01.1 Pol'!BC47</f>
        <v>0</v>
      </c>
      <c r="H8" s="284">
        <f>'01 SO 01.1 Pol'!BD47</f>
        <v>0</v>
      </c>
      <c r="I8" s="285">
        <f>'01 SO 01.1 Pol'!BE47</f>
        <v>0</v>
      </c>
    </row>
    <row r="9" spans="1:9" s="115" customFormat="1">
      <c r="A9" s="282" t="str">
        <f>'01 SO 01.1 Pol'!B48</f>
        <v>3</v>
      </c>
      <c r="B9" s="62" t="str">
        <f>'01 SO 01.1 Pol'!C48</f>
        <v>Svislé a kompletní konstrukce</v>
      </c>
      <c r="D9" s="192"/>
      <c r="E9" s="283">
        <f>'01 SO 01.1 Pol'!BA58</f>
        <v>0</v>
      </c>
      <c r="F9" s="284">
        <f>'01 SO 01.1 Pol'!BB58</f>
        <v>0</v>
      </c>
      <c r="G9" s="284">
        <f>'01 SO 01.1 Pol'!BC58</f>
        <v>0</v>
      </c>
      <c r="H9" s="284">
        <f>'01 SO 01.1 Pol'!BD58</f>
        <v>0</v>
      </c>
      <c r="I9" s="285">
        <f>'01 SO 01.1 Pol'!BE58</f>
        <v>0</v>
      </c>
    </row>
    <row r="10" spans="1:9" s="115" customFormat="1">
      <c r="A10" s="282" t="str">
        <f>'01 SO 01.1 Pol'!B59</f>
        <v>4</v>
      </c>
      <c r="B10" s="62" t="str">
        <f>'01 SO 01.1 Pol'!C59</f>
        <v>Vodorovné konstrukce</v>
      </c>
      <c r="D10" s="192"/>
      <c r="E10" s="283">
        <f>'01 SO 01.1 Pol'!BA63</f>
        <v>0</v>
      </c>
      <c r="F10" s="284">
        <f>'01 SO 01.1 Pol'!BB63</f>
        <v>0</v>
      </c>
      <c r="G10" s="284">
        <f>'01 SO 01.1 Pol'!BC63</f>
        <v>0</v>
      </c>
      <c r="H10" s="284">
        <f>'01 SO 01.1 Pol'!BD63</f>
        <v>0</v>
      </c>
      <c r="I10" s="285">
        <f>'01 SO 01.1 Pol'!BE63</f>
        <v>0</v>
      </c>
    </row>
    <row r="11" spans="1:9" s="115" customFormat="1">
      <c r="A11" s="282" t="str">
        <f>'01 SO 01.1 Pol'!B64</f>
        <v>5</v>
      </c>
      <c r="B11" s="62" t="str">
        <f>'01 SO 01.1 Pol'!C64</f>
        <v>Komunikace</v>
      </c>
      <c r="D11" s="192"/>
      <c r="E11" s="283">
        <f>'01 SO 01.1 Pol'!BA73</f>
        <v>0</v>
      </c>
      <c r="F11" s="284">
        <f>'01 SO 01.1 Pol'!BB73</f>
        <v>0</v>
      </c>
      <c r="G11" s="284">
        <f>'01 SO 01.1 Pol'!BC73</f>
        <v>0</v>
      </c>
      <c r="H11" s="284">
        <f>'01 SO 01.1 Pol'!BD73</f>
        <v>0</v>
      </c>
      <c r="I11" s="285">
        <f>'01 SO 01.1 Pol'!BE73</f>
        <v>0</v>
      </c>
    </row>
    <row r="12" spans="1:9" s="115" customFormat="1">
      <c r="A12" s="282" t="str">
        <f>'01 SO 01.1 Pol'!B74</f>
        <v>60</v>
      </c>
      <c r="B12" s="62" t="str">
        <f>'01 SO 01.1 Pol'!C74</f>
        <v>Fasáda</v>
      </c>
      <c r="D12" s="192"/>
      <c r="E12" s="283">
        <f>'01 SO 01.1 Pol'!BA76</f>
        <v>0</v>
      </c>
      <c r="F12" s="284">
        <f>'01 SO 01.1 Pol'!BB76</f>
        <v>0</v>
      </c>
      <c r="G12" s="284">
        <f>'01 SO 01.1 Pol'!BC76</f>
        <v>0</v>
      </c>
      <c r="H12" s="284">
        <f>'01 SO 01.1 Pol'!BD76</f>
        <v>0</v>
      </c>
      <c r="I12" s="285">
        <f>'01 SO 01.1 Pol'!BE76</f>
        <v>0</v>
      </c>
    </row>
    <row r="13" spans="1:9" s="115" customFormat="1">
      <c r="A13" s="282" t="str">
        <f>'01 SO 01.1 Pol'!B77</f>
        <v>61</v>
      </c>
      <c r="B13" s="62" t="str">
        <f>'01 SO 01.1 Pol'!C77</f>
        <v>Upravy povrchů vnitřní</v>
      </c>
      <c r="D13" s="192"/>
      <c r="E13" s="283">
        <f>'01 SO 01.1 Pol'!BA109</f>
        <v>0</v>
      </c>
      <c r="F13" s="284">
        <f>'01 SO 01.1 Pol'!BB109</f>
        <v>0</v>
      </c>
      <c r="G13" s="284">
        <f>'01 SO 01.1 Pol'!BC109</f>
        <v>0</v>
      </c>
      <c r="H13" s="284">
        <f>'01 SO 01.1 Pol'!BD109</f>
        <v>0</v>
      </c>
      <c r="I13" s="285">
        <f>'01 SO 01.1 Pol'!BE109</f>
        <v>0</v>
      </c>
    </row>
    <row r="14" spans="1:9" s="115" customFormat="1">
      <c r="A14" s="282" t="str">
        <f>'01 SO 01.1 Pol'!B110</f>
        <v>62</v>
      </c>
      <c r="B14" s="62" t="str">
        <f>'01 SO 01.1 Pol'!C110</f>
        <v>Úpravy povrchů vnější</v>
      </c>
      <c r="D14" s="192"/>
      <c r="E14" s="283">
        <f>'01 SO 01.1 Pol'!BA204</f>
        <v>0</v>
      </c>
      <c r="F14" s="284">
        <f>'01 SO 01.1 Pol'!BB204</f>
        <v>0</v>
      </c>
      <c r="G14" s="284">
        <f>'01 SO 01.1 Pol'!BC204</f>
        <v>0</v>
      </c>
      <c r="H14" s="284">
        <f>'01 SO 01.1 Pol'!BD204</f>
        <v>0</v>
      </c>
      <c r="I14" s="285">
        <f>'01 SO 01.1 Pol'!BE204</f>
        <v>0</v>
      </c>
    </row>
    <row r="15" spans="1:9" s="115" customFormat="1">
      <c r="A15" s="282" t="str">
        <f>'01 SO 01.1 Pol'!B205</f>
        <v>63</v>
      </c>
      <c r="B15" s="62" t="str">
        <f>'01 SO 01.1 Pol'!C205</f>
        <v>Podlahy a podlahové konstrukce</v>
      </c>
      <c r="D15" s="192"/>
      <c r="E15" s="283">
        <f>'01 SO 01.1 Pol'!BA216</f>
        <v>0</v>
      </c>
      <c r="F15" s="284">
        <f>'01 SO 01.1 Pol'!BB216</f>
        <v>0</v>
      </c>
      <c r="G15" s="284">
        <f>'01 SO 01.1 Pol'!BC216</f>
        <v>0</v>
      </c>
      <c r="H15" s="284">
        <f>'01 SO 01.1 Pol'!BD216</f>
        <v>0</v>
      </c>
      <c r="I15" s="285">
        <f>'01 SO 01.1 Pol'!BE216</f>
        <v>0</v>
      </c>
    </row>
    <row r="16" spans="1:9" s="115" customFormat="1">
      <c r="A16" s="282" t="str">
        <f>'01 SO 01.1 Pol'!B217</f>
        <v>64</v>
      </c>
      <c r="B16" s="62" t="str">
        <f>'01 SO 01.1 Pol'!C217</f>
        <v>Výplně otvorů</v>
      </c>
      <c r="D16" s="192"/>
      <c r="E16" s="283">
        <f>'01 SO 01.1 Pol'!BA255</f>
        <v>0</v>
      </c>
      <c r="F16" s="284">
        <f>'01 SO 01.1 Pol'!BB255</f>
        <v>0</v>
      </c>
      <c r="G16" s="284">
        <f>'01 SO 01.1 Pol'!BC255</f>
        <v>0</v>
      </c>
      <c r="H16" s="284">
        <f>'01 SO 01.1 Pol'!BD255</f>
        <v>0</v>
      </c>
      <c r="I16" s="285">
        <f>'01 SO 01.1 Pol'!BE255</f>
        <v>0</v>
      </c>
    </row>
    <row r="17" spans="1:9" s="115" customFormat="1">
      <c r="A17" s="282" t="str">
        <f>'01 SO 01.1 Pol'!B256</f>
        <v>8</v>
      </c>
      <c r="B17" s="62" t="str">
        <f>'01 SO 01.1 Pol'!C256</f>
        <v>Trubní vedení</v>
      </c>
      <c r="D17" s="192"/>
      <c r="E17" s="283">
        <f>'01 SO 01.1 Pol'!BA264</f>
        <v>0</v>
      </c>
      <c r="F17" s="284">
        <f>'01 SO 01.1 Pol'!BB264</f>
        <v>0</v>
      </c>
      <c r="G17" s="284">
        <f>'01 SO 01.1 Pol'!BC264</f>
        <v>0</v>
      </c>
      <c r="H17" s="284">
        <f>'01 SO 01.1 Pol'!BD264</f>
        <v>0</v>
      </c>
      <c r="I17" s="285">
        <f>'01 SO 01.1 Pol'!BE264</f>
        <v>0</v>
      </c>
    </row>
    <row r="18" spans="1:9" s="115" customFormat="1">
      <c r="A18" s="282" t="str">
        <f>'01 SO 01.1 Pol'!B265</f>
        <v>91</v>
      </c>
      <c r="B18" s="62" t="str">
        <f>'01 SO 01.1 Pol'!C265</f>
        <v>Doplňující práce na komunikaci</v>
      </c>
      <c r="D18" s="192"/>
      <c r="E18" s="283">
        <f>'01 SO 01.1 Pol'!BA269</f>
        <v>0</v>
      </c>
      <c r="F18" s="284">
        <f>'01 SO 01.1 Pol'!BB269</f>
        <v>0</v>
      </c>
      <c r="G18" s="284">
        <f>'01 SO 01.1 Pol'!BC269</f>
        <v>0</v>
      </c>
      <c r="H18" s="284">
        <f>'01 SO 01.1 Pol'!BD269</f>
        <v>0</v>
      </c>
      <c r="I18" s="285">
        <f>'01 SO 01.1 Pol'!BE269</f>
        <v>0</v>
      </c>
    </row>
    <row r="19" spans="1:9" s="115" customFormat="1">
      <c r="A19" s="282" t="str">
        <f>'01 SO 01.1 Pol'!B270</f>
        <v>93</v>
      </c>
      <c r="B19" s="62" t="str">
        <f>'01 SO 01.1 Pol'!C270</f>
        <v>Dokončovací práce inženýrskách staveb</v>
      </c>
      <c r="D19" s="192"/>
      <c r="E19" s="283">
        <f>'01 SO 01.1 Pol'!BA273</f>
        <v>0</v>
      </c>
      <c r="F19" s="284">
        <f>'01 SO 01.1 Pol'!BB273</f>
        <v>0</v>
      </c>
      <c r="G19" s="284">
        <f>'01 SO 01.1 Pol'!BC273</f>
        <v>0</v>
      </c>
      <c r="H19" s="284">
        <f>'01 SO 01.1 Pol'!BD273</f>
        <v>0</v>
      </c>
      <c r="I19" s="285">
        <f>'01 SO 01.1 Pol'!BE273</f>
        <v>0</v>
      </c>
    </row>
    <row r="20" spans="1:9" s="115" customFormat="1">
      <c r="A20" s="282" t="str">
        <f>'01 SO 01.1 Pol'!B274</f>
        <v>94</v>
      </c>
      <c r="B20" s="62" t="str">
        <f>'01 SO 01.1 Pol'!C274</f>
        <v>Lešení a stavební výtahy</v>
      </c>
      <c r="D20" s="192"/>
      <c r="E20" s="283">
        <f>'01 SO 01.1 Pol'!BA287</f>
        <v>0</v>
      </c>
      <c r="F20" s="284">
        <f>'01 SO 01.1 Pol'!BB287</f>
        <v>0</v>
      </c>
      <c r="G20" s="284">
        <f>'01 SO 01.1 Pol'!BC287</f>
        <v>0</v>
      </c>
      <c r="H20" s="284">
        <f>'01 SO 01.1 Pol'!BD287</f>
        <v>0</v>
      </c>
      <c r="I20" s="285">
        <f>'01 SO 01.1 Pol'!BE287</f>
        <v>0</v>
      </c>
    </row>
    <row r="21" spans="1:9" s="115" customFormat="1">
      <c r="A21" s="282" t="str">
        <f>'01 SO 01.1 Pol'!B288</f>
        <v>95</v>
      </c>
      <c r="B21" s="62" t="str">
        <f>'01 SO 01.1 Pol'!C288</f>
        <v>Dokončovací konstrukce na pozemních stavbách</v>
      </c>
      <c r="D21" s="192"/>
      <c r="E21" s="283">
        <f>'01 SO 01.1 Pol'!BA297</f>
        <v>0</v>
      </c>
      <c r="F21" s="284">
        <f>'01 SO 01.1 Pol'!BB297</f>
        <v>0</v>
      </c>
      <c r="G21" s="284">
        <f>'01 SO 01.1 Pol'!BC297</f>
        <v>0</v>
      </c>
      <c r="H21" s="284">
        <f>'01 SO 01.1 Pol'!BD297</f>
        <v>0</v>
      </c>
      <c r="I21" s="285">
        <f>'01 SO 01.1 Pol'!BE297</f>
        <v>0</v>
      </c>
    </row>
    <row r="22" spans="1:9" s="115" customFormat="1">
      <c r="A22" s="282" t="str">
        <f>'01 SO 01.1 Pol'!B298</f>
        <v>96</v>
      </c>
      <c r="B22" s="62" t="str">
        <f>'01 SO 01.1 Pol'!C298</f>
        <v>Bourání konstrukcí</v>
      </c>
      <c r="D22" s="192"/>
      <c r="E22" s="283">
        <f>'01 SO 01.1 Pol'!BA349</f>
        <v>0</v>
      </c>
      <c r="F22" s="284">
        <f>'01 SO 01.1 Pol'!BB349</f>
        <v>0</v>
      </c>
      <c r="G22" s="284">
        <f>'01 SO 01.1 Pol'!BC349</f>
        <v>0</v>
      </c>
      <c r="H22" s="284">
        <f>'01 SO 01.1 Pol'!BD349</f>
        <v>0</v>
      </c>
      <c r="I22" s="285">
        <f>'01 SO 01.1 Pol'!BE349</f>
        <v>0</v>
      </c>
    </row>
    <row r="23" spans="1:9" s="115" customFormat="1">
      <c r="A23" s="282" t="str">
        <f>'01 SO 01.1 Pol'!B350</f>
        <v>97</v>
      </c>
      <c r="B23" s="62" t="str">
        <f>'01 SO 01.1 Pol'!C350</f>
        <v>Prorážení otvorů</v>
      </c>
      <c r="D23" s="192"/>
      <c r="E23" s="283">
        <f>'01 SO 01.1 Pol'!BA354</f>
        <v>0</v>
      </c>
      <c r="F23" s="284">
        <f>'01 SO 01.1 Pol'!BB354</f>
        <v>0</v>
      </c>
      <c r="G23" s="284">
        <f>'01 SO 01.1 Pol'!BC354</f>
        <v>0</v>
      </c>
      <c r="H23" s="284">
        <f>'01 SO 01.1 Pol'!BD354</f>
        <v>0</v>
      </c>
      <c r="I23" s="285">
        <f>'01 SO 01.1 Pol'!BE354</f>
        <v>0</v>
      </c>
    </row>
    <row r="24" spans="1:9" s="115" customFormat="1">
      <c r="A24" s="282" t="str">
        <f>'01 SO 01.1 Pol'!B355</f>
        <v>99</v>
      </c>
      <c r="B24" s="62" t="str">
        <f>'01 SO 01.1 Pol'!C355</f>
        <v>Staveništní přesun hmot</v>
      </c>
      <c r="D24" s="192"/>
      <c r="E24" s="283">
        <f>'01 SO 01.1 Pol'!BA358</f>
        <v>0</v>
      </c>
      <c r="F24" s="284">
        <f>'01 SO 01.1 Pol'!BB358</f>
        <v>0</v>
      </c>
      <c r="G24" s="284">
        <f>'01 SO 01.1 Pol'!BC358</f>
        <v>0</v>
      </c>
      <c r="H24" s="284">
        <f>'01 SO 01.1 Pol'!BD358</f>
        <v>0</v>
      </c>
      <c r="I24" s="285">
        <f>'01 SO 01.1 Pol'!BE358</f>
        <v>0</v>
      </c>
    </row>
    <row r="25" spans="1:9" s="115" customFormat="1">
      <c r="A25" s="282" t="str">
        <f>'01 SO 01.1 Pol'!B359</f>
        <v>711</v>
      </c>
      <c r="B25" s="62" t="str">
        <f>'01 SO 01.1 Pol'!C359</f>
        <v>Izolace proti vodě</v>
      </c>
      <c r="D25" s="192"/>
      <c r="E25" s="283">
        <f>'01 SO 01.1 Pol'!BA364</f>
        <v>0</v>
      </c>
      <c r="F25" s="284">
        <f>'01 SO 01.1 Pol'!BB364</f>
        <v>0</v>
      </c>
      <c r="G25" s="284">
        <f>'01 SO 01.1 Pol'!BC364</f>
        <v>0</v>
      </c>
      <c r="H25" s="284">
        <f>'01 SO 01.1 Pol'!BD364</f>
        <v>0</v>
      </c>
      <c r="I25" s="285">
        <f>'01 SO 01.1 Pol'!BE364</f>
        <v>0</v>
      </c>
    </row>
    <row r="26" spans="1:9" s="115" customFormat="1">
      <c r="A26" s="282" t="str">
        <f>'01 SO 01.1 Pol'!B365</f>
        <v>712</v>
      </c>
      <c r="B26" s="62" t="str">
        <f>'01 SO 01.1 Pol'!C365</f>
        <v>Živičné krytiny</v>
      </c>
      <c r="D26" s="192"/>
      <c r="E26" s="283">
        <f>'01 SO 01.1 Pol'!BA378</f>
        <v>0</v>
      </c>
      <c r="F26" s="284">
        <f>'01 SO 01.1 Pol'!BB378</f>
        <v>0</v>
      </c>
      <c r="G26" s="284">
        <f>'01 SO 01.1 Pol'!BC378</f>
        <v>0</v>
      </c>
      <c r="H26" s="284">
        <f>'01 SO 01.1 Pol'!BD378</f>
        <v>0</v>
      </c>
      <c r="I26" s="285">
        <f>'01 SO 01.1 Pol'!BE378</f>
        <v>0</v>
      </c>
    </row>
    <row r="27" spans="1:9" s="115" customFormat="1">
      <c r="A27" s="282" t="str">
        <f>'01 SO 01.1 Pol'!B379</f>
        <v>713</v>
      </c>
      <c r="B27" s="62" t="str">
        <f>'01 SO 01.1 Pol'!C379</f>
        <v>Izolace tepelné</v>
      </c>
      <c r="D27" s="192"/>
      <c r="E27" s="283">
        <f>'01 SO 01.1 Pol'!BA395</f>
        <v>0</v>
      </c>
      <c r="F27" s="284">
        <f>'01 SO 01.1 Pol'!BB395</f>
        <v>0</v>
      </c>
      <c r="G27" s="284">
        <f>'01 SO 01.1 Pol'!BC395</f>
        <v>0</v>
      </c>
      <c r="H27" s="284">
        <f>'01 SO 01.1 Pol'!BD395</f>
        <v>0</v>
      </c>
      <c r="I27" s="285">
        <f>'01 SO 01.1 Pol'!BE395</f>
        <v>0</v>
      </c>
    </row>
    <row r="28" spans="1:9" s="115" customFormat="1">
      <c r="A28" s="282" t="str">
        <f>'01 SO 01.1 Pol'!B396</f>
        <v>721</v>
      </c>
      <c r="B28" s="62" t="str">
        <f>'01 SO 01.1 Pol'!C396</f>
        <v>Vnitřní kanalizace</v>
      </c>
      <c r="D28" s="192"/>
      <c r="E28" s="283">
        <f>'01 SO 01.1 Pol'!BA401</f>
        <v>0</v>
      </c>
      <c r="F28" s="284">
        <f>'01 SO 01.1 Pol'!BB401</f>
        <v>0</v>
      </c>
      <c r="G28" s="284">
        <f>'01 SO 01.1 Pol'!BC401</f>
        <v>0</v>
      </c>
      <c r="H28" s="284">
        <f>'01 SO 01.1 Pol'!BD401</f>
        <v>0</v>
      </c>
      <c r="I28" s="285">
        <f>'01 SO 01.1 Pol'!BE401</f>
        <v>0</v>
      </c>
    </row>
    <row r="29" spans="1:9" s="115" customFormat="1">
      <c r="A29" s="282" t="str">
        <f>'01 SO 01.1 Pol'!B402</f>
        <v>762</v>
      </c>
      <c r="B29" s="62" t="str">
        <f>'01 SO 01.1 Pol'!C402</f>
        <v>Konstrukce tesařské</v>
      </c>
      <c r="D29" s="192"/>
      <c r="E29" s="283">
        <f>'01 SO 01.1 Pol'!BA450</f>
        <v>0</v>
      </c>
      <c r="F29" s="284">
        <f>'01 SO 01.1 Pol'!BB450</f>
        <v>0</v>
      </c>
      <c r="G29" s="284">
        <f>'01 SO 01.1 Pol'!BC450</f>
        <v>0</v>
      </c>
      <c r="H29" s="284">
        <f>'01 SO 01.1 Pol'!BD450</f>
        <v>0</v>
      </c>
      <c r="I29" s="285">
        <f>'01 SO 01.1 Pol'!BE450</f>
        <v>0</v>
      </c>
    </row>
    <row r="30" spans="1:9" s="115" customFormat="1">
      <c r="A30" s="282" t="str">
        <f>'01 SO 01.1 Pol'!B451</f>
        <v>764</v>
      </c>
      <c r="B30" s="62" t="str">
        <f>'01 SO 01.1 Pol'!C451</f>
        <v>Konstrukce klempířské</v>
      </c>
      <c r="D30" s="192"/>
      <c r="E30" s="283">
        <f>'01 SO 01.1 Pol'!BA513</f>
        <v>0</v>
      </c>
      <c r="F30" s="284">
        <f>'01 SO 01.1 Pol'!BB513</f>
        <v>0</v>
      </c>
      <c r="G30" s="284">
        <f>'01 SO 01.1 Pol'!BC513</f>
        <v>0</v>
      </c>
      <c r="H30" s="284">
        <f>'01 SO 01.1 Pol'!BD513</f>
        <v>0</v>
      </c>
      <c r="I30" s="285">
        <f>'01 SO 01.1 Pol'!BE513</f>
        <v>0</v>
      </c>
    </row>
    <row r="31" spans="1:9" s="115" customFormat="1">
      <c r="A31" s="282" t="str">
        <f>'01 SO 01.1 Pol'!B514</f>
        <v>766</v>
      </c>
      <c r="B31" s="62" t="str">
        <f>'01 SO 01.1 Pol'!C514</f>
        <v>Konstrukce truhlářské</v>
      </c>
      <c r="D31" s="192"/>
      <c r="E31" s="283">
        <f>'01 SO 01.1 Pol'!BA524</f>
        <v>0</v>
      </c>
      <c r="F31" s="284">
        <f>'01 SO 01.1 Pol'!BB524</f>
        <v>0</v>
      </c>
      <c r="G31" s="284">
        <f>'01 SO 01.1 Pol'!BC524</f>
        <v>0</v>
      </c>
      <c r="H31" s="284">
        <f>'01 SO 01.1 Pol'!BD524</f>
        <v>0</v>
      </c>
      <c r="I31" s="285">
        <f>'01 SO 01.1 Pol'!BE524</f>
        <v>0</v>
      </c>
    </row>
    <row r="32" spans="1:9" s="115" customFormat="1">
      <c r="A32" s="282" t="str">
        <f>'01 SO 01.1 Pol'!B525</f>
        <v>767</v>
      </c>
      <c r="B32" s="62" t="str">
        <f>'01 SO 01.1 Pol'!C525</f>
        <v>Konstrukce zámečnické</v>
      </c>
      <c r="D32" s="192"/>
      <c r="E32" s="283">
        <f>'01 SO 01.1 Pol'!BA542</f>
        <v>0</v>
      </c>
      <c r="F32" s="284">
        <f>'01 SO 01.1 Pol'!BB542</f>
        <v>0</v>
      </c>
      <c r="G32" s="284">
        <f>'01 SO 01.1 Pol'!BC542</f>
        <v>0</v>
      </c>
      <c r="H32" s="284">
        <f>'01 SO 01.1 Pol'!BD542</f>
        <v>0</v>
      </c>
      <c r="I32" s="285">
        <f>'01 SO 01.1 Pol'!BE542</f>
        <v>0</v>
      </c>
    </row>
    <row r="33" spans="1:57" s="115" customFormat="1">
      <c r="A33" s="282" t="str">
        <f>'01 SO 01.1 Pol'!B543</f>
        <v>769</v>
      </c>
      <c r="B33" s="62" t="str">
        <f>'01 SO 01.1 Pol'!C543</f>
        <v>Prvky z plastu</v>
      </c>
      <c r="D33" s="192"/>
      <c r="E33" s="283">
        <f>'01 SO 01.1 Pol'!BA610</f>
        <v>0</v>
      </c>
      <c r="F33" s="284">
        <f>'01 SO 01.1 Pol'!BB610</f>
        <v>0</v>
      </c>
      <c r="G33" s="284">
        <f>'01 SO 01.1 Pol'!BC610</f>
        <v>0</v>
      </c>
      <c r="H33" s="284">
        <f>'01 SO 01.1 Pol'!BD610</f>
        <v>0</v>
      </c>
      <c r="I33" s="285">
        <f>'01 SO 01.1 Pol'!BE610</f>
        <v>0</v>
      </c>
    </row>
    <row r="34" spans="1:57" s="115" customFormat="1">
      <c r="A34" s="282" t="str">
        <f>'01 SO 01.1 Pol'!B611</f>
        <v>782</v>
      </c>
      <c r="B34" s="62" t="str">
        <f>'01 SO 01.1 Pol'!C611</f>
        <v>Konstrukce z přírodního kamene</v>
      </c>
      <c r="D34" s="192"/>
      <c r="E34" s="283">
        <f>'01 SO 01.1 Pol'!BA618</f>
        <v>0</v>
      </c>
      <c r="F34" s="284">
        <f>'01 SO 01.1 Pol'!BB618</f>
        <v>0</v>
      </c>
      <c r="G34" s="284">
        <f>'01 SO 01.1 Pol'!BC618</f>
        <v>0</v>
      </c>
      <c r="H34" s="284">
        <f>'01 SO 01.1 Pol'!BD618</f>
        <v>0</v>
      </c>
      <c r="I34" s="285">
        <f>'01 SO 01.1 Pol'!BE618</f>
        <v>0</v>
      </c>
    </row>
    <row r="35" spans="1:57" s="115" customFormat="1">
      <c r="A35" s="282" t="str">
        <f>'01 SO 01.1 Pol'!B619</f>
        <v>783</v>
      </c>
      <c r="B35" s="62" t="str">
        <f>'01 SO 01.1 Pol'!C619</f>
        <v>Nátěry</v>
      </c>
      <c r="D35" s="192"/>
      <c r="E35" s="283">
        <f>'01 SO 01.1 Pol'!BA632</f>
        <v>0</v>
      </c>
      <c r="F35" s="284">
        <f>'01 SO 01.1 Pol'!BB632</f>
        <v>0</v>
      </c>
      <c r="G35" s="284">
        <f>'01 SO 01.1 Pol'!BC632</f>
        <v>0</v>
      </c>
      <c r="H35" s="284">
        <f>'01 SO 01.1 Pol'!BD632</f>
        <v>0</v>
      </c>
      <c r="I35" s="285">
        <f>'01 SO 01.1 Pol'!BE632</f>
        <v>0</v>
      </c>
    </row>
    <row r="36" spans="1:57" s="115" customFormat="1">
      <c r="A36" s="282" t="str">
        <f>'01 SO 01.1 Pol'!B633</f>
        <v>786</v>
      </c>
      <c r="B36" s="62" t="str">
        <f>'01 SO 01.1 Pol'!C633</f>
        <v>Čalounické úpravy</v>
      </c>
      <c r="D36" s="192"/>
      <c r="E36" s="283">
        <f>'01 SO 01.1 Pol'!BA654</f>
        <v>0</v>
      </c>
      <c r="F36" s="284">
        <f>'01 SO 01.1 Pol'!BB654</f>
        <v>0</v>
      </c>
      <c r="G36" s="284">
        <f>'01 SO 01.1 Pol'!BC654</f>
        <v>0</v>
      </c>
      <c r="H36" s="284">
        <f>'01 SO 01.1 Pol'!BD654</f>
        <v>0</v>
      </c>
      <c r="I36" s="285">
        <f>'01 SO 01.1 Pol'!BE654</f>
        <v>0</v>
      </c>
    </row>
    <row r="37" spans="1:57" s="115" customFormat="1">
      <c r="A37" s="282" t="str">
        <f>'01 SO 01.1 Pol'!B655</f>
        <v>M21</v>
      </c>
      <c r="B37" s="62" t="str">
        <f>'01 SO 01.1 Pol'!C655</f>
        <v>Elektromontáže</v>
      </c>
      <c r="D37" s="192"/>
      <c r="E37" s="283">
        <f>'01 SO 01.1 Pol'!BA667</f>
        <v>0</v>
      </c>
      <c r="F37" s="284">
        <f>'01 SO 01.1 Pol'!BB667</f>
        <v>0</v>
      </c>
      <c r="G37" s="284">
        <f>'01 SO 01.1 Pol'!BC667</f>
        <v>0</v>
      </c>
      <c r="H37" s="284">
        <f>'01 SO 01.1 Pol'!BD667</f>
        <v>0</v>
      </c>
      <c r="I37" s="285">
        <f>'01 SO 01.1 Pol'!BE667</f>
        <v>0</v>
      </c>
    </row>
    <row r="38" spans="1:57" s="115" customFormat="1" ht="13.5" thickBot="1">
      <c r="A38" s="282" t="str">
        <f>'01 SO 01.1 Pol'!B668</f>
        <v>D96</v>
      </c>
      <c r="B38" s="62" t="str">
        <f>'01 SO 01.1 Pol'!C668</f>
        <v>Přesuny suti a vybouraných hmot</v>
      </c>
      <c r="D38" s="192"/>
      <c r="E38" s="283">
        <f>'01 SO 01.1 Pol'!BA676</f>
        <v>0</v>
      </c>
      <c r="F38" s="284">
        <f>'01 SO 01.1 Pol'!BB676</f>
        <v>0</v>
      </c>
      <c r="G38" s="284">
        <f>'01 SO 01.1 Pol'!BC676</f>
        <v>0</v>
      </c>
      <c r="H38" s="284">
        <f>'01 SO 01.1 Pol'!BD676</f>
        <v>0</v>
      </c>
      <c r="I38" s="285">
        <f>'01 SO 01.1 Pol'!BE676</f>
        <v>0</v>
      </c>
    </row>
    <row r="39" spans="1:57" s="14" customFormat="1" ht="13.5" thickBot="1">
      <c r="A39" s="193"/>
      <c r="B39" s="194" t="s">
        <v>75</v>
      </c>
      <c r="C39" s="194"/>
      <c r="D39" s="195"/>
      <c r="E39" s="196">
        <f>SUM(E7:E38)</f>
        <v>0</v>
      </c>
      <c r="F39" s="197">
        <f>SUM(F7:F38)</f>
        <v>0</v>
      </c>
      <c r="G39" s="197">
        <f>SUM(G7:G38)</f>
        <v>0</v>
      </c>
      <c r="H39" s="197">
        <f>SUM(H7:H38)</f>
        <v>0</v>
      </c>
      <c r="I39" s="198">
        <f>SUM(I7:I38)</f>
        <v>0</v>
      </c>
    </row>
    <row r="40" spans="1:57">
      <c r="A40" s="115"/>
      <c r="B40" s="115"/>
      <c r="C40" s="115"/>
      <c r="D40" s="115"/>
      <c r="E40" s="115"/>
      <c r="F40" s="115"/>
      <c r="G40" s="115"/>
      <c r="H40" s="115"/>
      <c r="I40" s="115"/>
    </row>
    <row r="41" spans="1:57" ht="19.5" customHeight="1">
      <c r="A41" s="184" t="s">
        <v>76</v>
      </c>
      <c r="B41" s="184"/>
      <c r="C41" s="184"/>
      <c r="D41" s="184"/>
      <c r="E41" s="184"/>
      <c r="F41" s="184"/>
      <c r="G41" s="199"/>
      <c r="H41" s="184"/>
      <c r="I41" s="184"/>
      <c r="BA41" s="121"/>
      <c r="BB41" s="121"/>
      <c r="BC41" s="121"/>
      <c r="BD41" s="121"/>
      <c r="BE41" s="121"/>
    </row>
    <row r="42" spans="1:57" ht="13.5" thickBot="1"/>
    <row r="43" spans="1:57">
      <c r="A43" s="150" t="s">
        <v>77</v>
      </c>
      <c r="B43" s="151"/>
      <c r="C43" s="151"/>
      <c r="D43" s="200"/>
      <c r="E43" s="201" t="s">
        <v>78</v>
      </c>
      <c r="F43" s="202" t="s">
        <v>12</v>
      </c>
      <c r="G43" s="203" t="s">
        <v>79</v>
      </c>
      <c r="H43" s="204"/>
      <c r="I43" s="205" t="s">
        <v>78</v>
      </c>
    </row>
    <row r="44" spans="1:57">
      <c r="A44" s="144" t="s">
        <v>871</v>
      </c>
      <c r="B44" s="135"/>
      <c r="C44" s="135"/>
      <c r="D44" s="206"/>
      <c r="E44" s="207"/>
      <c r="F44" s="208"/>
      <c r="G44" s="209">
        <v>0</v>
      </c>
      <c r="H44" s="210"/>
      <c r="I44" s="211">
        <f t="shared" ref="I44:I51" si="0">E44+F44*G44/100</f>
        <v>0</v>
      </c>
      <c r="BA44" s="1">
        <v>0</v>
      </c>
    </row>
    <row r="45" spans="1:57">
      <c r="A45" s="144" t="s">
        <v>872</v>
      </c>
      <c r="B45" s="135"/>
      <c r="C45" s="135"/>
      <c r="D45" s="206"/>
      <c r="E45" s="207"/>
      <c r="F45" s="208"/>
      <c r="G45" s="209">
        <v>0</v>
      </c>
      <c r="H45" s="210"/>
      <c r="I45" s="211">
        <f t="shared" si="0"/>
        <v>0</v>
      </c>
      <c r="BA45" s="1">
        <v>0</v>
      </c>
    </row>
    <row r="46" spans="1:57">
      <c r="A46" s="144" t="s">
        <v>873</v>
      </c>
      <c r="B46" s="135"/>
      <c r="C46" s="135"/>
      <c r="D46" s="206"/>
      <c r="E46" s="207"/>
      <c r="F46" s="208"/>
      <c r="G46" s="209">
        <v>0</v>
      </c>
      <c r="H46" s="210"/>
      <c r="I46" s="211">
        <f t="shared" si="0"/>
        <v>0</v>
      </c>
      <c r="BA46" s="1">
        <v>0</v>
      </c>
    </row>
    <row r="47" spans="1:57">
      <c r="A47" s="144" t="s">
        <v>874</v>
      </c>
      <c r="B47" s="135"/>
      <c r="C47" s="135"/>
      <c r="D47" s="206"/>
      <c r="E47" s="207"/>
      <c r="F47" s="208"/>
      <c r="G47" s="209">
        <v>0</v>
      </c>
      <c r="H47" s="210"/>
      <c r="I47" s="211">
        <f t="shared" si="0"/>
        <v>0</v>
      </c>
      <c r="BA47" s="1">
        <v>0</v>
      </c>
    </row>
    <row r="48" spans="1:57">
      <c r="A48" s="144" t="s">
        <v>875</v>
      </c>
      <c r="B48" s="135"/>
      <c r="C48" s="135"/>
      <c r="D48" s="206"/>
      <c r="E48" s="207"/>
      <c r="F48" s="208"/>
      <c r="G48" s="209">
        <v>0</v>
      </c>
      <c r="H48" s="210"/>
      <c r="I48" s="211">
        <f t="shared" si="0"/>
        <v>0</v>
      </c>
      <c r="BA48" s="1">
        <v>1</v>
      </c>
    </row>
    <row r="49" spans="1:53">
      <c r="A49" s="144" t="s">
        <v>876</v>
      </c>
      <c r="B49" s="135"/>
      <c r="C49" s="135"/>
      <c r="D49" s="206"/>
      <c r="E49" s="207"/>
      <c r="F49" s="208"/>
      <c r="G49" s="209">
        <v>0</v>
      </c>
      <c r="H49" s="210"/>
      <c r="I49" s="211">
        <f t="shared" si="0"/>
        <v>0</v>
      </c>
      <c r="BA49" s="1">
        <v>1</v>
      </c>
    </row>
    <row r="50" spans="1:53">
      <c r="A50" s="144" t="s">
        <v>877</v>
      </c>
      <c r="B50" s="135"/>
      <c r="C50" s="135"/>
      <c r="D50" s="206"/>
      <c r="E50" s="207"/>
      <c r="F50" s="208"/>
      <c r="G50" s="209">
        <v>0</v>
      </c>
      <c r="H50" s="210"/>
      <c r="I50" s="211">
        <f t="shared" si="0"/>
        <v>0</v>
      </c>
      <c r="BA50" s="1">
        <v>2</v>
      </c>
    </row>
    <row r="51" spans="1:53">
      <c r="A51" s="144" t="s">
        <v>878</v>
      </c>
      <c r="B51" s="135"/>
      <c r="C51" s="135"/>
      <c r="D51" s="206"/>
      <c r="E51" s="207"/>
      <c r="F51" s="208"/>
      <c r="G51" s="209">
        <v>0</v>
      </c>
      <c r="H51" s="210"/>
      <c r="I51" s="211">
        <f t="shared" si="0"/>
        <v>0</v>
      </c>
      <c r="BA51" s="1">
        <v>2</v>
      </c>
    </row>
    <row r="52" spans="1:53" ht="13.5" thickBot="1">
      <c r="A52" s="212"/>
      <c r="B52" s="213" t="s">
        <v>80</v>
      </c>
      <c r="C52" s="214"/>
      <c r="D52" s="215"/>
      <c r="E52" s="216"/>
      <c r="F52" s="217"/>
      <c r="G52" s="217"/>
      <c r="H52" s="323">
        <f>SUM(I44:I51)</f>
        <v>0</v>
      </c>
      <c r="I52" s="324"/>
    </row>
    <row r="54" spans="1:53">
      <c r="B54" s="14"/>
      <c r="F54" s="218"/>
      <c r="G54" s="219"/>
      <c r="H54" s="219"/>
      <c r="I54" s="46"/>
    </row>
    <row r="55" spans="1:53">
      <c r="F55" s="218"/>
      <c r="G55" s="219"/>
      <c r="H55" s="219"/>
      <c r="I55" s="46"/>
    </row>
    <row r="56" spans="1:53">
      <c r="F56" s="218"/>
      <c r="G56" s="219"/>
      <c r="H56" s="219"/>
      <c r="I56" s="46"/>
    </row>
    <row r="57" spans="1:53">
      <c r="F57" s="218"/>
      <c r="G57" s="219"/>
      <c r="H57" s="219"/>
      <c r="I57" s="46"/>
    </row>
    <row r="58" spans="1:53">
      <c r="F58" s="218"/>
      <c r="G58" s="219"/>
      <c r="H58" s="219"/>
      <c r="I58" s="46"/>
    </row>
    <row r="59" spans="1:53">
      <c r="F59" s="218"/>
      <c r="G59" s="219"/>
      <c r="H59" s="219"/>
      <c r="I59" s="46"/>
    </row>
    <row r="60" spans="1:53">
      <c r="F60" s="218"/>
      <c r="G60" s="219"/>
      <c r="H60" s="219"/>
      <c r="I60" s="46"/>
    </row>
    <row r="61" spans="1:53">
      <c r="F61" s="218"/>
      <c r="G61" s="219"/>
      <c r="H61" s="219"/>
      <c r="I61" s="46"/>
    </row>
    <row r="62" spans="1:53">
      <c r="F62" s="218"/>
      <c r="G62" s="219"/>
      <c r="H62" s="219"/>
      <c r="I62" s="46"/>
    </row>
    <row r="63" spans="1:53">
      <c r="F63" s="218"/>
      <c r="G63" s="219"/>
      <c r="H63" s="219"/>
      <c r="I63" s="46"/>
    </row>
    <row r="64" spans="1:53">
      <c r="F64" s="218"/>
      <c r="G64" s="219"/>
      <c r="H64" s="219"/>
      <c r="I64" s="46"/>
    </row>
    <row r="65" spans="6:9">
      <c r="F65" s="218"/>
      <c r="G65" s="219"/>
      <c r="H65" s="219"/>
      <c r="I65" s="46"/>
    </row>
    <row r="66" spans="6:9">
      <c r="F66" s="218"/>
      <c r="G66" s="219"/>
      <c r="H66" s="219"/>
      <c r="I66" s="46"/>
    </row>
    <row r="67" spans="6:9">
      <c r="F67" s="218"/>
      <c r="G67" s="219"/>
      <c r="H67" s="219"/>
      <c r="I67" s="46"/>
    </row>
    <row r="68" spans="6:9">
      <c r="F68" s="218"/>
      <c r="G68" s="219"/>
      <c r="H68" s="219"/>
      <c r="I68" s="46"/>
    </row>
    <row r="69" spans="6:9">
      <c r="F69" s="218"/>
      <c r="G69" s="219"/>
      <c r="H69" s="219"/>
      <c r="I69" s="46"/>
    </row>
    <row r="70" spans="6:9">
      <c r="F70" s="218"/>
      <c r="G70" s="219"/>
      <c r="H70" s="219"/>
      <c r="I70" s="46"/>
    </row>
    <row r="71" spans="6:9">
      <c r="F71" s="218"/>
      <c r="G71" s="219"/>
      <c r="H71" s="219"/>
      <c r="I71" s="46"/>
    </row>
    <row r="72" spans="6:9">
      <c r="F72" s="218"/>
      <c r="G72" s="219"/>
      <c r="H72" s="219"/>
      <c r="I72" s="46"/>
    </row>
    <row r="73" spans="6:9">
      <c r="F73" s="218"/>
      <c r="G73" s="219"/>
      <c r="H73" s="219"/>
      <c r="I73" s="46"/>
    </row>
    <row r="74" spans="6:9">
      <c r="F74" s="218"/>
      <c r="G74" s="219"/>
      <c r="H74" s="219"/>
      <c r="I74" s="46"/>
    </row>
    <row r="75" spans="6:9">
      <c r="F75" s="218"/>
      <c r="G75" s="219"/>
      <c r="H75" s="219"/>
      <c r="I75" s="46"/>
    </row>
    <row r="76" spans="6:9">
      <c r="F76" s="218"/>
      <c r="G76" s="219"/>
      <c r="H76" s="219"/>
      <c r="I76" s="46"/>
    </row>
    <row r="77" spans="6:9">
      <c r="F77" s="218"/>
      <c r="G77" s="219"/>
      <c r="H77" s="219"/>
      <c r="I77" s="46"/>
    </row>
    <row r="78" spans="6:9">
      <c r="F78" s="218"/>
      <c r="G78" s="219"/>
      <c r="H78" s="219"/>
      <c r="I78" s="46"/>
    </row>
    <row r="79" spans="6:9">
      <c r="F79" s="218"/>
      <c r="G79" s="219"/>
      <c r="H79" s="219"/>
      <c r="I79" s="46"/>
    </row>
    <row r="80" spans="6:9">
      <c r="F80" s="218"/>
      <c r="G80" s="219"/>
      <c r="H80" s="219"/>
      <c r="I80" s="46"/>
    </row>
    <row r="81" spans="6:9">
      <c r="F81" s="218"/>
      <c r="G81" s="219"/>
      <c r="H81" s="219"/>
      <c r="I81" s="46"/>
    </row>
    <row r="82" spans="6:9">
      <c r="F82" s="218"/>
      <c r="G82" s="219"/>
      <c r="H82" s="219"/>
      <c r="I82" s="46"/>
    </row>
    <row r="83" spans="6:9">
      <c r="F83" s="218"/>
      <c r="G83" s="219"/>
      <c r="H83" s="219"/>
      <c r="I83" s="46"/>
    </row>
    <row r="84" spans="6:9">
      <c r="F84" s="218"/>
      <c r="G84" s="219"/>
      <c r="H84" s="219"/>
      <c r="I84" s="46"/>
    </row>
    <row r="85" spans="6:9">
      <c r="F85" s="218"/>
      <c r="G85" s="219"/>
      <c r="H85" s="219"/>
      <c r="I85" s="46"/>
    </row>
    <row r="86" spans="6:9">
      <c r="F86" s="218"/>
      <c r="G86" s="219"/>
      <c r="H86" s="219"/>
      <c r="I86" s="46"/>
    </row>
    <row r="87" spans="6:9">
      <c r="F87" s="218"/>
      <c r="G87" s="219"/>
      <c r="H87" s="219"/>
      <c r="I87" s="46"/>
    </row>
    <row r="88" spans="6:9">
      <c r="F88" s="218"/>
      <c r="G88" s="219"/>
      <c r="H88" s="219"/>
      <c r="I88" s="46"/>
    </row>
    <row r="89" spans="6:9">
      <c r="F89" s="218"/>
      <c r="G89" s="219"/>
      <c r="H89" s="219"/>
      <c r="I89" s="46"/>
    </row>
    <row r="90" spans="6:9">
      <c r="F90" s="218"/>
      <c r="G90" s="219"/>
      <c r="H90" s="219"/>
      <c r="I90" s="46"/>
    </row>
    <row r="91" spans="6:9">
      <c r="F91" s="218"/>
      <c r="G91" s="219"/>
      <c r="H91" s="219"/>
      <c r="I91" s="46"/>
    </row>
    <row r="92" spans="6:9">
      <c r="F92" s="218"/>
      <c r="G92" s="219"/>
      <c r="H92" s="219"/>
      <c r="I92" s="46"/>
    </row>
    <row r="93" spans="6:9">
      <c r="F93" s="218"/>
      <c r="G93" s="219"/>
      <c r="H93" s="219"/>
      <c r="I93" s="46"/>
    </row>
    <row r="94" spans="6:9">
      <c r="F94" s="218"/>
      <c r="G94" s="219"/>
      <c r="H94" s="219"/>
      <c r="I94" s="46"/>
    </row>
    <row r="95" spans="6:9">
      <c r="F95" s="218"/>
      <c r="G95" s="219"/>
      <c r="H95" s="219"/>
      <c r="I95" s="46"/>
    </row>
    <row r="96" spans="6:9">
      <c r="F96" s="218"/>
      <c r="G96" s="219"/>
      <c r="H96" s="219"/>
      <c r="I96" s="46"/>
    </row>
    <row r="97" spans="6:9">
      <c r="F97" s="218"/>
      <c r="G97" s="219"/>
      <c r="H97" s="219"/>
      <c r="I97" s="46"/>
    </row>
    <row r="98" spans="6:9">
      <c r="F98" s="218"/>
      <c r="G98" s="219"/>
      <c r="H98" s="219"/>
      <c r="I98" s="46"/>
    </row>
    <row r="99" spans="6:9">
      <c r="F99" s="218"/>
      <c r="G99" s="219"/>
      <c r="H99" s="219"/>
      <c r="I99" s="46"/>
    </row>
    <row r="100" spans="6:9">
      <c r="F100" s="218"/>
      <c r="G100" s="219"/>
      <c r="H100" s="219"/>
      <c r="I100" s="46"/>
    </row>
    <row r="101" spans="6:9">
      <c r="F101" s="218"/>
      <c r="G101" s="219"/>
      <c r="H101" s="219"/>
      <c r="I101" s="46"/>
    </row>
    <row r="102" spans="6:9">
      <c r="F102" s="218"/>
      <c r="G102" s="219"/>
      <c r="H102" s="219"/>
      <c r="I102" s="46"/>
    </row>
    <row r="103" spans="6:9">
      <c r="F103" s="218"/>
      <c r="G103" s="219"/>
      <c r="H103" s="219"/>
      <c r="I103" s="46"/>
    </row>
  </sheetData>
  <mergeCells count="4">
    <mergeCell ref="A1:B1"/>
    <mergeCell ref="A2:B2"/>
    <mergeCell ref="G2:I2"/>
    <mergeCell ref="H52:I5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749"/>
  <sheetViews>
    <sheetView showGridLines="0" showZeros="0" tabSelected="1" topLeftCell="A139" zoomScaleNormal="100" zoomScaleSheetLayoutView="100" workbookViewId="0">
      <selection activeCell="C272" sqref="C272:D272"/>
    </sheetView>
  </sheetViews>
  <sheetFormatPr defaultRowHeight="12.75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>
      <c r="A1" s="330" t="s">
        <v>99</v>
      </c>
      <c r="B1" s="330"/>
      <c r="C1" s="330"/>
      <c r="D1" s="330"/>
      <c r="E1" s="330"/>
      <c r="F1" s="330"/>
      <c r="G1" s="330"/>
    </row>
    <row r="2" spans="1:80" ht="14.25" customHeight="1" thickBot="1">
      <c r="B2" s="221"/>
      <c r="C2" s="222"/>
      <c r="D2" s="222"/>
      <c r="E2" s="223"/>
      <c r="F2" s="222"/>
      <c r="G2" s="222"/>
    </row>
    <row r="3" spans="1:80" ht="13.5" thickTop="1">
      <c r="A3" s="316" t="s">
        <v>2</v>
      </c>
      <c r="B3" s="317"/>
      <c r="C3" s="174" t="s">
        <v>102</v>
      </c>
      <c r="D3" s="224"/>
      <c r="E3" s="225" t="s">
        <v>81</v>
      </c>
      <c r="F3" s="226" t="str">
        <f>'01 SO 01.1 Rek'!H1</f>
        <v>SO 01.1</v>
      </c>
      <c r="G3" s="227"/>
    </row>
    <row r="4" spans="1:80" ht="13.5" thickBot="1">
      <c r="A4" s="331" t="s">
        <v>72</v>
      </c>
      <c r="B4" s="319"/>
      <c r="C4" s="180" t="s">
        <v>105</v>
      </c>
      <c r="D4" s="228"/>
      <c r="E4" s="332" t="str">
        <f>'01 SO 01.1 Rek'!G2</f>
        <v>Architektonické  a stavebně-technické řešení</v>
      </c>
      <c r="F4" s="333"/>
      <c r="G4" s="334"/>
    </row>
    <row r="5" spans="1:80" ht="13.5" thickTop="1">
      <c r="A5" s="229"/>
      <c r="G5" s="231"/>
    </row>
    <row r="6" spans="1:80" ht="27" customHeight="1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>
      <c r="A7" s="237" t="s">
        <v>93</v>
      </c>
      <c r="B7" s="238" t="s">
        <v>94</v>
      </c>
      <c r="C7" s="239" t="s">
        <v>95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>
      <c r="A8" s="248">
        <v>1</v>
      </c>
      <c r="B8" s="249" t="s">
        <v>109</v>
      </c>
      <c r="C8" s="250" t="s">
        <v>110</v>
      </c>
      <c r="D8" s="251" t="s">
        <v>111</v>
      </c>
      <c r="E8" s="252">
        <v>12</v>
      </c>
      <c r="F8" s="252"/>
      <c r="G8" s="253">
        <f>E8*F8</f>
        <v>0</v>
      </c>
      <c r="H8" s="254">
        <v>0</v>
      </c>
      <c r="I8" s="255">
        <f>E8*H8</f>
        <v>0</v>
      </c>
      <c r="J8" s="254">
        <v>-0.5</v>
      </c>
      <c r="K8" s="255">
        <f>E8*J8</f>
        <v>-6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>
      <c r="A9" s="248">
        <v>2</v>
      </c>
      <c r="B9" s="249" t="s">
        <v>112</v>
      </c>
      <c r="C9" s="250" t="s">
        <v>113</v>
      </c>
      <c r="D9" s="251" t="s">
        <v>111</v>
      </c>
      <c r="E9" s="252">
        <v>12</v>
      </c>
      <c r="F9" s="252">
        <v>0</v>
      </c>
      <c r="G9" s="253">
        <f>E9*F9</f>
        <v>0</v>
      </c>
      <c r="H9" s="254">
        <v>0</v>
      </c>
      <c r="I9" s="255">
        <f>E9*H9</f>
        <v>0</v>
      </c>
      <c r="J9" s="254">
        <v>-0.72</v>
      </c>
      <c r="K9" s="255">
        <f>E9*J9</f>
        <v>-8.64</v>
      </c>
      <c r="O9" s="247">
        <v>2</v>
      </c>
      <c r="AA9" s="220">
        <v>1</v>
      </c>
      <c r="AB9" s="220">
        <v>1</v>
      </c>
      <c r="AC9" s="220">
        <v>1</v>
      </c>
      <c r="AZ9" s="220">
        <v>1</v>
      </c>
      <c r="BA9" s="220">
        <f>IF(AZ9=1,G9,0)</f>
        <v>0</v>
      </c>
      <c r="BB9" s="220">
        <f>IF(AZ9=2,G9,0)</f>
        <v>0</v>
      </c>
      <c r="BC9" s="220">
        <f>IF(AZ9=3,G9,0)</f>
        <v>0</v>
      </c>
      <c r="BD9" s="220">
        <f>IF(AZ9=4,G9,0)</f>
        <v>0</v>
      </c>
      <c r="BE9" s="220">
        <f>IF(AZ9=5,G9,0)</f>
        <v>0</v>
      </c>
      <c r="CA9" s="247">
        <v>1</v>
      </c>
      <c r="CB9" s="247">
        <v>1</v>
      </c>
    </row>
    <row r="10" spans="1:80">
      <c r="A10" s="248">
        <v>3</v>
      </c>
      <c r="B10" s="249" t="s">
        <v>114</v>
      </c>
      <c r="C10" s="250" t="s">
        <v>115</v>
      </c>
      <c r="D10" s="251" t="s">
        <v>111</v>
      </c>
      <c r="E10" s="252">
        <v>12</v>
      </c>
      <c r="F10" s="252">
        <v>0</v>
      </c>
      <c r="G10" s="253">
        <f>E10*F10</f>
        <v>0</v>
      </c>
      <c r="H10" s="254">
        <v>0</v>
      </c>
      <c r="I10" s="255">
        <f>E10*H10</f>
        <v>0</v>
      </c>
      <c r="J10" s="254">
        <v>-0.11</v>
      </c>
      <c r="K10" s="255">
        <f>E10*J10</f>
        <v>-1.32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80">
      <c r="A11" s="248">
        <v>4</v>
      </c>
      <c r="B11" s="249" t="s">
        <v>116</v>
      </c>
      <c r="C11" s="250" t="s">
        <v>117</v>
      </c>
      <c r="D11" s="251" t="s">
        <v>111</v>
      </c>
      <c r="E11" s="252">
        <v>12</v>
      </c>
      <c r="F11" s="252">
        <v>0</v>
      </c>
      <c r="G11" s="253">
        <f>E11*F11</f>
        <v>0</v>
      </c>
      <c r="H11" s="254">
        <v>0</v>
      </c>
      <c r="I11" s="255">
        <f>E11*H11</f>
        <v>0</v>
      </c>
      <c r="J11" s="254">
        <v>-0.33</v>
      </c>
      <c r="K11" s="255">
        <f>E11*J11</f>
        <v>-3.96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80">
      <c r="A12" s="248">
        <v>5</v>
      </c>
      <c r="B12" s="249" t="s">
        <v>118</v>
      </c>
      <c r="C12" s="250" t="s">
        <v>119</v>
      </c>
      <c r="D12" s="251" t="s">
        <v>120</v>
      </c>
      <c r="E12" s="252">
        <v>2.9931999999999999</v>
      </c>
      <c r="F12" s="252">
        <v>0</v>
      </c>
      <c r="G12" s="253">
        <f>E12*F12</f>
        <v>0</v>
      </c>
      <c r="H12" s="254">
        <v>0</v>
      </c>
      <c r="I12" s="255">
        <f>E12*H12</f>
        <v>0</v>
      </c>
      <c r="J12" s="254">
        <v>0</v>
      </c>
      <c r="K12" s="255">
        <f>E12*J12</f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80">
      <c r="A13" s="256"/>
      <c r="B13" s="260"/>
      <c r="C13" s="325" t="s">
        <v>121</v>
      </c>
      <c r="D13" s="326"/>
      <c r="E13" s="261">
        <v>2.8919000000000001</v>
      </c>
      <c r="F13" s="262"/>
      <c r="G13" s="263"/>
      <c r="H13" s="264"/>
      <c r="I13" s="258"/>
      <c r="J13" s="265"/>
      <c r="K13" s="258"/>
      <c r="M13" s="259" t="s">
        <v>121</v>
      </c>
      <c r="O13" s="247"/>
    </row>
    <row r="14" spans="1:80">
      <c r="A14" s="256"/>
      <c r="B14" s="260"/>
      <c r="C14" s="325" t="s">
        <v>122</v>
      </c>
      <c r="D14" s="326"/>
      <c r="E14" s="261">
        <v>0.1013</v>
      </c>
      <c r="F14" s="262"/>
      <c r="G14" s="263"/>
      <c r="H14" s="264"/>
      <c r="I14" s="258"/>
      <c r="J14" s="265"/>
      <c r="K14" s="258"/>
      <c r="M14" s="259" t="s">
        <v>122</v>
      </c>
      <c r="O14" s="247"/>
    </row>
    <row r="15" spans="1:80">
      <c r="A15" s="248">
        <v>6</v>
      </c>
      <c r="B15" s="249" t="s">
        <v>123</v>
      </c>
      <c r="C15" s="250" t="s">
        <v>124</v>
      </c>
      <c r="D15" s="251" t="s">
        <v>120</v>
      </c>
      <c r="E15" s="252">
        <v>1.4965999999999999</v>
      </c>
      <c r="F15" s="252">
        <v>0</v>
      </c>
      <c r="G15" s="253">
        <f>E15*F15</f>
        <v>0</v>
      </c>
      <c r="H15" s="254">
        <v>0</v>
      </c>
      <c r="I15" s="255">
        <f>E15*H15</f>
        <v>0</v>
      </c>
      <c r="J15" s="254">
        <v>0</v>
      </c>
      <c r="K15" s="255">
        <f>E15*J15</f>
        <v>0</v>
      </c>
      <c r="O15" s="247">
        <v>2</v>
      </c>
      <c r="AA15" s="220">
        <v>1</v>
      </c>
      <c r="AB15" s="220">
        <v>1</v>
      </c>
      <c r="AC15" s="220">
        <v>1</v>
      </c>
      <c r="AZ15" s="220">
        <v>1</v>
      </c>
      <c r="BA15" s="220">
        <f>IF(AZ15=1,G15,0)</f>
        <v>0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1</v>
      </c>
      <c r="CB15" s="247">
        <v>1</v>
      </c>
    </row>
    <row r="16" spans="1:80">
      <c r="A16" s="256"/>
      <c r="B16" s="260"/>
      <c r="C16" s="325" t="s">
        <v>125</v>
      </c>
      <c r="D16" s="326"/>
      <c r="E16" s="261">
        <v>1.4965999999999999</v>
      </c>
      <c r="F16" s="262"/>
      <c r="G16" s="263"/>
      <c r="H16" s="264"/>
      <c r="I16" s="258"/>
      <c r="J16" s="265"/>
      <c r="K16" s="258"/>
      <c r="M16" s="259" t="s">
        <v>125</v>
      </c>
      <c r="O16" s="247"/>
    </row>
    <row r="17" spans="1:80">
      <c r="A17" s="248">
        <v>7</v>
      </c>
      <c r="B17" s="249" t="s">
        <v>126</v>
      </c>
      <c r="C17" s="250" t="s">
        <v>127</v>
      </c>
      <c r="D17" s="251" t="s">
        <v>120</v>
      </c>
      <c r="E17" s="252">
        <v>1.248</v>
      </c>
      <c r="F17" s="252">
        <v>0</v>
      </c>
      <c r="G17" s="253">
        <f>E17*F17</f>
        <v>0</v>
      </c>
      <c r="H17" s="254">
        <v>0</v>
      </c>
      <c r="I17" s="255">
        <f>E17*H17</f>
        <v>0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80">
      <c r="A18" s="248">
        <v>8</v>
      </c>
      <c r="B18" s="249" t="s">
        <v>128</v>
      </c>
      <c r="C18" s="250" t="s">
        <v>129</v>
      </c>
      <c r="D18" s="251" t="s">
        <v>120</v>
      </c>
      <c r="E18" s="252">
        <v>0.624</v>
      </c>
      <c r="F18" s="252">
        <v>0</v>
      </c>
      <c r="G18" s="253">
        <f>E18*F18</f>
        <v>0</v>
      </c>
      <c r="H18" s="254">
        <v>0</v>
      </c>
      <c r="I18" s="255">
        <f>E18*H18</f>
        <v>0</v>
      </c>
      <c r="J18" s="254">
        <v>0</v>
      </c>
      <c r="K18" s="255">
        <f>E18*J18</f>
        <v>0</v>
      </c>
      <c r="O18" s="247">
        <v>2</v>
      </c>
      <c r="AA18" s="220">
        <v>1</v>
      </c>
      <c r="AB18" s="220">
        <v>1</v>
      </c>
      <c r="AC18" s="220">
        <v>1</v>
      </c>
      <c r="AZ18" s="220">
        <v>1</v>
      </c>
      <c r="BA18" s="220">
        <f>IF(AZ18=1,G18,0)</f>
        <v>0</v>
      </c>
      <c r="BB18" s="220">
        <f>IF(AZ18=2,G18,0)</f>
        <v>0</v>
      </c>
      <c r="BC18" s="220">
        <f>IF(AZ18=3,G18,0)</f>
        <v>0</v>
      </c>
      <c r="BD18" s="220">
        <f>IF(AZ18=4,G18,0)</f>
        <v>0</v>
      </c>
      <c r="BE18" s="220">
        <f>IF(AZ18=5,G18,0)</f>
        <v>0</v>
      </c>
      <c r="CA18" s="247">
        <v>1</v>
      </c>
      <c r="CB18" s="247">
        <v>1</v>
      </c>
    </row>
    <row r="19" spans="1:80">
      <c r="A19" s="256"/>
      <c r="B19" s="260"/>
      <c r="C19" s="325" t="s">
        <v>130</v>
      </c>
      <c r="D19" s="326"/>
      <c r="E19" s="261">
        <v>0.624</v>
      </c>
      <c r="F19" s="262"/>
      <c r="G19" s="263"/>
      <c r="H19" s="264"/>
      <c r="I19" s="258"/>
      <c r="J19" s="265"/>
      <c r="K19" s="258"/>
      <c r="M19" s="259" t="s">
        <v>130</v>
      </c>
      <c r="O19" s="247"/>
    </row>
    <row r="20" spans="1:80">
      <c r="A20" s="248">
        <v>9</v>
      </c>
      <c r="B20" s="249" t="s">
        <v>131</v>
      </c>
      <c r="C20" s="250" t="s">
        <v>132</v>
      </c>
      <c r="D20" s="251" t="s">
        <v>120</v>
      </c>
      <c r="E20" s="252">
        <v>9.7560000000000002</v>
      </c>
      <c r="F20" s="252">
        <v>0</v>
      </c>
      <c r="G20" s="253">
        <f>E20*F20</f>
        <v>0</v>
      </c>
      <c r="H20" s="254">
        <v>0</v>
      </c>
      <c r="I20" s="255">
        <f>E20*H20</f>
        <v>0</v>
      </c>
      <c r="J20" s="254">
        <v>0</v>
      </c>
      <c r="K20" s="255">
        <f>E20*J20</f>
        <v>0</v>
      </c>
      <c r="O20" s="247">
        <v>2</v>
      </c>
      <c r="AA20" s="220">
        <v>1</v>
      </c>
      <c r="AB20" s="220">
        <v>1</v>
      </c>
      <c r="AC20" s="220">
        <v>1</v>
      </c>
      <c r="AZ20" s="220">
        <v>1</v>
      </c>
      <c r="BA20" s="220">
        <f>IF(AZ20=1,G20,0)</f>
        <v>0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</v>
      </c>
      <c r="CB20" s="247">
        <v>1</v>
      </c>
    </row>
    <row r="21" spans="1:80">
      <c r="A21" s="256"/>
      <c r="B21" s="260"/>
      <c r="C21" s="325" t="s">
        <v>133</v>
      </c>
      <c r="D21" s="326"/>
      <c r="E21" s="261">
        <v>9.7560000000000002</v>
      </c>
      <c r="F21" s="262"/>
      <c r="G21" s="263"/>
      <c r="H21" s="264"/>
      <c r="I21" s="258"/>
      <c r="J21" s="265"/>
      <c r="K21" s="258"/>
      <c r="M21" s="259" t="s">
        <v>133</v>
      </c>
      <c r="O21" s="247"/>
    </row>
    <row r="22" spans="1:80">
      <c r="A22" s="248">
        <v>10</v>
      </c>
      <c r="B22" s="249" t="s">
        <v>134</v>
      </c>
      <c r="C22" s="250" t="s">
        <v>135</v>
      </c>
      <c r="D22" s="251" t="s">
        <v>120</v>
      </c>
      <c r="E22" s="252">
        <v>13.997199999999999</v>
      </c>
      <c r="F22" s="252">
        <v>0</v>
      </c>
      <c r="G22" s="253">
        <f>E22*F22</f>
        <v>0</v>
      </c>
      <c r="H22" s="254">
        <v>0</v>
      </c>
      <c r="I22" s="255">
        <f>E22*H22</f>
        <v>0</v>
      </c>
      <c r="J22" s="254">
        <v>0</v>
      </c>
      <c r="K22" s="255">
        <f>E22*J22</f>
        <v>0</v>
      </c>
      <c r="O22" s="247">
        <v>2</v>
      </c>
      <c r="AA22" s="220">
        <v>1</v>
      </c>
      <c r="AB22" s="220">
        <v>1</v>
      </c>
      <c r="AC22" s="220">
        <v>1</v>
      </c>
      <c r="AZ22" s="220">
        <v>1</v>
      </c>
      <c r="BA22" s="220">
        <f>IF(AZ22=1,G22,0)</f>
        <v>0</v>
      </c>
      <c r="BB22" s="220">
        <f>IF(AZ22=2,G22,0)</f>
        <v>0</v>
      </c>
      <c r="BC22" s="220">
        <f>IF(AZ22=3,G22,0)</f>
        <v>0</v>
      </c>
      <c r="BD22" s="220">
        <f>IF(AZ22=4,G22,0)</f>
        <v>0</v>
      </c>
      <c r="BE22" s="220">
        <f>IF(AZ22=5,G22,0)</f>
        <v>0</v>
      </c>
      <c r="CA22" s="247">
        <v>1</v>
      </c>
      <c r="CB22" s="247">
        <v>1</v>
      </c>
    </row>
    <row r="23" spans="1:80">
      <c r="A23" s="248">
        <v>11</v>
      </c>
      <c r="B23" s="249" t="s">
        <v>136</v>
      </c>
      <c r="C23" s="250" t="s">
        <v>137</v>
      </c>
      <c r="D23" s="251" t="s">
        <v>120</v>
      </c>
      <c r="E23" s="252">
        <v>13.997199999999999</v>
      </c>
      <c r="F23" s="252">
        <v>0</v>
      </c>
      <c r="G23" s="253">
        <f>E23*F23</f>
        <v>0</v>
      </c>
      <c r="H23" s="254">
        <v>0</v>
      </c>
      <c r="I23" s="255">
        <f>E23*H23</f>
        <v>0</v>
      </c>
      <c r="J23" s="254">
        <v>0</v>
      </c>
      <c r="K23" s="255">
        <f>E23*J23</f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1</v>
      </c>
    </row>
    <row r="24" spans="1:80">
      <c r="A24" s="248">
        <v>12</v>
      </c>
      <c r="B24" s="249" t="s">
        <v>138</v>
      </c>
      <c r="C24" s="250" t="s">
        <v>139</v>
      </c>
      <c r="D24" s="251" t="s">
        <v>120</v>
      </c>
      <c r="E24" s="252">
        <v>7.38</v>
      </c>
      <c r="F24" s="252">
        <v>0</v>
      </c>
      <c r="G24" s="253">
        <f>E24*F24</f>
        <v>0</v>
      </c>
      <c r="H24" s="254">
        <v>0</v>
      </c>
      <c r="I24" s="255">
        <f>E24*H24</f>
        <v>0</v>
      </c>
      <c r="J24" s="254">
        <v>0</v>
      </c>
      <c r="K24" s="255">
        <f>E24*J24</f>
        <v>0</v>
      </c>
      <c r="O24" s="247">
        <v>2</v>
      </c>
      <c r="AA24" s="220">
        <v>1</v>
      </c>
      <c r="AB24" s="220">
        <v>1</v>
      </c>
      <c r="AC24" s="220">
        <v>1</v>
      </c>
      <c r="AZ24" s="220">
        <v>1</v>
      </c>
      <c r="BA24" s="220">
        <f>IF(AZ24=1,G24,0)</f>
        <v>0</v>
      </c>
      <c r="BB24" s="220">
        <f>IF(AZ24=2,G24,0)</f>
        <v>0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1</v>
      </c>
      <c r="CB24" s="247">
        <v>1</v>
      </c>
    </row>
    <row r="25" spans="1:80">
      <c r="A25" s="256"/>
      <c r="B25" s="260"/>
      <c r="C25" s="325" t="s">
        <v>140</v>
      </c>
      <c r="D25" s="326"/>
      <c r="E25" s="261">
        <v>3</v>
      </c>
      <c r="F25" s="262"/>
      <c r="G25" s="263"/>
      <c r="H25" s="264"/>
      <c r="I25" s="258"/>
      <c r="J25" s="265"/>
      <c r="K25" s="258"/>
      <c r="M25" s="259" t="s">
        <v>140</v>
      </c>
      <c r="O25" s="247"/>
    </row>
    <row r="26" spans="1:80">
      <c r="A26" s="256"/>
      <c r="B26" s="260"/>
      <c r="C26" s="325" t="s">
        <v>141</v>
      </c>
      <c r="D26" s="326"/>
      <c r="E26" s="261">
        <v>4.38</v>
      </c>
      <c r="F26" s="262"/>
      <c r="G26" s="263"/>
      <c r="H26" s="264"/>
      <c r="I26" s="258"/>
      <c r="J26" s="265"/>
      <c r="K26" s="258"/>
      <c r="M26" s="259" t="s">
        <v>141</v>
      </c>
      <c r="O26" s="247"/>
    </row>
    <row r="27" spans="1:80" ht="22.5">
      <c r="A27" s="248">
        <v>13</v>
      </c>
      <c r="B27" s="249" t="s">
        <v>142</v>
      </c>
      <c r="C27" s="250" t="s">
        <v>143</v>
      </c>
      <c r="D27" s="251" t="s">
        <v>120</v>
      </c>
      <c r="E27" s="252">
        <v>8.1</v>
      </c>
      <c r="F27" s="252">
        <v>0</v>
      </c>
      <c r="G27" s="253">
        <f>E27*F27</f>
        <v>0</v>
      </c>
      <c r="H27" s="254">
        <v>1.7</v>
      </c>
      <c r="I27" s="255">
        <f>E27*H27</f>
        <v>13.77</v>
      </c>
      <c r="J27" s="254">
        <v>0</v>
      </c>
      <c r="K27" s="255">
        <f>E27*J27</f>
        <v>0</v>
      </c>
      <c r="O27" s="247">
        <v>2</v>
      </c>
      <c r="AA27" s="220">
        <v>1</v>
      </c>
      <c r="AB27" s="220">
        <v>1</v>
      </c>
      <c r="AC27" s="220">
        <v>1</v>
      </c>
      <c r="AZ27" s="220">
        <v>1</v>
      </c>
      <c r="BA27" s="220">
        <f>IF(AZ27=1,G27,0)</f>
        <v>0</v>
      </c>
      <c r="BB27" s="220">
        <f>IF(AZ27=2,G27,0)</f>
        <v>0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1</v>
      </c>
      <c r="CB27" s="247">
        <v>1</v>
      </c>
    </row>
    <row r="28" spans="1:80">
      <c r="A28" s="256"/>
      <c r="B28" s="260"/>
      <c r="C28" s="325" t="s">
        <v>144</v>
      </c>
      <c r="D28" s="326"/>
      <c r="E28" s="261">
        <v>4.5</v>
      </c>
      <c r="F28" s="262"/>
      <c r="G28" s="263"/>
      <c r="H28" s="264"/>
      <c r="I28" s="258"/>
      <c r="J28" s="265"/>
      <c r="K28" s="258"/>
      <c r="M28" s="259" t="s">
        <v>144</v>
      </c>
      <c r="O28" s="247"/>
    </row>
    <row r="29" spans="1:80">
      <c r="A29" s="256"/>
      <c r="B29" s="260"/>
      <c r="C29" s="325" t="s">
        <v>145</v>
      </c>
      <c r="D29" s="326"/>
      <c r="E29" s="261">
        <v>3.6</v>
      </c>
      <c r="F29" s="262"/>
      <c r="G29" s="263"/>
      <c r="H29" s="264"/>
      <c r="I29" s="258"/>
      <c r="J29" s="265"/>
      <c r="K29" s="258"/>
      <c r="M29" s="259" t="s">
        <v>145</v>
      </c>
      <c r="O29" s="247"/>
    </row>
    <row r="30" spans="1:80">
      <c r="A30" s="248">
        <v>14</v>
      </c>
      <c r="B30" s="249" t="s">
        <v>146</v>
      </c>
      <c r="C30" s="250" t="s">
        <v>147</v>
      </c>
      <c r="D30" s="251" t="s">
        <v>111</v>
      </c>
      <c r="E30" s="252">
        <v>35.7774</v>
      </c>
      <c r="F30" s="252">
        <v>0</v>
      </c>
      <c r="G30" s="253">
        <f>E30*F30</f>
        <v>0</v>
      </c>
      <c r="H30" s="254">
        <v>0</v>
      </c>
      <c r="I30" s="255">
        <f>E30*H30</f>
        <v>0</v>
      </c>
      <c r="J30" s="254">
        <v>0</v>
      </c>
      <c r="K30" s="255">
        <f>E30*J30</f>
        <v>0</v>
      </c>
      <c r="O30" s="247">
        <v>2</v>
      </c>
      <c r="AA30" s="220">
        <v>1</v>
      </c>
      <c r="AB30" s="220">
        <v>1</v>
      </c>
      <c r="AC30" s="220">
        <v>1</v>
      </c>
      <c r="AZ30" s="220">
        <v>1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1</v>
      </c>
      <c r="CB30" s="247">
        <v>1</v>
      </c>
    </row>
    <row r="31" spans="1:80">
      <c r="A31" s="256"/>
      <c r="B31" s="260"/>
      <c r="C31" s="325" t="s">
        <v>148</v>
      </c>
      <c r="D31" s="326"/>
      <c r="E31" s="261">
        <v>35.7774</v>
      </c>
      <c r="F31" s="262"/>
      <c r="G31" s="263"/>
      <c r="H31" s="264"/>
      <c r="I31" s="258"/>
      <c r="J31" s="265"/>
      <c r="K31" s="258"/>
      <c r="M31" s="259" t="s">
        <v>148</v>
      </c>
      <c r="O31" s="247"/>
    </row>
    <row r="32" spans="1:80">
      <c r="A32" s="248">
        <v>15</v>
      </c>
      <c r="B32" s="249" t="s">
        <v>149</v>
      </c>
      <c r="C32" s="250" t="s">
        <v>150</v>
      </c>
      <c r="D32" s="251" t="s">
        <v>120</v>
      </c>
      <c r="E32" s="252">
        <v>13.997199999999999</v>
      </c>
      <c r="F32" s="252">
        <v>0</v>
      </c>
      <c r="G32" s="253">
        <f>E32*F32</f>
        <v>0</v>
      </c>
      <c r="H32" s="254">
        <v>0</v>
      </c>
      <c r="I32" s="255">
        <f>E32*H32</f>
        <v>0</v>
      </c>
      <c r="J32" s="254">
        <v>0</v>
      </c>
      <c r="K32" s="255">
        <f>E32*J32</f>
        <v>0</v>
      </c>
      <c r="O32" s="247">
        <v>2</v>
      </c>
      <c r="AA32" s="220">
        <v>1</v>
      </c>
      <c r="AB32" s="220">
        <v>1</v>
      </c>
      <c r="AC32" s="220">
        <v>1</v>
      </c>
      <c r="AZ32" s="220">
        <v>1</v>
      </c>
      <c r="BA32" s="220">
        <f>IF(AZ32=1,G32,0)</f>
        <v>0</v>
      </c>
      <c r="BB32" s="220">
        <f>IF(AZ32=2,G32,0)</f>
        <v>0</v>
      </c>
      <c r="BC32" s="220">
        <f>IF(AZ32=3,G32,0)</f>
        <v>0</v>
      </c>
      <c r="BD32" s="220">
        <f>IF(AZ32=4,G32,0)</f>
        <v>0</v>
      </c>
      <c r="BE32" s="220">
        <f>IF(AZ32=5,G32,0)</f>
        <v>0</v>
      </c>
      <c r="CA32" s="247">
        <v>1</v>
      </c>
      <c r="CB32" s="247">
        <v>1</v>
      </c>
    </row>
    <row r="33" spans="1:80">
      <c r="A33" s="248">
        <v>16</v>
      </c>
      <c r="B33" s="249" t="s">
        <v>151</v>
      </c>
      <c r="C33" s="250" t="s">
        <v>152</v>
      </c>
      <c r="D33" s="251" t="s">
        <v>153</v>
      </c>
      <c r="E33" s="252">
        <v>14.76</v>
      </c>
      <c r="F33" s="252">
        <v>0</v>
      </c>
      <c r="G33" s="253">
        <f>E33*F33</f>
        <v>0</v>
      </c>
      <c r="H33" s="254">
        <v>1</v>
      </c>
      <c r="I33" s="255">
        <f>E33*H33</f>
        <v>14.76</v>
      </c>
      <c r="J33" s="254"/>
      <c r="K33" s="255">
        <f>E33*J33</f>
        <v>0</v>
      </c>
      <c r="O33" s="247">
        <v>2</v>
      </c>
      <c r="AA33" s="220">
        <v>3</v>
      </c>
      <c r="AB33" s="220">
        <v>1</v>
      </c>
      <c r="AC33" s="220">
        <v>583418024</v>
      </c>
      <c r="AZ33" s="220">
        <v>1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3</v>
      </c>
      <c r="CB33" s="247">
        <v>1</v>
      </c>
    </row>
    <row r="34" spans="1:80">
      <c r="A34" s="256"/>
      <c r="B34" s="260"/>
      <c r="C34" s="325" t="s">
        <v>154</v>
      </c>
      <c r="D34" s="326"/>
      <c r="E34" s="261">
        <v>14.76</v>
      </c>
      <c r="F34" s="262"/>
      <c r="G34" s="263"/>
      <c r="H34" s="264"/>
      <c r="I34" s="258"/>
      <c r="J34" s="265"/>
      <c r="K34" s="258"/>
      <c r="M34" s="259" t="s">
        <v>154</v>
      </c>
      <c r="O34" s="247"/>
    </row>
    <row r="35" spans="1:80">
      <c r="A35" s="266"/>
      <c r="B35" s="267" t="s">
        <v>97</v>
      </c>
      <c r="C35" s="268" t="s">
        <v>108</v>
      </c>
      <c r="D35" s="269"/>
      <c r="E35" s="270"/>
      <c r="F35" s="271"/>
      <c r="G35" s="272">
        <f>SUM(G7:G34)</f>
        <v>0</v>
      </c>
      <c r="H35" s="273"/>
      <c r="I35" s="274">
        <f>SUM(I7:I34)</f>
        <v>28.53</v>
      </c>
      <c r="J35" s="273"/>
      <c r="K35" s="274">
        <f>SUM(K7:K34)</f>
        <v>-19.920000000000002</v>
      </c>
      <c r="O35" s="247">
        <v>4</v>
      </c>
      <c r="BA35" s="275">
        <f>SUM(BA7:BA34)</f>
        <v>0</v>
      </c>
      <c r="BB35" s="275">
        <f>SUM(BB7:BB34)</f>
        <v>0</v>
      </c>
      <c r="BC35" s="275">
        <f>SUM(BC7:BC34)</f>
        <v>0</v>
      </c>
      <c r="BD35" s="275">
        <f>SUM(BD7:BD34)</f>
        <v>0</v>
      </c>
      <c r="BE35" s="275">
        <f>SUM(BE7:BE34)</f>
        <v>0</v>
      </c>
    </row>
    <row r="36" spans="1:80">
      <c r="A36" s="237" t="s">
        <v>93</v>
      </c>
      <c r="B36" s="238" t="s">
        <v>155</v>
      </c>
      <c r="C36" s="239" t="s">
        <v>156</v>
      </c>
      <c r="D36" s="240"/>
      <c r="E36" s="241"/>
      <c r="F36" s="241"/>
      <c r="G36" s="242"/>
      <c r="H36" s="243"/>
      <c r="I36" s="244"/>
      <c r="J36" s="245"/>
      <c r="K36" s="246"/>
      <c r="O36" s="247">
        <v>1</v>
      </c>
    </row>
    <row r="37" spans="1:80">
      <c r="A37" s="248">
        <v>17</v>
      </c>
      <c r="B37" s="249" t="s">
        <v>158</v>
      </c>
      <c r="C37" s="250" t="s">
        <v>159</v>
      </c>
      <c r="D37" s="251" t="s">
        <v>160</v>
      </c>
      <c r="E37" s="252">
        <v>45</v>
      </c>
      <c r="F37" s="252">
        <v>0</v>
      </c>
      <c r="G37" s="253">
        <f>E37*F37</f>
        <v>0</v>
      </c>
      <c r="H37" s="254">
        <v>4.8999999999999998E-4</v>
      </c>
      <c r="I37" s="255">
        <f>E37*H37</f>
        <v>2.205E-2</v>
      </c>
      <c r="J37" s="254">
        <v>0</v>
      </c>
      <c r="K37" s="255">
        <f>E37*J37</f>
        <v>0</v>
      </c>
      <c r="O37" s="247">
        <v>2</v>
      </c>
      <c r="AA37" s="220">
        <v>1</v>
      </c>
      <c r="AB37" s="220">
        <v>1</v>
      </c>
      <c r="AC37" s="220">
        <v>1</v>
      </c>
      <c r="AZ37" s="220">
        <v>1</v>
      </c>
      <c r="BA37" s="220">
        <f>IF(AZ37=1,G37,0)</f>
        <v>0</v>
      </c>
      <c r="BB37" s="220">
        <f>IF(AZ37=2,G37,0)</f>
        <v>0</v>
      </c>
      <c r="BC37" s="220">
        <f>IF(AZ37=3,G37,0)</f>
        <v>0</v>
      </c>
      <c r="BD37" s="220">
        <f>IF(AZ37=4,G37,0)</f>
        <v>0</v>
      </c>
      <c r="BE37" s="220">
        <f>IF(AZ37=5,G37,0)</f>
        <v>0</v>
      </c>
      <c r="CA37" s="247">
        <v>1</v>
      </c>
      <c r="CB37" s="247">
        <v>1</v>
      </c>
    </row>
    <row r="38" spans="1:80">
      <c r="A38" s="256"/>
      <c r="B38" s="260"/>
      <c r="C38" s="325" t="s">
        <v>161</v>
      </c>
      <c r="D38" s="326"/>
      <c r="E38" s="261">
        <v>45</v>
      </c>
      <c r="F38" s="262"/>
      <c r="G38" s="263"/>
      <c r="H38" s="264"/>
      <c r="I38" s="258"/>
      <c r="J38" s="265"/>
      <c r="K38" s="258"/>
      <c r="M38" s="259" t="s">
        <v>161</v>
      </c>
      <c r="O38" s="247"/>
    </row>
    <row r="39" spans="1:80">
      <c r="A39" s="248">
        <v>18</v>
      </c>
      <c r="B39" s="249" t="s">
        <v>162</v>
      </c>
      <c r="C39" s="250" t="s">
        <v>163</v>
      </c>
      <c r="D39" s="251" t="s">
        <v>111</v>
      </c>
      <c r="E39" s="252">
        <v>27</v>
      </c>
      <c r="F39" s="252">
        <v>0</v>
      </c>
      <c r="G39" s="253">
        <f>E39*F39</f>
        <v>0</v>
      </c>
      <c r="H39" s="254">
        <v>1.8000000000000001E-4</v>
      </c>
      <c r="I39" s="255">
        <f>E39*H39</f>
        <v>4.8600000000000006E-3</v>
      </c>
      <c r="J39" s="254">
        <v>0</v>
      </c>
      <c r="K39" s="255">
        <f>E39*J39</f>
        <v>0</v>
      </c>
      <c r="O39" s="247">
        <v>2</v>
      </c>
      <c r="AA39" s="220">
        <v>1</v>
      </c>
      <c r="AB39" s="220">
        <v>1</v>
      </c>
      <c r="AC39" s="220">
        <v>1</v>
      </c>
      <c r="AZ39" s="220">
        <v>1</v>
      </c>
      <c r="BA39" s="220">
        <f>IF(AZ39=1,G39,0)</f>
        <v>0</v>
      </c>
      <c r="BB39" s="220">
        <f>IF(AZ39=2,G39,0)</f>
        <v>0</v>
      </c>
      <c r="BC39" s="220">
        <f>IF(AZ39=3,G39,0)</f>
        <v>0</v>
      </c>
      <c r="BD39" s="220">
        <f>IF(AZ39=4,G39,0)</f>
        <v>0</v>
      </c>
      <c r="BE39" s="220">
        <f>IF(AZ39=5,G39,0)</f>
        <v>0</v>
      </c>
      <c r="CA39" s="247">
        <v>1</v>
      </c>
      <c r="CB39" s="247">
        <v>1</v>
      </c>
    </row>
    <row r="40" spans="1:80">
      <c r="A40" s="256"/>
      <c r="B40" s="260"/>
      <c r="C40" s="325" t="s">
        <v>164</v>
      </c>
      <c r="D40" s="326"/>
      <c r="E40" s="261">
        <v>27</v>
      </c>
      <c r="F40" s="262"/>
      <c r="G40" s="263"/>
      <c r="H40" s="264"/>
      <c r="I40" s="258"/>
      <c r="J40" s="265"/>
      <c r="K40" s="258"/>
      <c r="M40" s="259" t="s">
        <v>164</v>
      </c>
      <c r="O40" s="247"/>
    </row>
    <row r="41" spans="1:80">
      <c r="A41" s="248">
        <v>19</v>
      </c>
      <c r="B41" s="249" t="s">
        <v>165</v>
      </c>
      <c r="C41" s="250" t="s">
        <v>166</v>
      </c>
      <c r="D41" s="251" t="s">
        <v>120</v>
      </c>
      <c r="E41" s="252">
        <v>1.248</v>
      </c>
      <c r="F41" s="252">
        <v>0</v>
      </c>
      <c r="G41" s="253">
        <f>E41*F41</f>
        <v>0</v>
      </c>
      <c r="H41" s="254">
        <v>2.5249999999999999</v>
      </c>
      <c r="I41" s="255">
        <f>E41*H41</f>
        <v>3.1511999999999998</v>
      </c>
      <c r="J41" s="254">
        <v>0</v>
      </c>
      <c r="K41" s="255">
        <f>E41*J41</f>
        <v>0</v>
      </c>
      <c r="O41" s="247">
        <v>2</v>
      </c>
      <c r="AA41" s="220">
        <v>1</v>
      </c>
      <c r="AB41" s="220">
        <v>1</v>
      </c>
      <c r="AC41" s="220">
        <v>1</v>
      </c>
      <c r="AZ41" s="220">
        <v>1</v>
      </c>
      <c r="BA41" s="220">
        <f>IF(AZ41=1,G41,0)</f>
        <v>0</v>
      </c>
      <c r="BB41" s="220">
        <f>IF(AZ41=2,G41,0)</f>
        <v>0</v>
      </c>
      <c r="BC41" s="220">
        <f>IF(AZ41=3,G41,0)</f>
        <v>0</v>
      </c>
      <c r="BD41" s="220">
        <f>IF(AZ41=4,G41,0)</f>
        <v>0</v>
      </c>
      <c r="BE41" s="220">
        <f>IF(AZ41=5,G41,0)</f>
        <v>0</v>
      </c>
      <c r="CA41" s="247">
        <v>1</v>
      </c>
      <c r="CB41" s="247">
        <v>1</v>
      </c>
    </row>
    <row r="42" spans="1:80">
      <c r="A42" s="256"/>
      <c r="B42" s="260"/>
      <c r="C42" s="325" t="s">
        <v>167</v>
      </c>
      <c r="D42" s="326"/>
      <c r="E42" s="261">
        <v>0.38400000000000001</v>
      </c>
      <c r="F42" s="262"/>
      <c r="G42" s="263"/>
      <c r="H42" s="264"/>
      <c r="I42" s="258"/>
      <c r="J42" s="265"/>
      <c r="K42" s="258"/>
      <c r="M42" s="259" t="s">
        <v>167</v>
      </c>
      <c r="O42" s="247"/>
    </row>
    <row r="43" spans="1:80">
      <c r="A43" s="256"/>
      <c r="B43" s="260"/>
      <c r="C43" s="325" t="s">
        <v>168</v>
      </c>
      <c r="D43" s="326"/>
      <c r="E43" s="261">
        <v>0.86399999999999999</v>
      </c>
      <c r="F43" s="262"/>
      <c r="G43" s="263"/>
      <c r="H43" s="264"/>
      <c r="I43" s="258"/>
      <c r="J43" s="265"/>
      <c r="K43" s="258"/>
      <c r="M43" s="259" t="s">
        <v>168</v>
      </c>
      <c r="O43" s="247"/>
    </row>
    <row r="44" spans="1:80">
      <c r="A44" s="248">
        <v>20</v>
      </c>
      <c r="B44" s="249" t="s">
        <v>103</v>
      </c>
      <c r="C44" s="250" t="s">
        <v>169</v>
      </c>
      <c r="D44" s="251" t="s">
        <v>160</v>
      </c>
      <c r="E44" s="252">
        <v>1.6</v>
      </c>
      <c r="F44" s="252">
        <v>0</v>
      </c>
      <c r="G44" s="253">
        <f>E44*F44</f>
        <v>0</v>
      </c>
      <c r="H44" s="254">
        <v>0</v>
      </c>
      <c r="I44" s="255">
        <f>E44*H44</f>
        <v>0</v>
      </c>
      <c r="J44" s="254"/>
      <c r="K44" s="255">
        <f>E44*J44</f>
        <v>0</v>
      </c>
      <c r="O44" s="247">
        <v>2</v>
      </c>
      <c r="AA44" s="220">
        <v>12</v>
      </c>
      <c r="AB44" s="220">
        <v>0</v>
      </c>
      <c r="AC44" s="220">
        <v>214</v>
      </c>
      <c r="AZ44" s="220">
        <v>1</v>
      </c>
      <c r="BA44" s="220">
        <f>IF(AZ44=1,G44,0)</f>
        <v>0</v>
      </c>
      <c r="BB44" s="220">
        <f>IF(AZ44=2,G44,0)</f>
        <v>0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12</v>
      </c>
      <c r="CB44" s="247">
        <v>0</v>
      </c>
    </row>
    <row r="45" spans="1:80">
      <c r="A45" s="248">
        <v>21</v>
      </c>
      <c r="B45" s="249" t="s">
        <v>170</v>
      </c>
      <c r="C45" s="250" t="s">
        <v>967</v>
      </c>
      <c r="D45" s="251" t="s">
        <v>111</v>
      </c>
      <c r="E45" s="252">
        <v>29.7</v>
      </c>
      <c r="F45" s="252">
        <v>0</v>
      </c>
      <c r="G45" s="253">
        <f>E45*F45</f>
        <v>0</v>
      </c>
      <c r="H45" s="254">
        <v>2.9999999999999997E-4</v>
      </c>
      <c r="I45" s="255">
        <f>E45*H45</f>
        <v>8.9099999999999995E-3</v>
      </c>
      <c r="J45" s="254"/>
      <c r="K45" s="255">
        <f>E45*J45</f>
        <v>0</v>
      </c>
      <c r="O45" s="247">
        <v>2</v>
      </c>
      <c r="AA45" s="220">
        <v>3</v>
      </c>
      <c r="AB45" s="220">
        <v>1</v>
      </c>
      <c r="AC45" s="220">
        <v>69366198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3</v>
      </c>
      <c r="CB45" s="247">
        <v>1</v>
      </c>
    </row>
    <row r="46" spans="1:80">
      <c r="A46" s="256"/>
      <c r="B46" s="260"/>
      <c r="C46" s="325" t="s">
        <v>171</v>
      </c>
      <c r="D46" s="326"/>
      <c r="E46" s="261">
        <v>29.7</v>
      </c>
      <c r="F46" s="262"/>
      <c r="G46" s="263"/>
      <c r="H46" s="264"/>
      <c r="I46" s="258"/>
      <c r="J46" s="265"/>
      <c r="K46" s="258"/>
      <c r="M46" s="259" t="s">
        <v>171</v>
      </c>
      <c r="O46" s="247"/>
    </row>
    <row r="47" spans="1:80">
      <c r="A47" s="266"/>
      <c r="B47" s="267" t="s">
        <v>97</v>
      </c>
      <c r="C47" s="268" t="s">
        <v>157</v>
      </c>
      <c r="D47" s="269"/>
      <c r="E47" s="270"/>
      <c r="F47" s="271"/>
      <c r="G47" s="272">
        <f>SUM(G36:G46)</f>
        <v>0</v>
      </c>
      <c r="H47" s="273"/>
      <c r="I47" s="274">
        <f>SUM(I36:I46)</f>
        <v>3.18702</v>
      </c>
      <c r="J47" s="273"/>
      <c r="K47" s="274">
        <f>SUM(K36:K46)</f>
        <v>0</v>
      </c>
      <c r="O47" s="247">
        <v>4</v>
      </c>
      <c r="BA47" s="275">
        <f>SUM(BA36:BA46)</f>
        <v>0</v>
      </c>
      <c r="BB47" s="275">
        <f>SUM(BB36:BB46)</f>
        <v>0</v>
      </c>
      <c r="BC47" s="275">
        <f>SUM(BC36:BC46)</f>
        <v>0</v>
      </c>
      <c r="BD47" s="275">
        <f>SUM(BD36:BD46)</f>
        <v>0</v>
      </c>
      <c r="BE47" s="275">
        <f>SUM(BE36:BE46)</f>
        <v>0</v>
      </c>
    </row>
    <row r="48" spans="1:80">
      <c r="A48" s="237" t="s">
        <v>93</v>
      </c>
      <c r="B48" s="238" t="s">
        <v>172</v>
      </c>
      <c r="C48" s="239" t="s">
        <v>173</v>
      </c>
      <c r="D48" s="240"/>
      <c r="E48" s="241"/>
      <c r="F48" s="241"/>
      <c r="G48" s="242"/>
      <c r="H48" s="243"/>
      <c r="I48" s="244"/>
      <c r="J48" s="245"/>
      <c r="K48" s="246"/>
      <c r="O48" s="247">
        <v>1</v>
      </c>
    </row>
    <row r="49" spans="1:80" ht="22.5">
      <c r="A49" s="248">
        <v>22</v>
      </c>
      <c r="B49" s="249" t="s">
        <v>175</v>
      </c>
      <c r="C49" s="250" t="s">
        <v>176</v>
      </c>
      <c r="D49" s="251" t="s">
        <v>177</v>
      </c>
      <c r="E49" s="252">
        <v>2</v>
      </c>
      <c r="F49" s="252">
        <v>0</v>
      </c>
      <c r="G49" s="253">
        <f>E49*F49</f>
        <v>0</v>
      </c>
      <c r="H49" s="254">
        <v>0.11842</v>
      </c>
      <c r="I49" s="255">
        <f>E49*H49</f>
        <v>0.23683999999999999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80" ht="22.5">
      <c r="A50" s="248">
        <v>23</v>
      </c>
      <c r="B50" s="249" t="s">
        <v>103</v>
      </c>
      <c r="C50" s="250" t="s">
        <v>178</v>
      </c>
      <c r="D50" s="251" t="s">
        <v>160</v>
      </c>
      <c r="E50" s="252">
        <v>4.3</v>
      </c>
      <c r="F50" s="252">
        <v>0</v>
      </c>
      <c r="G50" s="253">
        <f>E50*F50</f>
        <v>0</v>
      </c>
      <c r="H50" s="254">
        <v>0</v>
      </c>
      <c r="I50" s="255">
        <f>E50*H50</f>
        <v>0</v>
      </c>
      <c r="J50" s="254"/>
      <c r="K50" s="255">
        <f>E50*J50</f>
        <v>0</v>
      </c>
      <c r="O50" s="247">
        <v>2</v>
      </c>
      <c r="AA50" s="220">
        <v>12</v>
      </c>
      <c r="AB50" s="220">
        <v>0</v>
      </c>
      <c r="AC50" s="220">
        <v>130</v>
      </c>
      <c r="AZ50" s="220">
        <v>1</v>
      </c>
      <c r="BA50" s="220">
        <f>IF(AZ50=1,G50,0)</f>
        <v>0</v>
      </c>
      <c r="BB50" s="220">
        <f>IF(AZ50=2,G50,0)</f>
        <v>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12</v>
      </c>
      <c r="CB50" s="247">
        <v>0</v>
      </c>
    </row>
    <row r="51" spans="1:80">
      <c r="A51" s="256"/>
      <c r="B51" s="257"/>
      <c r="C51" s="327" t="s">
        <v>179</v>
      </c>
      <c r="D51" s="328"/>
      <c r="E51" s="328"/>
      <c r="F51" s="328"/>
      <c r="G51" s="329"/>
      <c r="I51" s="258"/>
      <c r="K51" s="258"/>
      <c r="L51" s="259" t="s">
        <v>179</v>
      </c>
      <c r="O51" s="247">
        <v>3</v>
      </c>
    </row>
    <row r="52" spans="1:80">
      <c r="A52" s="256"/>
      <c r="B52" s="257"/>
      <c r="C52" s="327" t="s">
        <v>966</v>
      </c>
      <c r="D52" s="328"/>
      <c r="E52" s="328"/>
      <c r="F52" s="328"/>
      <c r="G52" s="329"/>
      <c r="I52" s="258"/>
      <c r="K52" s="258"/>
      <c r="L52" s="259" t="s">
        <v>966</v>
      </c>
      <c r="O52" s="247">
        <v>3</v>
      </c>
    </row>
    <row r="53" spans="1:80">
      <c r="A53" s="256"/>
      <c r="B53" s="257"/>
      <c r="C53" s="327"/>
      <c r="D53" s="328"/>
      <c r="E53" s="328"/>
      <c r="F53" s="328"/>
      <c r="G53" s="329"/>
      <c r="I53" s="258"/>
      <c r="K53" s="258"/>
      <c r="L53" s="259"/>
      <c r="O53" s="247">
        <v>3</v>
      </c>
    </row>
    <row r="54" spans="1:80" ht="22.5">
      <c r="A54" s="248">
        <v>24</v>
      </c>
      <c r="B54" s="249" t="s">
        <v>180</v>
      </c>
      <c r="C54" s="250" t="s">
        <v>178</v>
      </c>
      <c r="D54" s="251" t="s">
        <v>160</v>
      </c>
      <c r="E54" s="252">
        <v>6.3</v>
      </c>
      <c r="F54" s="252">
        <v>0</v>
      </c>
      <c r="G54" s="253">
        <f>E54*F54</f>
        <v>0</v>
      </c>
      <c r="H54" s="254">
        <v>0</v>
      </c>
      <c r="I54" s="255">
        <f>E54*H54</f>
        <v>0</v>
      </c>
      <c r="J54" s="254"/>
      <c r="K54" s="255">
        <f>E54*J54</f>
        <v>0</v>
      </c>
      <c r="O54" s="247">
        <v>2</v>
      </c>
      <c r="AA54" s="220">
        <v>12</v>
      </c>
      <c r="AB54" s="220">
        <v>0</v>
      </c>
      <c r="AC54" s="220">
        <v>131</v>
      </c>
      <c r="AZ54" s="220">
        <v>1</v>
      </c>
      <c r="BA54" s="220">
        <f>IF(AZ54=1,G54,0)</f>
        <v>0</v>
      </c>
      <c r="BB54" s="220">
        <f>IF(AZ54=2,G54,0)</f>
        <v>0</v>
      </c>
      <c r="BC54" s="220">
        <f>IF(AZ54=3,G54,0)</f>
        <v>0</v>
      </c>
      <c r="BD54" s="220">
        <f>IF(AZ54=4,G54,0)</f>
        <v>0</v>
      </c>
      <c r="BE54" s="220">
        <f>IF(AZ54=5,G54,0)</f>
        <v>0</v>
      </c>
      <c r="CA54" s="247">
        <v>12</v>
      </c>
      <c r="CB54" s="247">
        <v>0</v>
      </c>
    </row>
    <row r="55" spans="1:80">
      <c r="A55" s="256"/>
      <c r="B55" s="257"/>
      <c r="C55" s="327" t="s">
        <v>181</v>
      </c>
      <c r="D55" s="328"/>
      <c r="E55" s="328"/>
      <c r="F55" s="328"/>
      <c r="G55" s="329"/>
      <c r="I55" s="258"/>
      <c r="K55" s="258"/>
      <c r="L55" s="259" t="s">
        <v>181</v>
      </c>
      <c r="O55" s="247">
        <v>3</v>
      </c>
    </row>
    <row r="56" spans="1:80">
      <c r="A56" s="256"/>
      <c r="B56" s="257"/>
      <c r="C56" s="327" t="s">
        <v>965</v>
      </c>
      <c r="D56" s="328"/>
      <c r="E56" s="328"/>
      <c r="F56" s="328"/>
      <c r="G56" s="329"/>
      <c r="I56" s="258"/>
      <c r="K56" s="258"/>
      <c r="L56" s="259" t="s">
        <v>965</v>
      </c>
      <c r="O56" s="247">
        <v>3</v>
      </c>
    </row>
    <row r="57" spans="1:80">
      <c r="A57" s="256"/>
      <c r="B57" s="257"/>
      <c r="C57" s="327"/>
      <c r="D57" s="328"/>
      <c r="E57" s="328"/>
      <c r="F57" s="328"/>
      <c r="G57" s="329"/>
      <c r="I57" s="258"/>
      <c r="K57" s="258"/>
      <c r="L57" s="259"/>
      <c r="O57" s="247">
        <v>3</v>
      </c>
    </row>
    <row r="58" spans="1:80">
      <c r="A58" s="266"/>
      <c r="B58" s="267" t="s">
        <v>97</v>
      </c>
      <c r="C58" s="268" t="s">
        <v>174</v>
      </c>
      <c r="D58" s="269"/>
      <c r="E58" s="270"/>
      <c r="F58" s="271"/>
      <c r="G58" s="272">
        <f>SUM(G48:G57)</f>
        <v>0</v>
      </c>
      <c r="H58" s="273"/>
      <c r="I58" s="274">
        <f>SUM(I48:I57)</f>
        <v>0.23683999999999999</v>
      </c>
      <c r="J58" s="273"/>
      <c r="K58" s="274">
        <f>SUM(K48:K57)</f>
        <v>0</v>
      </c>
      <c r="O58" s="247">
        <v>4</v>
      </c>
      <c r="BA58" s="275">
        <f>SUM(BA48:BA57)</f>
        <v>0</v>
      </c>
      <c r="BB58" s="275">
        <f>SUM(BB48:BB57)</f>
        <v>0</v>
      </c>
      <c r="BC58" s="275">
        <f>SUM(BC48:BC57)</f>
        <v>0</v>
      </c>
      <c r="BD58" s="275">
        <f>SUM(BD48:BD57)</f>
        <v>0</v>
      </c>
      <c r="BE58" s="275">
        <f>SUM(BE48:BE57)</f>
        <v>0</v>
      </c>
    </row>
    <row r="59" spans="1:80">
      <c r="A59" s="237" t="s">
        <v>93</v>
      </c>
      <c r="B59" s="238" t="s">
        <v>182</v>
      </c>
      <c r="C59" s="239" t="s">
        <v>183</v>
      </c>
      <c r="D59" s="240"/>
      <c r="E59" s="241"/>
      <c r="F59" s="241"/>
      <c r="G59" s="242"/>
      <c r="H59" s="243"/>
      <c r="I59" s="244"/>
      <c r="J59" s="245"/>
      <c r="K59" s="246"/>
      <c r="O59" s="247">
        <v>1</v>
      </c>
    </row>
    <row r="60" spans="1:80">
      <c r="A60" s="248">
        <v>25</v>
      </c>
      <c r="B60" s="249" t="s">
        <v>185</v>
      </c>
      <c r="C60" s="250" t="s">
        <v>186</v>
      </c>
      <c r="D60" s="251" t="s">
        <v>120</v>
      </c>
      <c r="E60" s="252">
        <v>2.7</v>
      </c>
      <c r="F60" s="252">
        <v>0</v>
      </c>
      <c r="G60" s="253">
        <f>E60*F60</f>
        <v>0</v>
      </c>
      <c r="H60" s="254">
        <v>1.1322000000000001</v>
      </c>
      <c r="I60" s="255">
        <f>E60*H60</f>
        <v>3.0569400000000004</v>
      </c>
      <c r="J60" s="254">
        <v>0</v>
      </c>
      <c r="K60" s="255">
        <f>E60*J60</f>
        <v>0</v>
      </c>
      <c r="O60" s="247">
        <v>2</v>
      </c>
      <c r="AA60" s="220">
        <v>1</v>
      </c>
      <c r="AB60" s="220">
        <v>1</v>
      </c>
      <c r="AC60" s="220">
        <v>1</v>
      </c>
      <c r="AZ60" s="220">
        <v>1</v>
      </c>
      <c r="BA60" s="220">
        <f>IF(AZ60=1,G60,0)</f>
        <v>0</v>
      </c>
      <c r="BB60" s="220">
        <f>IF(AZ60=2,G60,0)</f>
        <v>0</v>
      </c>
      <c r="BC60" s="220">
        <f>IF(AZ60=3,G60,0)</f>
        <v>0</v>
      </c>
      <c r="BD60" s="220">
        <f>IF(AZ60=4,G60,0)</f>
        <v>0</v>
      </c>
      <c r="BE60" s="220">
        <f>IF(AZ60=5,G60,0)</f>
        <v>0</v>
      </c>
      <c r="CA60" s="247">
        <v>1</v>
      </c>
      <c r="CB60" s="247">
        <v>1</v>
      </c>
    </row>
    <row r="61" spans="1:80">
      <c r="A61" s="256"/>
      <c r="B61" s="260"/>
      <c r="C61" s="325" t="s">
        <v>187</v>
      </c>
      <c r="D61" s="326"/>
      <c r="E61" s="261">
        <v>1.5</v>
      </c>
      <c r="F61" s="262"/>
      <c r="G61" s="263"/>
      <c r="H61" s="264"/>
      <c r="I61" s="258"/>
      <c r="J61" s="265"/>
      <c r="K61" s="258"/>
      <c r="M61" s="259" t="s">
        <v>187</v>
      </c>
      <c r="O61" s="247"/>
    </row>
    <row r="62" spans="1:80">
      <c r="A62" s="256"/>
      <c r="B62" s="260"/>
      <c r="C62" s="325" t="s">
        <v>188</v>
      </c>
      <c r="D62" s="326"/>
      <c r="E62" s="261">
        <v>1.2</v>
      </c>
      <c r="F62" s="262"/>
      <c r="G62" s="263"/>
      <c r="H62" s="264"/>
      <c r="I62" s="258"/>
      <c r="J62" s="265"/>
      <c r="K62" s="258"/>
      <c r="M62" s="259" t="s">
        <v>188</v>
      </c>
      <c r="O62" s="247"/>
    </row>
    <row r="63" spans="1:80">
      <c r="A63" s="266"/>
      <c r="B63" s="267" t="s">
        <v>97</v>
      </c>
      <c r="C63" s="268" t="s">
        <v>184</v>
      </c>
      <c r="D63" s="269"/>
      <c r="E63" s="270"/>
      <c r="F63" s="271"/>
      <c r="G63" s="272">
        <f>SUM(G59:G62)</f>
        <v>0</v>
      </c>
      <c r="H63" s="273"/>
      <c r="I63" s="274">
        <f>SUM(I59:I62)</f>
        <v>3.0569400000000004</v>
      </c>
      <c r="J63" s="273"/>
      <c r="K63" s="274">
        <f>SUM(K59:K62)</f>
        <v>0</v>
      </c>
      <c r="O63" s="247">
        <v>4</v>
      </c>
      <c r="BA63" s="275">
        <f>SUM(BA59:BA62)</f>
        <v>0</v>
      </c>
      <c r="BB63" s="275">
        <f>SUM(BB59:BB62)</f>
        <v>0</v>
      </c>
      <c r="BC63" s="275">
        <f>SUM(BC59:BC62)</f>
        <v>0</v>
      </c>
      <c r="BD63" s="275">
        <f>SUM(BD59:BD62)</f>
        <v>0</v>
      </c>
      <c r="BE63" s="275">
        <f>SUM(BE59:BE62)</f>
        <v>0</v>
      </c>
    </row>
    <row r="64" spans="1:80">
      <c r="A64" s="237" t="s">
        <v>93</v>
      </c>
      <c r="B64" s="238" t="s">
        <v>189</v>
      </c>
      <c r="C64" s="239" t="s">
        <v>190</v>
      </c>
      <c r="D64" s="240"/>
      <c r="E64" s="241"/>
      <c r="F64" s="241"/>
      <c r="G64" s="242"/>
      <c r="H64" s="243"/>
      <c r="I64" s="244"/>
      <c r="J64" s="245"/>
      <c r="K64" s="246"/>
      <c r="O64" s="247">
        <v>1</v>
      </c>
    </row>
    <row r="65" spans="1:80">
      <c r="A65" s="248">
        <v>26</v>
      </c>
      <c r="B65" s="249" t="s">
        <v>192</v>
      </c>
      <c r="C65" s="250" t="s">
        <v>193</v>
      </c>
      <c r="D65" s="251" t="s">
        <v>111</v>
      </c>
      <c r="E65" s="252">
        <v>14.4594</v>
      </c>
      <c r="F65" s="252">
        <v>0</v>
      </c>
      <c r="G65" s="253">
        <f t="shared" ref="G65:G70" si="0">E65*F65</f>
        <v>0</v>
      </c>
      <c r="H65" s="254">
        <v>0.2024</v>
      </c>
      <c r="I65" s="255">
        <f t="shared" ref="I65:I70" si="1">E65*H65</f>
        <v>2.9265825599999999</v>
      </c>
      <c r="J65" s="254">
        <v>0</v>
      </c>
      <c r="K65" s="255">
        <f t="shared" ref="K65:K70" si="2">E65*J65</f>
        <v>0</v>
      </c>
      <c r="O65" s="247">
        <v>2</v>
      </c>
      <c r="AA65" s="220">
        <v>1</v>
      </c>
      <c r="AB65" s="220">
        <v>1</v>
      </c>
      <c r="AC65" s="220">
        <v>1</v>
      </c>
      <c r="AZ65" s="220">
        <v>1</v>
      </c>
      <c r="BA65" s="220">
        <f t="shared" ref="BA65:BA70" si="3">IF(AZ65=1,G65,0)</f>
        <v>0</v>
      </c>
      <c r="BB65" s="220">
        <f t="shared" ref="BB65:BB70" si="4">IF(AZ65=2,G65,0)</f>
        <v>0</v>
      </c>
      <c r="BC65" s="220">
        <f t="shared" ref="BC65:BC70" si="5">IF(AZ65=3,G65,0)</f>
        <v>0</v>
      </c>
      <c r="BD65" s="220">
        <f t="shared" ref="BD65:BD70" si="6">IF(AZ65=4,G65,0)</f>
        <v>0</v>
      </c>
      <c r="BE65" s="220">
        <f t="shared" ref="BE65:BE70" si="7">IF(AZ65=5,G65,0)</f>
        <v>0</v>
      </c>
      <c r="CA65" s="247">
        <v>1</v>
      </c>
      <c r="CB65" s="247">
        <v>1</v>
      </c>
    </row>
    <row r="66" spans="1:80">
      <c r="A66" s="248">
        <v>27</v>
      </c>
      <c r="B66" s="249" t="s">
        <v>194</v>
      </c>
      <c r="C66" s="250" t="s">
        <v>195</v>
      </c>
      <c r="D66" s="251" t="s">
        <v>111</v>
      </c>
      <c r="E66" s="252">
        <v>14.4594</v>
      </c>
      <c r="F66" s="252">
        <v>0</v>
      </c>
      <c r="G66" s="253">
        <f t="shared" si="0"/>
        <v>0</v>
      </c>
      <c r="H66" s="254">
        <v>7.3899999999999993E-2</v>
      </c>
      <c r="I66" s="255">
        <f t="shared" si="1"/>
        <v>1.06854966</v>
      </c>
      <c r="J66" s="254">
        <v>0</v>
      </c>
      <c r="K66" s="255">
        <f t="shared" si="2"/>
        <v>0</v>
      </c>
      <c r="O66" s="247">
        <v>2</v>
      </c>
      <c r="AA66" s="220">
        <v>1</v>
      </c>
      <c r="AB66" s="220">
        <v>1</v>
      </c>
      <c r="AC66" s="220">
        <v>1</v>
      </c>
      <c r="AZ66" s="220">
        <v>1</v>
      </c>
      <c r="BA66" s="220">
        <f t="shared" si="3"/>
        <v>0</v>
      </c>
      <c r="BB66" s="220">
        <f t="shared" si="4"/>
        <v>0</v>
      </c>
      <c r="BC66" s="220">
        <f t="shared" si="5"/>
        <v>0</v>
      </c>
      <c r="BD66" s="220">
        <f t="shared" si="6"/>
        <v>0</v>
      </c>
      <c r="BE66" s="220">
        <f t="shared" si="7"/>
        <v>0</v>
      </c>
      <c r="CA66" s="247">
        <v>1</v>
      </c>
      <c r="CB66" s="247">
        <v>1</v>
      </c>
    </row>
    <row r="67" spans="1:80">
      <c r="A67" s="248">
        <v>28</v>
      </c>
      <c r="B67" s="249" t="s">
        <v>196</v>
      </c>
      <c r="C67" s="250" t="s">
        <v>197</v>
      </c>
      <c r="D67" s="251" t="s">
        <v>177</v>
      </c>
      <c r="E67" s="252">
        <v>2</v>
      </c>
      <c r="F67" s="252">
        <v>0</v>
      </c>
      <c r="G67" s="253">
        <f t="shared" si="0"/>
        <v>0</v>
      </c>
      <c r="H67" s="254">
        <v>0.10249</v>
      </c>
      <c r="I67" s="255">
        <f t="shared" si="1"/>
        <v>0.20498</v>
      </c>
      <c r="J67" s="254">
        <v>0</v>
      </c>
      <c r="K67" s="255">
        <f t="shared" si="2"/>
        <v>0</v>
      </c>
      <c r="O67" s="247">
        <v>2</v>
      </c>
      <c r="AA67" s="220">
        <v>1</v>
      </c>
      <c r="AB67" s="220">
        <v>1</v>
      </c>
      <c r="AC67" s="220">
        <v>1</v>
      </c>
      <c r="AZ67" s="220">
        <v>1</v>
      </c>
      <c r="BA67" s="220">
        <f t="shared" si="3"/>
        <v>0</v>
      </c>
      <c r="BB67" s="220">
        <f t="shared" si="4"/>
        <v>0</v>
      </c>
      <c r="BC67" s="220">
        <f t="shared" si="5"/>
        <v>0</v>
      </c>
      <c r="BD67" s="220">
        <f t="shared" si="6"/>
        <v>0</v>
      </c>
      <c r="BE67" s="220">
        <f t="shared" si="7"/>
        <v>0</v>
      </c>
      <c r="CA67" s="247">
        <v>1</v>
      </c>
      <c r="CB67" s="247">
        <v>1</v>
      </c>
    </row>
    <row r="68" spans="1:80">
      <c r="A68" s="248">
        <v>29</v>
      </c>
      <c r="B68" s="249" t="s">
        <v>198</v>
      </c>
      <c r="C68" s="250" t="s">
        <v>199</v>
      </c>
      <c r="D68" s="251" t="s">
        <v>177</v>
      </c>
      <c r="E68" s="252">
        <v>1</v>
      </c>
      <c r="F68" s="252">
        <v>0</v>
      </c>
      <c r="G68" s="253">
        <f t="shared" si="0"/>
        <v>0</v>
      </c>
      <c r="H68" s="254">
        <v>1.42E-3</v>
      </c>
      <c r="I68" s="255">
        <f t="shared" si="1"/>
        <v>1.42E-3</v>
      </c>
      <c r="J68" s="254">
        <v>0</v>
      </c>
      <c r="K68" s="255">
        <f t="shared" si="2"/>
        <v>0</v>
      </c>
      <c r="O68" s="247">
        <v>2</v>
      </c>
      <c r="AA68" s="220">
        <v>1</v>
      </c>
      <c r="AB68" s="220">
        <v>1</v>
      </c>
      <c r="AC68" s="220">
        <v>1</v>
      </c>
      <c r="AZ68" s="220">
        <v>1</v>
      </c>
      <c r="BA68" s="220">
        <f t="shared" si="3"/>
        <v>0</v>
      </c>
      <c r="BB68" s="220">
        <f t="shared" si="4"/>
        <v>0</v>
      </c>
      <c r="BC68" s="220">
        <f t="shared" si="5"/>
        <v>0</v>
      </c>
      <c r="BD68" s="220">
        <f t="shared" si="6"/>
        <v>0</v>
      </c>
      <c r="BE68" s="220">
        <f t="shared" si="7"/>
        <v>0</v>
      </c>
      <c r="CA68" s="247">
        <v>1</v>
      </c>
      <c r="CB68" s="247">
        <v>1</v>
      </c>
    </row>
    <row r="69" spans="1:80">
      <c r="A69" s="248">
        <v>30</v>
      </c>
      <c r="B69" s="249" t="s">
        <v>200</v>
      </c>
      <c r="C69" s="250" t="s">
        <v>201</v>
      </c>
      <c r="D69" s="251" t="s">
        <v>177</v>
      </c>
      <c r="E69" s="252">
        <v>1</v>
      </c>
      <c r="F69" s="252">
        <v>0</v>
      </c>
      <c r="G69" s="253">
        <f t="shared" si="0"/>
        <v>0</v>
      </c>
      <c r="H69" s="254">
        <v>6.3000000000000003E-4</v>
      </c>
      <c r="I69" s="255">
        <f t="shared" si="1"/>
        <v>6.3000000000000003E-4</v>
      </c>
      <c r="J69" s="254">
        <v>0</v>
      </c>
      <c r="K69" s="255">
        <f t="shared" si="2"/>
        <v>0</v>
      </c>
      <c r="O69" s="247">
        <v>2</v>
      </c>
      <c r="AA69" s="220">
        <v>1</v>
      </c>
      <c r="AB69" s="220">
        <v>1</v>
      </c>
      <c r="AC69" s="220">
        <v>1</v>
      </c>
      <c r="AZ69" s="220">
        <v>1</v>
      </c>
      <c r="BA69" s="220">
        <f t="shared" si="3"/>
        <v>0</v>
      </c>
      <c r="BB69" s="220">
        <f t="shared" si="4"/>
        <v>0</v>
      </c>
      <c r="BC69" s="220">
        <f t="shared" si="5"/>
        <v>0</v>
      </c>
      <c r="BD69" s="220">
        <f t="shared" si="6"/>
        <v>0</v>
      </c>
      <c r="BE69" s="220">
        <f t="shared" si="7"/>
        <v>0</v>
      </c>
      <c r="CA69" s="247">
        <v>1</v>
      </c>
      <c r="CB69" s="247">
        <v>1</v>
      </c>
    </row>
    <row r="70" spans="1:80">
      <c r="A70" s="248">
        <v>31</v>
      </c>
      <c r="B70" s="249" t="s">
        <v>202</v>
      </c>
      <c r="C70" s="250" t="s">
        <v>203</v>
      </c>
      <c r="D70" s="251" t="s">
        <v>177</v>
      </c>
      <c r="E70" s="252">
        <v>10.332599999999999</v>
      </c>
      <c r="F70" s="252">
        <v>0</v>
      </c>
      <c r="G70" s="253">
        <f t="shared" si="0"/>
        <v>0</v>
      </c>
      <c r="H70" s="254">
        <v>2.7E-2</v>
      </c>
      <c r="I70" s="255">
        <f t="shared" si="1"/>
        <v>0.27898019999999996</v>
      </c>
      <c r="J70" s="254"/>
      <c r="K70" s="255">
        <f t="shared" si="2"/>
        <v>0</v>
      </c>
      <c r="O70" s="247">
        <v>2</v>
      </c>
      <c r="AA70" s="220">
        <v>3</v>
      </c>
      <c r="AB70" s="220">
        <v>0</v>
      </c>
      <c r="AC70" s="220">
        <v>59217330</v>
      </c>
      <c r="AZ70" s="220">
        <v>1</v>
      </c>
      <c r="BA70" s="220">
        <f t="shared" si="3"/>
        <v>0</v>
      </c>
      <c r="BB70" s="220">
        <f t="shared" si="4"/>
        <v>0</v>
      </c>
      <c r="BC70" s="220">
        <f t="shared" si="5"/>
        <v>0</v>
      </c>
      <c r="BD70" s="220">
        <f t="shared" si="6"/>
        <v>0</v>
      </c>
      <c r="BE70" s="220">
        <f t="shared" si="7"/>
        <v>0</v>
      </c>
      <c r="CA70" s="247">
        <v>3</v>
      </c>
      <c r="CB70" s="247">
        <v>0</v>
      </c>
    </row>
    <row r="71" spans="1:80">
      <c r="A71" s="256"/>
      <c r="B71" s="260"/>
      <c r="C71" s="325" t="s">
        <v>204</v>
      </c>
      <c r="D71" s="326"/>
      <c r="E71" s="261">
        <v>10.332599999999999</v>
      </c>
      <c r="F71" s="262"/>
      <c r="G71" s="263"/>
      <c r="H71" s="264"/>
      <c r="I71" s="258"/>
      <c r="J71" s="265"/>
      <c r="K71" s="258"/>
      <c r="M71" s="259" t="s">
        <v>204</v>
      </c>
      <c r="O71" s="247"/>
    </row>
    <row r="72" spans="1:80">
      <c r="A72" s="248">
        <v>32</v>
      </c>
      <c r="B72" s="249" t="s">
        <v>205</v>
      </c>
      <c r="C72" s="250" t="s">
        <v>206</v>
      </c>
      <c r="D72" s="251" t="s">
        <v>111</v>
      </c>
      <c r="E72" s="252">
        <v>14.603994</v>
      </c>
      <c r="F72" s="252">
        <v>0</v>
      </c>
      <c r="G72" s="253">
        <f>E72*F72</f>
        <v>0</v>
      </c>
      <c r="H72" s="254">
        <v>0.12959999999999999</v>
      </c>
      <c r="I72" s="255">
        <f>E72*H72</f>
        <v>1.8926776223999999</v>
      </c>
      <c r="J72" s="254"/>
      <c r="K72" s="255">
        <f>E72*J72</f>
        <v>0</v>
      </c>
      <c r="O72" s="247">
        <v>2</v>
      </c>
      <c r="AA72" s="220">
        <v>3</v>
      </c>
      <c r="AB72" s="220">
        <v>0</v>
      </c>
      <c r="AC72" s="220">
        <v>59245020</v>
      </c>
      <c r="AZ72" s="220">
        <v>1</v>
      </c>
      <c r="BA72" s="220">
        <f>IF(AZ72=1,G72,0)</f>
        <v>0</v>
      </c>
      <c r="BB72" s="220">
        <f>IF(AZ72=2,G72,0)</f>
        <v>0</v>
      </c>
      <c r="BC72" s="220">
        <f>IF(AZ72=3,G72,0)</f>
        <v>0</v>
      </c>
      <c r="BD72" s="220">
        <f>IF(AZ72=4,G72,0)</f>
        <v>0</v>
      </c>
      <c r="BE72" s="220">
        <f>IF(AZ72=5,G72,0)</f>
        <v>0</v>
      </c>
      <c r="CA72" s="247">
        <v>3</v>
      </c>
      <c r="CB72" s="247">
        <v>0</v>
      </c>
    </row>
    <row r="73" spans="1:80">
      <c r="A73" s="266"/>
      <c r="B73" s="267" t="s">
        <v>97</v>
      </c>
      <c r="C73" s="268" t="s">
        <v>191</v>
      </c>
      <c r="D73" s="269"/>
      <c r="E73" s="270"/>
      <c r="F73" s="271"/>
      <c r="G73" s="272">
        <f>SUM(G64:G72)</f>
        <v>0</v>
      </c>
      <c r="H73" s="273"/>
      <c r="I73" s="274">
        <f>SUM(I64:I72)</f>
        <v>6.3738200424000011</v>
      </c>
      <c r="J73" s="273"/>
      <c r="K73" s="274">
        <f>SUM(K64:K72)</f>
        <v>0</v>
      </c>
      <c r="O73" s="247">
        <v>4</v>
      </c>
      <c r="BA73" s="275">
        <f>SUM(BA64:BA72)</f>
        <v>0</v>
      </c>
      <c r="BB73" s="275">
        <f>SUM(BB64:BB72)</f>
        <v>0</v>
      </c>
      <c r="BC73" s="275">
        <f>SUM(BC64:BC72)</f>
        <v>0</v>
      </c>
      <c r="BD73" s="275">
        <f>SUM(BD64:BD72)</f>
        <v>0</v>
      </c>
      <c r="BE73" s="275">
        <f>SUM(BE64:BE72)</f>
        <v>0</v>
      </c>
    </row>
    <row r="74" spans="1:80">
      <c r="A74" s="237" t="s">
        <v>93</v>
      </c>
      <c r="B74" s="238" t="s">
        <v>207</v>
      </c>
      <c r="C74" s="239" t="s">
        <v>208</v>
      </c>
      <c r="D74" s="240"/>
      <c r="E74" s="241"/>
      <c r="F74" s="241"/>
      <c r="G74" s="242"/>
      <c r="H74" s="243"/>
      <c r="I74" s="244"/>
      <c r="J74" s="245"/>
      <c r="K74" s="246"/>
      <c r="O74" s="247">
        <v>1</v>
      </c>
    </row>
    <row r="75" spans="1:80" ht="22.5">
      <c r="A75" s="248">
        <v>33</v>
      </c>
      <c r="B75" s="249" t="s">
        <v>210</v>
      </c>
      <c r="C75" s="250" t="s">
        <v>968</v>
      </c>
      <c r="D75" s="251" t="s">
        <v>111</v>
      </c>
      <c r="E75" s="252">
        <v>65</v>
      </c>
      <c r="F75" s="252">
        <v>0</v>
      </c>
      <c r="G75" s="253">
        <f>E75*F75</f>
        <v>0</v>
      </c>
      <c r="H75" s="254">
        <v>2.63E-3</v>
      </c>
      <c r="I75" s="255">
        <f>E75*H75</f>
        <v>0.17094999999999999</v>
      </c>
      <c r="J75" s="254">
        <v>0</v>
      </c>
      <c r="K75" s="255">
        <f>E75*J75</f>
        <v>0</v>
      </c>
      <c r="O75" s="247">
        <v>2</v>
      </c>
      <c r="AA75" s="220">
        <v>1</v>
      </c>
      <c r="AB75" s="220">
        <v>1</v>
      </c>
      <c r="AC75" s="220">
        <v>1</v>
      </c>
      <c r="AZ75" s="220">
        <v>1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1</v>
      </c>
    </row>
    <row r="76" spans="1:80">
      <c r="A76" s="266"/>
      <c r="B76" s="267" t="s">
        <v>97</v>
      </c>
      <c r="C76" s="268" t="s">
        <v>209</v>
      </c>
      <c r="D76" s="269"/>
      <c r="E76" s="270"/>
      <c r="F76" s="271"/>
      <c r="G76" s="272">
        <f>SUM(G74:G75)</f>
        <v>0</v>
      </c>
      <c r="H76" s="273"/>
      <c r="I76" s="274">
        <f>SUM(I74:I75)</f>
        <v>0.17094999999999999</v>
      </c>
      <c r="J76" s="273"/>
      <c r="K76" s="274">
        <f>SUM(K74:K75)</f>
        <v>0</v>
      </c>
      <c r="O76" s="247">
        <v>4</v>
      </c>
      <c r="BA76" s="275">
        <f>SUM(BA74:BA75)</f>
        <v>0</v>
      </c>
      <c r="BB76" s="275">
        <f>SUM(BB74:BB75)</f>
        <v>0</v>
      </c>
      <c r="BC76" s="275">
        <f>SUM(BC74:BC75)</f>
        <v>0</v>
      </c>
      <c r="BD76" s="275">
        <f>SUM(BD74:BD75)</f>
        <v>0</v>
      </c>
      <c r="BE76" s="275">
        <f>SUM(BE74:BE75)</f>
        <v>0</v>
      </c>
    </row>
    <row r="77" spans="1:80">
      <c r="A77" s="237" t="s">
        <v>93</v>
      </c>
      <c r="B77" s="238" t="s">
        <v>211</v>
      </c>
      <c r="C77" s="239" t="s">
        <v>212</v>
      </c>
      <c r="D77" s="240"/>
      <c r="E77" s="241"/>
      <c r="F77" s="241"/>
      <c r="G77" s="242"/>
      <c r="H77" s="243"/>
      <c r="I77" s="244"/>
      <c r="J77" s="245"/>
      <c r="K77" s="246"/>
      <c r="O77" s="247">
        <v>1</v>
      </c>
    </row>
    <row r="78" spans="1:80">
      <c r="A78" s="248">
        <v>34</v>
      </c>
      <c r="B78" s="249" t="s">
        <v>214</v>
      </c>
      <c r="C78" s="250" t="s">
        <v>215</v>
      </c>
      <c r="D78" s="251" t="s">
        <v>160</v>
      </c>
      <c r="E78" s="252">
        <v>154.94999999999999</v>
      </c>
      <c r="F78" s="252">
        <v>0</v>
      </c>
      <c r="G78" s="253">
        <f>E78*F78</f>
        <v>0</v>
      </c>
      <c r="H78" s="254">
        <v>4.3099999999999996E-3</v>
      </c>
      <c r="I78" s="255">
        <f>E78*H78</f>
        <v>0.66783449999999989</v>
      </c>
      <c r="J78" s="254">
        <v>0</v>
      </c>
      <c r="K78" s="255">
        <f>E78*J78</f>
        <v>0</v>
      </c>
      <c r="O78" s="247">
        <v>2</v>
      </c>
      <c r="AA78" s="220">
        <v>1</v>
      </c>
      <c r="AB78" s="220">
        <v>0</v>
      </c>
      <c r="AC78" s="220">
        <v>0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0</v>
      </c>
    </row>
    <row r="79" spans="1:80">
      <c r="A79" s="256"/>
      <c r="B79" s="260"/>
      <c r="C79" s="325" t="s">
        <v>216</v>
      </c>
      <c r="D79" s="326"/>
      <c r="E79" s="261">
        <v>24</v>
      </c>
      <c r="F79" s="262"/>
      <c r="G79" s="263"/>
      <c r="H79" s="264"/>
      <c r="I79" s="258"/>
      <c r="J79" s="265"/>
      <c r="K79" s="258"/>
      <c r="M79" s="259" t="s">
        <v>216</v>
      </c>
      <c r="O79" s="247"/>
    </row>
    <row r="80" spans="1:80">
      <c r="A80" s="256"/>
      <c r="B80" s="260"/>
      <c r="C80" s="325" t="s">
        <v>217</v>
      </c>
      <c r="D80" s="326"/>
      <c r="E80" s="261">
        <v>3.1</v>
      </c>
      <c r="F80" s="262"/>
      <c r="G80" s="263"/>
      <c r="H80" s="264"/>
      <c r="I80" s="258"/>
      <c r="J80" s="265"/>
      <c r="K80" s="258"/>
      <c r="M80" s="259" t="s">
        <v>217</v>
      </c>
      <c r="O80" s="247"/>
    </row>
    <row r="81" spans="1:80">
      <c r="A81" s="256"/>
      <c r="B81" s="260"/>
      <c r="C81" s="325" t="s">
        <v>218</v>
      </c>
      <c r="D81" s="326"/>
      <c r="E81" s="261">
        <v>2.2999999999999998</v>
      </c>
      <c r="F81" s="262"/>
      <c r="G81" s="263"/>
      <c r="H81" s="264"/>
      <c r="I81" s="258"/>
      <c r="J81" s="265"/>
      <c r="K81" s="258"/>
      <c r="M81" s="259" t="s">
        <v>218</v>
      </c>
      <c r="O81" s="247"/>
    </row>
    <row r="82" spans="1:80">
      <c r="A82" s="256"/>
      <c r="B82" s="260"/>
      <c r="C82" s="325" t="s">
        <v>219</v>
      </c>
      <c r="D82" s="326"/>
      <c r="E82" s="261">
        <v>2.4</v>
      </c>
      <c r="F82" s="262"/>
      <c r="G82" s="263"/>
      <c r="H82" s="264"/>
      <c r="I82" s="258"/>
      <c r="J82" s="265"/>
      <c r="K82" s="258"/>
      <c r="M82" s="259" t="s">
        <v>219</v>
      </c>
      <c r="O82" s="247"/>
    </row>
    <row r="83" spans="1:80">
      <c r="A83" s="256"/>
      <c r="B83" s="260"/>
      <c r="C83" s="325" t="s">
        <v>220</v>
      </c>
      <c r="D83" s="326"/>
      <c r="E83" s="261">
        <v>4.2</v>
      </c>
      <c r="F83" s="262"/>
      <c r="G83" s="263"/>
      <c r="H83" s="264"/>
      <c r="I83" s="258"/>
      <c r="J83" s="265"/>
      <c r="K83" s="258"/>
      <c r="M83" s="259" t="s">
        <v>220</v>
      </c>
      <c r="O83" s="247"/>
    </row>
    <row r="84" spans="1:80">
      <c r="A84" s="256"/>
      <c r="B84" s="260"/>
      <c r="C84" s="325" t="s">
        <v>221</v>
      </c>
      <c r="D84" s="326"/>
      <c r="E84" s="261">
        <v>4.5999999999999996</v>
      </c>
      <c r="F84" s="262"/>
      <c r="G84" s="263"/>
      <c r="H84" s="264"/>
      <c r="I84" s="258"/>
      <c r="J84" s="265"/>
      <c r="K84" s="258"/>
      <c r="M84" s="259" t="s">
        <v>221</v>
      </c>
      <c r="O84" s="247"/>
    </row>
    <row r="85" spans="1:80">
      <c r="A85" s="256"/>
      <c r="B85" s="260"/>
      <c r="C85" s="325" t="s">
        <v>222</v>
      </c>
      <c r="D85" s="326"/>
      <c r="E85" s="261">
        <v>9.6</v>
      </c>
      <c r="F85" s="262"/>
      <c r="G85" s="263"/>
      <c r="H85" s="264"/>
      <c r="I85" s="258"/>
      <c r="J85" s="265"/>
      <c r="K85" s="258"/>
      <c r="M85" s="259" t="s">
        <v>222</v>
      </c>
      <c r="O85" s="247"/>
    </row>
    <row r="86" spans="1:80">
      <c r="A86" s="256"/>
      <c r="B86" s="260"/>
      <c r="C86" s="325" t="s">
        <v>221</v>
      </c>
      <c r="D86" s="326"/>
      <c r="E86" s="261">
        <v>4.5999999999999996</v>
      </c>
      <c r="F86" s="262"/>
      <c r="G86" s="263"/>
      <c r="H86" s="264"/>
      <c r="I86" s="258"/>
      <c r="J86" s="265"/>
      <c r="K86" s="258"/>
      <c r="M86" s="259" t="s">
        <v>221</v>
      </c>
      <c r="O86" s="247"/>
    </row>
    <row r="87" spans="1:80">
      <c r="A87" s="256"/>
      <c r="B87" s="260"/>
      <c r="C87" s="325" t="s">
        <v>223</v>
      </c>
      <c r="D87" s="326"/>
      <c r="E87" s="261">
        <v>5.4</v>
      </c>
      <c r="F87" s="262"/>
      <c r="G87" s="263"/>
      <c r="H87" s="264"/>
      <c r="I87" s="258"/>
      <c r="J87" s="265"/>
      <c r="K87" s="258"/>
      <c r="M87" s="259" t="s">
        <v>223</v>
      </c>
      <c r="O87" s="247"/>
    </row>
    <row r="88" spans="1:80">
      <c r="A88" s="256"/>
      <c r="B88" s="260"/>
      <c r="C88" s="325" t="s">
        <v>224</v>
      </c>
      <c r="D88" s="326"/>
      <c r="E88" s="261">
        <v>10.8</v>
      </c>
      <c r="F88" s="262"/>
      <c r="G88" s="263"/>
      <c r="H88" s="264"/>
      <c r="I88" s="258"/>
      <c r="J88" s="265"/>
      <c r="K88" s="258"/>
      <c r="M88" s="259" t="s">
        <v>224</v>
      </c>
      <c r="O88" s="247"/>
    </row>
    <row r="89" spans="1:80">
      <c r="A89" s="256"/>
      <c r="B89" s="260"/>
      <c r="C89" s="325" t="s">
        <v>225</v>
      </c>
      <c r="D89" s="326"/>
      <c r="E89" s="261">
        <v>22.8</v>
      </c>
      <c r="F89" s="262"/>
      <c r="G89" s="263"/>
      <c r="H89" s="264"/>
      <c r="I89" s="258"/>
      <c r="J89" s="265"/>
      <c r="K89" s="258"/>
      <c r="M89" s="259" t="s">
        <v>225</v>
      </c>
      <c r="O89" s="247"/>
    </row>
    <row r="90" spans="1:80">
      <c r="A90" s="256"/>
      <c r="B90" s="260"/>
      <c r="C90" s="325" t="s">
        <v>226</v>
      </c>
      <c r="D90" s="326"/>
      <c r="E90" s="261">
        <v>50.4</v>
      </c>
      <c r="F90" s="262"/>
      <c r="G90" s="263"/>
      <c r="H90" s="264"/>
      <c r="I90" s="258"/>
      <c r="J90" s="265"/>
      <c r="K90" s="258"/>
      <c r="M90" s="259" t="s">
        <v>226</v>
      </c>
      <c r="O90" s="247"/>
    </row>
    <row r="91" spans="1:80">
      <c r="A91" s="256"/>
      <c r="B91" s="260"/>
      <c r="C91" s="325" t="s">
        <v>227</v>
      </c>
      <c r="D91" s="326"/>
      <c r="E91" s="261">
        <v>5.3</v>
      </c>
      <c r="F91" s="262"/>
      <c r="G91" s="263"/>
      <c r="H91" s="264"/>
      <c r="I91" s="258"/>
      <c r="J91" s="265"/>
      <c r="K91" s="258"/>
      <c r="M91" s="259" t="s">
        <v>227</v>
      </c>
      <c r="O91" s="247"/>
    </row>
    <row r="92" spans="1:80">
      <c r="A92" s="256"/>
      <c r="B92" s="260"/>
      <c r="C92" s="325" t="s">
        <v>228</v>
      </c>
      <c r="D92" s="326"/>
      <c r="E92" s="261">
        <v>5.45</v>
      </c>
      <c r="F92" s="262"/>
      <c r="G92" s="263"/>
      <c r="H92" s="264"/>
      <c r="I92" s="258"/>
      <c r="J92" s="265"/>
      <c r="K92" s="258"/>
      <c r="M92" s="259" t="s">
        <v>228</v>
      </c>
      <c r="O92" s="247"/>
    </row>
    <row r="93" spans="1:80">
      <c r="A93" s="248">
        <v>35</v>
      </c>
      <c r="B93" s="249" t="s">
        <v>229</v>
      </c>
      <c r="C93" s="250" t="s">
        <v>230</v>
      </c>
      <c r="D93" s="251" t="s">
        <v>111</v>
      </c>
      <c r="E93" s="252">
        <v>22.07</v>
      </c>
      <c r="F93" s="252">
        <v>0</v>
      </c>
      <c r="G93" s="253">
        <f>E93*F93</f>
        <v>0</v>
      </c>
      <c r="H93" s="254">
        <v>5.7290000000000001E-2</v>
      </c>
      <c r="I93" s="255">
        <f>E93*H93</f>
        <v>1.2643903000000001</v>
      </c>
      <c r="J93" s="254">
        <v>0</v>
      </c>
      <c r="K93" s="255">
        <f>E93*J93</f>
        <v>0</v>
      </c>
      <c r="O93" s="247">
        <v>2</v>
      </c>
      <c r="AA93" s="220">
        <v>1</v>
      </c>
      <c r="AB93" s="220">
        <v>1</v>
      </c>
      <c r="AC93" s="220">
        <v>1</v>
      </c>
      <c r="AZ93" s="220">
        <v>1</v>
      </c>
      <c r="BA93" s="220">
        <f>IF(AZ93=1,G93,0)</f>
        <v>0</v>
      </c>
      <c r="BB93" s="220">
        <f>IF(AZ93=2,G93,0)</f>
        <v>0</v>
      </c>
      <c r="BC93" s="220">
        <f>IF(AZ93=3,G93,0)</f>
        <v>0</v>
      </c>
      <c r="BD93" s="220">
        <f>IF(AZ93=4,G93,0)</f>
        <v>0</v>
      </c>
      <c r="BE93" s="220">
        <f>IF(AZ93=5,G93,0)</f>
        <v>0</v>
      </c>
      <c r="CA93" s="247">
        <v>1</v>
      </c>
      <c r="CB93" s="247">
        <v>1</v>
      </c>
    </row>
    <row r="94" spans="1:80">
      <c r="A94" s="256"/>
      <c r="B94" s="260"/>
      <c r="C94" s="325" t="s">
        <v>231</v>
      </c>
      <c r="D94" s="326"/>
      <c r="E94" s="261">
        <v>4.8</v>
      </c>
      <c r="F94" s="262"/>
      <c r="G94" s="263"/>
      <c r="H94" s="264"/>
      <c r="I94" s="258"/>
      <c r="J94" s="265"/>
      <c r="K94" s="258"/>
      <c r="M94" s="259" t="s">
        <v>231</v>
      </c>
      <c r="O94" s="247"/>
    </row>
    <row r="95" spans="1:80">
      <c r="A95" s="256"/>
      <c r="B95" s="260"/>
      <c r="C95" s="325" t="s">
        <v>232</v>
      </c>
      <c r="D95" s="326"/>
      <c r="E95" s="261">
        <v>0.62</v>
      </c>
      <c r="F95" s="262"/>
      <c r="G95" s="263"/>
      <c r="H95" s="264"/>
      <c r="I95" s="258"/>
      <c r="J95" s="265"/>
      <c r="K95" s="258"/>
      <c r="M95" s="259" t="s">
        <v>232</v>
      </c>
      <c r="O95" s="247"/>
    </row>
    <row r="96" spans="1:80">
      <c r="A96" s="256"/>
      <c r="B96" s="260"/>
      <c r="C96" s="325" t="s">
        <v>233</v>
      </c>
      <c r="D96" s="326"/>
      <c r="E96" s="261">
        <v>0.46</v>
      </c>
      <c r="F96" s="262"/>
      <c r="G96" s="263"/>
      <c r="H96" s="264"/>
      <c r="I96" s="258"/>
      <c r="J96" s="265"/>
      <c r="K96" s="258"/>
      <c r="M96" s="259" t="s">
        <v>233</v>
      </c>
      <c r="O96" s="247"/>
    </row>
    <row r="97" spans="1:80">
      <c r="A97" s="256"/>
      <c r="B97" s="260"/>
      <c r="C97" s="325" t="s">
        <v>234</v>
      </c>
      <c r="D97" s="326"/>
      <c r="E97" s="261">
        <v>0.48</v>
      </c>
      <c r="F97" s="262"/>
      <c r="G97" s="263"/>
      <c r="H97" s="264"/>
      <c r="I97" s="258"/>
      <c r="J97" s="265"/>
      <c r="K97" s="258"/>
      <c r="M97" s="259" t="s">
        <v>234</v>
      </c>
      <c r="O97" s="247"/>
    </row>
    <row r="98" spans="1:80">
      <c r="A98" s="256"/>
      <c r="B98" s="260"/>
      <c r="C98" s="325" t="s">
        <v>235</v>
      </c>
      <c r="D98" s="326"/>
      <c r="E98" s="261">
        <v>0.84</v>
      </c>
      <c r="F98" s="262"/>
      <c r="G98" s="263"/>
      <c r="H98" s="264"/>
      <c r="I98" s="258"/>
      <c r="J98" s="265"/>
      <c r="K98" s="258"/>
      <c r="M98" s="259" t="s">
        <v>235</v>
      </c>
      <c r="O98" s="247"/>
    </row>
    <row r="99" spans="1:80">
      <c r="A99" s="256"/>
      <c r="B99" s="260"/>
      <c r="C99" s="325" t="s">
        <v>236</v>
      </c>
      <c r="D99" s="326"/>
      <c r="E99" s="261">
        <v>0.92</v>
      </c>
      <c r="F99" s="262"/>
      <c r="G99" s="263"/>
      <c r="H99" s="264"/>
      <c r="I99" s="258"/>
      <c r="J99" s="265"/>
      <c r="K99" s="258"/>
      <c r="M99" s="259" t="s">
        <v>236</v>
      </c>
      <c r="O99" s="247"/>
    </row>
    <row r="100" spans="1:80">
      <c r="A100" s="256"/>
      <c r="B100" s="260"/>
      <c r="C100" s="325" t="s">
        <v>237</v>
      </c>
      <c r="D100" s="326"/>
      <c r="E100" s="261">
        <v>1.92</v>
      </c>
      <c r="F100" s="262"/>
      <c r="G100" s="263"/>
      <c r="H100" s="264"/>
      <c r="I100" s="258"/>
      <c r="J100" s="265"/>
      <c r="K100" s="258"/>
      <c r="M100" s="259" t="s">
        <v>237</v>
      </c>
      <c r="O100" s="247"/>
    </row>
    <row r="101" spans="1:80">
      <c r="A101" s="256"/>
      <c r="B101" s="260"/>
      <c r="C101" s="325" t="s">
        <v>236</v>
      </c>
      <c r="D101" s="326"/>
      <c r="E101" s="261">
        <v>0.92</v>
      </c>
      <c r="F101" s="262"/>
      <c r="G101" s="263"/>
      <c r="H101" s="264"/>
      <c r="I101" s="258"/>
      <c r="J101" s="265"/>
      <c r="K101" s="258"/>
      <c r="M101" s="259" t="s">
        <v>236</v>
      </c>
      <c r="O101" s="247"/>
    </row>
    <row r="102" spans="1:80">
      <c r="A102" s="256"/>
      <c r="B102" s="260"/>
      <c r="C102" s="325" t="s">
        <v>238</v>
      </c>
      <c r="D102" s="326"/>
      <c r="E102" s="261">
        <v>1.08</v>
      </c>
      <c r="F102" s="262"/>
      <c r="G102" s="263"/>
      <c r="H102" s="264"/>
      <c r="I102" s="258"/>
      <c r="J102" s="265"/>
      <c r="K102" s="258"/>
      <c r="M102" s="259" t="s">
        <v>238</v>
      </c>
      <c r="O102" s="247"/>
    </row>
    <row r="103" spans="1:80">
      <c r="A103" s="256"/>
      <c r="B103" s="260"/>
      <c r="C103" s="325" t="s">
        <v>239</v>
      </c>
      <c r="D103" s="326"/>
      <c r="E103" s="261">
        <v>2.16</v>
      </c>
      <c r="F103" s="262"/>
      <c r="G103" s="263"/>
      <c r="H103" s="264"/>
      <c r="I103" s="258"/>
      <c r="J103" s="265"/>
      <c r="K103" s="258"/>
      <c r="M103" s="259" t="s">
        <v>239</v>
      </c>
      <c r="O103" s="247"/>
    </row>
    <row r="104" spans="1:80">
      <c r="A104" s="256"/>
      <c r="B104" s="260"/>
      <c r="C104" s="325" t="s">
        <v>240</v>
      </c>
      <c r="D104" s="326"/>
      <c r="E104" s="261">
        <v>4.5599999999999996</v>
      </c>
      <c r="F104" s="262"/>
      <c r="G104" s="263"/>
      <c r="H104" s="264"/>
      <c r="I104" s="258"/>
      <c r="J104" s="265"/>
      <c r="K104" s="258"/>
      <c r="M104" s="259" t="s">
        <v>240</v>
      </c>
      <c r="O104" s="247"/>
    </row>
    <row r="105" spans="1:80">
      <c r="A105" s="256"/>
      <c r="B105" s="260"/>
      <c r="C105" s="325" t="s">
        <v>241</v>
      </c>
      <c r="D105" s="326"/>
      <c r="E105" s="261">
        <v>10.08</v>
      </c>
      <c r="F105" s="262"/>
      <c r="G105" s="263"/>
      <c r="H105" s="264"/>
      <c r="I105" s="258"/>
      <c r="J105" s="265"/>
      <c r="K105" s="258"/>
      <c r="M105" s="259" t="s">
        <v>241</v>
      </c>
      <c r="O105" s="247"/>
    </row>
    <row r="106" spans="1:80">
      <c r="A106" s="256"/>
      <c r="B106" s="260"/>
      <c r="C106" s="325" t="s">
        <v>242</v>
      </c>
      <c r="D106" s="326"/>
      <c r="E106" s="261">
        <v>1.06</v>
      </c>
      <c r="F106" s="262"/>
      <c r="G106" s="263"/>
      <c r="H106" s="264"/>
      <c r="I106" s="258"/>
      <c r="J106" s="265"/>
      <c r="K106" s="258"/>
      <c r="M106" s="259" t="s">
        <v>242</v>
      </c>
      <c r="O106" s="247"/>
    </row>
    <row r="107" spans="1:80">
      <c r="A107" s="256"/>
      <c r="B107" s="260"/>
      <c r="C107" s="325" t="s">
        <v>243</v>
      </c>
      <c r="D107" s="326"/>
      <c r="E107" s="261">
        <v>1.0900000000000001</v>
      </c>
      <c r="F107" s="262"/>
      <c r="G107" s="263"/>
      <c r="H107" s="264"/>
      <c r="I107" s="258"/>
      <c r="J107" s="265"/>
      <c r="K107" s="258"/>
      <c r="M107" s="259" t="s">
        <v>243</v>
      </c>
      <c r="O107" s="247"/>
    </row>
    <row r="108" spans="1:80">
      <c r="A108" s="256"/>
      <c r="B108" s="260"/>
      <c r="C108" s="325" t="s">
        <v>244</v>
      </c>
      <c r="D108" s="326"/>
      <c r="E108" s="261">
        <v>-8.92</v>
      </c>
      <c r="F108" s="262"/>
      <c r="G108" s="263"/>
      <c r="H108" s="264"/>
      <c r="I108" s="258"/>
      <c r="J108" s="265"/>
      <c r="K108" s="258"/>
      <c r="M108" s="259" t="s">
        <v>244</v>
      </c>
      <c r="O108" s="247"/>
    </row>
    <row r="109" spans="1:80">
      <c r="A109" s="266"/>
      <c r="B109" s="267" t="s">
        <v>97</v>
      </c>
      <c r="C109" s="268" t="s">
        <v>213</v>
      </c>
      <c r="D109" s="269"/>
      <c r="E109" s="270"/>
      <c r="F109" s="271"/>
      <c r="G109" s="272">
        <f>SUM(G77:G108)</f>
        <v>0</v>
      </c>
      <c r="H109" s="273"/>
      <c r="I109" s="274">
        <f>SUM(I77:I108)</f>
        <v>1.9322248</v>
      </c>
      <c r="J109" s="273"/>
      <c r="K109" s="274">
        <f>SUM(K77:K108)</f>
        <v>0</v>
      </c>
      <c r="O109" s="247">
        <v>4</v>
      </c>
      <c r="BA109" s="275">
        <f>SUM(BA77:BA108)</f>
        <v>0</v>
      </c>
      <c r="BB109" s="275">
        <f>SUM(BB77:BB108)</f>
        <v>0</v>
      </c>
      <c r="BC109" s="275">
        <f>SUM(BC77:BC108)</f>
        <v>0</v>
      </c>
      <c r="BD109" s="275">
        <f>SUM(BD77:BD108)</f>
        <v>0</v>
      </c>
      <c r="BE109" s="275">
        <f>SUM(BE77:BE108)</f>
        <v>0</v>
      </c>
    </row>
    <row r="110" spans="1:80">
      <c r="A110" s="237" t="s">
        <v>93</v>
      </c>
      <c r="B110" s="238" t="s">
        <v>245</v>
      </c>
      <c r="C110" s="239" t="s">
        <v>246</v>
      </c>
      <c r="D110" s="240"/>
      <c r="E110" s="241"/>
      <c r="F110" s="241"/>
      <c r="G110" s="242"/>
      <c r="H110" s="243"/>
      <c r="I110" s="244"/>
      <c r="J110" s="245"/>
      <c r="K110" s="246"/>
      <c r="O110" s="247">
        <v>1</v>
      </c>
    </row>
    <row r="111" spans="1:80" ht="22.5">
      <c r="A111" s="248">
        <v>36</v>
      </c>
      <c r="B111" s="249" t="s">
        <v>248</v>
      </c>
      <c r="C111" s="250" t="s">
        <v>249</v>
      </c>
      <c r="D111" s="251" t="s">
        <v>111</v>
      </c>
      <c r="E111" s="252">
        <v>38.53</v>
      </c>
      <c r="F111" s="252">
        <v>0</v>
      </c>
      <c r="G111" s="253">
        <f>E111*F111</f>
        <v>0</v>
      </c>
      <c r="H111" s="254">
        <v>5.7099999999999998E-3</v>
      </c>
      <c r="I111" s="255">
        <f>E111*H111</f>
        <v>0.22000629999999999</v>
      </c>
      <c r="J111" s="254">
        <v>0</v>
      </c>
      <c r="K111" s="255">
        <f>E111*J111</f>
        <v>0</v>
      </c>
      <c r="O111" s="247">
        <v>2</v>
      </c>
      <c r="AA111" s="220">
        <v>1</v>
      </c>
      <c r="AB111" s="220">
        <v>1</v>
      </c>
      <c r="AC111" s="220">
        <v>1</v>
      </c>
      <c r="AZ111" s="220">
        <v>1</v>
      </c>
      <c r="BA111" s="220">
        <f>IF(AZ111=1,G111,0)</f>
        <v>0</v>
      </c>
      <c r="BB111" s="220">
        <f>IF(AZ111=2,G111,0)</f>
        <v>0</v>
      </c>
      <c r="BC111" s="220">
        <f>IF(AZ111=3,G111,0)</f>
        <v>0</v>
      </c>
      <c r="BD111" s="220">
        <f>IF(AZ111=4,G111,0)</f>
        <v>0</v>
      </c>
      <c r="BE111" s="220">
        <f>IF(AZ111=5,G111,0)</f>
        <v>0</v>
      </c>
      <c r="CA111" s="247">
        <v>1</v>
      </c>
      <c r="CB111" s="247">
        <v>1</v>
      </c>
    </row>
    <row r="112" spans="1:80">
      <c r="A112" s="248">
        <v>37</v>
      </c>
      <c r="B112" s="249" t="s">
        <v>250</v>
      </c>
      <c r="C112" s="250" t="s">
        <v>251</v>
      </c>
      <c r="D112" s="251" t="s">
        <v>111</v>
      </c>
      <c r="E112" s="252">
        <v>51.09</v>
      </c>
      <c r="F112" s="252">
        <v>0</v>
      </c>
      <c r="G112" s="253">
        <f>E112*F112</f>
        <v>0</v>
      </c>
      <c r="H112" s="254">
        <v>4.0000000000000003E-5</v>
      </c>
      <c r="I112" s="255">
        <f>E112*H112</f>
        <v>2.0436000000000005E-3</v>
      </c>
      <c r="J112" s="254">
        <v>0</v>
      </c>
      <c r="K112" s="255">
        <f>E112*J112</f>
        <v>0</v>
      </c>
      <c r="O112" s="247">
        <v>2</v>
      </c>
      <c r="AA112" s="220">
        <v>1</v>
      </c>
      <c r="AB112" s="220">
        <v>1</v>
      </c>
      <c r="AC112" s="220">
        <v>1</v>
      </c>
      <c r="AZ112" s="220">
        <v>1</v>
      </c>
      <c r="BA112" s="220">
        <f>IF(AZ112=1,G112,0)</f>
        <v>0</v>
      </c>
      <c r="BB112" s="220">
        <f>IF(AZ112=2,G112,0)</f>
        <v>0</v>
      </c>
      <c r="BC112" s="220">
        <f>IF(AZ112=3,G112,0)</f>
        <v>0</v>
      </c>
      <c r="BD112" s="220">
        <f>IF(AZ112=4,G112,0)</f>
        <v>0</v>
      </c>
      <c r="BE112" s="220">
        <f>IF(AZ112=5,G112,0)</f>
        <v>0</v>
      </c>
      <c r="CA112" s="247">
        <v>1</v>
      </c>
      <c r="CB112" s="247">
        <v>1</v>
      </c>
    </row>
    <row r="113" spans="1:15">
      <c r="A113" s="256"/>
      <c r="B113" s="260"/>
      <c r="C113" s="325" t="s">
        <v>252</v>
      </c>
      <c r="D113" s="326"/>
      <c r="E113" s="261">
        <v>2.7</v>
      </c>
      <c r="F113" s="262"/>
      <c r="G113" s="263"/>
      <c r="H113" s="264"/>
      <c r="I113" s="258"/>
      <c r="J113" s="265"/>
      <c r="K113" s="258"/>
      <c r="M113" s="259" t="s">
        <v>252</v>
      </c>
      <c r="O113" s="247"/>
    </row>
    <row r="114" spans="1:15">
      <c r="A114" s="256"/>
      <c r="B114" s="260"/>
      <c r="C114" s="325" t="s">
        <v>253</v>
      </c>
      <c r="D114" s="326"/>
      <c r="E114" s="261">
        <v>0.55000000000000004</v>
      </c>
      <c r="F114" s="262"/>
      <c r="G114" s="263"/>
      <c r="H114" s="264"/>
      <c r="I114" s="258"/>
      <c r="J114" s="265"/>
      <c r="K114" s="258"/>
      <c r="M114" s="259" t="s">
        <v>253</v>
      </c>
      <c r="O114" s="247"/>
    </row>
    <row r="115" spans="1:15">
      <c r="A115" s="256"/>
      <c r="B115" s="260"/>
      <c r="C115" s="325" t="s">
        <v>254</v>
      </c>
      <c r="D115" s="326"/>
      <c r="E115" s="261">
        <v>0.33</v>
      </c>
      <c r="F115" s="262"/>
      <c r="G115" s="263"/>
      <c r="H115" s="264"/>
      <c r="I115" s="258"/>
      <c r="J115" s="265"/>
      <c r="K115" s="258"/>
      <c r="M115" s="259" t="s">
        <v>254</v>
      </c>
      <c r="O115" s="247"/>
    </row>
    <row r="116" spans="1:15">
      <c r="A116" s="256"/>
      <c r="B116" s="260"/>
      <c r="C116" s="325" t="s">
        <v>255</v>
      </c>
      <c r="D116" s="326"/>
      <c r="E116" s="261">
        <v>0.36</v>
      </c>
      <c r="F116" s="262"/>
      <c r="G116" s="263"/>
      <c r="H116" s="264"/>
      <c r="I116" s="258"/>
      <c r="J116" s="265"/>
      <c r="K116" s="258"/>
      <c r="M116" s="259" t="s">
        <v>255</v>
      </c>
      <c r="O116" s="247"/>
    </row>
    <row r="117" spans="1:15">
      <c r="A117" s="256"/>
      <c r="B117" s="260"/>
      <c r="C117" s="325" t="s">
        <v>256</v>
      </c>
      <c r="D117" s="326"/>
      <c r="E117" s="261">
        <v>1.1000000000000001</v>
      </c>
      <c r="F117" s="262"/>
      <c r="G117" s="263"/>
      <c r="H117" s="264"/>
      <c r="I117" s="258"/>
      <c r="J117" s="265"/>
      <c r="K117" s="258"/>
      <c r="M117" s="259" t="s">
        <v>256</v>
      </c>
      <c r="O117" s="247"/>
    </row>
    <row r="118" spans="1:15">
      <c r="A118" s="256"/>
      <c r="B118" s="260"/>
      <c r="C118" s="325" t="s">
        <v>257</v>
      </c>
      <c r="D118" s="326"/>
      <c r="E118" s="261">
        <v>1.32</v>
      </c>
      <c r="F118" s="262"/>
      <c r="G118" s="263"/>
      <c r="H118" s="264"/>
      <c r="I118" s="258"/>
      <c r="J118" s="265"/>
      <c r="K118" s="258"/>
      <c r="M118" s="259" t="s">
        <v>257</v>
      </c>
      <c r="O118" s="247"/>
    </row>
    <row r="119" spans="1:15">
      <c r="A119" s="256"/>
      <c r="B119" s="260"/>
      <c r="C119" s="325" t="s">
        <v>258</v>
      </c>
      <c r="D119" s="326"/>
      <c r="E119" s="261">
        <v>2.88</v>
      </c>
      <c r="F119" s="262"/>
      <c r="G119" s="263"/>
      <c r="H119" s="264"/>
      <c r="I119" s="258"/>
      <c r="J119" s="265"/>
      <c r="K119" s="258"/>
      <c r="M119" s="259" t="s">
        <v>258</v>
      </c>
      <c r="O119" s="247"/>
    </row>
    <row r="120" spans="1:15">
      <c r="A120" s="256"/>
      <c r="B120" s="260"/>
      <c r="C120" s="325" t="s">
        <v>257</v>
      </c>
      <c r="D120" s="326"/>
      <c r="E120" s="261">
        <v>1.32</v>
      </c>
      <c r="F120" s="262"/>
      <c r="G120" s="263"/>
      <c r="H120" s="264"/>
      <c r="I120" s="258"/>
      <c r="J120" s="265"/>
      <c r="K120" s="258"/>
      <c r="M120" s="259" t="s">
        <v>257</v>
      </c>
      <c r="O120" s="247"/>
    </row>
    <row r="121" spans="1:15">
      <c r="A121" s="256"/>
      <c r="B121" s="260"/>
      <c r="C121" s="325" t="s">
        <v>259</v>
      </c>
      <c r="D121" s="326"/>
      <c r="E121" s="261">
        <v>1.8</v>
      </c>
      <c r="F121" s="262"/>
      <c r="G121" s="263"/>
      <c r="H121" s="264"/>
      <c r="I121" s="258"/>
      <c r="J121" s="265"/>
      <c r="K121" s="258"/>
      <c r="M121" s="259" t="s">
        <v>259</v>
      </c>
      <c r="O121" s="247"/>
    </row>
    <row r="122" spans="1:15">
      <c r="A122" s="256"/>
      <c r="B122" s="260"/>
      <c r="C122" s="325" t="s">
        <v>260</v>
      </c>
      <c r="D122" s="326"/>
      <c r="E122" s="261">
        <v>1.8225</v>
      </c>
      <c r="F122" s="262"/>
      <c r="G122" s="263"/>
      <c r="H122" s="264"/>
      <c r="I122" s="258"/>
      <c r="J122" s="265"/>
      <c r="K122" s="258"/>
      <c r="M122" s="259" t="s">
        <v>260</v>
      </c>
      <c r="O122" s="247"/>
    </row>
    <row r="123" spans="1:15">
      <c r="A123" s="256"/>
      <c r="B123" s="260"/>
      <c r="C123" s="325" t="s">
        <v>260</v>
      </c>
      <c r="D123" s="326"/>
      <c r="E123" s="261">
        <v>1.8225</v>
      </c>
      <c r="F123" s="262"/>
      <c r="G123" s="263"/>
      <c r="H123" s="264"/>
      <c r="I123" s="258"/>
      <c r="J123" s="265"/>
      <c r="K123" s="258"/>
      <c r="M123" s="259" t="s">
        <v>260</v>
      </c>
      <c r="O123" s="247"/>
    </row>
    <row r="124" spans="1:15">
      <c r="A124" s="256"/>
      <c r="B124" s="260"/>
      <c r="C124" s="325" t="s">
        <v>261</v>
      </c>
      <c r="D124" s="326"/>
      <c r="E124" s="261">
        <v>4.05</v>
      </c>
      <c r="F124" s="262"/>
      <c r="G124" s="263"/>
      <c r="H124" s="264"/>
      <c r="I124" s="258"/>
      <c r="J124" s="265"/>
      <c r="K124" s="258"/>
      <c r="M124" s="259" t="s">
        <v>261</v>
      </c>
      <c r="O124" s="247"/>
    </row>
    <row r="125" spans="1:15">
      <c r="A125" s="256"/>
      <c r="B125" s="260"/>
      <c r="C125" s="325" t="s">
        <v>261</v>
      </c>
      <c r="D125" s="326"/>
      <c r="E125" s="261">
        <v>4.05</v>
      </c>
      <c r="F125" s="262"/>
      <c r="G125" s="263"/>
      <c r="H125" s="264"/>
      <c r="I125" s="258"/>
      <c r="J125" s="265"/>
      <c r="K125" s="258"/>
      <c r="M125" s="259" t="s">
        <v>261</v>
      </c>
      <c r="O125" s="247"/>
    </row>
    <row r="126" spans="1:15">
      <c r="A126" s="256"/>
      <c r="B126" s="260"/>
      <c r="C126" s="325" t="s">
        <v>262</v>
      </c>
      <c r="D126" s="326"/>
      <c r="E126" s="261">
        <v>15.75</v>
      </c>
      <c r="F126" s="262"/>
      <c r="G126" s="263"/>
      <c r="H126" s="264"/>
      <c r="I126" s="258"/>
      <c r="J126" s="265"/>
      <c r="K126" s="258"/>
      <c r="M126" s="259" t="s">
        <v>262</v>
      </c>
      <c r="O126" s="247"/>
    </row>
    <row r="127" spans="1:15">
      <c r="A127" s="256"/>
      <c r="B127" s="260"/>
      <c r="C127" s="325" t="s">
        <v>263</v>
      </c>
      <c r="D127" s="326"/>
      <c r="E127" s="261">
        <v>6.3</v>
      </c>
      <c r="F127" s="262"/>
      <c r="G127" s="263"/>
      <c r="H127" s="264"/>
      <c r="I127" s="258"/>
      <c r="J127" s="265"/>
      <c r="K127" s="258"/>
      <c r="M127" s="259" t="s">
        <v>263</v>
      </c>
      <c r="O127" s="247"/>
    </row>
    <row r="128" spans="1:15">
      <c r="A128" s="256"/>
      <c r="B128" s="260"/>
      <c r="C128" s="325" t="s">
        <v>264</v>
      </c>
      <c r="D128" s="326"/>
      <c r="E128" s="261">
        <v>2.31</v>
      </c>
      <c r="F128" s="262"/>
      <c r="G128" s="263"/>
      <c r="H128" s="264"/>
      <c r="I128" s="258"/>
      <c r="J128" s="265"/>
      <c r="K128" s="258"/>
      <c r="M128" s="259" t="s">
        <v>264</v>
      </c>
      <c r="O128" s="247"/>
    </row>
    <row r="129" spans="1:80">
      <c r="A129" s="256"/>
      <c r="B129" s="260"/>
      <c r="C129" s="325" t="s">
        <v>265</v>
      </c>
      <c r="D129" s="326"/>
      <c r="E129" s="261">
        <v>2.625</v>
      </c>
      <c r="F129" s="262"/>
      <c r="G129" s="263"/>
      <c r="H129" s="264"/>
      <c r="I129" s="258"/>
      <c r="J129" s="265"/>
      <c r="K129" s="258"/>
      <c r="M129" s="259" t="s">
        <v>265</v>
      </c>
      <c r="O129" s="247"/>
    </row>
    <row r="130" spans="1:80" ht="22.5">
      <c r="A130" s="248">
        <v>38</v>
      </c>
      <c r="B130" s="249" t="s">
        <v>266</v>
      </c>
      <c r="C130" s="250" t="s">
        <v>267</v>
      </c>
      <c r="D130" s="251" t="s">
        <v>111</v>
      </c>
      <c r="E130" s="252">
        <v>634.20600000000002</v>
      </c>
      <c r="F130" s="252">
        <v>0</v>
      </c>
      <c r="G130" s="253">
        <f>E130*F130</f>
        <v>0</v>
      </c>
      <c r="H130" s="254">
        <v>8.0000000000000002E-3</v>
      </c>
      <c r="I130" s="255">
        <f>E130*H130</f>
        <v>5.0736480000000004</v>
      </c>
      <c r="J130" s="254">
        <v>0</v>
      </c>
      <c r="K130" s="255">
        <f>E130*J130</f>
        <v>0</v>
      </c>
      <c r="O130" s="247">
        <v>2</v>
      </c>
      <c r="AA130" s="220">
        <v>1</v>
      </c>
      <c r="AB130" s="220">
        <v>1</v>
      </c>
      <c r="AC130" s="220">
        <v>1</v>
      </c>
      <c r="AZ130" s="220">
        <v>1</v>
      </c>
      <c r="BA130" s="220">
        <f>IF(AZ130=1,G130,0)</f>
        <v>0</v>
      </c>
      <c r="BB130" s="220">
        <f>IF(AZ130=2,G130,0)</f>
        <v>0</v>
      </c>
      <c r="BC130" s="220">
        <f>IF(AZ130=3,G130,0)</f>
        <v>0</v>
      </c>
      <c r="BD130" s="220">
        <f>IF(AZ130=4,G130,0)</f>
        <v>0</v>
      </c>
      <c r="BE130" s="220">
        <f>IF(AZ130=5,G130,0)</f>
        <v>0</v>
      </c>
      <c r="CA130" s="247">
        <v>1</v>
      </c>
      <c r="CB130" s="247">
        <v>1</v>
      </c>
    </row>
    <row r="131" spans="1:80">
      <c r="A131" s="256"/>
      <c r="B131" s="260"/>
      <c r="C131" s="325" t="s">
        <v>268</v>
      </c>
      <c r="D131" s="326"/>
      <c r="E131" s="261">
        <v>634.20600000000002</v>
      </c>
      <c r="F131" s="262"/>
      <c r="G131" s="263"/>
      <c r="H131" s="264"/>
      <c r="I131" s="258"/>
      <c r="J131" s="265"/>
      <c r="K131" s="258"/>
      <c r="M131" s="259" t="s">
        <v>268</v>
      </c>
      <c r="O131" s="247"/>
    </row>
    <row r="132" spans="1:80">
      <c r="A132" s="248">
        <v>39</v>
      </c>
      <c r="B132" s="249" t="s">
        <v>269</v>
      </c>
      <c r="C132" s="250" t="s">
        <v>270</v>
      </c>
      <c r="D132" s="251" t="s">
        <v>111</v>
      </c>
      <c r="E132" s="252">
        <v>6</v>
      </c>
      <c r="F132" s="252">
        <v>0</v>
      </c>
      <c r="G132" s="253">
        <f>E132*F132</f>
        <v>0</v>
      </c>
      <c r="H132" s="254">
        <v>3.5000000000000001E-3</v>
      </c>
      <c r="I132" s="255">
        <f>E132*H132</f>
        <v>2.1000000000000001E-2</v>
      </c>
      <c r="J132" s="254">
        <v>0</v>
      </c>
      <c r="K132" s="255">
        <f>E132*J132</f>
        <v>0</v>
      </c>
      <c r="O132" s="247">
        <v>2</v>
      </c>
      <c r="AA132" s="220">
        <v>1</v>
      </c>
      <c r="AB132" s="220">
        <v>1</v>
      </c>
      <c r="AC132" s="220">
        <v>1</v>
      </c>
      <c r="AZ132" s="220">
        <v>1</v>
      </c>
      <c r="BA132" s="220">
        <f>IF(AZ132=1,G132,0)</f>
        <v>0</v>
      </c>
      <c r="BB132" s="220">
        <f>IF(AZ132=2,G132,0)</f>
        <v>0</v>
      </c>
      <c r="BC132" s="220">
        <f>IF(AZ132=3,G132,0)</f>
        <v>0</v>
      </c>
      <c r="BD132" s="220">
        <f>IF(AZ132=4,G132,0)</f>
        <v>0</v>
      </c>
      <c r="BE132" s="220">
        <f>IF(AZ132=5,G132,0)</f>
        <v>0</v>
      </c>
      <c r="CA132" s="247">
        <v>1</v>
      </c>
      <c r="CB132" s="247">
        <v>1</v>
      </c>
    </row>
    <row r="133" spans="1:80">
      <c r="A133" s="256"/>
      <c r="B133" s="260"/>
      <c r="C133" s="325" t="s">
        <v>271</v>
      </c>
      <c r="D133" s="326"/>
      <c r="E133" s="261">
        <v>6</v>
      </c>
      <c r="F133" s="262"/>
      <c r="G133" s="263"/>
      <c r="H133" s="264"/>
      <c r="I133" s="258"/>
      <c r="J133" s="265"/>
      <c r="K133" s="258"/>
      <c r="M133" s="259" t="s">
        <v>271</v>
      </c>
      <c r="O133" s="247"/>
    </row>
    <row r="134" spans="1:80" ht="22.5">
      <c r="A134" s="248">
        <v>40</v>
      </c>
      <c r="B134" s="249" t="s">
        <v>272</v>
      </c>
      <c r="C134" s="250" t="s">
        <v>273</v>
      </c>
      <c r="D134" s="251" t="s">
        <v>111</v>
      </c>
      <c r="E134" s="252">
        <v>13.38</v>
      </c>
      <c r="F134" s="252">
        <v>0</v>
      </c>
      <c r="G134" s="253">
        <f>E134*F134</f>
        <v>0</v>
      </c>
      <c r="H134" s="254">
        <v>9.8399999999999998E-3</v>
      </c>
      <c r="I134" s="255">
        <f>E134*H134</f>
        <v>0.1316592</v>
      </c>
      <c r="J134" s="254">
        <v>0</v>
      </c>
      <c r="K134" s="255">
        <f>E134*J134</f>
        <v>0</v>
      </c>
      <c r="O134" s="247">
        <v>2</v>
      </c>
      <c r="AA134" s="220">
        <v>1</v>
      </c>
      <c r="AB134" s="220">
        <v>1</v>
      </c>
      <c r="AC134" s="220">
        <v>1</v>
      </c>
      <c r="AZ134" s="220">
        <v>1</v>
      </c>
      <c r="BA134" s="220">
        <f>IF(AZ134=1,G134,0)</f>
        <v>0</v>
      </c>
      <c r="BB134" s="220">
        <f>IF(AZ134=2,G134,0)</f>
        <v>0</v>
      </c>
      <c r="BC134" s="220">
        <f>IF(AZ134=3,G134,0)</f>
        <v>0</v>
      </c>
      <c r="BD134" s="220">
        <f>IF(AZ134=4,G134,0)</f>
        <v>0</v>
      </c>
      <c r="BE134" s="220">
        <f>IF(AZ134=5,G134,0)</f>
        <v>0</v>
      </c>
      <c r="CA134" s="247">
        <v>1</v>
      </c>
      <c r="CB134" s="247">
        <v>1</v>
      </c>
    </row>
    <row r="135" spans="1:80" ht="22.5">
      <c r="A135" s="256"/>
      <c r="B135" s="260"/>
      <c r="C135" s="325" t="s">
        <v>274</v>
      </c>
      <c r="D135" s="326"/>
      <c r="E135" s="261">
        <v>13.38</v>
      </c>
      <c r="F135" s="262"/>
      <c r="G135" s="263"/>
      <c r="H135" s="264"/>
      <c r="I135" s="258"/>
      <c r="J135" s="265"/>
      <c r="K135" s="258"/>
      <c r="M135" s="259" t="s">
        <v>274</v>
      </c>
      <c r="O135" s="247"/>
    </row>
    <row r="136" spans="1:80" ht="22.5">
      <c r="A136" s="248">
        <v>41</v>
      </c>
      <c r="B136" s="249" t="s">
        <v>275</v>
      </c>
      <c r="C136" s="250" t="s">
        <v>276</v>
      </c>
      <c r="D136" s="251" t="s">
        <v>111</v>
      </c>
      <c r="E136" s="252">
        <v>82.383799999999994</v>
      </c>
      <c r="F136" s="252">
        <v>0</v>
      </c>
      <c r="G136" s="253">
        <f>E136*F136</f>
        <v>0</v>
      </c>
      <c r="H136" s="254">
        <v>1.333E-2</v>
      </c>
      <c r="I136" s="255">
        <f>E136*H136</f>
        <v>1.0981760539999998</v>
      </c>
      <c r="J136" s="254">
        <v>0</v>
      </c>
      <c r="K136" s="255">
        <f>E136*J136</f>
        <v>0</v>
      </c>
      <c r="O136" s="247">
        <v>2</v>
      </c>
      <c r="AA136" s="220">
        <v>1</v>
      </c>
      <c r="AB136" s="220">
        <v>1</v>
      </c>
      <c r="AC136" s="220">
        <v>1</v>
      </c>
      <c r="AZ136" s="220">
        <v>1</v>
      </c>
      <c r="BA136" s="220">
        <f>IF(AZ136=1,G136,0)</f>
        <v>0</v>
      </c>
      <c r="BB136" s="220">
        <f>IF(AZ136=2,G136,0)</f>
        <v>0</v>
      </c>
      <c r="BC136" s="220">
        <f>IF(AZ136=3,G136,0)</f>
        <v>0</v>
      </c>
      <c r="BD136" s="220">
        <f>IF(AZ136=4,G136,0)</f>
        <v>0</v>
      </c>
      <c r="BE136" s="220">
        <f>IF(AZ136=5,G136,0)</f>
        <v>0</v>
      </c>
      <c r="CA136" s="247">
        <v>1</v>
      </c>
      <c r="CB136" s="247">
        <v>1</v>
      </c>
    </row>
    <row r="137" spans="1:80">
      <c r="A137" s="256"/>
      <c r="B137" s="260"/>
      <c r="C137" s="325" t="s">
        <v>277</v>
      </c>
      <c r="D137" s="326"/>
      <c r="E137" s="261">
        <v>5.04</v>
      </c>
      <c r="F137" s="262"/>
      <c r="G137" s="263"/>
      <c r="H137" s="264"/>
      <c r="I137" s="258"/>
      <c r="J137" s="265"/>
      <c r="K137" s="258"/>
      <c r="M137" s="259" t="s">
        <v>277</v>
      </c>
      <c r="O137" s="247"/>
    </row>
    <row r="138" spans="1:80">
      <c r="A138" s="256"/>
      <c r="B138" s="260"/>
      <c r="C138" s="325" t="s">
        <v>278</v>
      </c>
      <c r="D138" s="326"/>
      <c r="E138" s="261">
        <v>6.08</v>
      </c>
      <c r="F138" s="262"/>
      <c r="G138" s="263"/>
      <c r="H138" s="264"/>
      <c r="I138" s="258"/>
      <c r="J138" s="265"/>
      <c r="K138" s="258"/>
      <c r="M138" s="259" t="s">
        <v>278</v>
      </c>
      <c r="O138" s="247"/>
    </row>
    <row r="139" spans="1:80">
      <c r="A139" s="256"/>
      <c r="B139" s="260"/>
      <c r="C139" s="325" t="s">
        <v>279</v>
      </c>
      <c r="D139" s="326"/>
      <c r="E139" s="261">
        <v>23.162500000000001</v>
      </c>
      <c r="F139" s="262"/>
      <c r="G139" s="263"/>
      <c r="H139" s="264"/>
      <c r="I139" s="258"/>
      <c r="J139" s="265"/>
      <c r="K139" s="258"/>
      <c r="M139" s="259" t="s">
        <v>279</v>
      </c>
      <c r="O139" s="247"/>
    </row>
    <row r="140" spans="1:80">
      <c r="A140" s="256"/>
      <c r="B140" s="260"/>
      <c r="C140" s="325" t="s">
        <v>280</v>
      </c>
      <c r="D140" s="326"/>
      <c r="E140" s="261">
        <v>5.04</v>
      </c>
      <c r="F140" s="262"/>
      <c r="G140" s="263"/>
      <c r="H140" s="264"/>
      <c r="I140" s="258"/>
      <c r="J140" s="265"/>
      <c r="K140" s="258"/>
      <c r="M140" s="259" t="s">
        <v>280</v>
      </c>
      <c r="O140" s="247"/>
    </row>
    <row r="141" spans="1:80">
      <c r="A141" s="256"/>
      <c r="B141" s="260"/>
      <c r="C141" s="325" t="s">
        <v>278</v>
      </c>
      <c r="D141" s="326"/>
      <c r="E141" s="261">
        <v>6.08</v>
      </c>
      <c r="F141" s="262"/>
      <c r="G141" s="263"/>
      <c r="H141" s="264"/>
      <c r="I141" s="258"/>
      <c r="J141" s="265"/>
      <c r="K141" s="258"/>
      <c r="M141" s="259" t="s">
        <v>278</v>
      </c>
      <c r="O141" s="247"/>
    </row>
    <row r="142" spans="1:80">
      <c r="A142" s="256"/>
      <c r="B142" s="260"/>
      <c r="C142" s="325" t="s">
        <v>281</v>
      </c>
      <c r="D142" s="326"/>
      <c r="E142" s="261">
        <v>13.112500000000001</v>
      </c>
      <c r="F142" s="262"/>
      <c r="G142" s="263"/>
      <c r="H142" s="264"/>
      <c r="I142" s="258"/>
      <c r="J142" s="265"/>
      <c r="K142" s="258"/>
      <c r="M142" s="259" t="s">
        <v>281</v>
      </c>
      <c r="O142" s="247"/>
    </row>
    <row r="143" spans="1:80">
      <c r="A143" s="256"/>
      <c r="B143" s="260"/>
      <c r="C143" s="325" t="s">
        <v>282</v>
      </c>
      <c r="D143" s="326"/>
      <c r="E143" s="261">
        <v>12.748699999999999</v>
      </c>
      <c r="F143" s="262"/>
      <c r="G143" s="263"/>
      <c r="H143" s="264"/>
      <c r="I143" s="258"/>
      <c r="J143" s="265"/>
      <c r="K143" s="258"/>
      <c r="M143" s="259" t="s">
        <v>282</v>
      </c>
      <c r="O143" s="247"/>
    </row>
    <row r="144" spans="1:80">
      <c r="A144" s="256"/>
      <c r="B144" s="260"/>
      <c r="C144" s="325" t="s">
        <v>283</v>
      </c>
      <c r="D144" s="326"/>
      <c r="E144" s="261">
        <v>5.04</v>
      </c>
      <c r="F144" s="262"/>
      <c r="G144" s="263"/>
      <c r="H144" s="264"/>
      <c r="I144" s="258"/>
      <c r="J144" s="265"/>
      <c r="K144" s="258"/>
      <c r="M144" s="259" t="s">
        <v>283</v>
      </c>
      <c r="O144" s="247"/>
    </row>
    <row r="145" spans="1:80">
      <c r="A145" s="256"/>
      <c r="B145" s="260"/>
      <c r="C145" s="325" t="s">
        <v>278</v>
      </c>
      <c r="D145" s="326"/>
      <c r="E145" s="261">
        <v>6.08</v>
      </c>
      <c r="F145" s="262"/>
      <c r="G145" s="263"/>
      <c r="H145" s="264"/>
      <c r="I145" s="258"/>
      <c r="J145" s="265"/>
      <c r="K145" s="258"/>
      <c r="M145" s="259" t="s">
        <v>278</v>
      </c>
      <c r="O145" s="247"/>
    </row>
    <row r="146" spans="1:80" ht="22.5">
      <c r="A146" s="248">
        <v>42</v>
      </c>
      <c r="B146" s="249" t="s">
        <v>284</v>
      </c>
      <c r="C146" s="250" t="s">
        <v>964</v>
      </c>
      <c r="D146" s="251" t="s">
        <v>111</v>
      </c>
      <c r="E146" s="252">
        <v>13.1165</v>
      </c>
      <c r="F146" s="252">
        <v>0</v>
      </c>
      <c r="G146" s="253">
        <f>E146*F146</f>
        <v>0</v>
      </c>
      <c r="H146" s="254">
        <v>1.333E-2</v>
      </c>
      <c r="I146" s="255">
        <f>E146*H146</f>
        <v>0.174842945</v>
      </c>
      <c r="J146" s="254">
        <v>0</v>
      </c>
      <c r="K146" s="255">
        <f>E146*J146</f>
        <v>0</v>
      </c>
      <c r="O146" s="247">
        <v>2</v>
      </c>
      <c r="AA146" s="220">
        <v>1</v>
      </c>
      <c r="AB146" s="220">
        <v>1</v>
      </c>
      <c r="AC146" s="220">
        <v>1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</v>
      </c>
      <c r="CB146" s="247">
        <v>1</v>
      </c>
    </row>
    <row r="147" spans="1:80">
      <c r="A147" s="256"/>
      <c r="B147" s="260"/>
      <c r="C147" s="325" t="s">
        <v>285</v>
      </c>
      <c r="D147" s="326"/>
      <c r="E147" s="261">
        <v>6.1414999999999997</v>
      </c>
      <c r="F147" s="262"/>
      <c r="G147" s="263"/>
      <c r="H147" s="264"/>
      <c r="I147" s="258"/>
      <c r="J147" s="265"/>
      <c r="K147" s="258"/>
      <c r="M147" s="259" t="s">
        <v>285</v>
      </c>
      <c r="O147" s="247"/>
    </row>
    <row r="148" spans="1:80">
      <c r="A148" s="256"/>
      <c r="B148" s="260"/>
      <c r="C148" s="325" t="s">
        <v>723</v>
      </c>
      <c r="D148" s="326"/>
      <c r="E148" s="261">
        <v>6.9749999999999996</v>
      </c>
      <c r="F148" s="262"/>
      <c r="G148" s="263"/>
      <c r="H148" s="264"/>
      <c r="I148" s="258"/>
      <c r="J148" s="265"/>
      <c r="K148" s="258"/>
      <c r="M148" s="259" t="s">
        <v>723</v>
      </c>
      <c r="O148" s="247"/>
    </row>
    <row r="149" spans="1:80" ht="22.5">
      <c r="A149" s="248">
        <v>43</v>
      </c>
      <c r="B149" s="249" t="s">
        <v>286</v>
      </c>
      <c r="C149" s="250" t="s">
        <v>287</v>
      </c>
      <c r="D149" s="251" t="s">
        <v>111</v>
      </c>
      <c r="E149" s="252">
        <v>479.29</v>
      </c>
      <c r="F149" s="252">
        <v>0</v>
      </c>
      <c r="G149" s="253">
        <f>E149*F149</f>
        <v>0</v>
      </c>
      <c r="H149" s="254">
        <v>1.4250000000000001E-2</v>
      </c>
      <c r="I149" s="255">
        <f>E149*H149</f>
        <v>6.829882500000001</v>
      </c>
      <c r="J149" s="254">
        <v>0</v>
      </c>
      <c r="K149" s="255">
        <f>E149*J149</f>
        <v>0</v>
      </c>
      <c r="O149" s="247">
        <v>2</v>
      </c>
      <c r="AA149" s="220">
        <v>1</v>
      </c>
      <c r="AB149" s="220">
        <v>1</v>
      </c>
      <c r="AC149" s="220">
        <v>1</v>
      </c>
      <c r="AZ149" s="220">
        <v>1</v>
      </c>
      <c r="BA149" s="220">
        <f>IF(AZ149=1,G149,0)</f>
        <v>0</v>
      </c>
      <c r="BB149" s="220">
        <f>IF(AZ149=2,G149,0)</f>
        <v>0</v>
      </c>
      <c r="BC149" s="220">
        <f>IF(AZ149=3,G149,0)</f>
        <v>0</v>
      </c>
      <c r="BD149" s="220">
        <f>IF(AZ149=4,G149,0)</f>
        <v>0</v>
      </c>
      <c r="BE149" s="220">
        <f>IF(AZ149=5,G149,0)</f>
        <v>0</v>
      </c>
      <c r="CA149" s="247">
        <v>1</v>
      </c>
      <c r="CB149" s="247">
        <v>1</v>
      </c>
    </row>
    <row r="150" spans="1:80">
      <c r="A150" s="256"/>
      <c r="B150" s="260"/>
      <c r="C150" s="325" t="s">
        <v>288</v>
      </c>
      <c r="D150" s="326"/>
      <c r="E150" s="261">
        <v>163.06399999999999</v>
      </c>
      <c r="F150" s="262"/>
      <c r="G150" s="263"/>
      <c r="H150" s="264"/>
      <c r="I150" s="258"/>
      <c r="J150" s="265"/>
      <c r="K150" s="258"/>
      <c r="M150" s="259" t="s">
        <v>288</v>
      </c>
      <c r="O150" s="247"/>
    </row>
    <row r="151" spans="1:80">
      <c r="A151" s="256"/>
      <c r="B151" s="260"/>
      <c r="C151" s="325" t="s">
        <v>289</v>
      </c>
      <c r="D151" s="326"/>
      <c r="E151" s="261">
        <v>1.6950000000000001</v>
      </c>
      <c r="F151" s="262"/>
      <c r="G151" s="263"/>
      <c r="H151" s="264"/>
      <c r="I151" s="258"/>
      <c r="J151" s="265"/>
      <c r="K151" s="258"/>
      <c r="M151" s="259" t="s">
        <v>289</v>
      </c>
      <c r="O151" s="247"/>
    </row>
    <row r="152" spans="1:80">
      <c r="A152" s="256"/>
      <c r="B152" s="260"/>
      <c r="C152" s="325" t="s">
        <v>290</v>
      </c>
      <c r="D152" s="326"/>
      <c r="E152" s="261">
        <v>0.84750000000000003</v>
      </c>
      <c r="F152" s="262"/>
      <c r="G152" s="263"/>
      <c r="H152" s="264"/>
      <c r="I152" s="258"/>
      <c r="J152" s="265"/>
      <c r="K152" s="258"/>
      <c r="M152" s="259" t="s">
        <v>290</v>
      </c>
      <c r="O152" s="247"/>
    </row>
    <row r="153" spans="1:80">
      <c r="A153" s="256"/>
      <c r="B153" s="260"/>
      <c r="C153" s="325" t="s">
        <v>291</v>
      </c>
      <c r="D153" s="326"/>
      <c r="E153" s="261">
        <v>96.272000000000006</v>
      </c>
      <c r="F153" s="262"/>
      <c r="G153" s="263"/>
      <c r="H153" s="264"/>
      <c r="I153" s="258"/>
      <c r="J153" s="265"/>
      <c r="K153" s="258"/>
      <c r="M153" s="259" t="s">
        <v>291</v>
      </c>
      <c r="O153" s="247"/>
    </row>
    <row r="154" spans="1:80">
      <c r="A154" s="256"/>
      <c r="B154" s="260"/>
      <c r="C154" s="325" t="s">
        <v>292</v>
      </c>
      <c r="D154" s="326"/>
      <c r="E154" s="261">
        <v>48.84</v>
      </c>
      <c r="F154" s="262"/>
      <c r="G154" s="263"/>
      <c r="H154" s="264"/>
      <c r="I154" s="258"/>
      <c r="J154" s="265"/>
      <c r="K154" s="258"/>
      <c r="M154" s="259" t="s">
        <v>292</v>
      </c>
      <c r="O154" s="247"/>
    </row>
    <row r="155" spans="1:80">
      <c r="A155" s="256"/>
      <c r="B155" s="260"/>
      <c r="C155" s="325" t="s">
        <v>293</v>
      </c>
      <c r="D155" s="326"/>
      <c r="E155" s="261">
        <v>167.904</v>
      </c>
      <c r="F155" s="262"/>
      <c r="G155" s="263"/>
      <c r="H155" s="264"/>
      <c r="I155" s="258"/>
      <c r="J155" s="265"/>
      <c r="K155" s="258"/>
      <c r="M155" s="259" t="s">
        <v>293</v>
      </c>
      <c r="O155" s="247"/>
    </row>
    <row r="156" spans="1:80">
      <c r="A156" s="256"/>
      <c r="B156" s="260"/>
      <c r="C156" s="325" t="s">
        <v>294</v>
      </c>
      <c r="D156" s="326"/>
      <c r="E156" s="261">
        <v>-12.6</v>
      </c>
      <c r="F156" s="262"/>
      <c r="G156" s="263"/>
      <c r="H156" s="264"/>
      <c r="I156" s="258"/>
      <c r="J156" s="265"/>
      <c r="K156" s="258"/>
      <c r="M156" s="259" t="s">
        <v>294</v>
      </c>
      <c r="O156" s="247"/>
    </row>
    <row r="157" spans="1:80">
      <c r="A157" s="256"/>
      <c r="B157" s="260"/>
      <c r="C157" s="325" t="s">
        <v>295</v>
      </c>
      <c r="D157" s="326"/>
      <c r="E157" s="261">
        <v>-0.84750000000000003</v>
      </c>
      <c r="F157" s="262"/>
      <c r="G157" s="263"/>
      <c r="H157" s="264"/>
      <c r="I157" s="258"/>
      <c r="J157" s="265"/>
      <c r="K157" s="258"/>
      <c r="M157" s="259" t="s">
        <v>295</v>
      </c>
      <c r="O157" s="247"/>
    </row>
    <row r="158" spans="1:80">
      <c r="A158" s="256"/>
      <c r="B158" s="260"/>
      <c r="C158" s="325" t="s">
        <v>296</v>
      </c>
      <c r="D158" s="326"/>
      <c r="E158" s="261">
        <v>163.24</v>
      </c>
      <c r="F158" s="262"/>
      <c r="G158" s="263"/>
      <c r="H158" s="264"/>
      <c r="I158" s="258"/>
      <c r="J158" s="265"/>
      <c r="K158" s="258"/>
      <c r="M158" s="259" t="s">
        <v>296</v>
      </c>
      <c r="O158" s="247"/>
    </row>
    <row r="159" spans="1:80">
      <c r="A159" s="256"/>
      <c r="B159" s="260"/>
      <c r="C159" s="325" t="s">
        <v>297</v>
      </c>
      <c r="D159" s="326"/>
      <c r="E159" s="261">
        <v>-6</v>
      </c>
      <c r="F159" s="262"/>
      <c r="G159" s="263"/>
      <c r="H159" s="264"/>
      <c r="I159" s="258"/>
      <c r="J159" s="265"/>
      <c r="K159" s="258"/>
      <c r="M159" s="259" t="s">
        <v>297</v>
      </c>
      <c r="O159" s="247"/>
    </row>
    <row r="160" spans="1:80">
      <c r="A160" s="256"/>
      <c r="B160" s="260"/>
      <c r="C160" s="325" t="s">
        <v>298</v>
      </c>
      <c r="D160" s="326"/>
      <c r="E160" s="261">
        <v>-12.69</v>
      </c>
      <c r="F160" s="262"/>
      <c r="G160" s="263"/>
      <c r="H160" s="264"/>
      <c r="I160" s="258"/>
      <c r="J160" s="265"/>
      <c r="K160" s="258"/>
      <c r="M160" s="259" t="s">
        <v>298</v>
      </c>
      <c r="O160" s="247"/>
    </row>
    <row r="161" spans="1:80">
      <c r="A161" s="256"/>
      <c r="B161" s="260"/>
      <c r="C161" s="325" t="s">
        <v>299</v>
      </c>
      <c r="D161" s="326"/>
      <c r="E161" s="261">
        <v>4.9279999999999999</v>
      </c>
      <c r="F161" s="262"/>
      <c r="G161" s="263"/>
      <c r="H161" s="264"/>
      <c r="I161" s="258"/>
      <c r="J161" s="265"/>
      <c r="K161" s="258"/>
      <c r="M161" s="259" t="s">
        <v>299</v>
      </c>
      <c r="O161" s="247"/>
    </row>
    <row r="162" spans="1:80">
      <c r="A162" s="256"/>
      <c r="B162" s="260"/>
      <c r="C162" s="325" t="s">
        <v>300</v>
      </c>
      <c r="D162" s="326"/>
      <c r="E162" s="261">
        <v>-82.383799999999994</v>
      </c>
      <c r="F162" s="262"/>
      <c r="G162" s="263"/>
      <c r="H162" s="264"/>
      <c r="I162" s="258"/>
      <c r="J162" s="265"/>
      <c r="K162" s="258"/>
      <c r="M162" s="259" t="s">
        <v>300</v>
      </c>
      <c r="O162" s="247"/>
    </row>
    <row r="163" spans="1:80">
      <c r="A163" s="256"/>
      <c r="B163" s="260"/>
      <c r="C163" s="325" t="s">
        <v>301</v>
      </c>
      <c r="D163" s="326"/>
      <c r="E163" s="261">
        <v>-51.09</v>
      </c>
      <c r="F163" s="262"/>
      <c r="G163" s="263"/>
      <c r="H163" s="264"/>
      <c r="I163" s="258"/>
      <c r="J163" s="265"/>
      <c r="K163" s="258"/>
      <c r="M163" s="259" t="s">
        <v>301</v>
      </c>
      <c r="O163" s="247"/>
    </row>
    <row r="164" spans="1:80">
      <c r="A164" s="256"/>
      <c r="B164" s="260"/>
      <c r="C164" s="325" t="s">
        <v>302</v>
      </c>
      <c r="D164" s="326"/>
      <c r="E164" s="261">
        <v>-2.6019999999999999</v>
      </c>
      <c r="F164" s="262"/>
      <c r="G164" s="263"/>
      <c r="H164" s="264"/>
      <c r="I164" s="258"/>
      <c r="J164" s="265"/>
      <c r="K164" s="258"/>
      <c r="M164" s="259" t="s">
        <v>302</v>
      </c>
      <c r="O164" s="247"/>
    </row>
    <row r="165" spans="1:80" ht="22.5">
      <c r="A165" s="248">
        <v>44</v>
      </c>
      <c r="B165" s="249" t="s">
        <v>303</v>
      </c>
      <c r="C165" s="250" t="s">
        <v>304</v>
      </c>
      <c r="D165" s="251" t="s">
        <v>111</v>
      </c>
      <c r="E165" s="252">
        <v>59.865000000000002</v>
      </c>
      <c r="F165" s="252">
        <v>0</v>
      </c>
      <c r="G165" s="253">
        <f>E165*F165</f>
        <v>0</v>
      </c>
      <c r="H165" s="254">
        <v>1.3639999999999999E-2</v>
      </c>
      <c r="I165" s="255">
        <f>E165*H165</f>
        <v>0.81655860000000002</v>
      </c>
      <c r="J165" s="254">
        <v>0</v>
      </c>
      <c r="K165" s="255">
        <f>E165*J165</f>
        <v>0</v>
      </c>
      <c r="O165" s="247">
        <v>2</v>
      </c>
      <c r="AA165" s="220">
        <v>1</v>
      </c>
      <c r="AB165" s="220">
        <v>1</v>
      </c>
      <c r="AC165" s="220">
        <v>1</v>
      </c>
      <c r="AZ165" s="220">
        <v>1</v>
      </c>
      <c r="BA165" s="220">
        <f>IF(AZ165=1,G165,0)</f>
        <v>0</v>
      </c>
      <c r="BB165" s="220">
        <f>IF(AZ165=2,G165,0)</f>
        <v>0</v>
      </c>
      <c r="BC165" s="220">
        <f>IF(AZ165=3,G165,0)</f>
        <v>0</v>
      </c>
      <c r="BD165" s="220">
        <f>IF(AZ165=4,G165,0)</f>
        <v>0</v>
      </c>
      <c r="BE165" s="220">
        <f>IF(AZ165=5,G165,0)</f>
        <v>0</v>
      </c>
      <c r="CA165" s="247">
        <v>1</v>
      </c>
      <c r="CB165" s="247">
        <v>1</v>
      </c>
    </row>
    <row r="166" spans="1:80">
      <c r="A166" s="256"/>
      <c r="B166" s="260"/>
      <c r="C166" s="325" t="s">
        <v>305</v>
      </c>
      <c r="D166" s="326"/>
      <c r="E166" s="261">
        <v>7.2</v>
      </c>
      <c r="F166" s="262"/>
      <c r="G166" s="263"/>
      <c r="H166" s="264"/>
      <c r="I166" s="258"/>
      <c r="J166" s="265"/>
      <c r="K166" s="258"/>
      <c r="M166" s="259" t="s">
        <v>305</v>
      </c>
      <c r="O166" s="247"/>
    </row>
    <row r="167" spans="1:80">
      <c r="A167" s="256"/>
      <c r="B167" s="260"/>
      <c r="C167" s="325" t="s">
        <v>306</v>
      </c>
      <c r="D167" s="326"/>
      <c r="E167" s="261">
        <v>0.93</v>
      </c>
      <c r="F167" s="262"/>
      <c r="G167" s="263"/>
      <c r="H167" s="264"/>
      <c r="I167" s="258"/>
      <c r="J167" s="265"/>
      <c r="K167" s="258"/>
      <c r="M167" s="259" t="s">
        <v>306</v>
      </c>
      <c r="O167" s="247"/>
    </row>
    <row r="168" spans="1:80">
      <c r="A168" s="256"/>
      <c r="B168" s="260"/>
      <c r="C168" s="325" t="s">
        <v>307</v>
      </c>
      <c r="D168" s="326"/>
      <c r="E168" s="261">
        <v>0.69</v>
      </c>
      <c r="F168" s="262"/>
      <c r="G168" s="263"/>
      <c r="H168" s="264"/>
      <c r="I168" s="258"/>
      <c r="J168" s="265"/>
      <c r="K168" s="258"/>
      <c r="M168" s="259" t="s">
        <v>307</v>
      </c>
      <c r="O168" s="247"/>
    </row>
    <row r="169" spans="1:80">
      <c r="A169" s="256"/>
      <c r="B169" s="260"/>
      <c r="C169" s="325" t="s">
        <v>308</v>
      </c>
      <c r="D169" s="326"/>
      <c r="E169" s="261">
        <v>0.72</v>
      </c>
      <c r="F169" s="262"/>
      <c r="G169" s="263"/>
      <c r="H169" s="264"/>
      <c r="I169" s="258"/>
      <c r="J169" s="265"/>
      <c r="K169" s="258"/>
      <c r="M169" s="259" t="s">
        <v>308</v>
      </c>
      <c r="O169" s="247"/>
    </row>
    <row r="170" spans="1:80">
      <c r="A170" s="256"/>
      <c r="B170" s="260"/>
      <c r="C170" s="325" t="s">
        <v>309</v>
      </c>
      <c r="D170" s="326"/>
      <c r="E170" s="261">
        <v>1.26</v>
      </c>
      <c r="F170" s="262"/>
      <c r="G170" s="263"/>
      <c r="H170" s="264"/>
      <c r="I170" s="258"/>
      <c r="J170" s="265"/>
      <c r="K170" s="258"/>
      <c r="M170" s="259" t="s">
        <v>309</v>
      </c>
      <c r="O170" s="247"/>
    </row>
    <row r="171" spans="1:80">
      <c r="A171" s="256"/>
      <c r="B171" s="260"/>
      <c r="C171" s="325" t="s">
        <v>310</v>
      </c>
      <c r="D171" s="326"/>
      <c r="E171" s="261">
        <v>1.38</v>
      </c>
      <c r="F171" s="262"/>
      <c r="G171" s="263"/>
      <c r="H171" s="264"/>
      <c r="I171" s="258"/>
      <c r="J171" s="265"/>
      <c r="K171" s="258"/>
      <c r="M171" s="259" t="s">
        <v>310</v>
      </c>
      <c r="O171" s="247"/>
    </row>
    <row r="172" spans="1:80">
      <c r="A172" s="256"/>
      <c r="B172" s="260"/>
      <c r="C172" s="325" t="s">
        <v>311</v>
      </c>
      <c r="D172" s="326"/>
      <c r="E172" s="261">
        <v>2.88</v>
      </c>
      <c r="F172" s="262"/>
      <c r="G172" s="263"/>
      <c r="H172" s="264"/>
      <c r="I172" s="258"/>
      <c r="J172" s="265"/>
      <c r="K172" s="258"/>
      <c r="M172" s="259" t="s">
        <v>311</v>
      </c>
      <c r="O172" s="247"/>
    </row>
    <row r="173" spans="1:80">
      <c r="A173" s="256"/>
      <c r="B173" s="260"/>
      <c r="C173" s="325" t="s">
        <v>310</v>
      </c>
      <c r="D173" s="326"/>
      <c r="E173" s="261">
        <v>1.38</v>
      </c>
      <c r="F173" s="262"/>
      <c r="G173" s="263"/>
      <c r="H173" s="264"/>
      <c r="I173" s="258"/>
      <c r="J173" s="265"/>
      <c r="K173" s="258"/>
      <c r="M173" s="259" t="s">
        <v>310</v>
      </c>
      <c r="O173" s="247"/>
    </row>
    <row r="174" spans="1:80">
      <c r="A174" s="256"/>
      <c r="B174" s="260"/>
      <c r="C174" s="325" t="s">
        <v>312</v>
      </c>
      <c r="D174" s="326"/>
      <c r="E174" s="261">
        <v>1.62</v>
      </c>
      <c r="F174" s="262"/>
      <c r="G174" s="263"/>
      <c r="H174" s="264"/>
      <c r="I174" s="258"/>
      <c r="J174" s="265"/>
      <c r="K174" s="258"/>
      <c r="M174" s="259" t="s">
        <v>312</v>
      </c>
      <c r="O174" s="247"/>
    </row>
    <row r="175" spans="1:80">
      <c r="A175" s="256"/>
      <c r="B175" s="260"/>
      <c r="C175" s="325" t="s">
        <v>313</v>
      </c>
      <c r="D175" s="326"/>
      <c r="E175" s="261">
        <v>3.24</v>
      </c>
      <c r="F175" s="262"/>
      <c r="G175" s="263"/>
      <c r="H175" s="264"/>
      <c r="I175" s="258"/>
      <c r="J175" s="265"/>
      <c r="K175" s="258"/>
      <c r="M175" s="259" t="s">
        <v>313</v>
      </c>
      <c r="O175" s="247"/>
    </row>
    <row r="176" spans="1:80">
      <c r="A176" s="256"/>
      <c r="B176" s="260"/>
      <c r="C176" s="325" t="s">
        <v>314</v>
      </c>
      <c r="D176" s="326"/>
      <c r="E176" s="261">
        <v>6.84</v>
      </c>
      <c r="F176" s="262"/>
      <c r="G176" s="263"/>
      <c r="H176" s="264"/>
      <c r="I176" s="258"/>
      <c r="J176" s="265"/>
      <c r="K176" s="258"/>
      <c r="M176" s="259" t="s">
        <v>314</v>
      </c>
      <c r="O176" s="247"/>
    </row>
    <row r="177" spans="1:80">
      <c r="A177" s="256"/>
      <c r="B177" s="260"/>
      <c r="C177" s="325" t="s">
        <v>315</v>
      </c>
      <c r="D177" s="326"/>
      <c r="E177" s="261">
        <v>15.12</v>
      </c>
      <c r="F177" s="262"/>
      <c r="G177" s="263"/>
      <c r="H177" s="264"/>
      <c r="I177" s="258"/>
      <c r="J177" s="265"/>
      <c r="K177" s="258"/>
      <c r="M177" s="259" t="s">
        <v>315</v>
      </c>
      <c r="O177" s="247"/>
    </row>
    <row r="178" spans="1:80">
      <c r="A178" s="256"/>
      <c r="B178" s="260"/>
      <c r="C178" s="325" t="s">
        <v>316</v>
      </c>
      <c r="D178" s="326"/>
      <c r="E178" s="261">
        <v>1.59</v>
      </c>
      <c r="F178" s="262"/>
      <c r="G178" s="263"/>
      <c r="H178" s="264"/>
      <c r="I178" s="258"/>
      <c r="J178" s="265"/>
      <c r="K178" s="258"/>
      <c r="M178" s="259" t="s">
        <v>316</v>
      </c>
      <c r="O178" s="247"/>
    </row>
    <row r="179" spans="1:80">
      <c r="A179" s="256"/>
      <c r="B179" s="260"/>
      <c r="C179" s="325" t="s">
        <v>317</v>
      </c>
      <c r="D179" s="326"/>
      <c r="E179" s="261">
        <v>1.635</v>
      </c>
      <c r="F179" s="262"/>
      <c r="G179" s="263"/>
      <c r="H179" s="264"/>
      <c r="I179" s="258"/>
      <c r="J179" s="265"/>
      <c r="K179" s="258"/>
      <c r="M179" s="259" t="s">
        <v>317</v>
      </c>
      <c r="O179" s="247"/>
    </row>
    <row r="180" spans="1:80">
      <c r="A180" s="256"/>
      <c r="B180" s="260"/>
      <c r="C180" s="325" t="s">
        <v>318</v>
      </c>
      <c r="D180" s="326"/>
      <c r="E180" s="261">
        <v>13.38</v>
      </c>
      <c r="F180" s="262"/>
      <c r="G180" s="263"/>
      <c r="H180" s="264"/>
      <c r="I180" s="258"/>
      <c r="J180" s="265"/>
      <c r="K180" s="258"/>
      <c r="M180" s="259" t="s">
        <v>318</v>
      </c>
      <c r="O180" s="247"/>
    </row>
    <row r="181" spans="1:80" ht="22.5">
      <c r="A181" s="248">
        <v>45</v>
      </c>
      <c r="B181" s="249" t="s">
        <v>319</v>
      </c>
      <c r="C181" s="250" t="s">
        <v>320</v>
      </c>
      <c r="D181" s="251" t="s">
        <v>111</v>
      </c>
      <c r="E181" s="252">
        <v>2.6019999999999999</v>
      </c>
      <c r="F181" s="252">
        <v>0</v>
      </c>
      <c r="G181" s="253">
        <f>E181*F181</f>
        <v>0</v>
      </c>
      <c r="H181" s="254">
        <v>1.444E-2</v>
      </c>
      <c r="I181" s="255">
        <f>E181*H181</f>
        <v>3.7572879999999996E-2</v>
      </c>
      <c r="J181" s="254">
        <v>0</v>
      </c>
      <c r="K181" s="255">
        <f>E181*J181</f>
        <v>0</v>
      </c>
      <c r="O181" s="247">
        <v>2</v>
      </c>
      <c r="AA181" s="220">
        <v>1</v>
      </c>
      <c r="AB181" s="220">
        <v>1</v>
      </c>
      <c r="AC181" s="220">
        <v>1</v>
      </c>
      <c r="AZ181" s="220">
        <v>1</v>
      </c>
      <c r="BA181" s="220">
        <f>IF(AZ181=1,G181,0)</f>
        <v>0</v>
      </c>
      <c r="BB181" s="220">
        <f>IF(AZ181=2,G181,0)</f>
        <v>0</v>
      </c>
      <c r="BC181" s="220">
        <f>IF(AZ181=3,G181,0)</f>
        <v>0</v>
      </c>
      <c r="BD181" s="220">
        <f>IF(AZ181=4,G181,0)</f>
        <v>0</v>
      </c>
      <c r="BE181" s="220">
        <f>IF(AZ181=5,G181,0)</f>
        <v>0</v>
      </c>
      <c r="CA181" s="247">
        <v>1</v>
      </c>
      <c r="CB181" s="247">
        <v>1</v>
      </c>
    </row>
    <row r="182" spans="1:80">
      <c r="A182" s="256"/>
      <c r="B182" s="260"/>
      <c r="C182" s="325" t="s">
        <v>321</v>
      </c>
      <c r="D182" s="326"/>
      <c r="E182" s="261">
        <v>0.95</v>
      </c>
      <c r="F182" s="262"/>
      <c r="G182" s="263"/>
      <c r="H182" s="264"/>
      <c r="I182" s="258"/>
      <c r="J182" s="265"/>
      <c r="K182" s="258"/>
      <c r="M182" s="259" t="s">
        <v>321</v>
      </c>
      <c r="O182" s="247"/>
    </row>
    <row r="183" spans="1:80">
      <c r="A183" s="256"/>
      <c r="B183" s="260"/>
      <c r="C183" s="325" t="s">
        <v>322</v>
      </c>
      <c r="D183" s="326"/>
      <c r="E183" s="261">
        <v>1.6519999999999999</v>
      </c>
      <c r="F183" s="262"/>
      <c r="G183" s="263"/>
      <c r="H183" s="264"/>
      <c r="I183" s="258"/>
      <c r="J183" s="265"/>
      <c r="K183" s="258"/>
      <c r="M183" s="259" t="s">
        <v>322</v>
      </c>
      <c r="O183" s="247"/>
    </row>
    <row r="184" spans="1:80" ht="22.5">
      <c r="A184" s="248">
        <v>46</v>
      </c>
      <c r="B184" s="249" t="s">
        <v>323</v>
      </c>
      <c r="C184" s="250" t="s">
        <v>324</v>
      </c>
      <c r="D184" s="251" t="s">
        <v>111</v>
      </c>
      <c r="E184" s="252">
        <v>30</v>
      </c>
      <c r="F184" s="252">
        <v>0</v>
      </c>
      <c r="G184" s="253">
        <f>E184*F184</f>
        <v>0</v>
      </c>
      <c r="H184" s="254">
        <v>3.5549999999999998E-2</v>
      </c>
      <c r="I184" s="255">
        <f>E184*H184</f>
        <v>1.0665</v>
      </c>
      <c r="J184" s="254">
        <v>0</v>
      </c>
      <c r="K184" s="255">
        <f>E184*J184</f>
        <v>0</v>
      </c>
      <c r="O184" s="247">
        <v>2</v>
      </c>
      <c r="AA184" s="220">
        <v>1</v>
      </c>
      <c r="AB184" s="220">
        <v>1</v>
      </c>
      <c r="AC184" s="220">
        <v>1</v>
      </c>
      <c r="AZ184" s="220">
        <v>1</v>
      </c>
      <c r="BA184" s="220">
        <f>IF(AZ184=1,G184,0)</f>
        <v>0</v>
      </c>
      <c r="BB184" s="220">
        <f>IF(AZ184=2,G184,0)</f>
        <v>0</v>
      </c>
      <c r="BC184" s="220">
        <f>IF(AZ184=3,G184,0)</f>
        <v>0</v>
      </c>
      <c r="BD184" s="220">
        <f>IF(AZ184=4,G184,0)</f>
        <v>0</v>
      </c>
      <c r="BE184" s="220">
        <f>IF(AZ184=5,G184,0)</f>
        <v>0</v>
      </c>
      <c r="CA184" s="247">
        <v>1</v>
      </c>
      <c r="CB184" s="247">
        <v>1</v>
      </c>
    </row>
    <row r="185" spans="1:80">
      <c r="A185" s="248">
        <v>47</v>
      </c>
      <c r="B185" s="249" t="s">
        <v>325</v>
      </c>
      <c r="C185" s="250" t="s">
        <v>326</v>
      </c>
      <c r="D185" s="251" t="s">
        <v>111</v>
      </c>
      <c r="E185" s="252">
        <v>634.20600000000002</v>
      </c>
      <c r="F185" s="252">
        <v>0</v>
      </c>
      <c r="G185" s="253">
        <f>E185*F185</f>
        <v>0</v>
      </c>
      <c r="H185" s="254">
        <v>2.6599999999999999E-2</v>
      </c>
      <c r="I185" s="255">
        <f>E185*H185</f>
        <v>16.869879600000001</v>
      </c>
      <c r="J185" s="254">
        <v>0</v>
      </c>
      <c r="K185" s="255">
        <f>E185*J185</f>
        <v>0</v>
      </c>
      <c r="O185" s="247">
        <v>2</v>
      </c>
      <c r="AA185" s="220">
        <v>1</v>
      </c>
      <c r="AB185" s="220">
        <v>1</v>
      </c>
      <c r="AC185" s="220">
        <v>1</v>
      </c>
      <c r="AZ185" s="220">
        <v>1</v>
      </c>
      <c r="BA185" s="220">
        <f>IF(AZ185=1,G185,0)</f>
        <v>0</v>
      </c>
      <c r="BB185" s="220">
        <f>IF(AZ185=2,G185,0)</f>
        <v>0</v>
      </c>
      <c r="BC185" s="220">
        <f>IF(AZ185=3,G185,0)</f>
        <v>0</v>
      </c>
      <c r="BD185" s="220">
        <f>IF(AZ185=4,G185,0)</f>
        <v>0</v>
      </c>
      <c r="BE185" s="220">
        <f>IF(AZ185=5,G185,0)</f>
        <v>0</v>
      </c>
      <c r="CA185" s="247">
        <v>1</v>
      </c>
      <c r="CB185" s="247">
        <v>1</v>
      </c>
    </row>
    <row r="186" spans="1:80" ht="22.5">
      <c r="A186" s="248">
        <v>48</v>
      </c>
      <c r="B186" s="249" t="s">
        <v>327</v>
      </c>
      <c r="C186" s="250" t="s">
        <v>328</v>
      </c>
      <c r="D186" s="251" t="s">
        <v>111</v>
      </c>
      <c r="E186" s="252">
        <v>65</v>
      </c>
      <c r="F186" s="252">
        <v>0</v>
      </c>
      <c r="G186" s="253">
        <f>E186*F186</f>
        <v>0</v>
      </c>
      <c r="H186" s="254">
        <v>6.2E-4</v>
      </c>
      <c r="I186" s="255">
        <f>E186*H186</f>
        <v>4.0300000000000002E-2</v>
      </c>
      <c r="J186" s="254">
        <v>0</v>
      </c>
      <c r="K186" s="255">
        <f>E186*J186</f>
        <v>0</v>
      </c>
      <c r="O186" s="247">
        <v>2</v>
      </c>
      <c r="AA186" s="220">
        <v>1</v>
      </c>
      <c r="AB186" s="220">
        <v>1</v>
      </c>
      <c r="AC186" s="220">
        <v>1</v>
      </c>
      <c r="AZ186" s="220">
        <v>1</v>
      </c>
      <c r="BA186" s="220">
        <f>IF(AZ186=1,G186,0)</f>
        <v>0</v>
      </c>
      <c r="BB186" s="220">
        <f>IF(AZ186=2,G186,0)</f>
        <v>0</v>
      </c>
      <c r="BC186" s="220">
        <f>IF(AZ186=3,G186,0)</f>
        <v>0</v>
      </c>
      <c r="BD186" s="220">
        <f>IF(AZ186=4,G186,0)</f>
        <v>0</v>
      </c>
      <c r="BE186" s="220">
        <f>IF(AZ186=5,G186,0)</f>
        <v>0</v>
      </c>
      <c r="CA186" s="247">
        <v>1</v>
      </c>
      <c r="CB186" s="247">
        <v>1</v>
      </c>
    </row>
    <row r="187" spans="1:80" ht="22.5">
      <c r="A187" s="248">
        <v>49</v>
      </c>
      <c r="B187" s="249" t="s">
        <v>329</v>
      </c>
      <c r="C187" s="250" t="s">
        <v>330</v>
      </c>
      <c r="D187" s="251" t="s">
        <v>111</v>
      </c>
      <c r="E187" s="252">
        <v>65</v>
      </c>
      <c r="F187" s="252">
        <v>0</v>
      </c>
      <c r="G187" s="253">
        <f>E187*F187</f>
        <v>0</v>
      </c>
      <c r="H187" s="254">
        <v>4.9100000000000003E-3</v>
      </c>
      <c r="I187" s="255">
        <f>E187*H187</f>
        <v>0.31915000000000004</v>
      </c>
      <c r="J187" s="254">
        <v>0</v>
      </c>
      <c r="K187" s="255">
        <f>E187*J187</f>
        <v>0</v>
      </c>
      <c r="O187" s="247">
        <v>2</v>
      </c>
      <c r="AA187" s="220">
        <v>1</v>
      </c>
      <c r="AB187" s="220">
        <v>1</v>
      </c>
      <c r="AC187" s="220">
        <v>1</v>
      </c>
      <c r="AZ187" s="220">
        <v>1</v>
      </c>
      <c r="BA187" s="220">
        <f>IF(AZ187=1,G187,0)</f>
        <v>0</v>
      </c>
      <c r="BB187" s="220">
        <f>IF(AZ187=2,G187,0)</f>
        <v>0</v>
      </c>
      <c r="BC187" s="220">
        <f>IF(AZ187=3,G187,0)</f>
        <v>0</v>
      </c>
      <c r="BD187" s="220">
        <f>IF(AZ187=4,G187,0)</f>
        <v>0</v>
      </c>
      <c r="BE187" s="220">
        <f>IF(AZ187=5,G187,0)</f>
        <v>0</v>
      </c>
      <c r="CA187" s="247">
        <v>1</v>
      </c>
      <c r="CB187" s="247">
        <v>1</v>
      </c>
    </row>
    <row r="188" spans="1:80">
      <c r="A188" s="256"/>
      <c r="B188" s="260"/>
      <c r="C188" s="325" t="s">
        <v>331</v>
      </c>
      <c r="D188" s="326"/>
      <c r="E188" s="261">
        <v>45</v>
      </c>
      <c r="F188" s="262"/>
      <c r="G188" s="263"/>
      <c r="H188" s="264"/>
      <c r="I188" s="258"/>
      <c r="J188" s="265"/>
      <c r="K188" s="258"/>
      <c r="M188" s="259" t="s">
        <v>331</v>
      </c>
      <c r="O188" s="247"/>
    </row>
    <row r="189" spans="1:80">
      <c r="A189" s="256"/>
      <c r="B189" s="260"/>
      <c r="C189" s="325" t="s">
        <v>332</v>
      </c>
      <c r="D189" s="326"/>
      <c r="E189" s="261">
        <v>20</v>
      </c>
      <c r="F189" s="262"/>
      <c r="G189" s="263"/>
      <c r="H189" s="264"/>
      <c r="I189" s="258"/>
      <c r="J189" s="265"/>
      <c r="K189" s="258"/>
      <c r="M189" s="259" t="s">
        <v>332</v>
      </c>
      <c r="O189" s="247"/>
    </row>
    <row r="190" spans="1:80">
      <c r="A190" s="248">
        <v>50</v>
      </c>
      <c r="B190" s="249" t="s">
        <v>333</v>
      </c>
      <c r="C190" s="250" t="s">
        <v>334</v>
      </c>
      <c r="D190" s="251" t="s">
        <v>111</v>
      </c>
      <c r="E190" s="252">
        <v>737.73599999999999</v>
      </c>
      <c r="F190" s="252">
        <v>0</v>
      </c>
      <c r="G190" s="253">
        <f>E190*F190</f>
        <v>0</v>
      </c>
      <c r="H190" s="254">
        <v>2.0000000000000002E-5</v>
      </c>
      <c r="I190" s="255">
        <f>E190*H190</f>
        <v>1.4754720000000001E-2</v>
      </c>
      <c r="J190" s="254">
        <v>0</v>
      </c>
      <c r="K190" s="255">
        <f>E190*J190</f>
        <v>0</v>
      </c>
      <c r="O190" s="247">
        <v>2</v>
      </c>
      <c r="AA190" s="220">
        <v>1</v>
      </c>
      <c r="AB190" s="220">
        <v>1</v>
      </c>
      <c r="AC190" s="220">
        <v>1</v>
      </c>
      <c r="AZ190" s="220">
        <v>1</v>
      </c>
      <c r="BA190" s="220">
        <f>IF(AZ190=1,G190,0)</f>
        <v>0</v>
      </c>
      <c r="BB190" s="220">
        <f>IF(AZ190=2,G190,0)</f>
        <v>0</v>
      </c>
      <c r="BC190" s="220">
        <f>IF(AZ190=3,G190,0)</f>
        <v>0</v>
      </c>
      <c r="BD190" s="220">
        <f>IF(AZ190=4,G190,0)</f>
        <v>0</v>
      </c>
      <c r="BE190" s="220">
        <f>IF(AZ190=5,G190,0)</f>
        <v>0</v>
      </c>
      <c r="CA190" s="247">
        <v>1</v>
      </c>
      <c r="CB190" s="247">
        <v>1</v>
      </c>
    </row>
    <row r="191" spans="1:80">
      <c r="A191" s="256"/>
      <c r="B191" s="260"/>
      <c r="C191" s="325" t="s">
        <v>335</v>
      </c>
      <c r="D191" s="326"/>
      <c r="E191" s="261">
        <v>737.73599999999999</v>
      </c>
      <c r="F191" s="262"/>
      <c r="G191" s="263"/>
      <c r="H191" s="264"/>
      <c r="I191" s="258"/>
      <c r="J191" s="265"/>
      <c r="K191" s="258"/>
      <c r="M191" s="259" t="s">
        <v>335</v>
      </c>
      <c r="O191" s="247"/>
    </row>
    <row r="192" spans="1:80">
      <c r="A192" s="248">
        <v>51</v>
      </c>
      <c r="B192" s="249" t="s">
        <v>103</v>
      </c>
      <c r="C192" s="250" t="s">
        <v>336</v>
      </c>
      <c r="D192" s="251" t="s">
        <v>177</v>
      </c>
      <c r="E192" s="252">
        <v>1</v>
      </c>
      <c r="F192" s="252">
        <v>0</v>
      </c>
      <c r="G192" s="253">
        <f>E192*F192</f>
        <v>0</v>
      </c>
      <c r="H192" s="254">
        <v>0</v>
      </c>
      <c r="I192" s="255">
        <f>E192*H192</f>
        <v>0</v>
      </c>
      <c r="J192" s="254"/>
      <c r="K192" s="255">
        <f>E192*J192</f>
        <v>0</v>
      </c>
      <c r="O192" s="247">
        <v>2</v>
      </c>
      <c r="AA192" s="220">
        <v>12</v>
      </c>
      <c r="AB192" s="220">
        <v>0</v>
      </c>
      <c r="AC192" s="220">
        <v>124</v>
      </c>
      <c r="AZ192" s="220">
        <v>1</v>
      </c>
      <c r="BA192" s="220">
        <f>IF(AZ192=1,G192,0)</f>
        <v>0</v>
      </c>
      <c r="BB192" s="220">
        <f>IF(AZ192=2,G192,0)</f>
        <v>0</v>
      </c>
      <c r="BC192" s="220">
        <f>IF(AZ192=3,G192,0)</f>
        <v>0</v>
      </c>
      <c r="BD192" s="220">
        <f>IF(AZ192=4,G192,0)</f>
        <v>0</v>
      </c>
      <c r="BE192" s="220">
        <f>IF(AZ192=5,G192,0)</f>
        <v>0</v>
      </c>
      <c r="CA192" s="247">
        <v>12</v>
      </c>
      <c r="CB192" s="247">
        <v>0</v>
      </c>
    </row>
    <row r="193" spans="1:80" ht="22.5">
      <c r="A193" s="248">
        <v>52</v>
      </c>
      <c r="B193" s="249" t="s">
        <v>180</v>
      </c>
      <c r="C193" s="250" t="s">
        <v>337</v>
      </c>
      <c r="D193" s="251" t="s">
        <v>111</v>
      </c>
      <c r="E193" s="252">
        <v>737.73599999999999</v>
      </c>
      <c r="F193" s="252">
        <v>0</v>
      </c>
      <c r="G193" s="253">
        <f>E193*F193</f>
        <v>0</v>
      </c>
      <c r="H193" s="254">
        <v>0</v>
      </c>
      <c r="I193" s="255">
        <f>E193*H193</f>
        <v>0</v>
      </c>
      <c r="J193" s="254"/>
      <c r="K193" s="255">
        <f>E193*J193</f>
        <v>0</v>
      </c>
      <c r="O193" s="247">
        <v>2</v>
      </c>
      <c r="AA193" s="220">
        <v>12</v>
      </c>
      <c r="AB193" s="220">
        <v>0</v>
      </c>
      <c r="AC193" s="220">
        <v>210</v>
      </c>
      <c r="AZ193" s="220">
        <v>1</v>
      </c>
      <c r="BA193" s="220">
        <f>IF(AZ193=1,G193,0)</f>
        <v>0</v>
      </c>
      <c r="BB193" s="220">
        <f>IF(AZ193=2,G193,0)</f>
        <v>0</v>
      </c>
      <c r="BC193" s="220">
        <f>IF(AZ193=3,G193,0)</f>
        <v>0</v>
      </c>
      <c r="BD193" s="220">
        <f>IF(AZ193=4,G193,0)</f>
        <v>0</v>
      </c>
      <c r="BE193" s="220">
        <f>IF(AZ193=5,G193,0)</f>
        <v>0</v>
      </c>
      <c r="CA193" s="247">
        <v>12</v>
      </c>
      <c r="CB193" s="247">
        <v>0</v>
      </c>
    </row>
    <row r="194" spans="1:80" ht="22.5">
      <c r="A194" s="248">
        <v>53</v>
      </c>
      <c r="B194" s="249" t="s">
        <v>338</v>
      </c>
      <c r="C194" s="250" t="s">
        <v>339</v>
      </c>
      <c r="D194" s="251" t="s">
        <v>160</v>
      </c>
      <c r="E194" s="252">
        <v>41</v>
      </c>
      <c r="F194" s="252">
        <v>0</v>
      </c>
      <c r="G194" s="253">
        <f>E194*F194</f>
        <v>0</v>
      </c>
      <c r="H194" s="254">
        <v>0</v>
      </c>
      <c r="I194" s="255">
        <f>E194*H194</f>
        <v>0</v>
      </c>
      <c r="J194" s="254"/>
      <c r="K194" s="255">
        <f>E194*J194</f>
        <v>0</v>
      </c>
      <c r="O194" s="247">
        <v>2</v>
      </c>
      <c r="AA194" s="220">
        <v>12</v>
      </c>
      <c r="AB194" s="220">
        <v>0</v>
      </c>
      <c r="AC194" s="220">
        <v>5</v>
      </c>
      <c r="AZ194" s="220">
        <v>1</v>
      </c>
      <c r="BA194" s="220">
        <f>IF(AZ194=1,G194,0)</f>
        <v>0</v>
      </c>
      <c r="BB194" s="220">
        <f>IF(AZ194=2,G194,0)</f>
        <v>0</v>
      </c>
      <c r="BC194" s="220">
        <f>IF(AZ194=3,G194,0)</f>
        <v>0</v>
      </c>
      <c r="BD194" s="220">
        <f>IF(AZ194=4,G194,0)</f>
        <v>0</v>
      </c>
      <c r="BE194" s="220">
        <f>IF(AZ194=5,G194,0)</f>
        <v>0</v>
      </c>
      <c r="CA194" s="247">
        <v>12</v>
      </c>
      <c r="CB194" s="247">
        <v>0</v>
      </c>
    </row>
    <row r="195" spans="1:80">
      <c r="A195" s="256"/>
      <c r="B195" s="257"/>
      <c r="C195" s="327" t="s">
        <v>340</v>
      </c>
      <c r="D195" s="328"/>
      <c r="E195" s="328"/>
      <c r="F195" s="328"/>
      <c r="G195" s="329"/>
      <c r="I195" s="258"/>
      <c r="K195" s="258"/>
      <c r="L195" s="259" t="s">
        <v>340</v>
      </c>
      <c r="O195" s="247">
        <v>3</v>
      </c>
    </row>
    <row r="196" spans="1:80" ht="22.5">
      <c r="A196" s="248">
        <v>54</v>
      </c>
      <c r="B196" s="249" t="s">
        <v>341</v>
      </c>
      <c r="C196" s="250" t="s">
        <v>339</v>
      </c>
      <c r="D196" s="251" t="s">
        <v>160</v>
      </c>
      <c r="E196" s="252">
        <v>45</v>
      </c>
      <c r="F196" s="252">
        <v>0</v>
      </c>
      <c r="G196" s="253">
        <f>E196*F196</f>
        <v>0</v>
      </c>
      <c r="H196" s="254">
        <v>0</v>
      </c>
      <c r="I196" s="255">
        <f>E196*H196</f>
        <v>0</v>
      </c>
      <c r="J196" s="254"/>
      <c r="K196" s="255">
        <f>E196*J196</f>
        <v>0</v>
      </c>
      <c r="O196" s="247">
        <v>2</v>
      </c>
      <c r="AA196" s="220">
        <v>12</v>
      </c>
      <c r="AB196" s="220">
        <v>0</v>
      </c>
      <c r="AC196" s="220">
        <v>6</v>
      </c>
      <c r="AZ196" s="220">
        <v>1</v>
      </c>
      <c r="BA196" s="220">
        <f>IF(AZ196=1,G196,0)</f>
        <v>0</v>
      </c>
      <c r="BB196" s="220">
        <f>IF(AZ196=2,G196,0)</f>
        <v>0</v>
      </c>
      <c r="BC196" s="220">
        <f>IF(AZ196=3,G196,0)</f>
        <v>0</v>
      </c>
      <c r="BD196" s="220">
        <f>IF(AZ196=4,G196,0)</f>
        <v>0</v>
      </c>
      <c r="BE196" s="220">
        <f>IF(AZ196=5,G196,0)</f>
        <v>0</v>
      </c>
      <c r="CA196" s="247">
        <v>12</v>
      </c>
      <c r="CB196" s="247">
        <v>0</v>
      </c>
    </row>
    <row r="197" spans="1:80">
      <c r="A197" s="256"/>
      <c r="B197" s="257"/>
      <c r="C197" s="327" t="s">
        <v>340</v>
      </c>
      <c r="D197" s="328"/>
      <c r="E197" s="328"/>
      <c r="F197" s="328"/>
      <c r="G197" s="329"/>
      <c r="I197" s="258"/>
      <c r="K197" s="258"/>
      <c r="L197" s="259" t="s">
        <v>340</v>
      </c>
      <c r="O197" s="247">
        <v>3</v>
      </c>
    </row>
    <row r="198" spans="1:80" ht="22.5">
      <c r="A198" s="248">
        <v>55</v>
      </c>
      <c r="B198" s="249" t="s">
        <v>342</v>
      </c>
      <c r="C198" s="250" t="s">
        <v>339</v>
      </c>
      <c r="D198" s="251" t="s">
        <v>160</v>
      </c>
      <c r="E198" s="252">
        <v>4</v>
      </c>
      <c r="F198" s="252">
        <v>0</v>
      </c>
      <c r="G198" s="253">
        <f>E198*F198</f>
        <v>0</v>
      </c>
      <c r="H198" s="254">
        <v>0</v>
      </c>
      <c r="I198" s="255">
        <f>E198*H198</f>
        <v>0</v>
      </c>
      <c r="J198" s="254"/>
      <c r="K198" s="255">
        <f>E198*J198</f>
        <v>0</v>
      </c>
      <c r="O198" s="247">
        <v>2</v>
      </c>
      <c r="AA198" s="220">
        <v>12</v>
      </c>
      <c r="AB198" s="220">
        <v>0</v>
      </c>
      <c r="AC198" s="220">
        <v>7</v>
      </c>
      <c r="AZ198" s="220">
        <v>1</v>
      </c>
      <c r="BA198" s="220">
        <f>IF(AZ198=1,G198,0)</f>
        <v>0</v>
      </c>
      <c r="BB198" s="220">
        <f>IF(AZ198=2,G198,0)</f>
        <v>0</v>
      </c>
      <c r="BC198" s="220">
        <f>IF(AZ198=3,G198,0)</f>
        <v>0</v>
      </c>
      <c r="BD198" s="220">
        <f>IF(AZ198=4,G198,0)</f>
        <v>0</v>
      </c>
      <c r="BE198" s="220">
        <f>IF(AZ198=5,G198,0)</f>
        <v>0</v>
      </c>
      <c r="CA198" s="247">
        <v>12</v>
      </c>
      <c r="CB198" s="247">
        <v>0</v>
      </c>
    </row>
    <row r="199" spans="1:80">
      <c r="A199" s="256"/>
      <c r="B199" s="257"/>
      <c r="C199" s="327" t="s">
        <v>340</v>
      </c>
      <c r="D199" s="328"/>
      <c r="E199" s="328"/>
      <c r="F199" s="328"/>
      <c r="G199" s="329"/>
      <c r="I199" s="258"/>
      <c r="K199" s="258"/>
      <c r="L199" s="259" t="s">
        <v>340</v>
      </c>
      <c r="O199" s="247">
        <v>3</v>
      </c>
    </row>
    <row r="200" spans="1:80" ht="22.5">
      <c r="A200" s="248">
        <v>56</v>
      </c>
      <c r="B200" s="249" t="s">
        <v>343</v>
      </c>
      <c r="C200" s="250" t="s">
        <v>344</v>
      </c>
      <c r="D200" s="251" t="s">
        <v>177</v>
      </c>
      <c r="E200" s="252">
        <v>3</v>
      </c>
      <c r="F200" s="252">
        <v>0</v>
      </c>
      <c r="G200" s="253">
        <f>E200*F200</f>
        <v>0</v>
      </c>
      <c r="H200" s="254">
        <v>0</v>
      </c>
      <c r="I200" s="255">
        <f>E200*H200</f>
        <v>0</v>
      </c>
      <c r="J200" s="254"/>
      <c r="K200" s="255">
        <f>E200*J200</f>
        <v>0</v>
      </c>
      <c r="O200" s="247">
        <v>2</v>
      </c>
      <c r="AA200" s="220">
        <v>12</v>
      </c>
      <c r="AB200" s="220">
        <v>0</v>
      </c>
      <c r="AC200" s="220">
        <v>8</v>
      </c>
      <c r="AZ200" s="220">
        <v>1</v>
      </c>
      <c r="BA200" s="220">
        <f>IF(AZ200=1,G200,0)</f>
        <v>0</v>
      </c>
      <c r="BB200" s="220">
        <f>IF(AZ200=2,G200,0)</f>
        <v>0</v>
      </c>
      <c r="BC200" s="220">
        <f>IF(AZ200=3,G200,0)</f>
        <v>0</v>
      </c>
      <c r="BD200" s="220">
        <f>IF(AZ200=4,G200,0)</f>
        <v>0</v>
      </c>
      <c r="BE200" s="220">
        <f>IF(AZ200=5,G200,0)</f>
        <v>0</v>
      </c>
      <c r="CA200" s="247">
        <v>12</v>
      </c>
      <c r="CB200" s="247">
        <v>0</v>
      </c>
    </row>
    <row r="201" spans="1:80">
      <c r="A201" s="256"/>
      <c r="B201" s="257"/>
      <c r="C201" s="327" t="s">
        <v>340</v>
      </c>
      <c r="D201" s="328"/>
      <c r="E201" s="328"/>
      <c r="F201" s="328"/>
      <c r="G201" s="329"/>
      <c r="I201" s="258"/>
      <c r="K201" s="258"/>
      <c r="L201" s="259" t="s">
        <v>340</v>
      </c>
      <c r="O201" s="247">
        <v>3</v>
      </c>
    </row>
    <row r="202" spans="1:80">
      <c r="A202" s="248">
        <v>57</v>
      </c>
      <c r="B202" s="249" t="s">
        <v>345</v>
      </c>
      <c r="C202" s="250" t="s">
        <v>346</v>
      </c>
      <c r="D202" s="251" t="s">
        <v>111</v>
      </c>
      <c r="E202" s="252">
        <v>6.12</v>
      </c>
      <c r="F202" s="252">
        <v>0</v>
      </c>
      <c r="G202" s="253">
        <f>E202*F202</f>
        <v>0</v>
      </c>
      <c r="H202" s="254">
        <v>1.58E-3</v>
      </c>
      <c r="I202" s="255">
        <f>E202*H202</f>
        <v>9.6696000000000004E-3</v>
      </c>
      <c r="J202" s="254"/>
      <c r="K202" s="255">
        <f>E202*J202</f>
        <v>0</v>
      </c>
      <c r="O202" s="247">
        <v>2</v>
      </c>
      <c r="AA202" s="220">
        <v>3</v>
      </c>
      <c r="AB202" s="220">
        <v>1</v>
      </c>
      <c r="AC202" s="220">
        <v>28375937</v>
      </c>
      <c r="AZ202" s="220">
        <v>1</v>
      </c>
      <c r="BA202" s="220">
        <f>IF(AZ202=1,G202,0)</f>
        <v>0</v>
      </c>
      <c r="BB202" s="220">
        <f>IF(AZ202=2,G202,0)</f>
        <v>0</v>
      </c>
      <c r="BC202" s="220">
        <f>IF(AZ202=3,G202,0)</f>
        <v>0</v>
      </c>
      <c r="BD202" s="220">
        <f>IF(AZ202=4,G202,0)</f>
        <v>0</v>
      </c>
      <c r="BE202" s="220">
        <f>IF(AZ202=5,G202,0)</f>
        <v>0</v>
      </c>
      <c r="CA202" s="247">
        <v>3</v>
      </c>
      <c r="CB202" s="247">
        <v>1</v>
      </c>
    </row>
    <row r="203" spans="1:80">
      <c r="A203" s="256"/>
      <c r="B203" s="260"/>
      <c r="C203" s="325" t="s">
        <v>347</v>
      </c>
      <c r="D203" s="326"/>
      <c r="E203" s="261">
        <v>6.12</v>
      </c>
      <c r="F203" s="262"/>
      <c r="G203" s="263"/>
      <c r="H203" s="264"/>
      <c r="I203" s="258"/>
      <c r="J203" s="265"/>
      <c r="K203" s="258"/>
      <c r="M203" s="259" t="s">
        <v>347</v>
      </c>
      <c r="O203" s="247"/>
    </row>
    <row r="204" spans="1:80">
      <c r="A204" s="266"/>
      <c r="B204" s="267" t="s">
        <v>97</v>
      </c>
      <c r="C204" s="268" t="s">
        <v>247</v>
      </c>
      <c r="D204" s="269"/>
      <c r="E204" s="270"/>
      <c r="F204" s="271"/>
      <c r="G204" s="272">
        <f>SUM(G110:G203)</f>
        <v>0</v>
      </c>
      <c r="H204" s="273"/>
      <c r="I204" s="274">
        <f>SUM(I110:I203)</f>
        <v>32.725643999000006</v>
      </c>
      <c r="J204" s="273"/>
      <c r="K204" s="274">
        <f>SUM(K110:K203)</f>
        <v>0</v>
      </c>
      <c r="O204" s="247">
        <v>4</v>
      </c>
      <c r="BA204" s="275">
        <f>SUM(BA110:BA203)</f>
        <v>0</v>
      </c>
      <c r="BB204" s="275">
        <f>SUM(BB110:BB203)</f>
        <v>0</v>
      </c>
      <c r="BC204" s="275">
        <f>SUM(BC110:BC203)</f>
        <v>0</v>
      </c>
      <c r="BD204" s="275">
        <f>SUM(BD110:BD203)</f>
        <v>0</v>
      </c>
      <c r="BE204" s="275">
        <f>SUM(BE110:BE203)</f>
        <v>0</v>
      </c>
    </row>
    <row r="205" spans="1:80">
      <c r="A205" s="237" t="s">
        <v>93</v>
      </c>
      <c r="B205" s="238" t="s">
        <v>348</v>
      </c>
      <c r="C205" s="239" t="s">
        <v>349</v>
      </c>
      <c r="D205" s="240"/>
      <c r="E205" s="241"/>
      <c r="F205" s="241"/>
      <c r="G205" s="242"/>
      <c r="H205" s="243"/>
      <c r="I205" s="244"/>
      <c r="J205" s="245"/>
      <c r="K205" s="246"/>
      <c r="O205" s="247">
        <v>1</v>
      </c>
    </row>
    <row r="206" spans="1:80" ht="22.5">
      <c r="A206" s="248">
        <v>58</v>
      </c>
      <c r="B206" s="249" t="s">
        <v>351</v>
      </c>
      <c r="C206" s="250" t="s">
        <v>352</v>
      </c>
      <c r="D206" s="251" t="s">
        <v>111</v>
      </c>
      <c r="E206" s="252">
        <v>8.92</v>
      </c>
      <c r="F206" s="252">
        <v>0</v>
      </c>
      <c r="G206" s="253">
        <f>E206*F206</f>
        <v>0</v>
      </c>
      <c r="H206" s="254">
        <v>4.9840000000000002E-2</v>
      </c>
      <c r="I206" s="255">
        <f>E206*H206</f>
        <v>0.44457279999999999</v>
      </c>
      <c r="J206" s="254">
        <v>0</v>
      </c>
      <c r="K206" s="255">
        <f>E206*J206</f>
        <v>0</v>
      </c>
      <c r="O206" s="247">
        <v>2</v>
      </c>
      <c r="AA206" s="220">
        <v>1</v>
      </c>
      <c r="AB206" s="220">
        <v>1</v>
      </c>
      <c r="AC206" s="220">
        <v>1</v>
      </c>
      <c r="AZ206" s="220">
        <v>1</v>
      </c>
      <c r="BA206" s="220">
        <f>IF(AZ206=1,G206,0)</f>
        <v>0</v>
      </c>
      <c r="BB206" s="220">
        <f>IF(AZ206=2,G206,0)</f>
        <v>0</v>
      </c>
      <c r="BC206" s="220">
        <f>IF(AZ206=3,G206,0)</f>
        <v>0</v>
      </c>
      <c r="BD206" s="220">
        <f>IF(AZ206=4,G206,0)</f>
        <v>0</v>
      </c>
      <c r="BE206" s="220">
        <f>IF(AZ206=5,G206,0)</f>
        <v>0</v>
      </c>
      <c r="CA206" s="247">
        <v>1</v>
      </c>
      <c r="CB206" s="247">
        <v>1</v>
      </c>
    </row>
    <row r="207" spans="1:80">
      <c r="A207" s="256"/>
      <c r="B207" s="260"/>
      <c r="C207" s="325" t="s">
        <v>353</v>
      </c>
      <c r="D207" s="326"/>
      <c r="E207" s="261">
        <v>8.92</v>
      </c>
      <c r="F207" s="262"/>
      <c r="G207" s="263"/>
      <c r="H207" s="264"/>
      <c r="I207" s="258"/>
      <c r="J207" s="265"/>
      <c r="K207" s="258"/>
      <c r="M207" s="259" t="s">
        <v>353</v>
      </c>
      <c r="O207" s="247"/>
    </row>
    <row r="208" spans="1:80">
      <c r="A208" s="248">
        <v>59</v>
      </c>
      <c r="B208" s="249" t="s">
        <v>354</v>
      </c>
      <c r="C208" s="250" t="s">
        <v>355</v>
      </c>
      <c r="D208" s="251" t="s">
        <v>160</v>
      </c>
      <c r="E208" s="252">
        <v>37.93</v>
      </c>
      <c r="F208" s="252">
        <v>0</v>
      </c>
      <c r="G208" s="253">
        <f>E208*F208</f>
        <v>0</v>
      </c>
      <c r="H208" s="254">
        <v>0.11583</v>
      </c>
      <c r="I208" s="255">
        <f>E208*H208</f>
        <v>4.3934319000000004</v>
      </c>
      <c r="J208" s="254">
        <v>0</v>
      </c>
      <c r="K208" s="255">
        <f>E208*J208</f>
        <v>0</v>
      </c>
      <c r="O208" s="247">
        <v>2</v>
      </c>
      <c r="AA208" s="220">
        <v>1</v>
      </c>
      <c r="AB208" s="220">
        <v>1</v>
      </c>
      <c r="AC208" s="220">
        <v>1</v>
      </c>
      <c r="AZ208" s="220">
        <v>1</v>
      </c>
      <c r="BA208" s="220">
        <f>IF(AZ208=1,G208,0)</f>
        <v>0</v>
      </c>
      <c r="BB208" s="220">
        <f>IF(AZ208=2,G208,0)</f>
        <v>0</v>
      </c>
      <c r="BC208" s="220">
        <f>IF(AZ208=3,G208,0)</f>
        <v>0</v>
      </c>
      <c r="BD208" s="220">
        <f>IF(AZ208=4,G208,0)</f>
        <v>0</v>
      </c>
      <c r="BE208" s="220">
        <f>IF(AZ208=5,G208,0)</f>
        <v>0</v>
      </c>
      <c r="CA208" s="247">
        <v>1</v>
      </c>
      <c r="CB208" s="247">
        <v>1</v>
      </c>
    </row>
    <row r="209" spans="1:80">
      <c r="A209" s="256"/>
      <c r="B209" s="260"/>
      <c r="C209" s="325" t="s">
        <v>356</v>
      </c>
      <c r="D209" s="326"/>
      <c r="E209" s="261">
        <v>18.2</v>
      </c>
      <c r="F209" s="262"/>
      <c r="G209" s="263"/>
      <c r="H209" s="264"/>
      <c r="I209" s="258"/>
      <c r="J209" s="265"/>
      <c r="K209" s="258"/>
      <c r="M209" s="259" t="s">
        <v>356</v>
      </c>
      <c r="O209" s="247"/>
    </row>
    <row r="210" spans="1:80">
      <c r="A210" s="256"/>
      <c r="B210" s="260"/>
      <c r="C210" s="325" t="s">
        <v>357</v>
      </c>
      <c r="D210" s="326"/>
      <c r="E210" s="261">
        <v>18.53</v>
      </c>
      <c r="F210" s="262"/>
      <c r="G210" s="263"/>
      <c r="H210" s="264"/>
      <c r="I210" s="258"/>
      <c r="J210" s="265"/>
      <c r="K210" s="258"/>
      <c r="M210" s="259" t="s">
        <v>357</v>
      </c>
      <c r="O210" s="247"/>
    </row>
    <row r="211" spans="1:80">
      <c r="A211" s="256"/>
      <c r="B211" s="260"/>
      <c r="C211" s="325" t="s">
        <v>358</v>
      </c>
      <c r="D211" s="326"/>
      <c r="E211" s="261">
        <v>1.2</v>
      </c>
      <c r="F211" s="262"/>
      <c r="G211" s="263"/>
      <c r="H211" s="264"/>
      <c r="I211" s="258"/>
      <c r="J211" s="265"/>
      <c r="K211" s="258"/>
      <c r="M211" s="259" t="s">
        <v>358</v>
      </c>
      <c r="O211" s="247"/>
    </row>
    <row r="212" spans="1:80">
      <c r="A212" s="248">
        <v>60</v>
      </c>
      <c r="B212" s="249" t="s">
        <v>359</v>
      </c>
      <c r="C212" s="250" t="s">
        <v>360</v>
      </c>
      <c r="D212" s="251" t="s">
        <v>111</v>
      </c>
      <c r="E212" s="252">
        <v>21.318000000000001</v>
      </c>
      <c r="F212" s="252">
        <v>0</v>
      </c>
      <c r="G212" s="253">
        <f>E212*F212</f>
        <v>0</v>
      </c>
      <c r="H212" s="254">
        <v>0.24</v>
      </c>
      <c r="I212" s="255">
        <f>E212*H212</f>
        <v>5.11632</v>
      </c>
      <c r="J212" s="254">
        <v>0</v>
      </c>
      <c r="K212" s="255">
        <f>E212*J212</f>
        <v>0</v>
      </c>
      <c r="O212" s="247">
        <v>2</v>
      </c>
      <c r="AA212" s="220">
        <v>1</v>
      </c>
      <c r="AB212" s="220">
        <v>1</v>
      </c>
      <c r="AC212" s="220">
        <v>1</v>
      </c>
      <c r="AZ212" s="220">
        <v>1</v>
      </c>
      <c r="BA212" s="220">
        <f>IF(AZ212=1,G212,0)</f>
        <v>0</v>
      </c>
      <c r="BB212" s="220">
        <f>IF(AZ212=2,G212,0)</f>
        <v>0</v>
      </c>
      <c r="BC212" s="220">
        <f>IF(AZ212=3,G212,0)</f>
        <v>0</v>
      </c>
      <c r="BD212" s="220">
        <f>IF(AZ212=4,G212,0)</f>
        <v>0</v>
      </c>
      <c r="BE212" s="220">
        <f>IF(AZ212=5,G212,0)</f>
        <v>0</v>
      </c>
      <c r="CA212" s="247">
        <v>1</v>
      </c>
      <c r="CB212" s="247">
        <v>1</v>
      </c>
    </row>
    <row r="213" spans="1:80">
      <c r="A213" s="256"/>
      <c r="B213" s="260"/>
      <c r="C213" s="325" t="s">
        <v>361</v>
      </c>
      <c r="D213" s="326"/>
      <c r="E213" s="261">
        <v>10.199999999999999</v>
      </c>
      <c r="F213" s="262"/>
      <c r="G213" s="263"/>
      <c r="H213" s="264"/>
      <c r="I213" s="258"/>
      <c r="J213" s="265"/>
      <c r="K213" s="258"/>
      <c r="M213" s="259" t="s">
        <v>361</v>
      </c>
      <c r="O213" s="247"/>
    </row>
    <row r="214" spans="1:80">
      <c r="A214" s="256"/>
      <c r="B214" s="260"/>
      <c r="C214" s="325" t="s">
        <v>362</v>
      </c>
      <c r="D214" s="326"/>
      <c r="E214" s="261">
        <v>11.118</v>
      </c>
      <c r="F214" s="262"/>
      <c r="G214" s="263"/>
      <c r="H214" s="264"/>
      <c r="I214" s="258"/>
      <c r="J214" s="265"/>
      <c r="K214" s="258"/>
      <c r="M214" s="259" t="s">
        <v>362</v>
      </c>
      <c r="O214" s="247"/>
    </row>
    <row r="215" spans="1:80">
      <c r="A215" s="248">
        <v>61</v>
      </c>
      <c r="B215" s="249" t="s">
        <v>363</v>
      </c>
      <c r="C215" s="250" t="s">
        <v>364</v>
      </c>
      <c r="D215" s="251" t="s">
        <v>111</v>
      </c>
      <c r="E215" s="252">
        <v>21.318000000000001</v>
      </c>
      <c r="F215" s="252">
        <v>0</v>
      </c>
      <c r="G215" s="253">
        <f>E215*F215</f>
        <v>0</v>
      </c>
      <c r="H215" s="254">
        <v>0</v>
      </c>
      <c r="I215" s="255">
        <f>E215*H215</f>
        <v>0</v>
      </c>
      <c r="J215" s="254">
        <v>0</v>
      </c>
      <c r="K215" s="255">
        <f>E215*J215</f>
        <v>0</v>
      </c>
      <c r="O215" s="247">
        <v>2</v>
      </c>
      <c r="AA215" s="220">
        <v>1</v>
      </c>
      <c r="AB215" s="220">
        <v>1</v>
      </c>
      <c r="AC215" s="220">
        <v>1</v>
      </c>
      <c r="AZ215" s="220">
        <v>1</v>
      </c>
      <c r="BA215" s="220">
        <f>IF(AZ215=1,G215,0)</f>
        <v>0</v>
      </c>
      <c r="BB215" s="220">
        <f>IF(AZ215=2,G215,0)</f>
        <v>0</v>
      </c>
      <c r="BC215" s="220">
        <f>IF(AZ215=3,G215,0)</f>
        <v>0</v>
      </c>
      <c r="BD215" s="220">
        <f>IF(AZ215=4,G215,0)</f>
        <v>0</v>
      </c>
      <c r="BE215" s="220">
        <f>IF(AZ215=5,G215,0)</f>
        <v>0</v>
      </c>
      <c r="CA215" s="247">
        <v>1</v>
      </c>
      <c r="CB215" s="247">
        <v>1</v>
      </c>
    </row>
    <row r="216" spans="1:80">
      <c r="A216" s="266"/>
      <c r="B216" s="267" t="s">
        <v>97</v>
      </c>
      <c r="C216" s="268" t="s">
        <v>350</v>
      </c>
      <c r="D216" s="269"/>
      <c r="E216" s="270"/>
      <c r="F216" s="271"/>
      <c r="G216" s="272">
        <f>SUM(G205:G215)</f>
        <v>0</v>
      </c>
      <c r="H216" s="273"/>
      <c r="I216" s="274">
        <f>SUM(I205:I215)</f>
        <v>9.9543247000000008</v>
      </c>
      <c r="J216" s="273"/>
      <c r="K216" s="274">
        <f>SUM(K205:K215)</f>
        <v>0</v>
      </c>
      <c r="O216" s="247">
        <v>4</v>
      </c>
      <c r="BA216" s="275">
        <f>SUM(BA205:BA215)</f>
        <v>0</v>
      </c>
      <c r="BB216" s="275">
        <f>SUM(BB205:BB215)</f>
        <v>0</v>
      </c>
      <c r="BC216" s="275">
        <f>SUM(BC205:BC215)</f>
        <v>0</v>
      </c>
      <c r="BD216" s="275">
        <f>SUM(BD205:BD215)</f>
        <v>0</v>
      </c>
      <c r="BE216" s="275">
        <f>SUM(BE205:BE215)</f>
        <v>0</v>
      </c>
    </row>
    <row r="217" spans="1:80">
      <c r="A217" s="237" t="s">
        <v>93</v>
      </c>
      <c r="B217" s="238" t="s">
        <v>365</v>
      </c>
      <c r="C217" s="239" t="s">
        <v>366</v>
      </c>
      <c r="D217" s="240"/>
      <c r="E217" s="241"/>
      <c r="F217" s="241"/>
      <c r="G217" s="242"/>
      <c r="H217" s="243"/>
      <c r="I217" s="244"/>
      <c r="J217" s="245"/>
      <c r="K217" s="246"/>
      <c r="O217" s="247">
        <v>1</v>
      </c>
    </row>
    <row r="218" spans="1:80">
      <c r="A218" s="248">
        <v>62</v>
      </c>
      <c r="B218" s="249" t="s">
        <v>368</v>
      </c>
      <c r="C218" s="250" t="s">
        <v>369</v>
      </c>
      <c r="D218" s="251" t="s">
        <v>160</v>
      </c>
      <c r="E218" s="252">
        <v>46.95</v>
      </c>
      <c r="F218" s="252">
        <v>0</v>
      </c>
      <c r="G218" s="253">
        <f>E218*F218</f>
        <v>0</v>
      </c>
      <c r="H218" s="254">
        <v>2.2200000000000002E-3</v>
      </c>
      <c r="I218" s="255">
        <f>E218*H218</f>
        <v>0.10422900000000002</v>
      </c>
      <c r="J218" s="254">
        <v>0</v>
      </c>
      <c r="K218" s="255">
        <f>E218*J218</f>
        <v>0</v>
      </c>
      <c r="O218" s="247">
        <v>2</v>
      </c>
      <c r="AA218" s="220">
        <v>1</v>
      </c>
      <c r="AB218" s="220">
        <v>1</v>
      </c>
      <c r="AC218" s="220">
        <v>1</v>
      </c>
      <c r="AZ218" s="220">
        <v>1</v>
      </c>
      <c r="BA218" s="220">
        <f>IF(AZ218=1,G218,0)</f>
        <v>0</v>
      </c>
      <c r="BB218" s="220">
        <f>IF(AZ218=2,G218,0)</f>
        <v>0</v>
      </c>
      <c r="BC218" s="220">
        <f>IF(AZ218=3,G218,0)</f>
        <v>0</v>
      </c>
      <c r="BD218" s="220">
        <f>IF(AZ218=4,G218,0)</f>
        <v>0</v>
      </c>
      <c r="BE218" s="220">
        <f>IF(AZ218=5,G218,0)</f>
        <v>0</v>
      </c>
      <c r="CA218" s="247">
        <v>1</v>
      </c>
      <c r="CB218" s="247">
        <v>1</v>
      </c>
    </row>
    <row r="219" spans="1:80">
      <c r="A219" s="256"/>
      <c r="B219" s="260"/>
      <c r="C219" s="325" t="s">
        <v>370</v>
      </c>
      <c r="D219" s="326"/>
      <c r="E219" s="261">
        <v>6.05</v>
      </c>
      <c r="F219" s="262"/>
      <c r="G219" s="263"/>
      <c r="H219" s="264"/>
      <c r="I219" s="258"/>
      <c r="J219" s="265"/>
      <c r="K219" s="258"/>
      <c r="M219" s="259" t="s">
        <v>370</v>
      </c>
      <c r="O219" s="247"/>
    </row>
    <row r="220" spans="1:80">
      <c r="A220" s="256"/>
      <c r="B220" s="260"/>
      <c r="C220" s="325" t="s">
        <v>371</v>
      </c>
      <c r="D220" s="326"/>
      <c r="E220" s="261">
        <v>3.3</v>
      </c>
      <c r="F220" s="262"/>
      <c r="G220" s="263"/>
      <c r="H220" s="264"/>
      <c r="I220" s="258"/>
      <c r="J220" s="265"/>
      <c r="K220" s="258"/>
      <c r="M220" s="259" t="s">
        <v>371</v>
      </c>
      <c r="O220" s="247"/>
    </row>
    <row r="221" spans="1:80">
      <c r="A221" s="256"/>
      <c r="B221" s="260"/>
      <c r="C221" s="325" t="s">
        <v>372</v>
      </c>
      <c r="D221" s="326"/>
      <c r="E221" s="261">
        <v>1.8</v>
      </c>
      <c r="F221" s="262"/>
      <c r="G221" s="263"/>
      <c r="H221" s="264"/>
      <c r="I221" s="258"/>
      <c r="J221" s="265"/>
      <c r="K221" s="258"/>
      <c r="M221" s="259" t="s">
        <v>372</v>
      </c>
      <c r="O221" s="247"/>
    </row>
    <row r="222" spans="1:80">
      <c r="A222" s="256"/>
      <c r="B222" s="260"/>
      <c r="C222" s="325" t="s">
        <v>373</v>
      </c>
      <c r="D222" s="326"/>
      <c r="E222" s="261">
        <v>4.8</v>
      </c>
      <c r="F222" s="262"/>
      <c r="G222" s="263"/>
      <c r="H222" s="264"/>
      <c r="I222" s="258"/>
      <c r="J222" s="265"/>
      <c r="K222" s="258"/>
      <c r="M222" s="259" t="s">
        <v>373</v>
      </c>
      <c r="O222" s="247"/>
    </row>
    <row r="223" spans="1:80">
      <c r="A223" s="256"/>
      <c r="B223" s="260"/>
      <c r="C223" s="325" t="s">
        <v>374</v>
      </c>
      <c r="D223" s="326"/>
      <c r="E223" s="261">
        <v>1</v>
      </c>
      <c r="F223" s="262"/>
      <c r="G223" s="263"/>
      <c r="H223" s="264"/>
      <c r="I223" s="258"/>
      <c r="J223" s="265"/>
      <c r="K223" s="258"/>
      <c r="M223" s="259" t="s">
        <v>374</v>
      </c>
      <c r="O223" s="247"/>
    </row>
    <row r="224" spans="1:80">
      <c r="A224" s="256"/>
      <c r="B224" s="260"/>
      <c r="C224" s="325" t="s">
        <v>375</v>
      </c>
      <c r="D224" s="326"/>
      <c r="E224" s="261">
        <v>2.4</v>
      </c>
      <c r="F224" s="262"/>
      <c r="G224" s="263"/>
      <c r="H224" s="264"/>
      <c r="I224" s="258"/>
      <c r="J224" s="265"/>
      <c r="K224" s="258"/>
      <c r="M224" s="259" t="s">
        <v>375</v>
      </c>
      <c r="O224" s="247"/>
    </row>
    <row r="225" spans="1:80">
      <c r="A225" s="256"/>
      <c r="B225" s="260"/>
      <c r="C225" s="325" t="s">
        <v>376</v>
      </c>
      <c r="D225" s="326"/>
      <c r="E225" s="261">
        <v>2.4</v>
      </c>
      <c r="F225" s="262"/>
      <c r="G225" s="263"/>
      <c r="H225" s="264"/>
      <c r="I225" s="258"/>
      <c r="J225" s="265"/>
      <c r="K225" s="258"/>
      <c r="M225" s="259" t="s">
        <v>376</v>
      </c>
      <c r="O225" s="247"/>
    </row>
    <row r="226" spans="1:80">
      <c r="A226" s="256"/>
      <c r="B226" s="260"/>
      <c r="C226" s="325" t="s">
        <v>376</v>
      </c>
      <c r="D226" s="326"/>
      <c r="E226" s="261">
        <v>2.4</v>
      </c>
      <c r="F226" s="262"/>
      <c r="G226" s="263"/>
      <c r="H226" s="264"/>
      <c r="I226" s="258"/>
      <c r="J226" s="265"/>
      <c r="K226" s="258"/>
      <c r="M226" s="259" t="s">
        <v>376</v>
      </c>
      <c r="O226" s="247"/>
    </row>
    <row r="227" spans="1:80">
      <c r="A227" s="256"/>
      <c r="B227" s="260"/>
      <c r="C227" s="325" t="s">
        <v>377</v>
      </c>
      <c r="D227" s="326"/>
      <c r="E227" s="261">
        <v>4.05</v>
      </c>
      <c r="F227" s="262"/>
      <c r="G227" s="263"/>
      <c r="H227" s="264"/>
      <c r="I227" s="258"/>
      <c r="J227" s="265"/>
      <c r="K227" s="258"/>
      <c r="M227" s="259" t="s">
        <v>377</v>
      </c>
      <c r="O227" s="247"/>
    </row>
    <row r="228" spans="1:80">
      <c r="A228" s="256"/>
      <c r="B228" s="260"/>
      <c r="C228" s="325" t="s">
        <v>377</v>
      </c>
      <c r="D228" s="326"/>
      <c r="E228" s="261">
        <v>4.05</v>
      </c>
      <c r="F228" s="262"/>
      <c r="G228" s="263"/>
      <c r="H228" s="264"/>
      <c r="I228" s="258"/>
      <c r="J228" s="265"/>
      <c r="K228" s="258"/>
      <c r="M228" s="259" t="s">
        <v>377</v>
      </c>
      <c r="O228" s="247"/>
    </row>
    <row r="229" spans="1:80">
      <c r="A229" s="256"/>
      <c r="B229" s="260"/>
      <c r="C229" s="325" t="s">
        <v>378</v>
      </c>
      <c r="D229" s="326"/>
      <c r="E229" s="261">
        <v>6.3</v>
      </c>
      <c r="F229" s="262"/>
      <c r="G229" s="263"/>
      <c r="H229" s="264"/>
      <c r="I229" s="258"/>
      <c r="J229" s="265"/>
      <c r="K229" s="258"/>
      <c r="M229" s="259" t="s">
        <v>378</v>
      </c>
      <c r="O229" s="247"/>
    </row>
    <row r="230" spans="1:80">
      <c r="A230" s="256"/>
      <c r="B230" s="260"/>
      <c r="C230" s="325" t="s">
        <v>379</v>
      </c>
      <c r="D230" s="326"/>
      <c r="E230" s="261">
        <v>4.2</v>
      </c>
      <c r="F230" s="262"/>
      <c r="G230" s="263"/>
      <c r="H230" s="264"/>
      <c r="I230" s="258"/>
      <c r="J230" s="265"/>
      <c r="K230" s="258"/>
      <c r="M230" s="259" t="s">
        <v>379</v>
      </c>
      <c r="O230" s="247"/>
    </row>
    <row r="231" spans="1:80">
      <c r="A231" s="256"/>
      <c r="B231" s="260"/>
      <c r="C231" s="325" t="s">
        <v>379</v>
      </c>
      <c r="D231" s="326"/>
      <c r="E231" s="261">
        <v>4.2</v>
      </c>
      <c r="F231" s="262"/>
      <c r="G231" s="263"/>
      <c r="H231" s="264"/>
      <c r="I231" s="258"/>
      <c r="J231" s="265"/>
      <c r="K231" s="258"/>
      <c r="M231" s="259" t="s">
        <v>379</v>
      </c>
      <c r="O231" s="247"/>
    </row>
    <row r="232" spans="1:80">
      <c r="A232" s="248">
        <v>63</v>
      </c>
      <c r="B232" s="249" t="s">
        <v>380</v>
      </c>
      <c r="C232" s="250" t="s">
        <v>381</v>
      </c>
      <c r="D232" s="251" t="s">
        <v>160</v>
      </c>
      <c r="E232" s="252">
        <v>3.4649999999999999</v>
      </c>
      <c r="F232" s="252">
        <v>0</v>
      </c>
      <c r="G232" s="253">
        <f>E232*F232</f>
        <v>0</v>
      </c>
      <c r="H232" s="254">
        <v>4.8599999999999997E-3</v>
      </c>
      <c r="I232" s="255">
        <f>E232*H232</f>
        <v>1.6839899999999998E-2</v>
      </c>
      <c r="J232" s="254"/>
      <c r="K232" s="255">
        <f>E232*J232</f>
        <v>0</v>
      </c>
      <c r="O232" s="247">
        <v>2</v>
      </c>
      <c r="AA232" s="220">
        <v>3</v>
      </c>
      <c r="AB232" s="220">
        <v>1</v>
      </c>
      <c r="AC232" s="220" t="s">
        <v>380</v>
      </c>
      <c r="AZ232" s="220">
        <v>1</v>
      </c>
      <c r="BA232" s="220">
        <f>IF(AZ232=1,G232,0)</f>
        <v>0</v>
      </c>
      <c r="BB232" s="220">
        <f>IF(AZ232=2,G232,0)</f>
        <v>0</v>
      </c>
      <c r="BC232" s="220">
        <f>IF(AZ232=3,G232,0)</f>
        <v>0</v>
      </c>
      <c r="BD232" s="220">
        <f>IF(AZ232=4,G232,0)</f>
        <v>0</v>
      </c>
      <c r="BE232" s="220">
        <f>IF(AZ232=5,G232,0)</f>
        <v>0</v>
      </c>
      <c r="CA232" s="247">
        <v>3</v>
      </c>
      <c r="CB232" s="247">
        <v>1</v>
      </c>
    </row>
    <row r="233" spans="1:80">
      <c r="A233" s="256"/>
      <c r="B233" s="260"/>
      <c r="C233" s="325" t="s">
        <v>382</v>
      </c>
      <c r="D233" s="326"/>
      <c r="E233" s="261">
        <v>3.4649999999999999</v>
      </c>
      <c r="F233" s="262"/>
      <c r="G233" s="263"/>
      <c r="H233" s="264"/>
      <c r="I233" s="258"/>
      <c r="J233" s="265"/>
      <c r="K233" s="258"/>
      <c r="M233" s="259" t="s">
        <v>382</v>
      </c>
      <c r="O233" s="247"/>
    </row>
    <row r="234" spans="1:80">
      <c r="A234" s="248">
        <v>64</v>
      </c>
      <c r="B234" s="249" t="s">
        <v>383</v>
      </c>
      <c r="C234" s="250" t="s">
        <v>384</v>
      </c>
      <c r="D234" s="251" t="s">
        <v>160</v>
      </c>
      <c r="E234" s="252">
        <v>13.02</v>
      </c>
      <c r="F234" s="252">
        <v>0</v>
      </c>
      <c r="G234" s="253">
        <f>E234*F234</f>
        <v>0</v>
      </c>
      <c r="H234" s="254">
        <v>5.6699999999999997E-3</v>
      </c>
      <c r="I234" s="255">
        <f>E234*H234</f>
        <v>7.3823399999999997E-2</v>
      </c>
      <c r="J234" s="254"/>
      <c r="K234" s="255">
        <f>E234*J234</f>
        <v>0</v>
      </c>
      <c r="O234" s="247">
        <v>2</v>
      </c>
      <c r="AA234" s="220">
        <v>3</v>
      </c>
      <c r="AB234" s="220">
        <v>1</v>
      </c>
      <c r="AC234" s="220" t="s">
        <v>383</v>
      </c>
      <c r="AZ234" s="220">
        <v>1</v>
      </c>
      <c r="BA234" s="220">
        <f>IF(AZ234=1,G234,0)</f>
        <v>0</v>
      </c>
      <c r="BB234" s="220">
        <f>IF(AZ234=2,G234,0)</f>
        <v>0</v>
      </c>
      <c r="BC234" s="220">
        <f>IF(AZ234=3,G234,0)</f>
        <v>0</v>
      </c>
      <c r="BD234" s="220">
        <f>IF(AZ234=4,G234,0)</f>
        <v>0</v>
      </c>
      <c r="BE234" s="220">
        <f>IF(AZ234=5,G234,0)</f>
        <v>0</v>
      </c>
      <c r="CA234" s="247">
        <v>3</v>
      </c>
      <c r="CB234" s="247">
        <v>1</v>
      </c>
    </row>
    <row r="235" spans="1:80">
      <c r="A235" s="256"/>
      <c r="B235" s="260"/>
      <c r="C235" s="325" t="s">
        <v>385</v>
      </c>
      <c r="D235" s="326"/>
      <c r="E235" s="261">
        <v>5.04</v>
      </c>
      <c r="F235" s="262"/>
      <c r="G235" s="263"/>
      <c r="H235" s="264"/>
      <c r="I235" s="258"/>
      <c r="J235" s="265"/>
      <c r="K235" s="258"/>
      <c r="M235" s="259" t="s">
        <v>385</v>
      </c>
      <c r="O235" s="247"/>
    </row>
    <row r="236" spans="1:80">
      <c r="A236" s="256"/>
      <c r="B236" s="260"/>
      <c r="C236" s="325" t="s">
        <v>386</v>
      </c>
      <c r="D236" s="326"/>
      <c r="E236" s="261">
        <v>1.05</v>
      </c>
      <c r="F236" s="262"/>
      <c r="G236" s="263"/>
      <c r="H236" s="264"/>
      <c r="I236" s="258"/>
      <c r="J236" s="265"/>
      <c r="K236" s="258"/>
      <c r="M236" s="259" t="s">
        <v>386</v>
      </c>
      <c r="O236" s="247"/>
    </row>
    <row r="237" spans="1:80">
      <c r="A237" s="256"/>
      <c r="B237" s="260"/>
      <c r="C237" s="325" t="s">
        <v>387</v>
      </c>
      <c r="D237" s="326"/>
      <c r="E237" s="261">
        <v>2.52</v>
      </c>
      <c r="F237" s="262"/>
      <c r="G237" s="263"/>
      <c r="H237" s="264"/>
      <c r="I237" s="258"/>
      <c r="J237" s="265"/>
      <c r="K237" s="258"/>
      <c r="M237" s="259" t="s">
        <v>387</v>
      </c>
      <c r="O237" s="247"/>
    </row>
    <row r="238" spans="1:80">
      <c r="A238" s="256"/>
      <c r="B238" s="260"/>
      <c r="C238" s="325" t="s">
        <v>388</v>
      </c>
      <c r="D238" s="326"/>
      <c r="E238" s="261">
        <v>4.41</v>
      </c>
      <c r="F238" s="262"/>
      <c r="G238" s="263"/>
      <c r="H238" s="264"/>
      <c r="I238" s="258"/>
      <c r="J238" s="265"/>
      <c r="K238" s="258"/>
      <c r="M238" s="259" t="s">
        <v>388</v>
      </c>
      <c r="O238" s="247"/>
    </row>
    <row r="239" spans="1:80">
      <c r="A239" s="248">
        <v>65</v>
      </c>
      <c r="B239" s="249" t="s">
        <v>389</v>
      </c>
      <c r="C239" s="250" t="s">
        <v>390</v>
      </c>
      <c r="D239" s="251" t="s">
        <v>160</v>
      </c>
      <c r="E239" s="252">
        <v>6.7725</v>
      </c>
      <c r="F239" s="252">
        <v>0</v>
      </c>
      <c r="G239" s="253">
        <f>E239*F239</f>
        <v>0</v>
      </c>
      <c r="H239" s="254">
        <v>6.8799999999999998E-3</v>
      </c>
      <c r="I239" s="255">
        <f>E239*H239</f>
        <v>4.6594799999999999E-2</v>
      </c>
      <c r="J239" s="254"/>
      <c r="K239" s="255">
        <f>E239*J239</f>
        <v>0</v>
      </c>
      <c r="O239" s="247">
        <v>2</v>
      </c>
      <c r="AA239" s="220">
        <v>3</v>
      </c>
      <c r="AB239" s="220">
        <v>7</v>
      </c>
      <c r="AC239" s="220" t="s">
        <v>389</v>
      </c>
      <c r="AZ239" s="220">
        <v>1</v>
      </c>
      <c r="BA239" s="220">
        <f>IF(AZ239=1,G239,0)</f>
        <v>0</v>
      </c>
      <c r="BB239" s="220">
        <f>IF(AZ239=2,G239,0)</f>
        <v>0</v>
      </c>
      <c r="BC239" s="220">
        <f>IF(AZ239=3,G239,0)</f>
        <v>0</v>
      </c>
      <c r="BD239" s="220">
        <f>IF(AZ239=4,G239,0)</f>
        <v>0</v>
      </c>
      <c r="BE239" s="220">
        <f>IF(AZ239=5,G239,0)</f>
        <v>0</v>
      </c>
      <c r="CA239" s="247">
        <v>3</v>
      </c>
      <c r="CB239" s="247">
        <v>7</v>
      </c>
    </row>
    <row r="240" spans="1:80">
      <c r="A240" s="256"/>
      <c r="B240" s="260"/>
      <c r="C240" s="325" t="s">
        <v>387</v>
      </c>
      <c r="D240" s="326"/>
      <c r="E240" s="261">
        <v>2.52</v>
      </c>
      <c r="F240" s="262"/>
      <c r="G240" s="263"/>
      <c r="H240" s="264"/>
      <c r="I240" s="258"/>
      <c r="J240" s="265"/>
      <c r="K240" s="258"/>
      <c r="M240" s="259" t="s">
        <v>387</v>
      </c>
      <c r="O240" s="247"/>
    </row>
    <row r="241" spans="1:80">
      <c r="A241" s="256"/>
      <c r="B241" s="260"/>
      <c r="C241" s="325" t="s">
        <v>391</v>
      </c>
      <c r="D241" s="326"/>
      <c r="E241" s="261">
        <v>4.2525000000000004</v>
      </c>
      <c r="F241" s="262"/>
      <c r="G241" s="263"/>
      <c r="H241" s="264"/>
      <c r="I241" s="258"/>
      <c r="J241" s="265"/>
      <c r="K241" s="258"/>
      <c r="M241" s="259" t="s">
        <v>391</v>
      </c>
      <c r="O241" s="247"/>
    </row>
    <row r="242" spans="1:80">
      <c r="A242" s="248">
        <v>66</v>
      </c>
      <c r="B242" s="249" t="s">
        <v>392</v>
      </c>
      <c r="C242" s="250" t="s">
        <v>393</v>
      </c>
      <c r="D242" s="251" t="s">
        <v>160</v>
      </c>
      <c r="E242" s="252">
        <v>23.52</v>
      </c>
      <c r="F242" s="252">
        <v>0</v>
      </c>
      <c r="G242" s="253">
        <f>E242*F242</f>
        <v>0</v>
      </c>
      <c r="H242" s="254">
        <v>7.4900000000000001E-3</v>
      </c>
      <c r="I242" s="255">
        <f>E242*H242</f>
        <v>0.17616480000000001</v>
      </c>
      <c r="J242" s="254"/>
      <c r="K242" s="255">
        <f>E242*J242</f>
        <v>0</v>
      </c>
      <c r="O242" s="247">
        <v>2</v>
      </c>
      <c r="AA242" s="220">
        <v>3</v>
      </c>
      <c r="AB242" s="220">
        <v>1</v>
      </c>
      <c r="AC242" s="220" t="s">
        <v>392</v>
      </c>
      <c r="AZ242" s="220">
        <v>1</v>
      </c>
      <c r="BA242" s="220">
        <f>IF(AZ242=1,G242,0)</f>
        <v>0</v>
      </c>
      <c r="BB242" s="220">
        <f>IF(AZ242=2,G242,0)</f>
        <v>0</v>
      </c>
      <c r="BC242" s="220">
        <f>IF(AZ242=3,G242,0)</f>
        <v>0</v>
      </c>
      <c r="BD242" s="220">
        <f>IF(AZ242=4,G242,0)</f>
        <v>0</v>
      </c>
      <c r="BE242" s="220">
        <f>IF(AZ242=5,G242,0)</f>
        <v>0</v>
      </c>
      <c r="CA242" s="247">
        <v>3</v>
      </c>
      <c r="CB242" s="247">
        <v>1</v>
      </c>
    </row>
    <row r="243" spans="1:80">
      <c r="A243" s="256"/>
      <c r="B243" s="260"/>
      <c r="C243" s="325" t="s">
        <v>394</v>
      </c>
      <c r="D243" s="326"/>
      <c r="E243" s="261">
        <v>6.3525</v>
      </c>
      <c r="F243" s="262"/>
      <c r="G243" s="263"/>
      <c r="H243" s="264"/>
      <c r="I243" s="258"/>
      <c r="J243" s="265"/>
      <c r="K243" s="258"/>
      <c r="M243" s="259" t="s">
        <v>394</v>
      </c>
      <c r="O243" s="247"/>
    </row>
    <row r="244" spans="1:80">
      <c r="A244" s="256"/>
      <c r="B244" s="260"/>
      <c r="C244" s="325" t="s">
        <v>395</v>
      </c>
      <c r="D244" s="326"/>
      <c r="E244" s="261">
        <v>1.89</v>
      </c>
      <c r="F244" s="262"/>
      <c r="G244" s="263"/>
      <c r="H244" s="264"/>
      <c r="I244" s="258"/>
      <c r="J244" s="265"/>
      <c r="K244" s="258"/>
      <c r="M244" s="259" t="s">
        <v>395</v>
      </c>
      <c r="O244" s="247"/>
    </row>
    <row r="245" spans="1:80">
      <c r="A245" s="256"/>
      <c r="B245" s="260"/>
      <c r="C245" s="325" t="s">
        <v>391</v>
      </c>
      <c r="D245" s="326"/>
      <c r="E245" s="261">
        <v>4.2525000000000004</v>
      </c>
      <c r="F245" s="262"/>
      <c r="G245" s="263"/>
      <c r="H245" s="264"/>
      <c r="I245" s="258"/>
      <c r="J245" s="265"/>
      <c r="K245" s="258"/>
      <c r="M245" s="259" t="s">
        <v>391</v>
      </c>
      <c r="O245" s="247"/>
    </row>
    <row r="246" spans="1:80">
      <c r="A246" s="256"/>
      <c r="B246" s="260"/>
      <c r="C246" s="325" t="s">
        <v>396</v>
      </c>
      <c r="D246" s="326"/>
      <c r="E246" s="261">
        <v>6.6150000000000002</v>
      </c>
      <c r="F246" s="262"/>
      <c r="G246" s="263"/>
      <c r="H246" s="264"/>
      <c r="I246" s="258"/>
      <c r="J246" s="265"/>
      <c r="K246" s="258"/>
      <c r="M246" s="259" t="s">
        <v>396</v>
      </c>
      <c r="O246" s="247"/>
    </row>
    <row r="247" spans="1:80">
      <c r="A247" s="256"/>
      <c r="B247" s="260"/>
      <c r="C247" s="325" t="s">
        <v>388</v>
      </c>
      <c r="D247" s="326"/>
      <c r="E247" s="261">
        <v>4.41</v>
      </c>
      <c r="F247" s="262"/>
      <c r="G247" s="263"/>
      <c r="H247" s="264"/>
      <c r="I247" s="258"/>
      <c r="J247" s="265"/>
      <c r="K247" s="258"/>
      <c r="M247" s="259" t="s">
        <v>388</v>
      </c>
      <c r="O247" s="247"/>
    </row>
    <row r="248" spans="1:80">
      <c r="A248" s="248">
        <v>67</v>
      </c>
      <c r="B248" s="249" t="s">
        <v>397</v>
      </c>
      <c r="C248" s="250" t="s">
        <v>398</v>
      </c>
      <c r="D248" s="251" t="s">
        <v>160</v>
      </c>
      <c r="E248" s="252">
        <v>2.52</v>
      </c>
      <c r="F248" s="252">
        <v>0</v>
      </c>
      <c r="G248" s="253">
        <f>E248*F248</f>
        <v>0</v>
      </c>
      <c r="H248" s="254">
        <v>7.4900000000000001E-3</v>
      </c>
      <c r="I248" s="255">
        <f>E248*H248</f>
        <v>1.8874800000000001E-2</v>
      </c>
      <c r="J248" s="254"/>
      <c r="K248" s="255">
        <f>E248*J248</f>
        <v>0</v>
      </c>
      <c r="O248" s="247">
        <v>2</v>
      </c>
      <c r="AA248" s="220">
        <v>3</v>
      </c>
      <c r="AB248" s="220">
        <v>1</v>
      </c>
      <c r="AC248" s="220" t="s">
        <v>397</v>
      </c>
      <c r="AZ248" s="220">
        <v>1</v>
      </c>
      <c r="BA248" s="220">
        <f>IF(AZ248=1,G248,0)</f>
        <v>0</v>
      </c>
      <c r="BB248" s="220">
        <f>IF(AZ248=2,G248,0)</f>
        <v>0</v>
      </c>
      <c r="BC248" s="220">
        <f>IF(AZ248=3,G248,0)</f>
        <v>0</v>
      </c>
      <c r="BD248" s="220">
        <f>IF(AZ248=4,G248,0)</f>
        <v>0</v>
      </c>
      <c r="BE248" s="220">
        <f>IF(AZ248=5,G248,0)</f>
        <v>0</v>
      </c>
      <c r="CA248" s="247">
        <v>3</v>
      </c>
      <c r="CB248" s="247">
        <v>1</v>
      </c>
    </row>
    <row r="249" spans="1:80">
      <c r="A249" s="256"/>
      <c r="B249" s="260"/>
      <c r="C249" s="325" t="s">
        <v>387</v>
      </c>
      <c r="D249" s="326"/>
      <c r="E249" s="261">
        <v>2.52</v>
      </c>
      <c r="F249" s="262"/>
      <c r="G249" s="263"/>
      <c r="H249" s="264"/>
      <c r="I249" s="258"/>
      <c r="J249" s="265"/>
      <c r="K249" s="258"/>
      <c r="M249" s="259" t="s">
        <v>387</v>
      </c>
      <c r="O249" s="247"/>
    </row>
    <row r="250" spans="1:80">
      <c r="A250" s="256"/>
      <c r="B250" s="260"/>
      <c r="C250" s="325" t="s">
        <v>399</v>
      </c>
      <c r="D250" s="326"/>
      <c r="E250" s="261">
        <v>0</v>
      </c>
      <c r="F250" s="262"/>
      <c r="G250" s="263"/>
      <c r="H250" s="264"/>
      <c r="I250" s="258"/>
      <c r="J250" s="265"/>
      <c r="K250" s="258"/>
      <c r="M250" s="259">
        <v>0</v>
      </c>
      <c r="O250" s="247"/>
    </row>
    <row r="251" spans="1:80">
      <c r="A251" s="256"/>
      <c r="B251" s="260"/>
      <c r="C251" s="325" t="s">
        <v>399</v>
      </c>
      <c r="D251" s="326"/>
      <c r="E251" s="261">
        <v>0</v>
      </c>
      <c r="F251" s="262"/>
      <c r="G251" s="263"/>
      <c r="H251" s="264"/>
      <c r="I251" s="258"/>
      <c r="J251" s="265"/>
      <c r="K251" s="258"/>
      <c r="M251" s="259">
        <v>0</v>
      </c>
      <c r="O251" s="247"/>
    </row>
    <row r="252" spans="1:80">
      <c r="A252" s="256"/>
      <c r="B252" s="260"/>
      <c r="C252" s="325" t="s">
        <v>399</v>
      </c>
      <c r="D252" s="326"/>
      <c r="E252" s="261">
        <v>0</v>
      </c>
      <c r="F252" s="262"/>
      <c r="G252" s="263"/>
      <c r="H252" s="264"/>
      <c r="I252" s="258"/>
      <c r="J252" s="265"/>
      <c r="K252" s="258"/>
      <c r="M252" s="259">
        <v>0</v>
      </c>
      <c r="O252" s="247"/>
    </row>
    <row r="253" spans="1:80">
      <c r="A253" s="248">
        <v>68</v>
      </c>
      <c r="B253" s="249" t="s">
        <v>400</v>
      </c>
      <c r="C253" s="250" t="s">
        <v>401</v>
      </c>
      <c r="D253" s="251" t="s">
        <v>177</v>
      </c>
      <c r="E253" s="252">
        <v>96</v>
      </c>
      <c r="F253" s="252">
        <v>0</v>
      </c>
      <c r="G253" s="253">
        <f>E253*F253</f>
        <v>0</v>
      </c>
      <c r="H253" s="254">
        <v>2.0000000000000002E-5</v>
      </c>
      <c r="I253" s="255">
        <f>E253*H253</f>
        <v>1.9200000000000003E-3</v>
      </c>
      <c r="J253" s="254"/>
      <c r="K253" s="255">
        <f>E253*J253</f>
        <v>0</v>
      </c>
      <c r="O253" s="247">
        <v>2</v>
      </c>
      <c r="AA253" s="220">
        <v>3</v>
      </c>
      <c r="AB253" s="220">
        <v>1</v>
      </c>
      <c r="AC253" s="220" t="s">
        <v>400</v>
      </c>
      <c r="AZ253" s="220">
        <v>1</v>
      </c>
      <c r="BA253" s="220">
        <f>IF(AZ253=1,G253,0)</f>
        <v>0</v>
      </c>
      <c r="BB253" s="220">
        <f>IF(AZ253=2,G253,0)</f>
        <v>0</v>
      </c>
      <c r="BC253" s="220">
        <f>IF(AZ253=3,G253,0)</f>
        <v>0</v>
      </c>
      <c r="BD253" s="220">
        <f>IF(AZ253=4,G253,0)</f>
        <v>0</v>
      </c>
      <c r="BE253" s="220">
        <f>IF(AZ253=5,G253,0)</f>
        <v>0</v>
      </c>
      <c r="CA253" s="247">
        <v>3</v>
      </c>
      <c r="CB253" s="247">
        <v>1</v>
      </c>
    </row>
    <row r="254" spans="1:80">
      <c r="A254" s="256"/>
      <c r="B254" s="260"/>
      <c r="C254" s="325" t="s">
        <v>402</v>
      </c>
      <c r="D254" s="326"/>
      <c r="E254" s="261">
        <v>96</v>
      </c>
      <c r="F254" s="262"/>
      <c r="G254" s="263"/>
      <c r="H254" s="264"/>
      <c r="I254" s="258"/>
      <c r="J254" s="265"/>
      <c r="K254" s="258"/>
      <c r="M254" s="259" t="s">
        <v>402</v>
      </c>
      <c r="O254" s="247"/>
    </row>
    <row r="255" spans="1:80">
      <c r="A255" s="266"/>
      <c r="B255" s="267" t="s">
        <v>97</v>
      </c>
      <c r="C255" s="268" t="s">
        <v>367</v>
      </c>
      <c r="D255" s="269"/>
      <c r="E255" s="270"/>
      <c r="F255" s="271"/>
      <c r="G255" s="272">
        <f>SUM(G217:G254)</f>
        <v>0</v>
      </c>
      <c r="H255" s="273"/>
      <c r="I255" s="274">
        <f>SUM(I217:I254)</f>
        <v>0.43844670000000002</v>
      </c>
      <c r="J255" s="273"/>
      <c r="K255" s="274">
        <f>SUM(K217:K254)</f>
        <v>0</v>
      </c>
      <c r="O255" s="247">
        <v>4</v>
      </c>
      <c r="BA255" s="275">
        <f>SUM(BA217:BA254)</f>
        <v>0</v>
      </c>
      <c r="BB255" s="275">
        <f>SUM(BB217:BB254)</f>
        <v>0</v>
      </c>
      <c r="BC255" s="275">
        <f>SUM(BC217:BC254)</f>
        <v>0</v>
      </c>
      <c r="BD255" s="275">
        <f>SUM(BD217:BD254)</f>
        <v>0</v>
      </c>
      <c r="BE255" s="275">
        <f>SUM(BE217:BE254)</f>
        <v>0</v>
      </c>
    </row>
    <row r="256" spans="1:80">
      <c r="A256" s="237" t="s">
        <v>93</v>
      </c>
      <c r="B256" s="238" t="s">
        <v>403</v>
      </c>
      <c r="C256" s="239" t="s">
        <v>404</v>
      </c>
      <c r="D256" s="240"/>
      <c r="E256" s="241"/>
      <c r="F256" s="241"/>
      <c r="G256" s="242"/>
      <c r="H256" s="243"/>
      <c r="I256" s="244"/>
      <c r="J256" s="245"/>
      <c r="K256" s="246"/>
      <c r="O256" s="247">
        <v>1</v>
      </c>
    </row>
    <row r="257" spans="1:80">
      <c r="A257" s="248">
        <v>69</v>
      </c>
      <c r="B257" s="249" t="s">
        <v>406</v>
      </c>
      <c r="C257" s="250" t="s">
        <v>407</v>
      </c>
      <c r="D257" s="251" t="s">
        <v>160</v>
      </c>
      <c r="E257" s="252">
        <v>10</v>
      </c>
      <c r="F257" s="252">
        <v>0</v>
      </c>
      <c r="G257" s="253">
        <f>E257*F257</f>
        <v>0</v>
      </c>
      <c r="H257" s="254">
        <v>0</v>
      </c>
      <c r="I257" s="255">
        <f>E257*H257</f>
        <v>0</v>
      </c>
      <c r="J257" s="254">
        <v>0</v>
      </c>
      <c r="K257" s="255">
        <f>E257*J257</f>
        <v>0</v>
      </c>
      <c r="O257" s="247">
        <v>2</v>
      </c>
      <c r="AA257" s="220">
        <v>1</v>
      </c>
      <c r="AB257" s="220">
        <v>1</v>
      </c>
      <c r="AC257" s="220">
        <v>1</v>
      </c>
      <c r="AZ257" s="220">
        <v>1</v>
      </c>
      <c r="BA257" s="220">
        <f>IF(AZ257=1,G257,0)</f>
        <v>0</v>
      </c>
      <c r="BB257" s="220">
        <f>IF(AZ257=2,G257,0)</f>
        <v>0</v>
      </c>
      <c r="BC257" s="220">
        <f>IF(AZ257=3,G257,0)</f>
        <v>0</v>
      </c>
      <c r="BD257" s="220">
        <f>IF(AZ257=4,G257,0)</f>
        <v>0</v>
      </c>
      <c r="BE257" s="220">
        <f>IF(AZ257=5,G257,0)</f>
        <v>0</v>
      </c>
      <c r="CA257" s="247">
        <v>1</v>
      </c>
      <c r="CB257" s="247">
        <v>1</v>
      </c>
    </row>
    <row r="258" spans="1:80">
      <c r="A258" s="248">
        <v>70</v>
      </c>
      <c r="B258" s="249" t="s">
        <v>408</v>
      </c>
      <c r="C258" s="250" t="s">
        <v>409</v>
      </c>
      <c r="D258" s="251" t="s">
        <v>177</v>
      </c>
      <c r="E258" s="252">
        <v>2</v>
      </c>
      <c r="F258" s="252">
        <v>0</v>
      </c>
      <c r="G258" s="253">
        <f>E258*F258</f>
        <v>0</v>
      </c>
      <c r="H258" s="254">
        <v>1.0000000000000001E-5</v>
      </c>
      <c r="I258" s="255">
        <f>E258*H258</f>
        <v>2.0000000000000002E-5</v>
      </c>
      <c r="J258" s="254">
        <v>0</v>
      </c>
      <c r="K258" s="255">
        <f>E258*J258</f>
        <v>0</v>
      </c>
      <c r="O258" s="247">
        <v>2</v>
      </c>
      <c r="AA258" s="220">
        <v>1</v>
      </c>
      <c r="AB258" s="220">
        <v>1</v>
      </c>
      <c r="AC258" s="220">
        <v>1</v>
      </c>
      <c r="AZ258" s="220">
        <v>1</v>
      </c>
      <c r="BA258" s="220">
        <f>IF(AZ258=1,G258,0)</f>
        <v>0</v>
      </c>
      <c r="BB258" s="220">
        <f>IF(AZ258=2,G258,0)</f>
        <v>0</v>
      </c>
      <c r="BC258" s="220">
        <f>IF(AZ258=3,G258,0)</f>
        <v>0</v>
      </c>
      <c r="BD258" s="220">
        <f>IF(AZ258=4,G258,0)</f>
        <v>0</v>
      </c>
      <c r="BE258" s="220">
        <f>IF(AZ258=5,G258,0)</f>
        <v>0</v>
      </c>
      <c r="CA258" s="247">
        <v>1</v>
      </c>
      <c r="CB258" s="247">
        <v>1</v>
      </c>
    </row>
    <row r="259" spans="1:80">
      <c r="A259" s="248">
        <v>71</v>
      </c>
      <c r="B259" s="249" t="s">
        <v>410</v>
      </c>
      <c r="C259" s="250" t="s">
        <v>411</v>
      </c>
      <c r="D259" s="251" t="s">
        <v>160</v>
      </c>
      <c r="E259" s="252">
        <v>10</v>
      </c>
      <c r="F259" s="252">
        <v>0</v>
      </c>
      <c r="G259" s="253">
        <f>E259*F259</f>
        <v>0</v>
      </c>
      <c r="H259" s="254">
        <v>0</v>
      </c>
      <c r="I259" s="255">
        <f>E259*H259</f>
        <v>0</v>
      </c>
      <c r="J259" s="254">
        <v>0</v>
      </c>
      <c r="K259" s="255">
        <f>E259*J259</f>
        <v>0</v>
      </c>
      <c r="O259" s="247">
        <v>2</v>
      </c>
      <c r="AA259" s="220">
        <v>1</v>
      </c>
      <c r="AB259" s="220">
        <v>1</v>
      </c>
      <c r="AC259" s="220">
        <v>1</v>
      </c>
      <c r="AZ259" s="220">
        <v>1</v>
      </c>
      <c r="BA259" s="220">
        <f>IF(AZ259=1,G259,0)</f>
        <v>0</v>
      </c>
      <c r="BB259" s="220">
        <f>IF(AZ259=2,G259,0)</f>
        <v>0</v>
      </c>
      <c r="BC259" s="220">
        <f>IF(AZ259=3,G259,0)</f>
        <v>0</v>
      </c>
      <c r="BD259" s="220">
        <f>IF(AZ259=4,G259,0)</f>
        <v>0</v>
      </c>
      <c r="BE259" s="220">
        <f>IF(AZ259=5,G259,0)</f>
        <v>0</v>
      </c>
      <c r="CA259" s="247">
        <v>1</v>
      </c>
      <c r="CB259" s="247">
        <v>1</v>
      </c>
    </row>
    <row r="260" spans="1:80">
      <c r="A260" s="248">
        <v>72</v>
      </c>
      <c r="B260" s="249" t="s">
        <v>103</v>
      </c>
      <c r="C260" s="250" t="s">
        <v>412</v>
      </c>
      <c r="D260" s="251" t="s">
        <v>177</v>
      </c>
      <c r="E260" s="252">
        <v>2</v>
      </c>
      <c r="F260" s="252">
        <v>0</v>
      </c>
      <c r="G260" s="253">
        <f>E260*F260</f>
        <v>0</v>
      </c>
      <c r="H260" s="254">
        <v>0</v>
      </c>
      <c r="I260" s="255">
        <f>E260*H260</f>
        <v>0</v>
      </c>
      <c r="J260" s="254"/>
      <c r="K260" s="255">
        <f>E260*J260</f>
        <v>0</v>
      </c>
      <c r="O260" s="247">
        <v>2</v>
      </c>
      <c r="AA260" s="220">
        <v>12</v>
      </c>
      <c r="AB260" s="220">
        <v>0</v>
      </c>
      <c r="AC260" s="220">
        <v>195</v>
      </c>
      <c r="AZ260" s="220">
        <v>1</v>
      </c>
      <c r="BA260" s="220">
        <f>IF(AZ260=1,G260,0)</f>
        <v>0</v>
      </c>
      <c r="BB260" s="220">
        <f>IF(AZ260=2,G260,0)</f>
        <v>0</v>
      </c>
      <c r="BC260" s="220">
        <f>IF(AZ260=3,G260,0)</f>
        <v>0</v>
      </c>
      <c r="BD260" s="220">
        <f>IF(AZ260=4,G260,0)</f>
        <v>0</v>
      </c>
      <c r="BE260" s="220">
        <f>IF(AZ260=5,G260,0)</f>
        <v>0</v>
      </c>
      <c r="CA260" s="247">
        <v>12</v>
      </c>
      <c r="CB260" s="247">
        <v>0</v>
      </c>
    </row>
    <row r="261" spans="1:80">
      <c r="A261" s="248">
        <v>73</v>
      </c>
      <c r="B261" s="249" t="s">
        <v>413</v>
      </c>
      <c r="C261" s="250" t="s">
        <v>414</v>
      </c>
      <c r="D261" s="251" t="s">
        <v>177</v>
      </c>
      <c r="E261" s="252">
        <v>2.0299999999999998</v>
      </c>
      <c r="F261" s="252">
        <v>0</v>
      </c>
      <c r="G261" s="253">
        <f>E261*F261</f>
        <v>0</v>
      </c>
      <c r="H261" s="254">
        <v>8.5000000000000006E-3</v>
      </c>
      <c r="I261" s="255">
        <f>E261*H261</f>
        <v>1.7255E-2</v>
      </c>
      <c r="J261" s="254"/>
      <c r="K261" s="255">
        <f>E261*J261</f>
        <v>0</v>
      </c>
      <c r="O261" s="247">
        <v>2</v>
      </c>
      <c r="AA261" s="220">
        <v>3</v>
      </c>
      <c r="AB261" s="220">
        <v>1</v>
      </c>
      <c r="AC261" s="220" t="s">
        <v>413</v>
      </c>
      <c r="AZ261" s="220">
        <v>1</v>
      </c>
      <c r="BA261" s="220">
        <f>IF(AZ261=1,G261,0)</f>
        <v>0</v>
      </c>
      <c r="BB261" s="220">
        <f>IF(AZ261=2,G261,0)</f>
        <v>0</v>
      </c>
      <c r="BC261" s="220">
        <f>IF(AZ261=3,G261,0)</f>
        <v>0</v>
      </c>
      <c r="BD261" s="220">
        <f>IF(AZ261=4,G261,0)</f>
        <v>0</v>
      </c>
      <c r="BE261" s="220">
        <f>IF(AZ261=5,G261,0)</f>
        <v>0</v>
      </c>
      <c r="CA261" s="247">
        <v>3</v>
      </c>
      <c r="CB261" s="247">
        <v>1</v>
      </c>
    </row>
    <row r="262" spans="1:80">
      <c r="A262" s="256"/>
      <c r="B262" s="260"/>
      <c r="C262" s="325" t="s">
        <v>415</v>
      </c>
      <c r="D262" s="326"/>
      <c r="E262" s="261">
        <v>2.0299999999999998</v>
      </c>
      <c r="F262" s="262"/>
      <c r="G262" s="263"/>
      <c r="H262" s="264"/>
      <c r="I262" s="258"/>
      <c r="J262" s="265"/>
      <c r="K262" s="258"/>
      <c r="M262" s="259" t="s">
        <v>415</v>
      </c>
      <c r="O262" s="247"/>
    </row>
    <row r="263" spans="1:80">
      <c r="A263" s="248">
        <v>74</v>
      </c>
      <c r="B263" s="249" t="s">
        <v>416</v>
      </c>
      <c r="C263" s="250" t="s">
        <v>417</v>
      </c>
      <c r="D263" s="251" t="s">
        <v>177</v>
      </c>
      <c r="E263" s="252">
        <v>2</v>
      </c>
      <c r="F263" s="252">
        <v>0</v>
      </c>
      <c r="G263" s="253">
        <f>E263*F263</f>
        <v>0</v>
      </c>
      <c r="H263" s="254">
        <v>3.8000000000000002E-4</v>
      </c>
      <c r="I263" s="255">
        <f>E263*H263</f>
        <v>7.6000000000000004E-4</v>
      </c>
      <c r="J263" s="254"/>
      <c r="K263" s="255">
        <f>E263*J263</f>
        <v>0</v>
      </c>
      <c r="O263" s="247">
        <v>2</v>
      </c>
      <c r="AA263" s="220">
        <v>3</v>
      </c>
      <c r="AB263" s="220">
        <v>1</v>
      </c>
      <c r="AC263" s="220" t="s">
        <v>416</v>
      </c>
      <c r="AZ263" s="220">
        <v>1</v>
      </c>
      <c r="BA263" s="220">
        <f>IF(AZ263=1,G263,0)</f>
        <v>0</v>
      </c>
      <c r="BB263" s="220">
        <f>IF(AZ263=2,G263,0)</f>
        <v>0</v>
      </c>
      <c r="BC263" s="220">
        <f>IF(AZ263=3,G263,0)</f>
        <v>0</v>
      </c>
      <c r="BD263" s="220">
        <f>IF(AZ263=4,G263,0)</f>
        <v>0</v>
      </c>
      <c r="BE263" s="220">
        <f>IF(AZ263=5,G263,0)</f>
        <v>0</v>
      </c>
      <c r="CA263" s="247">
        <v>3</v>
      </c>
      <c r="CB263" s="247">
        <v>1</v>
      </c>
    </row>
    <row r="264" spans="1:80">
      <c r="A264" s="266"/>
      <c r="B264" s="267" t="s">
        <v>97</v>
      </c>
      <c r="C264" s="268" t="s">
        <v>405</v>
      </c>
      <c r="D264" s="269"/>
      <c r="E264" s="270"/>
      <c r="F264" s="271"/>
      <c r="G264" s="272">
        <f>SUM(G256:G263)</f>
        <v>0</v>
      </c>
      <c r="H264" s="273"/>
      <c r="I264" s="274">
        <f>SUM(I256:I263)</f>
        <v>1.8034999999999999E-2</v>
      </c>
      <c r="J264" s="273"/>
      <c r="K264" s="274">
        <f>SUM(K256:K263)</f>
        <v>0</v>
      </c>
      <c r="O264" s="247">
        <v>4</v>
      </c>
      <c r="BA264" s="275">
        <f>SUM(BA256:BA263)</f>
        <v>0</v>
      </c>
      <c r="BB264" s="275">
        <f>SUM(BB256:BB263)</f>
        <v>0</v>
      </c>
      <c r="BC264" s="275">
        <f>SUM(BC256:BC263)</f>
        <v>0</v>
      </c>
      <c r="BD264" s="275">
        <f>SUM(BD256:BD263)</f>
        <v>0</v>
      </c>
      <c r="BE264" s="275">
        <f>SUM(BE256:BE263)</f>
        <v>0</v>
      </c>
    </row>
    <row r="265" spans="1:80">
      <c r="A265" s="237" t="s">
        <v>93</v>
      </c>
      <c r="B265" s="238" t="s">
        <v>418</v>
      </c>
      <c r="C265" s="239" t="s">
        <v>419</v>
      </c>
      <c r="D265" s="240"/>
      <c r="E265" s="241"/>
      <c r="F265" s="241"/>
      <c r="G265" s="242"/>
      <c r="H265" s="243"/>
      <c r="I265" s="244"/>
      <c r="J265" s="245"/>
      <c r="K265" s="246"/>
      <c r="O265" s="247">
        <v>1</v>
      </c>
    </row>
    <row r="266" spans="1:80">
      <c r="A266" s="248">
        <v>75</v>
      </c>
      <c r="B266" s="249" t="s">
        <v>421</v>
      </c>
      <c r="C266" s="250" t="s">
        <v>422</v>
      </c>
      <c r="D266" s="251" t="s">
        <v>160</v>
      </c>
      <c r="E266" s="252">
        <v>10.130000000000001</v>
      </c>
      <c r="F266" s="252">
        <v>0</v>
      </c>
      <c r="G266" s="253">
        <f>E266*F266</f>
        <v>0</v>
      </c>
      <c r="H266" s="254">
        <v>0.11221</v>
      </c>
      <c r="I266" s="255">
        <f>E266*H266</f>
        <v>1.1366873000000002</v>
      </c>
      <c r="J266" s="254">
        <v>0</v>
      </c>
      <c r="K266" s="255">
        <f>E266*J266</f>
        <v>0</v>
      </c>
      <c r="O266" s="247">
        <v>2</v>
      </c>
      <c r="AA266" s="220">
        <v>1</v>
      </c>
      <c r="AB266" s="220">
        <v>1</v>
      </c>
      <c r="AC266" s="220">
        <v>1</v>
      </c>
      <c r="AZ266" s="220">
        <v>1</v>
      </c>
      <c r="BA266" s="220">
        <f>IF(AZ266=1,G266,0)</f>
        <v>0</v>
      </c>
      <c r="BB266" s="220">
        <f>IF(AZ266=2,G266,0)</f>
        <v>0</v>
      </c>
      <c r="BC266" s="220">
        <f>IF(AZ266=3,G266,0)</f>
        <v>0</v>
      </c>
      <c r="BD266" s="220">
        <f>IF(AZ266=4,G266,0)</f>
        <v>0</v>
      </c>
      <c r="BE266" s="220">
        <f>IF(AZ266=5,G266,0)</f>
        <v>0</v>
      </c>
      <c r="CA266" s="247">
        <v>1</v>
      </c>
      <c r="CB266" s="247">
        <v>1</v>
      </c>
    </row>
    <row r="267" spans="1:80">
      <c r="A267" s="256"/>
      <c r="B267" s="260"/>
      <c r="C267" s="325" t="s">
        <v>423</v>
      </c>
      <c r="D267" s="326"/>
      <c r="E267" s="261">
        <v>10.130000000000001</v>
      </c>
      <c r="F267" s="262"/>
      <c r="G267" s="263"/>
      <c r="H267" s="264"/>
      <c r="I267" s="258"/>
      <c r="J267" s="265"/>
      <c r="K267" s="258"/>
      <c r="M267" s="259" t="s">
        <v>423</v>
      </c>
      <c r="O267" s="247"/>
    </row>
    <row r="268" spans="1:80">
      <c r="A268" s="248">
        <v>76</v>
      </c>
      <c r="B268" s="249" t="s">
        <v>424</v>
      </c>
      <c r="C268" s="250" t="s">
        <v>425</v>
      </c>
      <c r="D268" s="251" t="s">
        <v>160</v>
      </c>
      <c r="E268" s="252">
        <v>17.600000000000001</v>
      </c>
      <c r="F268" s="252">
        <v>0</v>
      </c>
      <c r="G268" s="253">
        <f>E268*F268</f>
        <v>0</v>
      </c>
      <c r="H268" s="254">
        <v>0</v>
      </c>
      <c r="I268" s="255">
        <f>E268*H268</f>
        <v>0</v>
      </c>
      <c r="J268" s="254">
        <v>0</v>
      </c>
      <c r="K268" s="255">
        <f>E268*J268</f>
        <v>0</v>
      </c>
      <c r="O268" s="247">
        <v>2</v>
      </c>
      <c r="AA268" s="220">
        <v>1</v>
      </c>
      <c r="AB268" s="220">
        <v>1</v>
      </c>
      <c r="AC268" s="220">
        <v>1</v>
      </c>
      <c r="AZ268" s="220">
        <v>1</v>
      </c>
      <c r="BA268" s="220">
        <f>IF(AZ268=1,G268,0)</f>
        <v>0</v>
      </c>
      <c r="BB268" s="220">
        <f>IF(AZ268=2,G268,0)</f>
        <v>0</v>
      </c>
      <c r="BC268" s="220">
        <f>IF(AZ268=3,G268,0)</f>
        <v>0</v>
      </c>
      <c r="BD268" s="220">
        <f>IF(AZ268=4,G268,0)</f>
        <v>0</v>
      </c>
      <c r="BE268" s="220">
        <f>IF(AZ268=5,G268,0)</f>
        <v>0</v>
      </c>
      <c r="CA268" s="247">
        <v>1</v>
      </c>
      <c r="CB268" s="247">
        <v>1</v>
      </c>
    </row>
    <row r="269" spans="1:80">
      <c r="A269" s="266"/>
      <c r="B269" s="267" t="s">
        <v>97</v>
      </c>
      <c r="C269" s="268" t="s">
        <v>420</v>
      </c>
      <c r="D269" s="269"/>
      <c r="E269" s="270"/>
      <c r="F269" s="271"/>
      <c r="G269" s="272">
        <f>SUM(G265:G268)</f>
        <v>0</v>
      </c>
      <c r="H269" s="273"/>
      <c r="I269" s="274">
        <f>SUM(I265:I268)</f>
        <v>1.1366873000000002</v>
      </c>
      <c r="J269" s="273"/>
      <c r="K269" s="274">
        <f>SUM(K265:K268)</f>
        <v>0</v>
      </c>
      <c r="O269" s="247">
        <v>4</v>
      </c>
      <c r="BA269" s="275">
        <f>SUM(BA265:BA268)</f>
        <v>0</v>
      </c>
      <c r="BB269" s="275">
        <f>SUM(BB265:BB268)</f>
        <v>0</v>
      </c>
      <c r="BC269" s="275">
        <f>SUM(BC265:BC268)</f>
        <v>0</v>
      </c>
      <c r="BD269" s="275">
        <f>SUM(BD265:BD268)</f>
        <v>0</v>
      </c>
      <c r="BE269" s="275">
        <f>SUM(BE265:BE268)</f>
        <v>0</v>
      </c>
    </row>
    <row r="270" spans="1:80">
      <c r="A270" s="237" t="s">
        <v>93</v>
      </c>
      <c r="B270" s="238" t="s">
        <v>426</v>
      </c>
      <c r="C270" s="239" t="s">
        <v>427</v>
      </c>
      <c r="D270" s="240"/>
      <c r="E270" s="241"/>
      <c r="F270" s="241"/>
      <c r="G270" s="242"/>
      <c r="H270" s="243"/>
      <c r="I270" s="244"/>
      <c r="J270" s="245"/>
      <c r="K270" s="246"/>
      <c r="O270" s="247">
        <v>1</v>
      </c>
    </row>
    <row r="271" spans="1:80">
      <c r="A271" s="248">
        <v>77</v>
      </c>
      <c r="B271" s="249" t="s">
        <v>429</v>
      </c>
      <c r="C271" s="250" t="s">
        <v>969</v>
      </c>
      <c r="D271" s="251" t="s">
        <v>111</v>
      </c>
      <c r="E271" s="252">
        <v>0.96</v>
      </c>
      <c r="F271" s="252">
        <v>0</v>
      </c>
      <c r="G271" s="253">
        <f>E271*F271</f>
        <v>0</v>
      </c>
      <c r="H271" s="254">
        <v>5.8E-4</v>
      </c>
      <c r="I271" s="255">
        <f>E271*H271</f>
        <v>5.5679999999999998E-4</v>
      </c>
      <c r="J271" s="254">
        <v>0</v>
      </c>
      <c r="K271" s="255">
        <f>E271*J271</f>
        <v>0</v>
      </c>
      <c r="O271" s="247">
        <v>2</v>
      </c>
      <c r="AA271" s="220">
        <v>1</v>
      </c>
      <c r="AB271" s="220">
        <v>1</v>
      </c>
      <c r="AC271" s="220">
        <v>1</v>
      </c>
      <c r="AZ271" s="220">
        <v>1</v>
      </c>
      <c r="BA271" s="220">
        <f>IF(AZ271=1,G271,0)</f>
        <v>0</v>
      </c>
      <c r="BB271" s="220">
        <f>IF(AZ271=2,G271,0)</f>
        <v>0</v>
      </c>
      <c r="BC271" s="220">
        <f>IF(AZ271=3,G271,0)</f>
        <v>0</v>
      </c>
      <c r="BD271" s="220">
        <f>IF(AZ271=4,G271,0)</f>
        <v>0</v>
      </c>
      <c r="BE271" s="220">
        <f>IF(AZ271=5,G271,0)</f>
        <v>0</v>
      </c>
      <c r="CA271" s="247">
        <v>1</v>
      </c>
      <c r="CB271" s="247">
        <v>1</v>
      </c>
    </row>
    <row r="272" spans="1:80">
      <c r="A272" s="256"/>
      <c r="B272" s="260"/>
      <c r="C272" s="325" t="s">
        <v>430</v>
      </c>
      <c r="D272" s="326"/>
      <c r="E272" s="261">
        <v>0.96</v>
      </c>
      <c r="F272" s="262"/>
      <c r="G272" s="263"/>
      <c r="H272" s="264"/>
      <c r="I272" s="258"/>
      <c r="J272" s="265"/>
      <c r="K272" s="258"/>
      <c r="M272" s="259" t="s">
        <v>430</v>
      </c>
      <c r="O272" s="247"/>
    </row>
    <row r="273" spans="1:80">
      <c r="A273" s="266"/>
      <c r="B273" s="267" t="s">
        <v>97</v>
      </c>
      <c r="C273" s="268" t="s">
        <v>428</v>
      </c>
      <c r="D273" s="269"/>
      <c r="E273" s="270"/>
      <c r="F273" s="271"/>
      <c r="G273" s="272">
        <f>SUM(G270:G272)</f>
        <v>0</v>
      </c>
      <c r="H273" s="273"/>
      <c r="I273" s="274">
        <f>SUM(I270:I272)</f>
        <v>5.5679999999999998E-4</v>
      </c>
      <c r="J273" s="273"/>
      <c r="K273" s="274">
        <f>SUM(K270:K272)</f>
        <v>0</v>
      </c>
      <c r="O273" s="247">
        <v>4</v>
      </c>
      <c r="BA273" s="275">
        <f>SUM(BA270:BA272)</f>
        <v>0</v>
      </c>
      <c r="BB273" s="275">
        <f>SUM(BB270:BB272)</f>
        <v>0</v>
      </c>
      <c r="BC273" s="275">
        <f>SUM(BC270:BC272)</f>
        <v>0</v>
      </c>
      <c r="BD273" s="275">
        <f>SUM(BD270:BD272)</f>
        <v>0</v>
      </c>
      <c r="BE273" s="275">
        <f>SUM(BE270:BE272)</f>
        <v>0</v>
      </c>
    </row>
    <row r="274" spans="1:80">
      <c r="A274" s="237" t="s">
        <v>93</v>
      </c>
      <c r="B274" s="238" t="s">
        <v>431</v>
      </c>
      <c r="C274" s="239" t="s">
        <v>432</v>
      </c>
      <c r="D274" s="240"/>
      <c r="E274" s="241"/>
      <c r="F274" s="241"/>
      <c r="G274" s="242"/>
      <c r="H274" s="243"/>
      <c r="I274" s="244"/>
      <c r="J274" s="245"/>
      <c r="K274" s="246"/>
      <c r="O274" s="247">
        <v>1</v>
      </c>
    </row>
    <row r="275" spans="1:80">
      <c r="A275" s="248">
        <v>78</v>
      </c>
      <c r="B275" s="249" t="s">
        <v>434</v>
      </c>
      <c r="C275" s="250" t="s">
        <v>435</v>
      </c>
      <c r="D275" s="251" t="s">
        <v>111</v>
      </c>
      <c r="E275" s="252">
        <v>759.98</v>
      </c>
      <c r="F275" s="252">
        <v>0</v>
      </c>
      <c r="G275" s="253">
        <f>E275*F275</f>
        <v>0</v>
      </c>
      <c r="H275" s="254">
        <v>1.8380000000000001E-2</v>
      </c>
      <c r="I275" s="255">
        <f>E275*H275</f>
        <v>13.968432400000001</v>
      </c>
      <c r="J275" s="254">
        <v>0</v>
      </c>
      <c r="K275" s="255">
        <f>E275*J275</f>
        <v>0</v>
      </c>
      <c r="O275" s="247">
        <v>2</v>
      </c>
      <c r="AA275" s="220">
        <v>1</v>
      </c>
      <c r="AB275" s="220">
        <v>1</v>
      </c>
      <c r="AC275" s="220">
        <v>1</v>
      </c>
      <c r="AZ275" s="220">
        <v>1</v>
      </c>
      <c r="BA275" s="220">
        <f>IF(AZ275=1,G275,0)</f>
        <v>0</v>
      </c>
      <c r="BB275" s="220">
        <f>IF(AZ275=2,G275,0)</f>
        <v>0</v>
      </c>
      <c r="BC275" s="220">
        <f>IF(AZ275=3,G275,0)</f>
        <v>0</v>
      </c>
      <c r="BD275" s="220">
        <f>IF(AZ275=4,G275,0)</f>
        <v>0</v>
      </c>
      <c r="BE275" s="220">
        <f>IF(AZ275=5,G275,0)</f>
        <v>0</v>
      </c>
      <c r="CA275" s="247">
        <v>1</v>
      </c>
      <c r="CB275" s="247">
        <v>1</v>
      </c>
    </row>
    <row r="276" spans="1:80">
      <c r="A276" s="256"/>
      <c r="B276" s="257"/>
      <c r="C276" s="327" t="s">
        <v>436</v>
      </c>
      <c r="D276" s="328"/>
      <c r="E276" s="328"/>
      <c r="F276" s="328"/>
      <c r="G276" s="329"/>
      <c r="I276" s="258"/>
      <c r="K276" s="258"/>
      <c r="L276" s="259" t="s">
        <v>436</v>
      </c>
      <c r="O276" s="247">
        <v>3</v>
      </c>
    </row>
    <row r="277" spans="1:80">
      <c r="A277" s="256"/>
      <c r="B277" s="260"/>
      <c r="C277" s="325" t="s">
        <v>437</v>
      </c>
      <c r="D277" s="326"/>
      <c r="E277" s="261">
        <v>784.98</v>
      </c>
      <c r="F277" s="262"/>
      <c r="G277" s="263"/>
      <c r="H277" s="264"/>
      <c r="I277" s="258"/>
      <c r="J277" s="265"/>
      <c r="K277" s="258"/>
      <c r="M277" s="259" t="s">
        <v>437</v>
      </c>
      <c r="O277" s="247"/>
    </row>
    <row r="278" spans="1:80">
      <c r="A278" s="256"/>
      <c r="B278" s="260"/>
      <c r="C278" s="325" t="s">
        <v>438</v>
      </c>
      <c r="D278" s="326"/>
      <c r="E278" s="261">
        <v>-25</v>
      </c>
      <c r="F278" s="262"/>
      <c r="G278" s="263"/>
      <c r="H278" s="264"/>
      <c r="I278" s="258"/>
      <c r="J278" s="265"/>
      <c r="K278" s="258"/>
      <c r="M278" s="259" t="s">
        <v>438</v>
      </c>
      <c r="O278" s="247"/>
    </row>
    <row r="279" spans="1:80">
      <c r="A279" s="248">
        <v>79</v>
      </c>
      <c r="B279" s="249" t="s">
        <v>439</v>
      </c>
      <c r="C279" s="250" t="s">
        <v>440</v>
      </c>
      <c r="D279" s="251" t="s">
        <v>111</v>
      </c>
      <c r="E279" s="252">
        <v>1519.96</v>
      </c>
      <c r="F279" s="252">
        <v>0</v>
      </c>
      <c r="G279" s="253">
        <f>E279*F279</f>
        <v>0</v>
      </c>
      <c r="H279" s="254">
        <v>9.7000000000000005E-4</v>
      </c>
      <c r="I279" s="255">
        <f>E279*H279</f>
        <v>1.4743612000000001</v>
      </c>
      <c r="J279" s="254">
        <v>0</v>
      </c>
      <c r="K279" s="255">
        <f>E279*J279</f>
        <v>0</v>
      </c>
      <c r="O279" s="247">
        <v>2</v>
      </c>
      <c r="AA279" s="220">
        <v>1</v>
      </c>
      <c r="AB279" s="220">
        <v>1</v>
      </c>
      <c r="AC279" s="220">
        <v>1</v>
      </c>
      <c r="AZ279" s="220">
        <v>1</v>
      </c>
      <c r="BA279" s="220">
        <f>IF(AZ279=1,G279,0)</f>
        <v>0</v>
      </c>
      <c r="BB279" s="220">
        <f>IF(AZ279=2,G279,0)</f>
        <v>0</v>
      </c>
      <c r="BC279" s="220">
        <f>IF(AZ279=3,G279,0)</f>
        <v>0</v>
      </c>
      <c r="BD279" s="220">
        <f>IF(AZ279=4,G279,0)</f>
        <v>0</v>
      </c>
      <c r="BE279" s="220">
        <f>IF(AZ279=5,G279,0)</f>
        <v>0</v>
      </c>
      <c r="CA279" s="247">
        <v>1</v>
      </c>
      <c r="CB279" s="247">
        <v>1</v>
      </c>
    </row>
    <row r="280" spans="1:80">
      <c r="A280" s="256"/>
      <c r="B280" s="260"/>
      <c r="C280" s="325" t="s">
        <v>441</v>
      </c>
      <c r="D280" s="326"/>
      <c r="E280" s="261">
        <v>1519.96</v>
      </c>
      <c r="F280" s="262"/>
      <c r="G280" s="263"/>
      <c r="H280" s="264"/>
      <c r="I280" s="258"/>
      <c r="J280" s="265"/>
      <c r="K280" s="258"/>
      <c r="M280" s="259" t="s">
        <v>441</v>
      </c>
      <c r="O280" s="247"/>
    </row>
    <row r="281" spans="1:80">
      <c r="A281" s="248">
        <v>80</v>
      </c>
      <c r="B281" s="249" t="s">
        <v>442</v>
      </c>
      <c r="C281" s="250" t="s">
        <v>443</v>
      </c>
      <c r="D281" s="251" t="s">
        <v>111</v>
      </c>
      <c r="E281" s="252">
        <v>759.98</v>
      </c>
      <c r="F281" s="252">
        <v>0</v>
      </c>
      <c r="G281" s="253">
        <f>E281*F281</f>
        <v>0</v>
      </c>
      <c r="H281" s="254">
        <v>0</v>
      </c>
      <c r="I281" s="255">
        <f>E281*H281</f>
        <v>0</v>
      </c>
      <c r="J281" s="254">
        <v>0</v>
      </c>
      <c r="K281" s="255">
        <f>E281*J281</f>
        <v>0</v>
      </c>
      <c r="O281" s="247">
        <v>2</v>
      </c>
      <c r="AA281" s="220">
        <v>1</v>
      </c>
      <c r="AB281" s="220">
        <v>1</v>
      </c>
      <c r="AC281" s="220">
        <v>1</v>
      </c>
      <c r="AZ281" s="220">
        <v>1</v>
      </c>
      <c r="BA281" s="220">
        <f>IF(AZ281=1,G281,0)</f>
        <v>0</v>
      </c>
      <c r="BB281" s="220">
        <f>IF(AZ281=2,G281,0)</f>
        <v>0</v>
      </c>
      <c r="BC281" s="220">
        <f>IF(AZ281=3,G281,0)</f>
        <v>0</v>
      </c>
      <c r="BD281" s="220">
        <f>IF(AZ281=4,G281,0)</f>
        <v>0</v>
      </c>
      <c r="BE281" s="220">
        <f>IF(AZ281=5,G281,0)</f>
        <v>0</v>
      </c>
      <c r="CA281" s="247">
        <v>1</v>
      </c>
      <c r="CB281" s="247">
        <v>1</v>
      </c>
    </row>
    <row r="282" spans="1:80">
      <c r="A282" s="248">
        <v>81</v>
      </c>
      <c r="B282" s="249" t="s">
        <v>444</v>
      </c>
      <c r="C282" s="250" t="s">
        <v>445</v>
      </c>
      <c r="D282" s="251" t="s">
        <v>111</v>
      </c>
      <c r="E282" s="252">
        <v>15</v>
      </c>
      <c r="F282" s="252">
        <v>0</v>
      </c>
      <c r="G282" s="253">
        <f>E282*F282</f>
        <v>0</v>
      </c>
      <c r="H282" s="254">
        <v>1.58E-3</v>
      </c>
      <c r="I282" s="255">
        <f>E282*H282</f>
        <v>2.3699999999999999E-2</v>
      </c>
      <c r="J282" s="254">
        <v>0</v>
      </c>
      <c r="K282" s="255">
        <f>E282*J282</f>
        <v>0</v>
      </c>
      <c r="O282" s="247">
        <v>2</v>
      </c>
      <c r="AA282" s="220">
        <v>1</v>
      </c>
      <c r="AB282" s="220">
        <v>1</v>
      </c>
      <c r="AC282" s="220">
        <v>1</v>
      </c>
      <c r="AZ282" s="220">
        <v>1</v>
      </c>
      <c r="BA282" s="220">
        <f>IF(AZ282=1,G282,0)</f>
        <v>0</v>
      </c>
      <c r="BB282" s="220">
        <f>IF(AZ282=2,G282,0)</f>
        <v>0</v>
      </c>
      <c r="BC282" s="220">
        <f>IF(AZ282=3,G282,0)</f>
        <v>0</v>
      </c>
      <c r="BD282" s="220">
        <f>IF(AZ282=4,G282,0)</f>
        <v>0</v>
      </c>
      <c r="BE282" s="220">
        <f>IF(AZ282=5,G282,0)</f>
        <v>0</v>
      </c>
      <c r="CA282" s="247">
        <v>1</v>
      </c>
      <c r="CB282" s="247">
        <v>1</v>
      </c>
    </row>
    <row r="283" spans="1:80">
      <c r="A283" s="248">
        <v>82</v>
      </c>
      <c r="B283" s="249" t="s">
        <v>446</v>
      </c>
      <c r="C283" s="250" t="s">
        <v>447</v>
      </c>
      <c r="D283" s="251" t="s">
        <v>111</v>
      </c>
      <c r="E283" s="252">
        <v>759.98</v>
      </c>
      <c r="F283" s="252">
        <v>0</v>
      </c>
      <c r="G283" s="253">
        <f>E283*F283</f>
        <v>0</v>
      </c>
      <c r="H283" s="254">
        <v>0</v>
      </c>
      <c r="I283" s="255">
        <f>E283*H283</f>
        <v>0</v>
      </c>
      <c r="J283" s="254">
        <v>0</v>
      </c>
      <c r="K283" s="255">
        <f>E283*J283</f>
        <v>0</v>
      </c>
      <c r="O283" s="247">
        <v>2</v>
      </c>
      <c r="AA283" s="220">
        <v>1</v>
      </c>
      <c r="AB283" s="220">
        <v>1</v>
      </c>
      <c r="AC283" s="220">
        <v>1</v>
      </c>
      <c r="AZ283" s="220">
        <v>1</v>
      </c>
      <c r="BA283" s="220">
        <f>IF(AZ283=1,G283,0)</f>
        <v>0</v>
      </c>
      <c r="BB283" s="220">
        <f>IF(AZ283=2,G283,0)</f>
        <v>0</v>
      </c>
      <c r="BC283" s="220">
        <f>IF(AZ283=3,G283,0)</f>
        <v>0</v>
      </c>
      <c r="BD283" s="220">
        <f>IF(AZ283=4,G283,0)</f>
        <v>0</v>
      </c>
      <c r="BE283" s="220">
        <f>IF(AZ283=5,G283,0)</f>
        <v>0</v>
      </c>
      <c r="CA283" s="247">
        <v>1</v>
      </c>
      <c r="CB283" s="247">
        <v>1</v>
      </c>
    </row>
    <row r="284" spans="1:80">
      <c r="A284" s="248">
        <v>83</v>
      </c>
      <c r="B284" s="249" t="s">
        <v>448</v>
      </c>
      <c r="C284" s="250" t="s">
        <v>449</v>
      </c>
      <c r="D284" s="251" t="s">
        <v>111</v>
      </c>
      <c r="E284" s="252">
        <v>1519.96</v>
      </c>
      <c r="F284" s="252">
        <v>0</v>
      </c>
      <c r="G284" s="253">
        <f>E284*F284</f>
        <v>0</v>
      </c>
      <c r="H284" s="254">
        <v>0</v>
      </c>
      <c r="I284" s="255">
        <f>E284*H284</f>
        <v>0</v>
      </c>
      <c r="J284" s="254">
        <v>0</v>
      </c>
      <c r="K284" s="255">
        <f>E284*J284</f>
        <v>0</v>
      </c>
      <c r="O284" s="247">
        <v>2</v>
      </c>
      <c r="AA284" s="220">
        <v>1</v>
      </c>
      <c r="AB284" s="220">
        <v>1</v>
      </c>
      <c r="AC284" s="220">
        <v>1</v>
      </c>
      <c r="AZ284" s="220">
        <v>1</v>
      </c>
      <c r="BA284" s="220">
        <f>IF(AZ284=1,G284,0)</f>
        <v>0</v>
      </c>
      <c r="BB284" s="220">
        <f>IF(AZ284=2,G284,0)</f>
        <v>0</v>
      </c>
      <c r="BC284" s="220">
        <f>IF(AZ284=3,G284,0)</f>
        <v>0</v>
      </c>
      <c r="BD284" s="220">
        <f>IF(AZ284=4,G284,0)</f>
        <v>0</v>
      </c>
      <c r="BE284" s="220">
        <f>IF(AZ284=5,G284,0)</f>
        <v>0</v>
      </c>
      <c r="CA284" s="247">
        <v>1</v>
      </c>
      <c r="CB284" s="247">
        <v>1</v>
      </c>
    </row>
    <row r="285" spans="1:80">
      <c r="A285" s="256"/>
      <c r="B285" s="260"/>
      <c r="C285" s="325" t="s">
        <v>441</v>
      </c>
      <c r="D285" s="326"/>
      <c r="E285" s="261">
        <v>1519.96</v>
      </c>
      <c r="F285" s="262"/>
      <c r="G285" s="263"/>
      <c r="H285" s="264"/>
      <c r="I285" s="258"/>
      <c r="J285" s="265"/>
      <c r="K285" s="258"/>
      <c r="M285" s="259" t="s">
        <v>441</v>
      </c>
      <c r="O285" s="247"/>
    </row>
    <row r="286" spans="1:80">
      <c r="A286" s="248">
        <v>84</v>
      </c>
      <c r="B286" s="249" t="s">
        <v>450</v>
      </c>
      <c r="C286" s="250" t="s">
        <v>451</v>
      </c>
      <c r="D286" s="251" t="s">
        <v>111</v>
      </c>
      <c r="E286" s="252">
        <v>759.98</v>
      </c>
      <c r="F286" s="252">
        <v>0</v>
      </c>
      <c r="G286" s="253">
        <f>E286*F286</f>
        <v>0</v>
      </c>
      <c r="H286" s="254">
        <v>0</v>
      </c>
      <c r="I286" s="255">
        <f>E286*H286</f>
        <v>0</v>
      </c>
      <c r="J286" s="254">
        <v>0</v>
      </c>
      <c r="K286" s="255">
        <f>E286*J286</f>
        <v>0</v>
      </c>
      <c r="O286" s="247">
        <v>2</v>
      </c>
      <c r="AA286" s="220">
        <v>1</v>
      </c>
      <c r="AB286" s="220">
        <v>1</v>
      </c>
      <c r="AC286" s="220">
        <v>1</v>
      </c>
      <c r="AZ286" s="220">
        <v>1</v>
      </c>
      <c r="BA286" s="220">
        <f>IF(AZ286=1,G286,0)</f>
        <v>0</v>
      </c>
      <c r="BB286" s="220">
        <f>IF(AZ286=2,G286,0)</f>
        <v>0</v>
      </c>
      <c r="BC286" s="220">
        <f>IF(AZ286=3,G286,0)</f>
        <v>0</v>
      </c>
      <c r="BD286" s="220">
        <f>IF(AZ286=4,G286,0)</f>
        <v>0</v>
      </c>
      <c r="BE286" s="220">
        <f>IF(AZ286=5,G286,0)</f>
        <v>0</v>
      </c>
      <c r="CA286" s="247">
        <v>1</v>
      </c>
      <c r="CB286" s="247">
        <v>1</v>
      </c>
    </row>
    <row r="287" spans="1:80">
      <c r="A287" s="266"/>
      <c r="B287" s="267" t="s">
        <v>97</v>
      </c>
      <c r="C287" s="268" t="s">
        <v>433</v>
      </c>
      <c r="D287" s="269"/>
      <c r="E287" s="270"/>
      <c r="F287" s="271"/>
      <c r="G287" s="272">
        <f>SUM(G274:G286)</f>
        <v>0</v>
      </c>
      <c r="H287" s="273"/>
      <c r="I287" s="274">
        <f>SUM(I274:I286)</f>
        <v>15.466493600000002</v>
      </c>
      <c r="J287" s="273"/>
      <c r="K287" s="274">
        <f>SUM(K274:K286)</f>
        <v>0</v>
      </c>
      <c r="O287" s="247">
        <v>4</v>
      </c>
      <c r="BA287" s="275">
        <f>SUM(BA274:BA286)</f>
        <v>0</v>
      </c>
      <c r="BB287" s="275">
        <f>SUM(BB274:BB286)</f>
        <v>0</v>
      </c>
      <c r="BC287" s="275">
        <f>SUM(BC274:BC286)</f>
        <v>0</v>
      </c>
      <c r="BD287" s="275">
        <f>SUM(BD274:BD286)</f>
        <v>0</v>
      </c>
      <c r="BE287" s="275">
        <f>SUM(BE274:BE286)</f>
        <v>0</v>
      </c>
    </row>
    <row r="288" spans="1:80">
      <c r="A288" s="237" t="s">
        <v>93</v>
      </c>
      <c r="B288" s="238" t="s">
        <v>452</v>
      </c>
      <c r="C288" s="239" t="s">
        <v>453</v>
      </c>
      <c r="D288" s="240"/>
      <c r="E288" s="241"/>
      <c r="F288" s="241"/>
      <c r="G288" s="242"/>
      <c r="H288" s="243"/>
      <c r="I288" s="244"/>
      <c r="J288" s="245"/>
      <c r="K288" s="246"/>
      <c r="O288" s="247">
        <v>1</v>
      </c>
    </row>
    <row r="289" spans="1:80">
      <c r="A289" s="248">
        <v>85</v>
      </c>
      <c r="B289" s="249" t="s">
        <v>455</v>
      </c>
      <c r="C289" s="250" t="s">
        <v>456</v>
      </c>
      <c r="D289" s="251" t="s">
        <v>111</v>
      </c>
      <c r="E289" s="252">
        <v>180.03</v>
      </c>
      <c r="F289" s="252">
        <v>0</v>
      </c>
      <c r="G289" s="253">
        <f>E289*F289</f>
        <v>0</v>
      </c>
      <c r="H289" s="254">
        <v>4.0000000000000003E-5</v>
      </c>
      <c r="I289" s="255">
        <f>E289*H289</f>
        <v>7.2012000000000005E-3</v>
      </c>
      <c r="J289" s="254">
        <v>0</v>
      </c>
      <c r="K289" s="255">
        <f>E289*J289</f>
        <v>0</v>
      </c>
      <c r="O289" s="247">
        <v>2</v>
      </c>
      <c r="AA289" s="220">
        <v>1</v>
      </c>
      <c r="AB289" s="220">
        <v>1</v>
      </c>
      <c r="AC289" s="220">
        <v>1</v>
      </c>
      <c r="AZ289" s="220">
        <v>1</v>
      </c>
      <c r="BA289" s="220">
        <f>IF(AZ289=1,G289,0)</f>
        <v>0</v>
      </c>
      <c r="BB289" s="220">
        <f>IF(AZ289=2,G289,0)</f>
        <v>0</v>
      </c>
      <c r="BC289" s="220">
        <f>IF(AZ289=3,G289,0)</f>
        <v>0</v>
      </c>
      <c r="BD289" s="220">
        <f>IF(AZ289=4,G289,0)</f>
        <v>0</v>
      </c>
      <c r="BE289" s="220">
        <f>IF(AZ289=5,G289,0)</f>
        <v>0</v>
      </c>
      <c r="CA289" s="247">
        <v>1</v>
      </c>
      <c r="CB289" s="247">
        <v>1</v>
      </c>
    </row>
    <row r="290" spans="1:80">
      <c r="A290" s="256"/>
      <c r="B290" s="260"/>
      <c r="C290" s="325" t="s">
        <v>457</v>
      </c>
      <c r="D290" s="326"/>
      <c r="E290" s="261">
        <v>180.03</v>
      </c>
      <c r="F290" s="262"/>
      <c r="G290" s="263"/>
      <c r="H290" s="264"/>
      <c r="I290" s="258"/>
      <c r="J290" s="265"/>
      <c r="K290" s="258"/>
      <c r="M290" s="259" t="s">
        <v>457</v>
      </c>
      <c r="O290" s="247"/>
    </row>
    <row r="291" spans="1:80">
      <c r="A291" s="248">
        <v>86</v>
      </c>
      <c r="B291" s="249" t="s">
        <v>458</v>
      </c>
      <c r="C291" s="250" t="s">
        <v>459</v>
      </c>
      <c r="D291" s="251" t="s">
        <v>177</v>
      </c>
      <c r="E291" s="252">
        <v>1</v>
      </c>
      <c r="F291" s="252">
        <v>0</v>
      </c>
      <c r="G291" s="253">
        <f t="shared" ref="G291:G296" si="8">E291*F291</f>
        <v>0</v>
      </c>
      <c r="H291" s="254">
        <v>0</v>
      </c>
      <c r="I291" s="255">
        <f t="shared" ref="I291:I296" si="9">E291*H291</f>
        <v>0</v>
      </c>
      <c r="J291" s="254"/>
      <c r="K291" s="255">
        <f t="shared" ref="K291:K296" si="10">E291*J291</f>
        <v>0</v>
      </c>
      <c r="O291" s="247">
        <v>2</v>
      </c>
      <c r="AA291" s="220">
        <v>12</v>
      </c>
      <c r="AB291" s="220">
        <v>0</v>
      </c>
      <c r="AC291" s="220">
        <v>109</v>
      </c>
      <c r="AZ291" s="220">
        <v>1</v>
      </c>
      <c r="BA291" s="220">
        <f t="shared" ref="BA291:BA296" si="11">IF(AZ291=1,G291,0)</f>
        <v>0</v>
      </c>
      <c r="BB291" s="220">
        <f t="shared" ref="BB291:BB296" si="12">IF(AZ291=2,G291,0)</f>
        <v>0</v>
      </c>
      <c r="BC291" s="220">
        <f t="shared" ref="BC291:BC296" si="13">IF(AZ291=3,G291,0)</f>
        <v>0</v>
      </c>
      <c r="BD291" s="220">
        <f t="shared" ref="BD291:BD296" si="14">IF(AZ291=4,G291,0)</f>
        <v>0</v>
      </c>
      <c r="BE291" s="220">
        <f t="shared" ref="BE291:BE296" si="15">IF(AZ291=5,G291,0)</f>
        <v>0</v>
      </c>
      <c r="CA291" s="247">
        <v>12</v>
      </c>
      <c r="CB291" s="247">
        <v>0</v>
      </c>
    </row>
    <row r="292" spans="1:80" ht="22.5">
      <c r="A292" s="248">
        <v>87</v>
      </c>
      <c r="B292" s="249" t="s">
        <v>460</v>
      </c>
      <c r="C292" s="250" t="s">
        <v>461</v>
      </c>
      <c r="D292" s="251" t="s">
        <v>177</v>
      </c>
      <c r="E292" s="252">
        <v>2</v>
      </c>
      <c r="F292" s="252">
        <v>0</v>
      </c>
      <c r="G292" s="253">
        <f t="shared" si="8"/>
        <v>0</v>
      </c>
      <c r="H292" s="254">
        <v>0</v>
      </c>
      <c r="I292" s="255">
        <f t="shared" si="9"/>
        <v>0</v>
      </c>
      <c r="J292" s="254"/>
      <c r="K292" s="255">
        <f t="shared" si="10"/>
        <v>0</v>
      </c>
      <c r="O292" s="247">
        <v>2</v>
      </c>
      <c r="AA292" s="220">
        <v>12</v>
      </c>
      <c r="AB292" s="220">
        <v>0</v>
      </c>
      <c r="AC292" s="220">
        <v>9</v>
      </c>
      <c r="AZ292" s="220">
        <v>1</v>
      </c>
      <c r="BA292" s="220">
        <f t="shared" si="11"/>
        <v>0</v>
      </c>
      <c r="BB292" s="220">
        <f t="shared" si="12"/>
        <v>0</v>
      </c>
      <c r="BC292" s="220">
        <f t="shared" si="13"/>
        <v>0</v>
      </c>
      <c r="BD292" s="220">
        <f t="shared" si="14"/>
        <v>0</v>
      </c>
      <c r="BE292" s="220">
        <f t="shared" si="15"/>
        <v>0</v>
      </c>
      <c r="CA292" s="247">
        <v>12</v>
      </c>
      <c r="CB292" s="247">
        <v>0</v>
      </c>
    </row>
    <row r="293" spans="1:80" ht="22.5">
      <c r="A293" s="248">
        <v>88</v>
      </c>
      <c r="B293" s="249" t="s">
        <v>462</v>
      </c>
      <c r="C293" s="250" t="s">
        <v>463</v>
      </c>
      <c r="D293" s="251" t="s">
        <v>177</v>
      </c>
      <c r="E293" s="252">
        <v>2</v>
      </c>
      <c r="F293" s="252">
        <v>0</v>
      </c>
      <c r="G293" s="253">
        <f t="shared" si="8"/>
        <v>0</v>
      </c>
      <c r="H293" s="254">
        <v>0</v>
      </c>
      <c r="I293" s="255">
        <f t="shared" si="9"/>
        <v>0</v>
      </c>
      <c r="J293" s="254"/>
      <c r="K293" s="255">
        <f t="shared" si="10"/>
        <v>0</v>
      </c>
      <c r="O293" s="247">
        <v>2</v>
      </c>
      <c r="AA293" s="220">
        <v>12</v>
      </c>
      <c r="AB293" s="220">
        <v>0</v>
      </c>
      <c r="AC293" s="220">
        <v>10</v>
      </c>
      <c r="AZ293" s="220">
        <v>1</v>
      </c>
      <c r="BA293" s="220">
        <f t="shared" si="11"/>
        <v>0</v>
      </c>
      <c r="BB293" s="220">
        <f t="shared" si="12"/>
        <v>0</v>
      </c>
      <c r="BC293" s="220">
        <f t="shared" si="13"/>
        <v>0</v>
      </c>
      <c r="BD293" s="220">
        <f t="shared" si="14"/>
        <v>0</v>
      </c>
      <c r="BE293" s="220">
        <f t="shared" si="15"/>
        <v>0</v>
      </c>
      <c r="CA293" s="247">
        <v>12</v>
      </c>
      <c r="CB293" s="247">
        <v>0</v>
      </c>
    </row>
    <row r="294" spans="1:80" ht="22.5">
      <c r="A294" s="248">
        <v>89</v>
      </c>
      <c r="B294" s="249" t="s">
        <v>464</v>
      </c>
      <c r="C294" s="250" t="s">
        <v>465</v>
      </c>
      <c r="D294" s="251" t="s">
        <v>177</v>
      </c>
      <c r="E294" s="252">
        <v>1</v>
      </c>
      <c r="F294" s="252">
        <v>0</v>
      </c>
      <c r="G294" s="253">
        <f t="shared" si="8"/>
        <v>0</v>
      </c>
      <c r="H294" s="254">
        <v>0</v>
      </c>
      <c r="I294" s="255">
        <f t="shared" si="9"/>
        <v>0</v>
      </c>
      <c r="J294" s="254"/>
      <c r="K294" s="255">
        <f t="shared" si="10"/>
        <v>0</v>
      </c>
      <c r="O294" s="247">
        <v>2</v>
      </c>
      <c r="AA294" s="220">
        <v>12</v>
      </c>
      <c r="AB294" s="220">
        <v>0</v>
      </c>
      <c r="AC294" s="220">
        <v>11</v>
      </c>
      <c r="AZ294" s="220">
        <v>1</v>
      </c>
      <c r="BA294" s="220">
        <f t="shared" si="11"/>
        <v>0</v>
      </c>
      <c r="BB294" s="220">
        <f t="shared" si="12"/>
        <v>0</v>
      </c>
      <c r="BC294" s="220">
        <f t="shared" si="13"/>
        <v>0</v>
      </c>
      <c r="BD294" s="220">
        <f t="shared" si="14"/>
        <v>0</v>
      </c>
      <c r="BE294" s="220">
        <f t="shared" si="15"/>
        <v>0</v>
      </c>
      <c r="CA294" s="247">
        <v>12</v>
      </c>
      <c r="CB294" s="247">
        <v>0</v>
      </c>
    </row>
    <row r="295" spans="1:80" ht="22.5">
      <c r="A295" s="248">
        <v>90</v>
      </c>
      <c r="B295" s="249" t="s">
        <v>466</v>
      </c>
      <c r="C295" s="250" t="s">
        <v>467</v>
      </c>
      <c r="D295" s="251" t="s">
        <v>177</v>
      </c>
      <c r="E295" s="252">
        <v>1</v>
      </c>
      <c r="F295" s="252">
        <v>0</v>
      </c>
      <c r="G295" s="253">
        <f t="shared" si="8"/>
        <v>0</v>
      </c>
      <c r="H295" s="254">
        <v>0</v>
      </c>
      <c r="I295" s="255">
        <f t="shared" si="9"/>
        <v>0</v>
      </c>
      <c r="J295" s="254"/>
      <c r="K295" s="255">
        <f t="shared" si="10"/>
        <v>0</v>
      </c>
      <c r="O295" s="247">
        <v>2</v>
      </c>
      <c r="AA295" s="220">
        <v>12</v>
      </c>
      <c r="AB295" s="220">
        <v>0</v>
      </c>
      <c r="AC295" s="220">
        <v>12</v>
      </c>
      <c r="AZ295" s="220">
        <v>1</v>
      </c>
      <c r="BA295" s="220">
        <f t="shared" si="11"/>
        <v>0</v>
      </c>
      <c r="BB295" s="220">
        <f t="shared" si="12"/>
        <v>0</v>
      </c>
      <c r="BC295" s="220">
        <f t="shared" si="13"/>
        <v>0</v>
      </c>
      <c r="BD295" s="220">
        <f t="shared" si="14"/>
        <v>0</v>
      </c>
      <c r="BE295" s="220">
        <f t="shared" si="15"/>
        <v>0</v>
      </c>
      <c r="CA295" s="247">
        <v>12</v>
      </c>
      <c r="CB295" s="247">
        <v>0</v>
      </c>
    </row>
    <row r="296" spans="1:80" ht="22.5">
      <c r="A296" s="248">
        <v>91</v>
      </c>
      <c r="B296" s="249" t="s">
        <v>468</v>
      </c>
      <c r="C296" s="250" t="s">
        <v>469</v>
      </c>
      <c r="D296" s="251" t="s">
        <v>177</v>
      </c>
      <c r="E296" s="252">
        <v>1</v>
      </c>
      <c r="F296" s="252">
        <v>0</v>
      </c>
      <c r="G296" s="253">
        <f t="shared" si="8"/>
        <v>0</v>
      </c>
      <c r="H296" s="254">
        <v>0</v>
      </c>
      <c r="I296" s="255">
        <f t="shared" si="9"/>
        <v>0</v>
      </c>
      <c r="J296" s="254"/>
      <c r="K296" s="255">
        <f t="shared" si="10"/>
        <v>0</v>
      </c>
      <c r="O296" s="247">
        <v>2</v>
      </c>
      <c r="AA296" s="220">
        <v>12</v>
      </c>
      <c r="AB296" s="220">
        <v>0</v>
      </c>
      <c r="AC296" s="220">
        <v>13</v>
      </c>
      <c r="AZ296" s="220">
        <v>1</v>
      </c>
      <c r="BA296" s="220">
        <f t="shared" si="11"/>
        <v>0</v>
      </c>
      <c r="BB296" s="220">
        <f t="shared" si="12"/>
        <v>0</v>
      </c>
      <c r="BC296" s="220">
        <f t="shared" si="13"/>
        <v>0</v>
      </c>
      <c r="BD296" s="220">
        <f t="shared" si="14"/>
        <v>0</v>
      </c>
      <c r="BE296" s="220">
        <f t="shared" si="15"/>
        <v>0</v>
      </c>
      <c r="CA296" s="247">
        <v>12</v>
      </c>
      <c r="CB296" s="247">
        <v>0</v>
      </c>
    </row>
    <row r="297" spans="1:80">
      <c r="A297" s="266"/>
      <c r="B297" s="267" t="s">
        <v>97</v>
      </c>
      <c r="C297" s="268" t="s">
        <v>454</v>
      </c>
      <c r="D297" s="269"/>
      <c r="E297" s="270"/>
      <c r="F297" s="271"/>
      <c r="G297" s="272">
        <f>SUM(G288:G296)</f>
        <v>0</v>
      </c>
      <c r="H297" s="273"/>
      <c r="I297" s="274">
        <f>SUM(I288:I296)</f>
        <v>7.2012000000000005E-3</v>
      </c>
      <c r="J297" s="273"/>
      <c r="K297" s="274">
        <f>SUM(K288:K296)</f>
        <v>0</v>
      </c>
      <c r="O297" s="247">
        <v>4</v>
      </c>
      <c r="BA297" s="275">
        <f>SUM(BA288:BA296)</f>
        <v>0</v>
      </c>
      <c r="BB297" s="275">
        <f>SUM(BB288:BB296)</f>
        <v>0</v>
      </c>
      <c r="BC297" s="275">
        <f>SUM(BC288:BC296)</f>
        <v>0</v>
      </c>
      <c r="BD297" s="275">
        <f>SUM(BD288:BD296)</f>
        <v>0</v>
      </c>
      <c r="BE297" s="275">
        <f>SUM(BE288:BE296)</f>
        <v>0</v>
      </c>
    </row>
    <row r="298" spans="1:80">
      <c r="A298" s="237" t="s">
        <v>93</v>
      </c>
      <c r="B298" s="238" t="s">
        <v>470</v>
      </c>
      <c r="C298" s="239" t="s">
        <v>471</v>
      </c>
      <c r="D298" s="240"/>
      <c r="E298" s="241"/>
      <c r="F298" s="241"/>
      <c r="G298" s="242"/>
      <c r="H298" s="243"/>
      <c r="I298" s="244"/>
      <c r="J298" s="245"/>
      <c r="K298" s="246"/>
      <c r="O298" s="247">
        <v>1</v>
      </c>
    </row>
    <row r="299" spans="1:80">
      <c r="A299" s="248">
        <v>92</v>
      </c>
      <c r="B299" s="249" t="s">
        <v>473</v>
      </c>
      <c r="C299" s="250" t="s">
        <v>474</v>
      </c>
      <c r="D299" s="251" t="s">
        <v>120</v>
      </c>
      <c r="E299" s="252">
        <v>0.39600000000000002</v>
      </c>
      <c r="F299" s="252">
        <v>0</v>
      </c>
      <c r="G299" s="253">
        <f>E299*F299</f>
        <v>0</v>
      </c>
      <c r="H299" s="254">
        <v>0</v>
      </c>
      <c r="I299" s="255">
        <f>E299*H299</f>
        <v>0</v>
      </c>
      <c r="J299" s="254">
        <v>-1.5940000000000001</v>
      </c>
      <c r="K299" s="255">
        <f>E299*J299</f>
        <v>-0.63122400000000001</v>
      </c>
      <c r="O299" s="247">
        <v>2</v>
      </c>
      <c r="AA299" s="220">
        <v>1</v>
      </c>
      <c r="AB299" s="220">
        <v>1</v>
      </c>
      <c r="AC299" s="220">
        <v>1</v>
      </c>
      <c r="AZ299" s="220">
        <v>1</v>
      </c>
      <c r="BA299" s="220">
        <f>IF(AZ299=1,G299,0)</f>
        <v>0</v>
      </c>
      <c r="BB299" s="220">
        <f>IF(AZ299=2,G299,0)</f>
        <v>0</v>
      </c>
      <c r="BC299" s="220">
        <f>IF(AZ299=3,G299,0)</f>
        <v>0</v>
      </c>
      <c r="BD299" s="220">
        <f>IF(AZ299=4,G299,0)</f>
        <v>0</v>
      </c>
      <c r="BE299" s="220">
        <f>IF(AZ299=5,G299,0)</f>
        <v>0</v>
      </c>
      <c r="CA299" s="247">
        <v>1</v>
      </c>
      <c r="CB299" s="247">
        <v>1</v>
      </c>
    </row>
    <row r="300" spans="1:80">
      <c r="A300" s="256"/>
      <c r="B300" s="260"/>
      <c r="C300" s="325" t="s">
        <v>475</v>
      </c>
      <c r="D300" s="326"/>
      <c r="E300" s="261">
        <v>0.39600000000000002</v>
      </c>
      <c r="F300" s="262"/>
      <c r="G300" s="263"/>
      <c r="H300" s="264"/>
      <c r="I300" s="258"/>
      <c r="J300" s="265"/>
      <c r="K300" s="258"/>
      <c r="M300" s="259" t="s">
        <v>475</v>
      </c>
      <c r="O300" s="247"/>
    </row>
    <row r="301" spans="1:80">
      <c r="A301" s="248">
        <v>93</v>
      </c>
      <c r="B301" s="249" t="s">
        <v>476</v>
      </c>
      <c r="C301" s="250" t="s">
        <v>477</v>
      </c>
      <c r="D301" s="251" t="s">
        <v>111</v>
      </c>
      <c r="E301" s="252">
        <v>180.03</v>
      </c>
      <c r="F301" s="252">
        <v>0</v>
      </c>
      <c r="G301" s="253">
        <f>E301*F301</f>
        <v>0</v>
      </c>
      <c r="H301" s="254">
        <v>0</v>
      </c>
      <c r="I301" s="255">
        <f>E301*H301</f>
        <v>0</v>
      </c>
      <c r="J301" s="254">
        <v>-4.4999999999999998E-2</v>
      </c>
      <c r="K301" s="255">
        <f>E301*J301</f>
        <v>-8.1013500000000001</v>
      </c>
      <c r="O301" s="247">
        <v>2</v>
      </c>
      <c r="AA301" s="220">
        <v>1</v>
      </c>
      <c r="AB301" s="220">
        <v>1</v>
      </c>
      <c r="AC301" s="220">
        <v>1</v>
      </c>
      <c r="AZ301" s="220">
        <v>1</v>
      </c>
      <c r="BA301" s="220">
        <f>IF(AZ301=1,G301,0)</f>
        <v>0</v>
      </c>
      <c r="BB301" s="220">
        <f>IF(AZ301=2,G301,0)</f>
        <v>0</v>
      </c>
      <c r="BC301" s="220">
        <f>IF(AZ301=3,G301,0)</f>
        <v>0</v>
      </c>
      <c r="BD301" s="220">
        <f>IF(AZ301=4,G301,0)</f>
        <v>0</v>
      </c>
      <c r="BE301" s="220">
        <f>IF(AZ301=5,G301,0)</f>
        <v>0</v>
      </c>
      <c r="CA301" s="247">
        <v>1</v>
      </c>
      <c r="CB301" s="247">
        <v>1</v>
      </c>
    </row>
    <row r="302" spans="1:80">
      <c r="A302" s="256"/>
      <c r="B302" s="260"/>
      <c r="C302" s="325" t="s">
        <v>478</v>
      </c>
      <c r="D302" s="326"/>
      <c r="E302" s="261">
        <v>180.03</v>
      </c>
      <c r="F302" s="262"/>
      <c r="G302" s="263"/>
      <c r="H302" s="264"/>
      <c r="I302" s="258"/>
      <c r="J302" s="265"/>
      <c r="K302" s="258"/>
      <c r="M302" s="259" t="s">
        <v>478</v>
      </c>
      <c r="O302" s="247"/>
    </row>
    <row r="303" spans="1:80">
      <c r="A303" s="248">
        <v>94</v>
      </c>
      <c r="B303" s="249" t="s">
        <v>479</v>
      </c>
      <c r="C303" s="250" t="s">
        <v>480</v>
      </c>
      <c r="D303" s="251" t="s">
        <v>120</v>
      </c>
      <c r="E303" s="252">
        <v>180.03</v>
      </c>
      <c r="F303" s="252">
        <v>0</v>
      </c>
      <c r="G303" s="253">
        <f>E303*F303</f>
        <v>0</v>
      </c>
      <c r="H303" s="254">
        <v>0</v>
      </c>
      <c r="I303" s="255">
        <f>E303*H303</f>
        <v>0</v>
      </c>
      <c r="J303" s="254">
        <v>-1.4</v>
      </c>
      <c r="K303" s="255">
        <f>E303*J303</f>
        <v>-252.04199999999997</v>
      </c>
      <c r="O303" s="247">
        <v>2</v>
      </c>
      <c r="AA303" s="220">
        <v>1</v>
      </c>
      <c r="AB303" s="220">
        <v>1</v>
      </c>
      <c r="AC303" s="220">
        <v>1</v>
      </c>
      <c r="AZ303" s="220">
        <v>1</v>
      </c>
      <c r="BA303" s="220">
        <f>IF(AZ303=1,G303,0)</f>
        <v>0</v>
      </c>
      <c r="BB303" s="220">
        <f>IF(AZ303=2,G303,0)</f>
        <v>0</v>
      </c>
      <c r="BC303" s="220">
        <f>IF(AZ303=3,G303,0)</f>
        <v>0</v>
      </c>
      <c r="BD303" s="220">
        <f>IF(AZ303=4,G303,0)</f>
        <v>0</v>
      </c>
      <c r="BE303" s="220">
        <f>IF(AZ303=5,G303,0)</f>
        <v>0</v>
      </c>
      <c r="CA303" s="247">
        <v>1</v>
      </c>
      <c r="CB303" s="247">
        <v>1</v>
      </c>
    </row>
    <row r="304" spans="1:80">
      <c r="A304" s="248">
        <v>95</v>
      </c>
      <c r="B304" s="249" t="s">
        <v>481</v>
      </c>
      <c r="C304" s="250" t="s">
        <v>482</v>
      </c>
      <c r="D304" s="251" t="s">
        <v>160</v>
      </c>
      <c r="E304" s="252">
        <v>90</v>
      </c>
      <c r="F304" s="252">
        <v>0</v>
      </c>
      <c r="G304" s="253">
        <f>E304*F304</f>
        <v>0</v>
      </c>
      <c r="H304" s="254">
        <v>0</v>
      </c>
      <c r="I304" s="255">
        <f>E304*H304</f>
        <v>0</v>
      </c>
      <c r="J304" s="254">
        <v>-8.2000000000000003E-2</v>
      </c>
      <c r="K304" s="255">
        <f>E304*J304</f>
        <v>-7.38</v>
      </c>
      <c r="O304" s="247">
        <v>2</v>
      </c>
      <c r="AA304" s="220">
        <v>1</v>
      </c>
      <c r="AB304" s="220">
        <v>1</v>
      </c>
      <c r="AC304" s="220">
        <v>1</v>
      </c>
      <c r="AZ304" s="220">
        <v>1</v>
      </c>
      <c r="BA304" s="220">
        <f>IF(AZ304=1,G304,0)</f>
        <v>0</v>
      </c>
      <c r="BB304" s="220">
        <f>IF(AZ304=2,G304,0)</f>
        <v>0</v>
      </c>
      <c r="BC304" s="220">
        <f>IF(AZ304=3,G304,0)</f>
        <v>0</v>
      </c>
      <c r="BD304" s="220">
        <f>IF(AZ304=4,G304,0)</f>
        <v>0</v>
      </c>
      <c r="BE304" s="220">
        <f>IF(AZ304=5,G304,0)</f>
        <v>0</v>
      </c>
      <c r="CA304" s="247">
        <v>1</v>
      </c>
      <c r="CB304" s="247">
        <v>1</v>
      </c>
    </row>
    <row r="305" spans="1:80">
      <c r="A305" s="248">
        <v>96</v>
      </c>
      <c r="B305" s="249" t="s">
        <v>483</v>
      </c>
      <c r="C305" s="250" t="s">
        <v>484</v>
      </c>
      <c r="D305" s="251" t="s">
        <v>111</v>
      </c>
      <c r="E305" s="252">
        <v>30.99</v>
      </c>
      <c r="F305" s="252">
        <v>0</v>
      </c>
      <c r="G305" s="253">
        <f>E305*F305</f>
        <v>0</v>
      </c>
      <c r="H305" s="254">
        <v>0</v>
      </c>
      <c r="I305" s="255">
        <f>E305*H305</f>
        <v>0</v>
      </c>
      <c r="J305" s="254">
        <v>-5.8999999999999997E-2</v>
      </c>
      <c r="K305" s="255">
        <f>E305*J305</f>
        <v>-1.8284099999999999</v>
      </c>
      <c r="O305" s="247">
        <v>2</v>
      </c>
      <c r="AA305" s="220">
        <v>1</v>
      </c>
      <c r="AB305" s="220">
        <v>1</v>
      </c>
      <c r="AC305" s="220">
        <v>1</v>
      </c>
      <c r="AZ305" s="220">
        <v>1</v>
      </c>
      <c r="BA305" s="220">
        <f>IF(AZ305=1,G305,0)</f>
        <v>0</v>
      </c>
      <c r="BB305" s="220">
        <f>IF(AZ305=2,G305,0)</f>
        <v>0</v>
      </c>
      <c r="BC305" s="220">
        <f>IF(AZ305=3,G305,0)</f>
        <v>0</v>
      </c>
      <c r="BD305" s="220">
        <f>IF(AZ305=4,G305,0)</f>
        <v>0</v>
      </c>
      <c r="BE305" s="220">
        <f>IF(AZ305=5,G305,0)</f>
        <v>0</v>
      </c>
      <c r="CA305" s="247">
        <v>1</v>
      </c>
      <c r="CB305" s="247">
        <v>1</v>
      </c>
    </row>
    <row r="306" spans="1:80">
      <c r="A306" s="256"/>
      <c r="B306" s="260"/>
      <c r="C306" s="325" t="s">
        <v>231</v>
      </c>
      <c r="D306" s="326"/>
      <c r="E306" s="261">
        <v>4.8</v>
      </c>
      <c r="F306" s="262"/>
      <c r="G306" s="263"/>
      <c r="H306" s="264"/>
      <c r="I306" s="258"/>
      <c r="J306" s="265"/>
      <c r="K306" s="258"/>
      <c r="M306" s="259" t="s">
        <v>231</v>
      </c>
      <c r="O306" s="247"/>
    </row>
    <row r="307" spans="1:80">
      <c r="A307" s="256"/>
      <c r="B307" s="260"/>
      <c r="C307" s="325" t="s">
        <v>232</v>
      </c>
      <c r="D307" s="326"/>
      <c r="E307" s="261">
        <v>0.62</v>
      </c>
      <c r="F307" s="262"/>
      <c r="G307" s="263"/>
      <c r="H307" s="264"/>
      <c r="I307" s="258"/>
      <c r="J307" s="265"/>
      <c r="K307" s="258"/>
      <c r="M307" s="259" t="s">
        <v>232</v>
      </c>
      <c r="O307" s="247"/>
    </row>
    <row r="308" spans="1:80">
      <c r="A308" s="256"/>
      <c r="B308" s="260"/>
      <c r="C308" s="325" t="s">
        <v>233</v>
      </c>
      <c r="D308" s="326"/>
      <c r="E308" s="261">
        <v>0.46</v>
      </c>
      <c r="F308" s="262"/>
      <c r="G308" s="263"/>
      <c r="H308" s="264"/>
      <c r="I308" s="258"/>
      <c r="J308" s="265"/>
      <c r="K308" s="258"/>
      <c r="M308" s="259" t="s">
        <v>233</v>
      </c>
      <c r="O308" s="247"/>
    </row>
    <row r="309" spans="1:80">
      <c r="A309" s="256"/>
      <c r="B309" s="260"/>
      <c r="C309" s="325" t="s">
        <v>234</v>
      </c>
      <c r="D309" s="326"/>
      <c r="E309" s="261">
        <v>0.48</v>
      </c>
      <c r="F309" s="262"/>
      <c r="G309" s="263"/>
      <c r="H309" s="264"/>
      <c r="I309" s="258"/>
      <c r="J309" s="265"/>
      <c r="K309" s="258"/>
      <c r="M309" s="259" t="s">
        <v>234</v>
      </c>
      <c r="O309" s="247"/>
    </row>
    <row r="310" spans="1:80">
      <c r="A310" s="256"/>
      <c r="B310" s="260"/>
      <c r="C310" s="325" t="s">
        <v>235</v>
      </c>
      <c r="D310" s="326"/>
      <c r="E310" s="261">
        <v>0.84</v>
      </c>
      <c r="F310" s="262"/>
      <c r="G310" s="263"/>
      <c r="H310" s="264"/>
      <c r="I310" s="258"/>
      <c r="J310" s="265"/>
      <c r="K310" s="258"/>
      <c r="M310" s="259" t="s">
        <v>235</v>
      </c>
      <c r="O310" s="247"/>
    </row>
    <row r="311" spans="1:80">
      <c r="A311" s="256"/>
      <c r="B311" s="260"/>
      <c r="C311" s="325" t="s">
        <v>236</v>
      </c>
      <c r="D311" s="326"/>
      <c r="E311" s="261">
        <v>0.92</v>
      </c>
      <c r="F311" s="262"/>
      <c r="G311" s="263"/>
      <c r="H311" s="264"/>
      <c r="I311" s="258"/>
      <c r="J311" s="265"/>
      <c r="K311" s="258"/>
      <c r="M311" s="259" t="s">
        <v>236</v>
      </c>
      <c r="O311" s="247"/>
    </row>
    <row r="312" spans="1:80">
      <c r="A312" s="256"/>
      <c r="B312" s="260"/>
      <c r="C312" s="325" t="s">
        <v>237</v>
      </c>
      <c r="D312" s="326"/>
      <c r="E312" s="261">
        <v>1.92</v>
      </c>
      <c r="F312" s="262"/>
      <c r="G312" s="263"/>
      <c r="H312" s="264"/>
      <c r="I312" s="258"/>
      <c r="J312" s="265"/>
      <c r="K312" s="258"/>
      <c r="M312" s="259" t="s">
        <v>237</v>
      </c>
      <c r="O312" s="247"/>
    </row>
    <row r="313" spans="1:80">
      <c r="A313" s="256"/>
      <c r="B313" s="260"/>
      <c r="C313" s="325" t="s">
        <v>236</v>
      </c>
      <c r="D313" s="326"/>
      <c r="E313" s="261">
        <v>0.92</v>
      </c>
      <c r="F313" s="262"/>
      <c r="G313" s="263"/>
      <c r="H313" s="264"/>
      <c r="I313" s="258"/>
      <c r="J313" s="265"/>
      <c r="K313" s="258"/>
      <c r="M313" s="259" t="s">
        <v>236</v>
      </c>
      <c r="O313" s="247"/>
    </row>
    <row r="314" spans="1:80">
      <c r="A314" s="256"/>
      <c r="B314" s="260"/>
      <c r="C314" s="325" t="s">
        <v>238</v>
      </c>
      <c r="D314" s="326"/>
      <c r="E314" s="261">
        <v>1.08</v>
      </c>
      <c r="F314" s="262"/>
      <c r="G314" s="263"/>
      <c r="H314" s="264"/>
      <c r="I314" s="258"/>
      <c r="J314" s="265"/>
      <c r="K314" s="258"/>
      <c r="M314" s="259" t="s">
        <v>238</v>
      </c>
      <c r="O314" s="247"/>
    </row>
    <row r="315" spans="1:80">
      <c r="A315" s="256"/>
      <c r="B315" s="260"/>
      <c r="C315" s="325" t="s">
        <v>239</v>
      </c>
      <c r="D315" s="326"/>
      <c r="E315" s="261">
        <v>2.16</v>
      </c>
      <c r="F315" s="262"/>
      <c r="G315" s="263"/>
      <c r="H315" s="264"/>
      <c r="I315" s="258"/>
      <c r="J315" s="265"/>
      <c r="K315" s="258"/>
      <c r="M315" s="259" t="s">
        <v>239</v>
      </c>
      <c r="O315" s="247"/>
    </row>
    <row r="316" spans="1:80">
      <c r="A316" s="256"/>
      <c r="B316" s="260"/>
      <c r="C316" s="325" t="s">
        <v>240</v>
      </c>
      <c r="D316" s="326"/>
      <c r="E316" s="261">
        <v>4.5599999999999996</v>
      </c>
      <c r="F316" s="262"/>
      <c r="G316" s="263"/>
      <c r="H316" s="264"/>
      <c r="I316" s="258"/>
      <c r="J316" s="265"/>
      <c r="K316" s="258"/>
      <c r="M316" s="259" t="s">
        <v>240</v>
      </c>
      <c r="O316" s="247"/>
    </row>
    <row r="317" spans="1:80">
      <c r="A317" s="256"/>
      <c r="B317" s="260"/>
      <c r="C317" s="325" t="s">
        <v>241</v>
      </c>
      <c r="D317" s="326"/>
      <c r="E317" s="261">
        <v>10.08</v>
      </c>
      <c r="F317" s="262"/>
      <c r="G317" s="263"/>
      <c r="H317" s="264"/>
      <c r="I317" s="258"/>
      <c r="J317" s="265"/>
      <c r="K317" s="258"/>
      <c r="M317" s="259" t="s">
        <v>241</v>
      </c>
      <c r="O317" s="247"/>
    </row>
    <row r="318" spans="1:80">
      <c r="A318" s="256"/>
      <c r="B318" s="260"/>
      <c r="C318" s="325" t="s">
        <v>242</v>
      </c>
      <c r="D318" s="326"/>
      <c r="E318" s="261">
        <v>1.06</v>
      </c>
      <c r="F318" s="262"/>
      <c r="G318" s="263"/>
      <c r="H318" s="264"/>
      <c r="I318" s="258"/>
      <c r="J318" s="265"/>
      <c r="K318" s="258"/>
      <c r="M318" s="259" t="s">
        <v>242</v>
      </c>
      <c r="O318" s="247"/>
    </row>
    <row r="319" spans="1:80">
      <c r="A319" s="256"/>
      <c r="B319" s="260"/>
      <c r="C319" s="325" t="s">
        <v>243</v>
      </c>
      <c r="D319" s="326"/>
      <c r="E319" s="261">
        <v>1.0900000000000001</v>
      </c>
      <c r="F319" s="262"/>
      <c r="G319" s="263"/>
      <c r="H319" s="264"/>
      <c r="I319" s="258"/>
      <c r="J319" s="265"/>
      <c r="K319" s="258"/>
      <c r="M319" s="259" t="s">
        <v>243</v>
      </c>
      <c r="O319" s="247"/>
    </row>
    <row r="320" spans="1:80">
      <c r="A320" s="248">
        <v>97</v>
      </c>
      <c r="B320" s="249" t="s">
        <v>485</v>
      </c>
      <c r="C320" s="250" t="s">
        <v>486</v>
      </c>
      <c r="D320" s="251" t="s">
        <v>177</v>
      </c>
      <c r="E320" s="252">
        <v>56</v>
      </c>
      <c r="F320" s="252">
        <v>0</v>
      </c>
      <c r="G320" s="253">
        <f>E320*F320</f>
        <v>0</v>
      </c>
      <c r="H320" s="254">
        <v>0</v>
      </c>
      <c r="I320" s="255">
        <f>E320*H320</f>
        <v>0</v>
      </c>
      <c r="J320" s="254">
        <v>0</v>
      </c>
      <c r="K320" s="255">
        <f>E320*J320</f>
        <v>0</v>
      </c>
      <c r="O320" s="247">
        <v>2</v>
      </c>
      <c r="AA320" s="220">
        <v>1</v>
      </c>
      <c r="AB320" s="220">
        <v>1</v>
      </c>
      <c r="AC320" s="220">
        <v>1</v>
      </c>
      <c r="AZ320" s="220">
        <v>1</v>
      </c>
      <c r="BA320" s="220">
        <f>IF(AZ320=1,G320,0)</f>
        <v>0</v>
      </c>
      <c r="BB320" s="220">
        <f>IF(AZ320=2,G320,0)</f>
        <v>0</v>
      </c>
      <c r="BC320" s="220">
        <f>IF(AZ320=3,G320,0)</f>
        <v>0</v>
      </c>
      <c r="BD320" s="220">
        <f>IF(AZ320=4,G320,0)</f>
        <v>0</v>
      </c>
      <c r="BE320" s="220">
        <f>IF(AZ320=5,G320,0)</f>
        <v>0</v>
      </c>
      <c r="CA320" s="247">
        <v>1</v>
      </c>
      <c r="CB320" s="247">
        <v>1</v>
      </c>
    </row>
    <row r="321" spans="1:80">
      <c r="A321" s="256"/>
      <c r="B321" s="260"/>
      <c r="C321" s="325" t="s">
        <v>487</v>
      </c>
      <c r="D321" s="326"/>
      <c r="E321" s="261">
        <v>20</v>
      </c>
      <c r="F321" s="262"/>
      <c r="G321" s="263"/>
      <c r="H321" s="264"/>
      <c r="I321" s="258"/>
      <c r="J321" s="265"/>
      <c r="K321" s="258"/>
      <c r="M321" s="259" t="s">
        <v>487</v>
      </c>
      <c r="O321" s="247"/>
    </row>
    <row r="322" spans="1:80">
      <c r="A322" s="256"/>
      <c r="B322" s="260"/>
      <c r="C322" s="325" t="s">
        <v>488</v>
      </c>
      <c r="D322" s="326"/>
      <c r="E322" s="261">
        <v>8</v>
      </c>
      <c r="F322" s="262"/>
      <c r="G322" s="263"/>
      <c r="H322" s="264"/>
      <c r="I322" s="258"/>
      <c r="J322" s="265"/>
      <c r="K322" s="258"/>
      <c r="M322" s="259" t="s">
        <v>488</v>
      </c>
      <c r="O322" s="247"/>
    </row>
    <row r="323" spans="1:80">
      <c r="A323" s="256"/>
      <c r="B323" s="260"/>
      <c r="C323" s="325" t="s">
        <v>489</v>
      </c>
      <c r="D323" s="326"/>
      <c r="E323" s="261">
        <v>28</v>
      </c>
      <c r="F323" s="262"/>
      <c r="G323" s="263"/>
      <c r="H323" s="264"/>
      <c r="I323" s="258"/>
      <c r="J323" s="265"/>
      <c r="K323" s="258"/>
      <c r="M323" s="259" t="s">
        <v>489</v>
      </c>
      <c r="O323" s="247"/>
    </row>
    <row r="324" spans="1:80">
      <c r="A324" s="248">
        <v>98</v>
      </c>
      <c r="B324" s="249" t="s">
        <v>490</v>
      </c>
      <c r="C324" s="250" t="s">
        <v>491</v>
      </c>
      <c r="D324" s="251" t="s">
        <v>177</v>
      </c>
      <c r="E324" s="252">
        <v>2</v>
      </c>
      <c r="F324" s="252">
        <v>0</v>
      </c>
      <c r="G324" s="253">
        <f>E324*F324</f>
        <v>0</v>
      </c>
      <c r="H324" s="254">
        <v>0</v>
      </c>
      <c r="I324" s="255">
        <f>E324*H324</f>
        <v>0</v>
      </c>
      <c r="J324" s="254">
        <v>0</v>
      </c>
      <c r="K324" s="255">
        <f>E324*J324</f>
        <v>0</v>
      </c>
      <c r="O324" s="247">
        <v>2</v>
      </c>
      <c r="AA324" s="220">
        <v>1</v>
      </c>
      <c r="AB324" s="220">
        <v>1</v>
      </c>
      <c r="AC324" s="220">
        <v>1</v>
      </c>
      <c r="AZ324" s="220">
        <v>1</v>
      </c>
      <c r="BA324" s="220">
        <f>IF(AZ324=1,G324,0)</f>
        <v>0</v>
      </c>
      <c r="BB324" s="220">
        <f>IF(AZ324=2,G324,0)</f>
        <v>0</v>
      </c>
      <c r="BC324" s="220">
        <f>IF(AZ324=3,G324,0)</f>
        <v>0</v>
      </c>
      <c r="BD324" s="220">
        <f>IF(AZ324=4,G324,0)</f>
        <v>0</v>
      </c>
      <c r="BE324" s="220">
        <f>IF(AZ324=5,G324,0)</f>
        <v>0</v>
      </c>
      <c r="CA324" s="247">
        <v>1</v>
      </c>
      <c r="CB324" s="247">
        <v>1</v>
      </c>
    </row>
    <row r="325" spans="1:80">
      <c r="A325" s="248">
        <v>99</v>
      </c>
      <c r="B325" s="249" t="s">
        <v>492</v>
      </c>
      <c r="C325" s="250" t="s">
        <v>493</v>
      </c>
      <c r="D325" s="251" t="s">
        <v>111</v>
      </c>
      <c r="E325" s="252">
        <v>1.24</v>
      </c>
      <c r="F325" s="252">
        <v>0</v>
      </c>
      <c r="G325" s="253">
        <f>E325*F325</f>
        <v>0</v>
      </c>
      <c r="H325" s="254">
        <v>2.1900000000000001E-3</v>
      </c>
      <c r="I325" s="255">
        <f>E325*H325</f>
        <v>2.7156000000000003E-3</v>
      </c>
      <c r="J325" s="254">
        <v>-7.4999999999999997E-2</v>
      </c>
      <c r="K325" s="255">
        <f>E325*J325</f>
        <v>-9.2999999999999999E-2</v>
      </c>
      <c r="O325" s="247">
        <v>2</v>
      </c>
      <c r="AA325" s="220">
        <v>1</v>
      </c>
      <c r="AB325" s="220">
        <v>1</v>
      </c>
      <c r="AC325" s="220">
        <v>1</v>
      </c>
      <c r="AZ325" s="220">
        <v>1</v>
      </c>
      <c r="BA325" s="220">
        <f>IF(AZ325=1,G325,0)</f>
        <v>0</v>
      </c>
      <c r="BB325" s="220">
        <f>IF(AZ325=2,G325,0)</f>
        <v>0</v>
      </c>
      <c r="BC325" s="220">
        <f>IF(AZ325=3,G325,0)</f>
        <v>0</v>
      </c>
      <c r="BD325" s="220">
        <f>IF(AZ325=4,G325,0)</f>
        <v>0</v>
      </c>
      <c r="BE325" s="220">
        <f>IF(AZ325=5,G325,0)</f>
        <v>0</v>
      </c>
      <c r="CA325" s="247">
        <v>1</v>
      </c>
      <c r="CB325" s="247">
        <v>1</v>
      </c>
    </row>
    <row r="326" spans="1:80">
      <c r="A326" s="256"/>
      <c r="B326" s="260"/>
      <c r="C326" s="325" t="s">
        <v>253</v>
      </c>
      <c r="D326" s="326"/>
      <c r="E326" s="261">
        <v>0.55000000000000004</v>
      </c>
      <c r="F326" s="262"/>
      <c r="G326" s="263"/>
      <c r="H326" s="264"/>
      <c r="I326" s="258"/>
      <c r="J326" s="265"/>
      <c r="K326" s="258"/>
      <c r="M326" s="259" t="s">
        <v>253</v>
      </c>
      <c r="O326" s="247"/>
    </row>
    <row r="327" spans="1:80">
      <c r="A327" s="256"/>
      <c r="B327" s="260"/>
      <c r="C327" s="325" t="s">
        <v>254</v>
      </c>
      <c r="D327" s="326"/>
      <c r="E327" s="261">
        <v>0.33</v>
      </c>
      <c r="F327" s="262"/>
      <c r="G327" s="263"/>
      <c r="H327" s="264"/>
      <c r="I327" s="258"/>
      <c r="J327" s="265"/>
      <c r="K327" s="258"/>
      <c r="M327" s="259" t="s">
        <v>254</v>
      </c>
      <c r="O327" s="247"/>
    </row>
    <row r="328" spans="1:80">
      <c r="A328" s="256"/>
      <c r="B328" s="260"/>
      <c r="C328" s="325" t="s">
        <v>255</v>
      </c>
      <c r="D328" s="326"/>
      <c r="E328" s="261">
        <v>0.36</v>
      </c>
      <c r="F328" s="262"/>
      <c r="G328" s="263"/>
      <c r="H328" s="264"/>
      <c r="I328" s="258"/>
      <c r="J328" s="265"/>
      <c r="K328" s="258"/>
      <c r="M328" s="259" t="s">
        <v>255</v>
      </c>
      <c r="O328" s="247"/>
    </row>
    <row r="329" spans="1:80">
      <c r="A329" s="248">
        <v>100</v>
      </c>
      <c r="B329" s="249" t="s">
        <v>494</v>
      </c>
      <c r="C329" s="250" t="s">
        <v>495</v>
      </c>
      <c r="D329" s="251" t="s">
        <v>111</v>
      </c>
      <c r="E329" s="252">
        <v>10.362500000000001</v>
      </c>
      <c r="F329" s="252">
        <v>0</v>
      </c>
      <c r="G329" s="253">
        <f>E329*F329</f>
        <v>0</v>
      </c>
      <c r="H329" s="254">
        <v>1E-3</v>
      </c>
      <c r="I329" s="255">
        <f>E329*H329</f>
        <v>1.03625E-2</v>
      </c>
      <c r="J329" s="254">
        <v>-6.2E-2</v>
      </c>
      <c r="K329" s="255">
        <f>E329*J329</f>
        <v>-0.64247500000000002</v>
      </c>
      <c r="O329" s="247">
        <v>2</v>
      </c>
      <c r="AA329" s="220">
        <v>1</v>
      </c>
      <c r="AB329" s="220">
        <v>1</v>
      </c>
      <c r="AC329" s="220">
        <v>1</v>
      </c>
      <c r="AZ329" s="220">
        <v>1</v>
      </c>
      <c r="BA329" s="220">
        <f>IF(AZ329=1,G329,0)</f>
        <v>0</v>
      </c>
      <c r="BB329" s="220">
        <f>IF(AZ329=2,G329,0)</f>
        <v>0</v>
      </c>
      <c r="BC329" s="220">
        <f>IF(AZ329=3,G329,0)</f>
        <v>0</v>
      </c>
      <c r="BD329" s="220">
        <f>IF(AZ329=4,G329,0)</f>
        <v>0</v>
      </c>
      <c r="BE329" s="220">
        <f>IF(AZ329=5,G329,0)</f>
        <v>0</v>
      </c>
      <c r="CA329" s="247">
        <v>1</v>
      </c>
      <c r="CB329" s="247">
        <v>1</v>
      </c>
    </row>
    <row r="330" spans="1:80">
      <c r="A330" s="256"/>
      <c r="B330" s="260"/>
      <c r="C330" s="325" t="s">
        <v>496</v>
      </c>
      <c r="D330" s="326"/>
      <c r="E330" s="261">
        <v>1.1000000000000001</v>
      </c>
      <c r="F330" s="262"/>
      <c r="G330" s="263"/>
      <c r="H330" s="264"/>
      <c r="I330" s="258"/>
      <c r="J330" s="265"/>
      <c r="K330" s="258"/>
      <c r="M330" s="259" t="s">
        <v>496</v>
      </c>
      <c r="O330" s="247"/>
    </row>
    <row r="331" spans="1:80">
      <c r="A331" s="256"/>
      <c r="B331" s="260"/>
      <c r="C331" s="325" t="s">
        <v>497</v>
      </c>
      <c r="D331" s="326"/>
      <c r="E331" s="261">
        <v>1.32</v>
      </c>
      <c r="F331" s="262"/>
      <c r="G331" s="263"/>
      <c r="H331" s="264"/>
      <c r="I331" s="258"/>
      <c r="J331" s="265"/>
      <c r="K331" s="258"/>
      <c r="M331" s="259" t="s">
        <v>497</v>
      </c>
      <c r="O331" s="247"/>
    </row>
    <row r="332" spans="1:80">
      <c r="A332" s="256"/>
      <c r="B332" s="260"/>
      <c r="C332" s="325" t="s">
        <v>258</v>
      </c>
      <c r="D332" s="326"/>
      <c r="E332" s="261">
        <v>2.88</v>
      </c>
      <c r="F332" s="262"/>
      <c r="G332" s="263"/>
      <c r="H332" s="264"/>
      <c r="I332" s="258"/>
      <c r="J332" s="265"/>
      <c r="K332" s="258"/>
      <c r="M332" s="259" t="s">
        <v>258</v>
      </c>
      <c r="O332" s="247"/>
    </row>
    <row r="333" spans="1:80">
      <c r="A333" s="256"/>
      <c r="B333" s="260"/>
      <c r="C333" s="325" t="s">
        <v>498</v>
      </c>
      <c r="D333" s="326"/>
      <c r="E333" s="261">
        <v>1.44</v>
      </c>
      <c r="F333" s="262"/>
      <c r="G333" s="263"/>
      <c r="H333" s="264"/>
      <c r="I333" s="258"/>
      <c r="J333" s="265"/>
      <c r="K333" s="258"/>
      <c r="M333" s="259" t="s">
        <v>498</v>
      </c>
      <c r="O333" s="247"/>
    </row>
    <row r="334" spans="1:80">
      <c r="A334" s="256"/>
      <c r="B334" s="260"/>
      <c r="C334" s="325" t="s">
        <v>259</v>
      </c>
      <c r="D334" s="326"/>
      <c r="E334" s="261">
        <v>1.8</v>
      </c>
      <c r="F334" s="262"/>
      <c r="G334" s="263"/>
      <c r="H334" s="264"/>
      <c r="I334" s="258"/>
      <c r="J334" s="265"/>
      <c r="K334" s="258"/>
      <c r="M334" s="259" t="s">
        <v>259</v>
      </c>
      <c r="O334" s="247"/>
    </row>
    <row r="335" spans="1:80">
      <c r="A335" s="256"/>
      <c r="B335" s="260"/>
      <c r="C335" s="325" t="s">
        <v>499</v>
      </c>
      <c r="D335" s="326"/>
      <c r="E335" s="261">
        <v>1.8225</v>
      </c>
      <c r="F335" s="262"/>
      <c r="G335" s="263"/>
      <c r="H335" s="264"/>
      <c r="I335" s="258"/>
      <c r="J335" s="265"/>
      <c r="K335" s="258"/>
      <c r="M335" s="259" t="s">
        <v>499</v>
      </c>
      <c r="O335" s="247"/>
    </row>
    <row r="336" spans="1:80">
      <c r="A336" s="248">
        <v>101</v>
      </c>
      <c r="B336" s="249" t="s">
        <v>500</v>
      </c>
      <c r="C336" s="250" t="s">
        <v>501</v>
      </c>
      <c r="D336" s="251" t="s">
        <v>111</v>
      </c>
      <c r="E336" s="252">
        <v>26.1</v>
      </c>
      <c r="F336" s="252">
        <v>0</v>
      </c>
      <c r="G336" s="253">
        <f>E336*F336</f>
        <v>0</v>
      </c>
      <c r="H336" s="254">
        <v>9.2000000000000003E-4</v>
      </c>
      <c r="I336" s="255">
        <f>E336*H336</f>
        <v>2.4012000000000002E-2</v>
      </c>
      <c r="J336" s="254">
        <v>-5.3999999999999999E-2</v>
      </c>
      <c r="K336" s="255">
        <f>E336*J336</f>
        <v>-1.4094</v>
      </c>
      <c r="O336" s="247">
        <v>2</v>
      </c>
      <c r="AA336" s="220">
        <v>1</v>
      </c>
      <c r="AB336" s="220">
        <v>1</v>
      </c>
      <c r="AC336" s="220">
        <v>1</v>
      </c>
      <c r="AZ336" s="220">
        <v>1</v>
      </c>
      <c r="BA336" s="220">
        <f>IF(AZ336=1,G336,0)</f>
        <v>0</v>
      </c>
      <c r="BB336" s="220">
        <f>IF(AZ336=2,G336,0)</f>
        <v>0</v>
      </c>
      <c r="BC336" s="220">
        <f>IF(AZ336=3,G336,0)</f>
        <v>0</v>
      </c>
      <c r="BD336" s="220">
        <f>IF(AZ336=4,G336,0)</f>
        <v>0</v>
      </c>
      <c r="BE336" s="220">
        <f>IF(AZ336=5,G336,0)</f>
        <v>0</v>
      </c>
      <c r="CA336" s="247">
        <v>1</v>
      </c>
      <c r="CB336" s="247">
        <v>1</v>
      </c>
    </row>
    <row r="337" spans="1:80">
      <c r="A337" s="256"/>
      <c r="B337" s="260"/>
      <c r="C337" s="325" t="s">
        <v>261</v>
      </c>
      <c r="D337" s="326"/>
      <c r="E337" s="261">
        <v>4.05</v>
      </c>
      <c r="F337" s="262"/>
      <c r="G337" s="263"/>
      <c r="H337" s="264"/>
      <c r="I337" s="258"/>
      <c r="J337" s="265"/>
      <c r="K337" s="258"/>
      <c r="M337" s="259" t="s">
        <v>261</v>
      </c>
      <c r="O337" s="247"/>
    </row>
    <row r="338" spans="1:80">
      <c r="A338" s="256"/>
      <c r="B338" s="260"/>
      <c r="C338" s="325" t="s">
        <v>262</v>
      </c>
      <c r="D338" s="326"/>
      <c r="E338" s="261">
        <v>15.75</v>
      </c>
      <c r="F338" s="262"/>
      <c r="G338" s="263"/>
      <c r="H338" s="264"/>
      <c r="I338" s="258"/>
      <c r="J338" s="265"/>
      <c r="K338" s="258"/>
      <c r="M338" s="259" t="s">
        <v>262</v>
      </c>
      <c r="O338" s="247"/>
    </row>
    <row r="339" spans="1:80">
      <c r="A339" s="256"/>
      <c r="B339" s="260"/>
      <c r="C339" s="325" t="s">
        <v>263</v>
      </c>
      <c r="D339" s="326"/>
      <c r="E339" s="261"/>
      <c r="F339" s="262"/>
      <c r="G339" s="263"/>
      <c r="H339" s="264"/>
      <c r="I339" s="258"/>
      <c r="J339" s="265"/>
      <c r="K339" s="258"/>
      <c r="M339" s="259" t="s">
        <v>263</v>
      </c>
      <c r="O339" s="247"/>
    </row>
    <row r="340" spans="1:80">
      <c r="A340" s="248">
        <v>102</v>
      </c>
      <c r="B340" s="249" t="s">
        <v>502</v>
      </c>
      <c r="C340" s="250" t="s">
        <v>503</v>
      </c>
      <c r="D340" s="251" t="s">
        <v>111</v>
      </c>
      <c r="E340" s="252">
        <v>4.2</v>
      </c>
      <c r="F340" s="252">
        <v>0</v>
      </c>
      <c r="G340" s="253">
        <f>E340*F340</f>
        <v>0</v>
      </c>
      <c r="H340" s="254">
        <v>1E-3</v>
      </c>
      <c r="I340" s="255">
        <f>E340*H340</f>
        <v>4.2000000000000006E-3</v>
      </c>
      <c r="J340" s="254">
        <v>0</v>
      </c>
      <c r="K340" s="255">
        <f>E340*J340</f>
        <v>0</v>
      </c>
      <c r="O340" s="247">
        <v>2</v>
      </c>
      <c r="AA340" s="220">
        <v>1</v>
      </c>
      <c r="AB340" s="220">
        <v>1</v>
      </c>
      <c r="AC340" s="220">
        <v>1</v>
      </c>
      <c r="AZ340" s="220">
        <v>1</v>
      </c>
      <c r="BA340" s="220">
        <f>IF(AZ340=1,G340,0)</f>
        <v>0</v>
      </c>
      <c r="BB340" s="220">
        <f>IF(AZ340=2,G340,0)</f>
        <v>0</v>
      </c>
      <c r="BC340" s="220">
        <f>IF(AZ340=3,G340,0)</f>
        <v>0</v>
      </c>
      <c r="BD340" s="220">
        <f>IF(AZ340=4,G340,0)</f>
        <v>0</v>
      </c>
      <c r="BE340" s="220">
        <f>IF(AZ340=5,G340,0)</f>
        <v>0</v>
      </c>
      <c r="CA340" s="247">
        <v>1</v>
      </c>
      <c r="CB340" s="247">
        <v>1</v>
      </c>
    </row>
    <row r="341" spans="1:80">
      <c r="A341" s="256"/>
      <c r="B341" s="260"/>
      <c r="C341" s="325" t="s">
        <v>504</v>
      </c>
      <c r="D341" s="326"/>
      <c r="E341" s="261">
        <v>4.2</v>
      </c>
      <c r="F341" s="262"/>
      <c r="G341" s="263"/>
      <c r="H341" s="264"/>
      <c r="I341" s="258"/>
      <c r="J341" s="265"/>
      <c r="K341" s="258"/>
      <c r="M341" s="259" t="s">
        <v>504</v>
      </c>
      <c r="O341" s="247"/>
    </row>
    <row r="342" spans="1:80">
      <c r="A342" s="248">
        <v>103</v>
      </c>
      <c r="B342" s="249" t="s">
        <v>505</v>
      </c>
      <c r="C342" s="250" t="s">
        <v>506</v>
      </c>
      <c r="D342" s="251" t="s">
        <v>111</v>
      </c>
      <c r="E342" s="252">
        <v>5.7374999999999998</v>
      </c>
      <c r="F342" s="252">
        <v>0</v>
      </c>
      <c r="G342" s="253">
        <f>E342*F342</f>
        <v>0</v>
      </c>
      <c r="H342" s="254">
        <v>1E-3</v>
      </c>
      <c r="I342" s="255">
        <f>E342*H342</f>
        <v>5.7374999999999995E-3</v>
      </c>
      <c r="J342" s="254">
        <v>-3.492E-2</v>
      </c>
      <c r="K342" s="255">
        <f>E342*J342</f>
        <v>-0.20035349999999999</v>
      </c>
      <c r="O342" s="247">
        <v>2</v>
      </c>
      <c r="AA342" s="220">
        <v>1</v>
      </c>
      <c r="AB342" s="220">
        <v>1</v>
      </c>
      <c r="AC342" s="220">
        <v>1</v>
      </c>
      <c r="AZ342" s="220">
        <v>1</v>
      </c>
      <c r="BA342" s="220">
        <f>IF(AZ342=1,G342,0)</f>
        <v>0</v>
      </c>
      <c r="BB342" s="220">
        <f>IF(AZ342=2,G342,0)</f>
        <v>0</v>
      </c>
      <c r="BC342" s="220">
        <f>IF(AZ342=3,G342,0)</f>
        <v>0</v>
      </c>
      <c r="BD342" s="220">
        <f>IF(AZ342=4,G342,0)</f>
        <v>0</v>
      </c>
      <c r="BE342" s="220">
        <f>IF(AZ342=5,G342,0)</f>
        <v>0</v>
      </c>
      <c r="CA342" s="247">
        <v>1</v>
      </c>
      <c r="CB342" s="247">
        <v>1</v>
      </c>
    </row>
    <row r="343" spans="1:80">
      <c r="A343" s="256"/>
      <c r="B343" s="260"/>
      <c r="C343" s="325" t="s">
        <v>499</v>
      </c>
      <c r="D343" s="326"/>
      <c r="E343" s="261">
        <v>1.8225</v>
      </c>
      <c r="F343" s="262"/>
      <c r="G343" s="263"/>
      <c r="H343" s="264"/>
      <c r="I343" s="258"/>
      <c r="J343" s="265"/>
      <c r="K343" s="258"/>
      <c r="M343" s="259" t="s">
        <v>499</v>
      </c>
      <c r="O343" s="247"/>
    </row>
    <row r="344" spans="1:80">
      <c r="A344" s="256"/>
      <c r="B344" s="260"/>
      <c r="C344" s="325" t="s">
        <v>507</v>
      </c>
      <c r="D344" s="326"/>
      <c r="E344" s="261">
        <v>3.915</v>
      </c>
      <c r="F344" s="262"/>
      <c r="G344" s="263"/>
      <c r="H344" s="264"/>
      <c r="I344" s="258"/>
      <c r="J344" s="265"/>
      <c r="K344" s="258"/>
      <c r="M344" s="259" t="s">
        <v>507</v>
      </c>
      <c r="O344" s="247"/>
    </row>
    <row r="345" spans="1:80">
      <c r="A345" s="248">
        <v>104</v>
      </c>
      <c r="B345" s="249" t="s">
        <v>508</v>
      </c>
      <c r="C345" s="250" t="s">
        <v>509</v>
      </c>
      <c r="D345" s="251" t="s">
        <v>160</v>
      </c>
      <c r="E345" s="252">
        <v>46.95</v>
      </c>
      <c r="F345" s="252">
        <v>0</v>
      </c>
      <c r="G345" s="253">
        <f>E345*F345</f>
        <v>0</v>
      </c>
      <c r="H345" s="254">
        <v>0</v>
      </c>
      <c r="I345" s="255">
        <f>E345*H345</f>
        <v>0</v>
      </c>
      <c r="J345" s="254">
        <v>-1.507E-2</v>
      </c>
      <c r="K345" s="255">
        <f>E345*J345</f>
        <v>-0.70753650000000001</v>
      </c>
      <c r="O345" s="247">
        <v>2</v>
      </c>
      <c r="AA345" s="220">
        <v>1</v>
      </c>
      <c r="AB345" s="220">
        <v>0</v>
      </c>
      <c r="AC345" s="220">
        <v>0</v>
      </c>
      <c r="AZ345" s="220">
        <v>1</v>
      </c>
      <c r="BA345" s="220">
        <f>IF(AZ345=1,G345,0)</f>
        <v>0</v>
      </c>
      <c r="BB345" s="220">
        <f>IF(AZ345=2,G345,0)</f>
        <v>0</v>
      </c>
      <c r="BC345" s="220">
        <f>IF(AZ345=3,G345,0)</f>
        <v>0</v>
      </c>
      <c r="BD345" s="220">
        <f>IF(AZ345=4,G345,0)</f>
        <v>0</v>
      </c>
      <c r="BE345" s="220">
        <f>IF(AZ345=5,G345,0)</f>
        <v>0</v>
      </c>
      <c r="CA345" s="247">
        <v>1</v>
      </c>
      <c r="CB345" s="247">
        <v>0</v>
      </c>
    </row>
    <row r="346" spans="1:80">
      <c r="A346" s="248">
        <v>105</v>
      </c>
      <c r="B346" s="249" t="s">
        <v>103</v>
      </c>
      <c r="C346" s="250" t="s">
        <v>510</v>
      </c>
      <c r="D346" s="251" t="s">
        <v>177</v>
      </c>
      <c r="E346" s="252">
        <v>1</v>
      </c>
      <c r="F346" s="252">
        <v>0</v>
      </c>
      <c r="G346" s="253">
        <f>E346*F346</f>
        <v>0</v>
      </c>
      <c r="H346" s="254">
        <v>0</v>
      </c>
      <c r="I346" s="255">
        <f>E346*H346</f>
        <v>0</v>
      </c>
      <c r="J346" s="254"/>
      <c r="K346" s="255">
        <f>E346*J346</f>
        <v>0</v>
      </c>
      <c r="O346" s="247">
        <v>2</v>
      </c>
      <c r="AA346" s="220">
        <v>12</v>
      </c>
      <c r="AB346" s="220">
        <v>0</v>
      </c>
      <c r="AC346" s="220">
        <v>123</v>
      </c>
      <c r="AZ346" s="220">
        <v>1</v>
      </c>
      <c r="BA346" s="220">
        <f>IF(AZ346=1,G346,0)</f>
        <v>0</v>
      </c>
      <c r="BB346" s="220">
        <f>IF(AZ346=2,G346,0)</f>
        <v>0</v>
      </c>
      <c r="BC346" s="220">
        <f>IF(AZ346=3,G346,0)</f>
        <v>0</v>
      </c>
      <c r="BD346" s="220">
        <f>IF(AZ346=4,G346,0)</f>
        <v>0</v>
      </c>
      <c r="BE346" s="220">
        <f>IF(AZ346=5,G346,0)</f>
        <v>0</v>
      </c>
      <c r="CA346" s="247">
        <v>12</v>
      </c>
      <c r="CB346" s="247">
        <v>0</v>
      </c>
    </row>
    <row r="347" spans="1:80">
      <c r="A347" s="248">
        <v>106</v>
      </c>
      <c r="B347" s="249" t="s">
        <v>511</v>
      </c>
      <c r="C347" s="250" t="s">
        <v>512</v>
      </c>
      <c r="D347" s="251" t="s">
        <v>177</v>
      </c>
      <c r="E347" s="252">
        <v>1</v>
      </c>
      <c r="F347" s="252">
        <v>0</v>
      </c>
      <c r="G347" s="253">
        <f>E347*F347</f>
        <v>0</v>
      </c>
      <c r="H347" s="254">
        <v>0</v>
      </c>
      <c r="I347" s="255">
        <f>E347*H347</f>
        <v>0</v>
      </c>
      <c r="J347" s="254"/>
      <c r="K347" s="255">
        <f>E347*J347</f>
        <v>0</v>
      </c>
      <c r="O347" s="247">
        <v>2</v>
      </c>
      <c r="AA347" s="220">
        <v>12</v>
      </c>
      <c r="AB347" s="220">
        <v>0</v>
      </c>
      <c r="AC347" s="220">
        <v>92</v>
      </c>
      <c r="AZ347" s="220">
        <v>1</v>
      </c>
      <c r="BA347" s="220">
        <f>IF(AZ347=1,G347,0)</f>
        <v>0</v>
      </c>
      <c r="BB347" s="220">
        <f>IF(AZ347=2,G347,0)</f>
        <v>0</v>
      </c>
      <c r="BC347" s="220">
        <f>IF(AZ347=3,G347,0)</f>
        <v>0</v>
      </c>
      <c r="BD347" s="220">
        <f>IF(AZ347=4,G347,0)</f>
        <v>0</v>
      </c>
      <c r="BE347" s="220">
        <f>IF(AZ347=5,G347,0)</f>
        <v>0</v>
      </c>
      <c r="CA347" s="247">
        <v>12</v>
      </c>
      <c r="CB347" s="247">
        <v>0</v>
      </c>
    </row>
    <row r="348" spans="1:80">
      <c r="A348" s="248">
        <v>107</v>
      </c>
      <c r="B348" s="249" t="s">
        <v>513</v>
      </c>
      <c r="C348" s="250" t="s">
        <v>514</v>
      </c>
      <c r="D348" s="251" t="s">
        <v>177</v>
      </c>
      <c r="E348" s="252">
        <v>1</v>
      </c>
      <c r="F348" s="252">
        <v>0</v>
      </c>
      <c r="G348" s="253">
        <f>E348*F348</f>
        <v>0</v>
      </c>
      <c r="H348" s="254">
        <v>0</v>
      </c>
      <c r="I348" s="255">
        <f>E348*H348</f>
        <v>0</v>
      </c>
      <c r="J348" s="254"/>
      <c r="K348" s="255">
        <f>E348*J348</f>
        <v>0</v>
      </c>
      <c r="O348" s="247">
        <v>2</v>
      </c>
      <c r="AA348" s="220">
        <v>12</v>
      </c>
      <c r="AB348" s="220">
        <v>0</v>
      </c>
      <c r="AC348" s="220">
        <v>120</v>
      </c>
      <c r="AZ348" s="220">
        <v>1</v>
      </c>
      <c r="BA348" s="220">
        <f>IF(AZ348=1,G348,0)</f>
        <v>0</v>
      </c>
      <c r="BB348" s="220">
        <f>IF(AZ348=2,G348,0)</f>
        <v>0</v>
      </c>
      <c r="BC348" s="220">
        <f>IF(AZ348=3,G348,0)</f>
        <v>0</v>
      </c>
      <c r="BD348" s="220">
        <f>IF(AZ348=4,G348,0)</f>
        <v>0</v>
      </c>
      <c r="BE348" s="220">
        <f>IF(AZ348=5,G348,0)</f>
        <v>0</v>
      </c>
      <c r="CA348" s="247">
        <v>12</v>
      </c>
      <c r="CB348" s="247">
        <v>0</v>
      </c>
    </row>
    <row r="349" spans="1:80">
      <c r="A349" s="266"/>
      <c r="B349" s="267" t="s">
        <v>97</v>
      </c>
      <c r="C349" s="268" t="s">
        <v>472</v>
      </c>
      <c r="D349" s="269"/>
      <c r="E349" s="270"/>
      <c r="F349" s="271"/>
      <c r="G349" s="272">
        <f>SUM(G298:G348)</f>
        <v>0</v>
      </c>
      <c r="H349" s="273"/>
      <c r="I349" s="274">
        <f>SUM(I298:I348)</f>
        <v>4.7027600000000003E-2</v>
      </c>
      <c r="J349" s="273"/>
      <c r="K349" s="274">
        <f>SUM(K298:K348)</f>
        <v>-273.03574900000001</v>
      </c>
      <c r="O349" s="247">
        <v>4</v>
      </c>
      <c r="BA349" s="275">
        <f>SUM(BA298:BA348)</f>
        <v>0</v>
      </c>
      <c r="BB349" s="275">
        <f>SUM(BB298:BB348)</f>
        <v>0</v>
      </c>
      <c r="BC349" s="275">
        <f>SUM(BC298:BC348)</f>
        <v>0</v>
      </c>
      <c r="BD349" s="275">
        <f>SUM(BD298:BD348)</f>
        <v>0</v>
      </c>
      <c r="BE349" s="275">
        <f>SUM(BE298:BE348)</f>
        <v>0</v>
      </c>
    </row>
    <row r="350" spans="1:80">
      <c r="A350" s="237" t="s">
        <v>93</v>
      </c>
      <c r="B350" s="238" t="s">
        <v>515</v>
      </c>
      <c r="C350" s="239" t="s">
        <v>516</v>
      </c>
      <c r="D350" s="240"/>
      <c r="E350" s="241"/>
      <c r="F350" s="241"/>
      <c r="G350" s="242"/>
      <c r="H350" s="243"/>
      <c r="I350" s="244"/>
      <c r="J350" s="245"/>
      <c r="K350" s="246"/>
      <c r="O350" s="247">
        <v>1</v>
      </c>
    </row>
    <row r="351" spans="1:80">
      <c r="A351" s="248">
        <v>108</v>
      </c>
      <c r="B351" s="249" t="s">
        <v>518</v>
      </c>
      <c r="C351" s="250" t="s">
        <v>519</v>
      </c>
      <c r="D351" s="251" t="s">
        <v>111</v>
      </c>
      <c r="E351" s="252">
        <v>30</v>
      </c>
      <c r="F351" s="252">
        <v>0</v>
      </c>
      <c r="G351" s="253">
        <f>E351*F351</f>
        <v>0</v>
      </c>
      <c r="H351" s="254">
        <v>0</v>
      </c>
      <c r="I351" s="255">
        <f>E351*H351</f>
        <v>0</v>
      </c>
      <c r="J351" s="254">
        <v>-5.8999999999999997E-2</v>
      </c>
      <c r="K351" s="255">
        <f>E351*J351</f>
        <v>-1.77</v>
      </c>
      <c r="O351" s="247">
        <v>2</v>
      </c>
      <c r="AA351" s="220">
        <v>1</v>
      </c>
      <c r="AB351" s="220">
        <v>1</v>
      </c>
      <c r="AC351" s="220">
        <v>1</v>
      </c>
      <c r="AZ351" s="220">
        <v>1</v>
      </c>
      <c r="BA351" s="220">
        <f>IF(AZ351=1,G351,0)</f>
        <v>0</v>
      </c>
      <c r="BB351" s="220">
        <f>IF(AZ351=2,G351,0)</f>
        <v>0</v>
      </c>
      <c r="BC351" s="220">
        <f>IF(AZ351=3,G351,0)</f>
        <v>0</v>
      </c>
      <c r="BD351" s="220">
        <f>IF(AZ351=4,G351,0)</f>
        <v>0</v>
      </c>
      <c r="BE351" s="220">
        <f>IF(AZ351=5,G351,0)</f>
        <v>0</v>
      </c>
      <c r="CA351" s="247">
        <v>1</v>
      </c>
      <c r="CB351" s="247">
        <v>1</v>
      </c>
    </row>
    <row r="352" spans="1:80">
      <c r="A352" s="248">
        <v>109</v>
      </c>
      <c r="B352" s="249" t="s">
        <v>520</v>
      </c>
      <c r="C352" s="250" t="s">
        <v>521</v>
      </c>
      <c r="D352" s="251" t="s">
        <v>111</v>
      </c>
      <c r="E352" s="252">
        <v>634.20600000000002</v>
      </c>
      <c r="F352" s="252">
        <v>0</v>
      </c>
      <c r="G352" s="253">
        <f>E352*F352</f>
        <v>0</v>
      </c>
      <c r="H352" s="254">
        <v>0</v>
      </c>
      <c r="I352" s="255">
        <f>E352*H352</f>
        <v>0</v>
      </c>
      <c r="J352" s="254">
        <v>-0.01</v>
      </c>
      <c r="K352" s="255">
        <f>E352*J352</f>
        <v>-6.34206</v>
      </c>
      <c r="O352" s="247">
        <v>2</v>
      </c>
      <c r="AA352" s="220">
        <v>1</v>
      </c>
      <c r="AB352" s="220">
        <v>1</v>
      </c>
      <c r="AC352" s="220">
        <v>1</v>
      </c>
      <c r="AZ352" s="220">
        <v>1</v>
      </c>
      <c r="BA352" s="220">
        <f>IF(AZ352=1,G352,0)</f>
        <v>0</v>
      </c>
      <c r="BB352" s="220">
        <f>IF(AZ352=2,G352,0)</f>
        <v>0</v>
      </c>
      <c r="BC352" s="220">
        <f>IF(AZ352=3,G352,0)</f>
        <v>0</v>
      </c>
      <c r="BD352" s="220">
        <f>IF(AZ352=4,G352,0)</f>
        <v>0</v>
      </c>
      <c r="BE352" s="220">
        <f>IF(AZ352=5,G352,0)</f>
        <v>0</v>
      </c>
      <c r="CA352" s="247">
        <v>1</v>
      </c>
      <c r="CB352" s="247">
        <v>1</v>
      </c>
    </row>
    <row r="353" spans="1:80">
      <c r="A353" s="248">
        <v>110</v>
      </c>
      <c r="B353" s="249" t="s">
        <v>522</v>
      </c>
      <c r="C353" s="250" t="s">
        <v>523</v>
      </c>
      <c r="D353" s="251" t="s">
        <v>111</v>
      </c>
      <c r="E353" s="252">
        <v>30</v>
      </c>
      <c r="F353" s="252">
        <v>0</v>
      </c>
      <c r="G353" s="253">
        <f>E353*F353</f>
        <v>0</v>
      </c>
      <c r="H353" s="254">
        <v>0</v>
      </c>
      <c r="I353" s="255">
        <f>E353*H353</f>
        <v>0</v>
      </c>
      <c r="J353" s="254">
        <v>-5.8999999999999997E-2</v>
      </c>
      <c r="K353" s="255">
        <f>E353*J353</f>
        <v>-1.77</v>
      </c>
      <c r="O353" s="247">
        <v>2</v>
      </c>
      <c r="AA353" s="220">
        <v>1</v>
      </c>
      <c r="AB353" s="220">
        <v>1</v>
      </c>
      <c r="AC353" s="220">
        <v>1</v>
      </c>
      <c r="AZ353" s="220">
        <v>1</v>
      </c>
      <c r="BA353" s="220">
        <f>IF(AZ353=1,G353,0)</f>
        <v>0</v>
      </c>
      <c r="BB353" s="220">
        <f>IF(AZ353=2,G353,0)</f>
        <v>0</v>
      </c>
      <c r="BC353" s="220">
        <f>IF(AZ353=3,G353,0)</f>
        <v>0</v>
      </c>
      <c r="BD353" s="220">
        <f>IF(AZ353=4,G353,0)</f>
        <v>0</v>
      </c>
      <c r="BE353" s="220">
        <f>IF(AZ353=5,G353,0)</f>
        <v>0</v>
      </c>
      <c r="CA353" s="247">
        <v>1</v>
      </c>
      <c r="CB353" s="247">
        <v>1</v>
      </c>
    </row>
    <row r="354" spans="1:80">
      <c r="A354" s="266"/>
      <c r="B354" s="267" t="s">
        <v>97</v>
      </c>
      <c r="C354" s="268" t="s">
        <v>517</v>
      </c>
      <c r="D354" s="269"/>
      <c r="E354" s="270"/>
      <c r="F354" s="271"/>
      <c r="G354" s="272">
        <f>SUM(G350:G353)</f>
        <v>0</v>
      </c>
      <c r="H354" s="273"/>
      <c r="I354" s="274">
        <f>SUM(I350:I353)</f>
        <v>0</v>
      </c>
      <c r="J354" s="273"/>
      <c r="K354" s="274">
        <f>SUM(K350:K353)</f>
        <v>-9.8820599999999992</v>
      </c>
      <c r="O354" s="247">
        <v>4</v>
      </c>
      <c r="BA354" s="275">
        <f>SUM(BA350:BA353)</f>
        <v>0</v>
      </c>
      <c r="BB354" s="275">
        <f>SUM(BB350:BB353)</f>
        <v>0</v>
      </c>
      <c r="BC354" s="275">
        <f>SUM(BC350:BC353)</f>
        <v>0</v>
      </c>
      <c r="BD354" s="275">
        <f>SUM(BD350:BD353)</f>
        <v>0</v>
      </c>
      <c r="BE354" s="275">
        <f>SUM(BE350:BE353)</f>
        <v>0</v>
      </c>
    </row>
    <row r="355" spans="1:80">
      <c r="A355" s="237" t="s">
        <v>93</v>
      </c>
      <c r="B355" s="238" t="s">
        <v>524</v>
      </c>
      <c r="C355" s="239" t="s">
        <v>525</v>
      </c>
      <c r="D355" s="240"/>
      <c r="E355" s="241"/>
      <c r="F355" s="241"/>
      <c r="G355" s="242"/>
      <c r="H355" s="243"/>
      <c r="I355" s="244"/>
      <c r="J355" s="245"/>
      <c r="K355" s="246"/>
      <c r="O355" s="247">
        <v>1</v>
      </c>
    </row>
    <row r="356" spans="1:80">
      <c r="A356" s="248">
        <v>111</v>
      </c>
      <c r="B356" s="249" t="s">
        <v>527</v>
      </c>
      <c r="C356" s="250" t="s">
        <v>528</v>
      </c>
      <c r="D356" s="251" t="s">
        <v>529</v>
      </c>
      <c r="E356" s="252">
        <v>103.27205434139999</v>
      </c>
      <c r="F356" s="252">
        <v>0</v>
      </c>
      <c r="G356" s="253">
        <f>E356*F356</f>
        <v>0</v>
      </c>
      <c r="H356" s="254">
        <v>0</v>
      </c>
      <c r="I356" s="255">
        <f>E356*H356</f>
        <v>0</v>
      </c>
      <c r="J356" s="254"/>
      <c r="K356" s="255">
        <f>E356*J356</f>
        <v>0</v>
      </c>
      <c r="O356" s="247">
        <v>2</v>
      </c>
      <c r="AA356" s="220">
        <v>7</v>
      </c>
      <c r="AB356" s="220">
        <v>1</v>
      </c>
      <c r="AC356" s="220">
        <v>2</v>
      </c>
      <c r="AZ356" s="220">
        <v>1</v>
      </c>
      <c r="BA356" s="220">
        <f>IF(AZ356=1,G356,0)</f>
        <v>0</v>
      </c>
      <c r="BB356" s="220">
        <f>IF(AZ356=2,G356,0)</f>
        <v>0</v>
      </c>
      <c r="BC356" s="220">
        <f>IF(AZ356=3,G356,0)</f>
        <v>0</v>
      </c>
      <c r="BD356" s="220">
        <f>IF(AZ356=4,G356,0)</f>
        <v>0</v>
      </c>
      <c r="BE356" s="220">
        <f>IF(AZ356=5,G356,0)</f>
        <v>0</v>
      </c>
      <c r="CA356" s="247">
        <v>7</v>
      </c>
      <c r="CB356" s="247">
        <v>1</v>
      </c>
    </row>
    <row r="357" spans="1:80">
      <c r="A357" s="248">
        <v>112</v>
      </c>
      <c r="B357" s="249" t="s">
        <v>530</v>
      </c>
      <c r="C357" s="250" t="s">
        <v>531</v>
      </c>
      <c r="D357" s="251" t="s">
        <v>529</v>
      </c>
      <c r="E357" s="252">
        <v>103.27205434139999</v>
      </c>
      <c r="F357" s="252">
        <v>0</v>
      </c>
      <c r="G357" s="253">
        <f>E357*F357</f>
        <v>0</v>
      </c>
      <c r="H357" s="254">
        <v>0</v>
      </c>
      <c r="I357" s="255">
        <f>E357*H357</f>
        <v>0</v>
      </c>
      <c r="J357" s="254"/>
      <c r="K357" s="255">
        <f>E357*J357</f>
        <v>0</v>
      </c>
      <c r="O357" s="247">
        <v>2</v>
      </c>
      <c r="AA357" s="220">
        <v>7</v>
      </c>
      <c r="AB357" s="220">
        <v>1</v>
      </c>
      <c r="AC357" s="220">
        <v>2</v>
      </c>
      <c r="AZ357" s="220">
        <v>1</v>
      </c>
      <c r="BA357" s="220">
        <f>IF(AZ357=1,G357,0)</f>
        <v>0</v>
      </c>
      <c r="BB357" s="220">
        <f>IF(AZ357=2,G357,0)</f>
        <v>0</v>
      </c>
      <c r="BC357" s="220">
        <f>IF(AZ357=3,G357,0)</f>
        <v>0</v>
      </c>
      <c r="BD357" s="220">
        <f>IF(AZ357=4,G357,0)</f>
        <v>0</v>
      </c>
      <c r="BE357" s="220">
        <f>IF(AZ357=5,G357,0)</f>
        <v>0</v>
      </c>
      <c r="CA357" s="247">
        <v>7</v>
      </c>
      <c r="CB357" s="247">
        <v>1</v>
      </c>
    </row>
    <row r="358" spans="1:80">
      <c r="A358" s="266"/>
      <c r="B358" s="267" t="s">
        <v>97</v>
      </c>
      <c r="C358" s="268" t="s">
        <v>526</v>
      </c>
      <c r="D358" s="269"/>
      <c r="E358" s="270"/>
      <c r="F358" s="271"/>
      <c r="G358" s="272">
        <f>SUM(G355:G357)</f>
        <v>0</v>
      </c>
      <c r="H358" s="273"/>
      <c r="I358" s="274">
        <f>SUM(I355:I357)</f>
        <v>0</v>
      </c>
      <c r="J358" s="273"/>
      <c r="K358" s="274">
        <f>SUM(K355:K357)</f>
        <v>0</v>
      </c>
      <c r="O358" s="247">
        <v>4</v>
      </c>
      <c r="BA358" s="275">
        <f>SUM(BA355:BA357)</f>
        <v>0</v>
      </c>
      <c r="BB358" s="275">
        <f>SUM(BB355:BB357)</f>
        <v>0</v>
      </c>
      <c r="BC358" s="275">
        <f>SUM(BC355:BC357)</f>
        <v>0</v>
      </c>
      <c r="BD358" s="275">
        <f>SUM(BD355:BD357)</f>
        <v>0</v>
      </c>
      <c r="BE358" s="275">
        <f>SUM(BE355:BE357)</f>
        <v>0</v>
      </c>
    </row>
    <row r="359" spans="1:80">
      <c r="A359" s="237" t="s">
        <v>93</v>
      </c>
      <c r="B359" s="238" t="s">
        <v>532</v>
      </c>
      <c r="C359" s="239" t="s">
        <v>533</v>
      </c>
      <c r="D359" s="240"/>
      <c r="E359" s="241"/>
      <c r="F359" s="241"/>
      <c r="G359" s="242"/>
      <c r="H359" s="243"/>
      <c r="I359" s="244"/>
      <c r="J359" s="245"/>
      <c r="K359" s="246"/>
      <c r="O359" s="247">
        <v>1</v>
      </c>
    </row>
    <row r="360" spans="1:80" ht="22.5">
      <c r="A360" s="248">
        <v>113</v>
      </c>
      <c r="B360" s="249" t="s">
        <v>535</v>
      </c>
      <c r="C360" s="250" t="s">
        <v>536</v>
      </c>
      <c r="D360" s="251" t="s">
        <v>111</v>
      </c>
      <c r="E360" s="252">
        <v>43.53</v>
      </c>
      <c r="F360" s="252">
        <v>0</v>
      </c>
      <c r="G360" s="253">
        <f>E360*F360</f>
        <v>0</v>
      </c>
      <c r="H360" s="254">
        <v>7.1000000000000002E-4</v>
      </c>
      <c r="I360" s="255">
        <f>E360*H360</f>
        <v>3.0906300000000001E-2</v>
      </c>
      <c r="J360" s="254">
        <v>0</v>
      </c>
      <c r="K360" s="255">
        <f>E360*J360</f>
        <v>0</v>
      </c>
      <c r="O360" s="247">
        <v>2</v>
      </c>
      <c r="AA360" s="220">
        <v>1</v>
      </c>
      <c r="AB360" s="220">
        <v>7</v>
      </c>
      <c r="AC360" s="220">
        <v>7</v>
      </c>
      <c r="AZ360" s="220">
        <v>2</v>
      </c>
      <c r="BA360" s="220">
        <f>IF(AZ360=1,G360,0)</f>
        <v>0</v>
      </c>
      <c r="BB360" s="220">
        <f>IF(AZ360=2,G360,0)</f>
        <v>0</v>
      </c>
      <c r="BC360" s="220">
        <f>IF(AZ360=3,G360,0)</f>
        <v>0</v>
      </c>
      <c r="BD360" s="220">
        <f>IF(AZ360=4,G360,0)</f>
        <v>0</v>
      </c>
      <c r="BE360" s="220">
        <f>IF(AZ360=5,G360,0)</f>
        <v>0</v>
      </c>
      <c r="CA360" s="247">
        <v>1</v>
      </c>
      <c r="CB360" s="247">
        <v>7</v>
      </c>
    </row>
    <row r="361" spans="1:80">
      <c r="A361" s="256"/>
      <c r="B361" s="260"/>
      <c r="C361" s="325" t="s">
        <v>537</v>
      </c>
      <c r="D361" s="326"/>
      <c r="E361" s="261">
        <v>18.53</v>
      </c>
      <c r="F361" s="262"/>
      <c r="G361" s="263"/>
      <c r="H361" s="264"/>
      <c r="I361" s="258"/>
      <c r="J361" s="265"/>
      <c r="K361" s="258"/>
      <c r="M361" s="259" t="s">
        <v>537</v>
      </c>
      <c r="O361" s="247"/>
    </row>
    <row r="362" spans="1:80">
      <c r="A362" s="256"/>
      <c r="B362" s="260"/>
      <c r="C362" s="325" t="s">
        <v>538</v>
      </c>
      <c r="D362" s="326"/>
      <c r="E362" s="261">
        <v>25</v>
      </c>
      <c r="F362" s="262"/>
      <c r="G362" s="263"/>
      <c r="H362" s="264"/>
      <c r="I362" s="258"/>
      <c r="J362" s="265"/>
      <c r="K362" s="258"/>
      <c r="M362" s="259" t="s">
        <v>538</v>
      </c>
      <c r="O362" s="247"/>
    </row>
    <row r="363" spans="1:80">
      <c r="A363" s="248">
        <v>114</v>
      </c>
      <c r="B363" s="249" t="s">
        <v>539</v>
      </c>
      <c r="C363" s="250" t="s">
        <v>540</v>
      </c>
      <c r="D363" s="251" t="s">
        <v>12</v>
      </c>
      <c r="E363" s="252"/>
      <c r="F363" s="252">
        <v>0</v>
      </c>
      <c r="G363" s="253">
        <f>E363*F363</f>
        <v>0</v>
      </c>
      <c r="H363" s="254">
        <v>0</v>
      </c>
      <c r="I363" s="255">
        <f>E363*H363</f>
        <v>0</v>
      </c>
      <c r="J363" s="254"/>
      <c r="K363" s="255">
        <f>E363*J363</f>
        <v>0</v>
      </c>
      <c r="O363" s="247">
        <v>2</v>
      </c>
      <c r="AA363" s="220">
        <v>7</v>
      </c>
      <c r="AB363" s="220">
        <v>1002</v>
      </c>
      <c r="AC363" s="220">
        <v>5</v>
      </c>
      <c r="AZ363" s="220">
        <v>2</v>
      </c>
      <c r="BA363" s="220">
        <f>IF(AZ363=1,G363,0)</f>
        <v>0</v>
      </c>
      <c r="BB363" s="220">
        <f>IF(AZ363=2,G363,0)</f>
        <v>0</v>
      </c>
      <c r="BC363" s="220">
        <f>IF(AZ363=3,G363,0)</f>
        <v>0</v>
      </c>
      <c r="BD363" s="220">
        <f>IF(AZ363=4,G363,0)</f>
        <v>0</v>
      </c>
      <c r="BE363" s="220">
        <f>IF(AZ363=5,G363,0)</f>
        <v>0</v>
      </c>
      <c r="CA363" s="247">
        <v>7</v>
      </c>
      <c r="CB363" s="247">
        <v>1002</v>
      </c>
    </row>
    <row r="364" spans="1:80">
      <c r="A364" s="266"/>
      <c r="B364" s="267" t="s">
        <v>97</v>
      </c>
      <c r="C364" s="268" t="s">
        <v>534</v>
      </c>
      <c r="D364" s="269"/>
      <c r="E364" s="270"/>
      <c r="F364" s="271"/>
      <c r="G364" s="272">
        <f>SUM(G359:G363)</f>
        <v>0</v>
      </c>
      <c r="H364" s="273"/>
      <c r="I364" s="274">
        <f>SUM(I359:I363)</f>
        <v>3.0906300000000001E-2</v>
      </c>
      <c r="J364" s="273"/>
      <c r="K364" s="274">
        <f>SUM(K359:K363)</f>
        <v>0</v>
      </c>
      <c r="O364" s="247">
        <v>4</v>
      </c>
      <c r="BA364" s="275">
        <f>SUM(BA359:BA363)</f>
        <v>0</v>
      </c>
      <c r="BB364" s="275">
        <f>SUM(BB359:BB363)</f>
        <v>0</v>
      </c>
      <c r="BC364" s="275">
        <f>SUM(BC359:BC363)</f>
        <v>0</v>
      </c>
      <c r="BD364" s="275">
        <f>SUM(BD359:BD363)</f>
        <v>0</v>
      </c>
      <c r="BE364" s="275">
        <f>SUM(BE359:BE363)</f>
        <v>0</v>
      </c>
    </row>
    <row r="365" spans="1:80">
      <c r="A365" s="237" t="s">
        <v>93</v>
      </c>
      <c r="B365" s="238" t="s">
        <v>541</v>
      </c>
      <c r="C365" s="239" t="s">
        <v>542</v>
      </c>
      <c r="D365" s="240"/>
      <c r="E365" s="241"/>
      <c r="F365" s="241"/>
      <c r="G365" s="242"/>
      <c r="H365" s="243"/>
      <c r="I365" s="244"/>
      <c r="J365" s="245"/>
      <c r="K365" s="246"/>
      <c r="O365" s="247">
        <v>1</v>
      </c>
    </row>
    <row r="366" spans="1:80" ht="22.5">
      <c r="A366" s="248">
        <v>115</v>
      </c>
      <c r="B366" s="249" t="s">
        <v>544</v>
      </c>
      <c r="C366" s="250" t="s">
        <v>545</v>
      </c>
      <c r="D366" s="251" t="s">
        <v>111</v>
      </c>
      <c r="E366" s="252">
        <v>64.990600000000001</v>
      </c>
      <c r="F366" s="252">
        <v>0</v>
      </c>
      <c r="G366" s="253">
        <f>E366*F366</f>
        <v>0</v>
      </c>
      <c r="H366" s="254">
        <v>3.4000000000000002E-4</v>
      </c>
      <c r="I366" s="255">
        <f>E366*H366</f>
        <v>2.2096804000000001E-2</v>
      </c>
      <c r="J366" s="254">
        <v>0</v>
      </c>
      <c r="K366" s="255">
        <f>E366*J366</f>
        <v>0</v>
      </c>
      <c r="O366" s="247">
        <v>2</v>
      </c>
      <c r="AA366" s="220">
        <v>1</v>
      </c>
      <c r="AB366" s="220">
        <v>7</v>
      </c>
      <c r="AC366" s="220">
        <v>7</v>
      </c>
      <c r="AZ366" s="220">
        <v>2</v>
      </c>
      <c r="BA366" s="220">
        <f>IF(AZ366=1,G366,0)</f>
        <v>0</v>
      </c>
      <c r="BB366" s="220">
        <f>IF(AZ366=2,G366,0)</f>
        <v>0</v>
      </c>
      <c r="BC366" s="220">
        <f>IF(AZ366=3,G366,0)</f>
        <v>0</v>
      </c>
      <c r="BD366" s="220">
        <f>IF(AZ366=4,G366,0)</f>
        <v>0</v>
      </c>
      <c r="BE366" s="220">
        <f>IF(AZ366=5,G366,0)</f>
        <v>0</v>
      </c>
      <c r="CA366" s="247">
        <v>1</v>
      </c>
      <c r="CB366" s="247">
        <v>7</v>
      </c>
    </row>
    <row r="367" spans="1:80">
      <c r="A367" s="256"/>
      <c r="B367" s="260"/>
      <c r="C367" s="325" t="s">
        <v>546</v>
      </c>
      <c r="D367" s="326"/>
      <c r="E367" s="261">
        <v>18.414999999999999</v>
      </c>
      <c r="F367" s="262"/>
      <c r="G367" s="263"/>
      <c r="H367" s="264"/>
      <c r="I367" s="258"/>
      <c r="J367" s="265"/>
      <c r="K367" s="258"/>
      <c r="M367" s="259" t="s">
        <v>546</v>
      </c>
      <c r="O367" s="247"/>
    </row>
    <row r="368" spans="1:80">
      <c r="A368" s="256"/>
      <c r="B368" s="260"/>
      <c r="C368" s="325" t="s">
        <v>547</v>
      </c>
      <c r="D368" s="326"/>
      <c r="E368" s="261">
        <v>45</v>
      </c>
      <c r="F368" s="262"/>
      <c r="G368" s="263"/>
      <c r="H368" s="264"/>
      <c r="I368" s="258"/>
      <c r="J368" s="265"/>
      <c r="K368" s="258"/>
      <c r="M368" s="259" t="s">
        <v>547</v>
      </c>
      <c r="O368" s="247"/>
    </row>
    <row r="369" spans="1:80">
      <c r="A369" s="256"/>
      <c r="B369" s="260"/>
      <c r="C369" s="325" t="s">
        <v>963</v>
      </c>
      <c r="D369" s="326"/>
      <c r="E369" s="261">
        <v>0.54779999999999995</v>
      </c>
      <c r="F369" s="262"/>
      <c r="G369" s="263"/>
      <c r="H369" s="264"/>
      <c r="I369" s="258"/>
      <c r="J369" s="265"/>
      <c r="K369" s="258"/>
      <c r="M369" s="259" t="s">
        <v>963</v>
      </c>
      <c r="O369" s="247"/>
    </row>
    <row r="370" spans="1:80">
      <c r="A370" s="256"/>
      <c r="B370" s="260"/>
      <c r="C370" s="325" t="s">
        <v>962</v>
      </c>
      <c r="D370" s="326"/>
      <c r="E370" s="261">
        <v>1.0278</v>
      </c>
      <c r="F370" s="262"/>
      <c r="G370" s="263"/>
      <c r="H370" s="264"/>
      <c r="I370" s="258"/>
      <c r="J370" s="265"/>
      <c r="K370" s="258"/>
      <c r="M370" s="259" t="s">
        <v>962</v>
      </c>
      <c r="O370" s="247"/>
    </row>
    <row r="371" spans="1:80" ht="22.5">
      <c r="A371" s="248">
        <v>116</v>
      </c>
      <c r="B371" s="249" t="s">
        <v>548</v>
      </c>
      <c r="C371" s="250" t="s">
        <v>549</v>
      </c>
      <c r="D371" s="251" t="s">
        <v>111</v>
      </c>
      <c r="E371" s="252">
        <v>64.990600000000001</v>
      </c>
      <c r="F371" s="252">
        <v>0</v>
      </c>
      <c r="G371" s="253">
        <f>E371*F371</f>
        <v>0</v>
      </c>
      <c r="H371" s="254">
        <v>3.0599999999999998E-3</v>
      </c>
      <c r="I371" s="255">
        <f>E371*H371</f>
        <v>0.19887123599999998</v>
      </c>
      <c r="J371" s="254">
        <v>0</v>
      </c>
      <c r="K371" s="255">
        <f>E371*J371</f>
        <v>0</v>
      </c>
      <c r="O371" s="247">
        <v>2</v>
      </c>
      <c r="AA371" s="220">
        <v>2</v>
      </c>
      <c r="AB371" s="220">
        <v>0</v>
      </c>
      <c r="AC371" s="220">
        <v>0</v>
      </c>
      <c r="AZ371" s="220">
        <v>2</v>
      </c>
      <c r="BA371" s="220">
        <f>IF(AZ371=1,G371,0)</f>
        <v>0</v>
      </c>
      <c r="BB371" s="220">
        <f>IF(AZ371=2,G371,0)</f>
        <v>0</v>
      </c>
      <c r="BC371" s="220">
        <f>IF(AZ371=3,G371,0)</f>
        <v>0</v>
      </c>
      <c r="BD371" s="220">
        <f>IF(AZ371=4,G371,0)</f>
        <v>0</v>
      </c>
      <c r="BE371" s="220">
        <f>IF(AZ371=5,G371,0)</f>
        <v>0</v>
      </c>
      <c r="CA371" s="247">
        <v>2</v>
      </c>
      <c r="CB371" s="247">
        <v>0</v>
      </c>
    </row>
    <row r="372" spans="1:80">
      <c r="A372" s="256"/>
      <c r="B372" s="257"/>
      <c r="C372" s="327" t="s">
        <v>550</v>
      </c>
      <c r="D372" s="328"/>
      <c r="E372" s="328"/>
      <c r="F372" s="328"/>
      <c r="G372" s="329"/>
      <c r="I372" s="258"/>
      <c r="K372" s="258"/>
      <c r="L372" s="259" t="s">
        <v>550</v>
      </c>
      <c r="O372" s="247">
        <v>3</v>
      </c>
    </row>
    <row r="373" spans="1:80">
      <c r="A373" s="256"/>
      <c r="B373" s="260"/>
      <c r="C373" s="325" t="s">
        <v>546</v>
      </c>
      <c r="D373" s="326"/>
      <c r="E373" s="261">
        <v>18.414999999999999</v>
      </c>
      <c r="F373" s="262"/>
      <c r="G373" s="263"/>
      <c r="H373" s="264"/>
      <c r="I373" s="258"/>
      <c r="J373" s="265"/>
      <c r="K373" s="258"/>
      <c r="M373" s="259" t="s">
        <v>546</v>
      </c>
      <c r="O373" s="247"/>
    </row>
    <row r="374" spans="1:80">
      <c r="A374" s="256"/>
      <c r="B374" s="260"/>
      <c r="C374" s="325" t="s">
        <v>547</v>
      </c>
      <c r="D374" s="326"/>
      <c r="E374" s="261">
        <v>45</v>
      </c>
      <c r="F374" s="262"/>
      <c r="G374" s="263"/>
      <c r="H374" s="264"/>
      <c r="I374" s="258"/>
      <c r="J374" s="265"/>
      <c r="K374" s="258"/>
      <c r="M374" s="259" t="s">
        <v>547</v>
      </c>
      <c r="O374" s="247"/>
    </row>
    <row r="375" spans="1:80">
      <c r="A375" s="256"/>
      <c r="B375" s="260"/>
      <c r="C375" s="325" t="s">
        <v>963</v>
      </c>
      <c r="D375" s="326"/>
      <c r="E375" s="261">
        <v>0.54779999999999995</v>
      </c>
      <c r="F375" s="262"/>
      <c r="G375" s="263"/>
      <c r="H375" s="264"/>
      <c r="I375" s="258"/>
      <c r="J375" s="265"/>
      <c r="K375" s="258"/>
      <c r="M375" s="259" t="s">
        <v>963</v>
      </c>
      <c r="O375" s="247"/>
    </row>
    <row r="376" spans="1:80">
      <c r="A376" s="256"/>
      <c r="B376" s="260"/>
      <c r="C376" s="325" t="s">
        <v>962</v>
      </c>
      <c r="D376" s="326"/>
      <c r="E376" s="261">
        <v>1.0278</v>
      </c>
      <c r="F376" s="262"/>
      <c r="G376" s="263"/>
      <c r="H376" s="264"/>
      <c r="I376" s="258"/>
      <c r="J376" s="265"/>
      <c r="K376" s="258"/>
      <c r="M376" s="259" t="s">
        <v>962</v>
      </c>
      <c r="O376" s="247"/>
    </row>
    <row r="377" spans="1:80">
      <c r="A377" s="248">
        <v>117</v>
      </c>
      <c r="B377" s="249" t="s">
        <v>551</v>
      </c>
      <c r="C377" s="250" t="s">
        <v>552</v>
      </c>
      <c r="D377" s="251" t="s">
        <v>12</v>
      </c>
      <c r="E377" s="252"/>
      <c r="F377" s="252">
        <v>0</v>
      </c>
      <c r="G377" s="253">
        <f>E377*F377</f>
        <v>0</v>
      </c>
      <c r="H377" s="254">
        <v>0</v>
      </c>
      <c r="I377" s="255">
        <f>E377*H377</f>
        <v>0</v>
      </c>
      <c r="J377" s="254"/>
      <c r="K377" s="255">
        <f>E377*J377</f>
        <v>0</v>
      </c>
      <c r="O377" s="247">
        <v>2</v>
      </c>
      <c r="AA377" s="220">
        <v>7</v>
      </c>
      <c r="AB377" s="220">
        <v>1002</v>
      </c>
      <c r="AC377" s="220">
        <v>5</v>
      </c>
      <c r="AZ377" s="220">
        <v>2</v>
      </c>
      <c r="BA377" s="220">
        <f>IF(AZ377=1,G377,0)</f>
        <v>0</v>
      </c>
      <c r="BB377" s="220">
        <f>IF(AZ377=2,G377,0)</f>
        <v>0</v>
      </c>
      <c r="BC377" s="220">
        <f>IF(AZ377=3,G377,0)</f>
        <v>0</v>
      </c>
      <c r="BD377" s="220">
        <f>IF(AZ377=4,G377,0)</f>
        <v>0</v>
      </c>
      <c r="BE377" s="220">
        <f>IF(AZ377=5,G377,0)</f>
        <v>0</v>
      </c>
      <c r="CA377" s="247">
        <v>7</v>
      </c>
      <c r="CB377" s="247">
        <v>1002</v>
      </c>
    </row>
    <row r="378" spans="1:80">
      <c r="A378" s="266"/>
      <c r="B378" s="267" t="s">
        <v>97</v>
      </c>
      <c r="C378" s="268" t="s">
        <v>543</v>
      </c>
      <c r="D378" s="269"/>
      <c r="E378" s="270"/>
      <c r="F378" s="271"/>
      <c r="G378" s="272">
        <f>SUM(G365:G377)</f>
        <v>0</v>
      </c>
      <c r="H378" s="273"/>
      <c r="I378" s="274">
        <f>SUM(I365:I377)</f>
        <v>0.22096803999999998</v>
      </c>
      <c r="J378" s="273"/>
      <c r="K378" s="274">
        <f>SUM(K365:K377)</f>
        <v>0</v>
      </c>
      <c r="O378" s="247">
        <v>4</v>
      </c>
      <c r="BA378" s="275">
        <f>SUM(BA365:BA377)</f>
        <v>0</v>
      </c>
      <c r="BB378" s="275">
        <f>SUM(BB365:BB377)</f>
        <v>0</v>
      </c>
      <c r="BC378" s="275">
        <f>SUM(BC365:BC377)</f>
        <v>0</v>
      </c>
      <c r="BD378" s="275">
        <f>SUM(BD365:BD377)</f>
        <v>0</v>
      </c>
      <c r="BE378" s="275">
        <f>SUM(BE365:BE377)</f>
        <v>0</v>
      </c>
    </row>
    <row r="379" spans="1:80">
      <c r="A379" s="237" t="s">
        <v>93</v>
      </c>
      <c r="B379" s="238" t="s">
        <v>553</v>
      </c>
      <c r="C379" s="239" t="s">
        <v>554</v>
      </c>
      <c r="D379" s="240"/>
      <c r="E379" s="241"/>
      <c r="F379" s="241"/>
      <c r="G379" s="242"/>
      <c r="H379" s="243"/>
      <c r="I379" s="244"/>
      <c r="J379" s="245"/>
      <c r="K379" s="246"/>
      <c r="O379" s="247">
        <v>1</v>
      </c>
    </row>
    <row r="380" spans="1:80" ht="22.5">
      <c r="A380" s="248">
        <v>118</v>
      </c>
      <c r="B380" s="249" t="s">
        <v>556</v>
      </c>
      <c r="C380" s="250" t="s">
        <v>557</v>
      </c>
      <c r="D380" s="251" t="s">
        <v>111</v>
      </c>
      <c r="E380" s="252">
        <v>213.73099999999999</v>
      </c>
      <c r="F380" s="252">
        <v>0</v>
      </c>
      <c r="G380" s="253">
        <f>E380*F380</f>
        <v>0</v>
      </c>
      <c r="H380" s="254">
        <v>0</v>
      </c>
      <c r="I380" s="255">
        <f>E380*H380</f>
        <v>0</v>
      </c>
      <c r="J380" s="254">
        <v>0</v>
      </c>
      <c r="K380" s="255">
        <f>E380*J380</f>
        <v>0</v>
      </c>
      <c r="O380" s="247">
        <v>2</v>
      </c>
      <c r="AA380" s="220">
        <v>1</v>
      </c>
      <c r="AB380" s="220">
        <v>7</v>
      </c>
      <c r="AC380" s="220">
        <v>7</v>
      </c>
      <c r="AZ380" s="220">
        <v>2</v>
      </c>
      <c r="BA380" s="220">
        <f>IF(AZ380=1,G380,0)</f>
        <v>0</v>
      </c>
      <c r="BB380" s="220">
        <f>IF(AZ380=2,G380,0)</f>
        <v>0</v>
      </c>
      <c r="BC380" s="220">
        <f>IF(AZ380=3,G380,0)</f>
        <v>0</v>
      </c>
      <c r="BD380" s="220">
        <f>IF(AZ380=4,G380,0)</f>
        <v>0</v>
      </c>
      <c r="BE380" s="220">
        <f>IF(AZ380=5,G380,0)</f>
        <v>0</v>
      </c>
      <c r="CA380" s="247">
        <v>1</v>
      </c>
      <c r="CB380" s="247">
        <v>7</v>
      </c>
    </row>
    <row r="381" spans="1:80">
      <c r="A381" s="248">
        <v>119</v>
      </c>
      <c r="B381" s="249" t="s">
        <v>558</v>
      </c>
      <c r="C381" s="250" t="s">
        <v>559</v>
      </c>
      <c r="D381" s="251" t="s">
        <v>111</v>
      </c>
      <c r="E381" s="252">
        <v>32.479999999999997</v>
      </c>
      <c r="F381" s="252">
        <v>0</v>
      </c>
      <c r="G381" s="253">
        <f>E381*F381</f>
        <v>0</v>
      </c>
      <c r="H381" s="254">
        <v>1.6000000000000001E-4</v>
      </c>
      <c r="I381" s="255">
        <f>E381*H381</f>
        <v>5.1967999999999997E-3</v>
      </c>
      <c r="J381" s="254">
        <v>0</v>
      </c>
      <c r="K381" s="255">
        <f>E381*J381</f>
        <v>0</v>
      </c>
      <c r="O381" s="247">
        <v>2</v>
      </c>
      <c r="AA381" s="220">
        <v>1</v>
      </c>
      <c r="AB381" s="220">
        <v>7</v>
      </c>
      <c r="AC381" s="220">
        <v>7</v>
      </c>
      <c r="AZ381" s="220">
        <v>2</v>
      </c>
      <c r="BA381" s="220">
        <f>IF(AZ381=1,G381,0)</f>
        <v>0</v>
      </c>
      <c r="BB381" s="220">
        <f>IF(AZ381=2,G381,0)</f>
        <v>0</v>
      </c>
      <c r="BC381" s="220">
        <f>IF(AZ381=3,G381,0)</f>
        <v>0</v>
      </c>
      <c r="BD381" s="220">
        <f>IF(AZ381=4,G381,0)</f>
        <v>0</v>
      </c>
      <c r="BE381" s="220">
        <f>IF(AZ381=5,G381,0)</f>
        <v>0</v>
      </c>
      <c r="CA381" s="247">
        <v>1</v>
      </c>
      <c r="CB381" s="247">
        <v>7</v>
      </c>
    </row>
    <row r="382" spans="1:80">
      <c r="A382" s="256"/>
      <c r="B382" s="260"/>
      <c r="C382" s="325" t="s">
        <v>977</v>
      </c>
      <c r="D382" s="326"/>
      <c r="E382" s="261">
        <v>29.37</v>
      </c>
      <c r="F382" s="262"/>
      <c r="G382" s="263"/>
      <c r="H382" s="264"/>
      <c r="I382" s="258"/>
      <c r="J382" s="265"/>
      <c r="K382" s="258"/>
      <c r="M382" s="259" t="s">
        <v>560</v>
      </c>
      <c r="O382" s="247"/>
    </row>
    <row r="383" spans="1:80">
      <c r="A383" s="256"/>
      <c r="B383" s="260"/>
      <c r="C383" s="325" t="s">
        <v>961</v>
      </c>
      <c r="D383" s="326"/>
      <c r="E383" s="261">
        <v>1.1180000000000001</v>
      </c>
      <c r="F383" s="262"/>
      <c r="G383" s="263"/>
      <c r="H383" s="264"/>
      <c r="I383" s="258"/>
      <c r="J383" s="265"/>
      <c r="K383" s="258"/>
      <c r="M383" s="259" t="s">
        <v>961</v>
      </c>
      <c r="O383" s="247"/>
    </row>
    <row r="384" spans="1:80">
      <c r="A384" s="256"/>
      <c r="B384" s="260"/>
      <c r="C384" s="325" t="s">
        <v>960</v>
      </c>
      <c r="D384" s="326"/>
      <c r="E384" s="261">
        <v>1.9942</v>
      </c>
      <c r="F384" s="262"/>
      <c r="G384" s="263"/>
      <c r="H384" s="264"/>
      <c r="I384" s="258"/>
      <c r="J384" s="265"/>
      <c r="K384" s="258"/>
      <c r="M384" s="259" t="s">
        <v>960</v>
      </c>
      <c r="O384" s="247"/>
    </row>
    <row r="385" spans="1:80">
      <c r="A385" s="248">
        <v>120</v>
      </c>
      <c r="B385" s="249" t="s">
        <v>561</v>
      </c>
      <c r="C385" s="250" t="s">
        <v>973</v>
      </c>
      <c r="D385" s="251" t="s">
        <v>120</v>
      </c>
      <c r="E385" s="252">
        <v>7.2</v>
      </c>
      <c r="F385" s="252">
        <v>0</v>
      </c>
      <c r="G385" s="253">
        <f>E385*F385</f>
        <v>0</v>
      </c>
      <c r="H385" s="254">
        <v>0.02</v>
      </c>
      <c r="I385" s="255">
        <f>E385*H385</f>
        <v>0.14400000000000002</v>
      </c>
      <c r="J385" s="254"/>
      <c r="K385" s="255">
        <f>E385*J385</f>
        <v>0</v>
      </c>
      <c r="O385" s="247">
        <v>2</v>
      </c>
      <c r="AA385" s="220">
        <v>3</v>
      </c>
      <c r="AB385" s="220">
        <v>7</v>
      </c>
      <c r="AC385" s="220" t="s">
        <v>561</v>
      </c>
      <c r="AZ385" s="220">
        <v>2</v>
      </c>
      <c r="BA385" s="220">
        <f>IF(AZ385=1,G385,0)</f>
        <v>0</v>
      </c>
      <c r="BB385" s="220">
        <f>IF(AZ385=2,G385,0)</f>
        <v>0</v>
      </c>
      <c r="BC385" s="220">
        <f>IF(AZ385=3,G385,0)</f>
        <v>0</v>
      </c>
      <c r="BD385" s="220">
        <f>IF(AZ385=4,G385,0)</f>
        <v>0</v>
      </c>
      <c r="BE385" s="220">
        <f>IF(AZ385=5,G385,0)</f>
        <v>0</v>
      </c>
      <c r="CA385" s="247">
        <v>3</v>
      </c>
      <c r="CB385" s="247">
        <v>7</v>
      </c>
    </row>
    <row r="386" spans="1:80">
      <c r="A386" s="256"/>
      <c r="B386" s="260"/>
      <c r="C386" s="325" t="s">
        <v>976</v>
      </c>
      <c r="D386" s="326"/>
      <c r="E386" s="261">
        <v>6.5906000000000002</v>
      </c>
      <c r="F386" s="262"/>
      <c r="G386" s="263"/>
      <c r="H386" s="264"/>
      <c r="I386" s="258"/>
      <c r="J386" s="265"/>
      <c r="K386" s="258"/>
      <c r="M386" s="259" t="s">
        <v>959</v>
      </c>
      <c r="O386" s="247"/>
    </row>
    <row r="387" spans="1:80">
      <c r="A387" s="256"/>
      <c r="B387" s="260"/>
      <c r="C387" s="325" t="s">
        <v>958</v>
      </c>
      <c r="D387" s="326"/>
      <c r="E387" s="261">
        <v>0.1145</v>
      </c>
      <c r="F387" s="262"/>
      <c r="G387" s="263"/>
      <c r="H387" s="264"/>
      <c r="I387" s="258"/>
      <c r="J387" s="265"/>
      <c r="K387" s="258"/>
      <c r="M387" s="259" t="s">
        <v>958</v>
      </c>
      <c r="O387" s="247"/>
    </row>
    <row r="388" spans="1:80">
      <c r="A388" s="256"/>
      <c r="B388" s="260"/>
      <c r="C388" s="325" t="s">
        <v>957</v>
      </c>
      <c r="D388" s="326"/>
      <c r="E388" s="261">
        <v>0.20419999999999999</v>
      </c>
      <c r="F388" s="262"/>
      <c r="G388" s="263"/>
      <c r="H388" s="264"/>
      <c r="I388" s="258"/>
      <c r="J388" s="265"/>
      <c r="K388" s="258"/>
      <c r="M388" s="259" t="s">
        <v>957</v>
      </c>
      <c r="O388" s="247"/>
    </row>
    <row r="389" spans="1:80">
      <c r="A389" s="256"/>
      <c r="B389" s="260"/>
      <c r="C389" s="325" t="s">
        <v>956</v>
      </c>
      <c r="D389" s="326"/>
      <c r="E389" s="261">
        <v>0.1026</v>
      </c>
      <c r="F389" s="262"/>
      <c r="G389" s="263"/>
      <c r="H389" s="264"/>
      <c r="I389" s="258"/>
      <c r="J389" s="265"/>
      <c r="K389" s="258"/>
      <c r="M389" s="259" t="s">
        <v>956</v>
      </c>
      <c r="O389" s="247"/>
    </row>
    <row r="390" spans="1:80">
      <c r="A390" s="256"/>
      <c r="B390" s="260"/>
      <c r="C390" s="325" t="s">
        <v>955</v>
      </c>
      <c r="D390" s="326"/>
      <c r="E390" s="261">
        <v>0.18310000000000001</v>
      </c>
      <c r="F390" s="262"/>
      <c r="G390" s="263"/>
      <c r="H390" s="264"/>
      <c r="I390" s="258"/>
      <c r="J390" s="265"/>
      <c r="K390" s="258"/>
      <c r="M390" s="259" t="s">
        <v>955</v>
      </c>
      <c r="O390" s="247"/>
    </row>
    <row r="391" spans="1:80">
      <c r="A391" s="248">
        <v>121</v>
      </c>
      <c r="B391" s="249" t="s">
        <v>562</v>
      </c>
      <c r="C391" s="250" t="s">
        <v>974</v>
      </c>
      <c r="D391" s="251" t="s">
        <v>111</v>
      </c>
      <c r="E391" s="252">
        <v>218.00559999999999</v>
      </c>
      <c r="F391" s="252">
        <v>0</v>
      </c>
      <c r="G391" s="253">
        <f>E391*F391</f>
        <v>0</v>
      </c>
      <c r="H391" s="254">
        <v>4.0000000000000001E-3</v>
      </c>
      <c r="I391" s="255">
        <f>E391*H391</f>
        <v>0.87202239999999998</v>
      </c>
      <c r="J391" s="254"/>
      <c r="K391" s="255">
        <f>E391*J391</f>
        <v>0</v>
      </c>
      <c r="O391" s="247">
        <v>2</v>
      </c>
      <c r="AA391" s="220">
        <v>3</v>
      </c>
      <c r="AB391" s="220">
        <v>7</v>
      </c>
      <c r="AC391" s="220">
        <v>63151406</v>
      </c>
      <c r="AZ391" s="220">
        <v>2</v>
      </c>
      <c r="BA391" s="220">
        <f>IF(AZ391=1,G391,0)</f>
        <v>0</v>
      </c>
      <c r="BB391" s="220">
        <f>IF(AZ391=2,G391,0)</f>
        <v>0</v>
      </c>
      <c r="BC391" s="220">
        <f>IF(AZ391=3,G391,0)</f>
        <v>0</v>
      </c>
      <c r="BD391" s="220">
        <f>IF(AZ391=4,G391,0)</f>
        <v>0</v>
      </c>
      <c r="BE391" s="220">
        <f>IF(AZ391=5,G391,0)</f>
        <v>0</v>
      </c>
      <c r="CA391" s="247">
        <v>3</v>
      </c>
      <c r="CB391" s="247">
        <v>7</v>
      </c>
    </row>
    <row r="392" spans="1:80">
      <c r="A392" s="256"/>
      <c r="B392" s="260"/>
      <c r="C392" s="325" t="s">
        <v>563</v>
      </c>
      <c r="D392" s="326"/>
      <c r="E392" s="261">
        <v>218.00559999999999</v>
      </c>
      <c r="F392" s="262"/>
      <c r="G392" s="263"/>
      <c r="H392" s="264"/>
      <c r="I392" s="258"/>
      <c r="J392" s="265"/>
      <c r="K392" s="258"/>
      <c r="M392" s="259" t="s">
        <v>563</v>
      </c>
      <c r="O392" s="247"/>
    </row>
    <row r="393" spans="1:80">
      <c r="A393" s="248">
        <v>122</v>
      </c>
      <c r="B393" s="249" t="s">
        <v>564</v>
      </c>
      <c r="C393" s="250" t="s">
        <v>565</v>
      </c>
      <c r="D393" s="251" t="s">
        <v>111</v>
      </c>
      <c r="E393" s="252">
        <v>218.00559999999999</v>
      </c>
      <c r="F393" s="252">
        <v>0</v>
      </c>
      <c r="G393" s="253">
        <f>E393*F393</f>
        <v>0</v>
      </c>
      <c r="H393" s="254">
        <v>4.7999999999999996E-3</v>
      </c>
      <c r="I393" s="255">
        <f>E393*H393</f>
        <v>1.0464268799999998</v>
      </c>
      <c r="J393" s="254"/>
      <c r="K393" s="255">
        <f>E393*J393</f>
        <v>0</v>
      </c>
      <c r="O393" s="247">
        <v>2</v>
      </c>
      <c r="AA393" s="220">
        <v>3</v>
      </c>
      <c r="AB393" s="220">
        <v>7</v>
      </c>
      <c r="AC393" s="220">
        <v>63151408</v>
      </c>
      <c r="AZ393" s="220">
        <v>2</v>
      </c>
      <c r="BA393" s="220">
        <f>IF(AZ393=1,G393,0)</f>
        <v>0</v>
      </c>
      <c r="BB393" s="220">
        <f>IF(AZ393=2,G393,0)</f>
        <v>0</v>
      </c>
      <c r="BC393" s="220">
        <f>IF(AZ393=3,G393,0)</f>
        <v>0</v>
      </c>
      <c r="BD393" s="220">
        <f>IF(AZ393=4,G393,0)</f>
        <v>0</v>
      </c>
      <c r="BE393" s="220">
        <f>IF(AZ393=5,G393,0)</f>
        <v>0</v>
      </c>
      <c r="CA393" s="247">
        <v>3</v>
      </c>
      <c r="CB393" s="247">
        <v>7</v>
      </c>
    </row>
    <row r="394" spans="1:80">
      <c r="A394" s="248">
        <v>123</v>
      </c>
      <c r="B394" s="249" t="s">
        <v>566</v>
      </c>
      <c r="C394" s="250" t="s">
        <v>567</v>
      </c>
      <c r="D394" s="251" t="s">
        <v>12</v>
      </c>
      <c r="E394" s="252"/>
      <c r="F394" s="252">
        <v>0</v>
      </c>
      <c r="G394" s="253">
        <f>E394*F394</f>
        <v>0</v>
      </c>
      <c r="H394" s="254">
        <v>0</v>
      </c>
      <c r="I394" s="255">
        <f>E394*H394</f>
        <v>0</v>
      </c>
      <c r="J394" s="254"/>
      <c r="K394" s="255">
        <f>E394*J394</f>
        <v>0</v>
      </c>
      <c r="O394" s="247">
        <v>2</v>
      </c>
      <c r="AA394" s="220">
        <v>7</v>
      </c>
      <c r="AB394" s="220">
        <v>1002</v>
      </c>
      <c r="AC394" s="220">
        <v>5</v>
      </c>
      <c r="AZ394" s="220">
        <v>2</v>
      </c>
      <c r="BA394" s="220">
        <f>IF(AZ394=1,G394,0)</f>
        <v>0</v>
      </c>
      <c r="BB394" s="220">
        <f>IF(AZ394=2,G394,0)</f>
        <v>0</v>
      </c>
      <c r="BC394" s="220">
        <f>IF(AZ394=3,G394,0)</f>
        <v>0</v>
      </c>
      <c r="BD394" s="220">
        <f>IF(AZ394=4,G394,0)</f>
        <v>0</v>
      </c>
      <c r="BE394" s="220">
        <f>IF(AZ394=5,G394,0)</f>
        <v>0</v>
      </c>
      <c r="CA394" s="247">
        <v>7</v>
      </c>
      <c r="CB394" s="247">
        <v>1002</v>
      </c>
    </row>
    <row r="395" spans="1:80">
      <c r="A395" s="266"/>
      <c r="B395" s="267" t="s">
        <v>97</v>
      </c>
      <c r="C395" s="268" t="s">
        <v>555</v>
      </c>
      <c r="D395" s="269"/>
      <c r="E395" s="270"/>
      <c r="F395" s="271"/>
      <c r="G395" s="272">
        <f>SUM(G379:G394)</f>
        <v>0</v>
      </c>
      <c r="H395" s="273"/>
      <c r="I395" s="274">
        <f>SUM(I379:I394)</f>
        <v>2.0676460799999998</v>
      </c>
      <c r="J395" s="273"/>
      <c r="K395" s="274">
        <f>SUM(K379:K394)</f>
        <v>0</v>
      </c>
      <c r="O395" s="247">
        <v>4</v>
      </c>
      <c r="BA395" s="275">
        <f>SUM(BA379:BA394)</f>
        <v>0</v>
      </c>
      <c r="BB395" s="275">
        <f>SUM(BB379:BB394)</f>
        <v>0</v>
      </c>
      <c r="BC395" s="275">
        <f>SUM(BC379:BC394)</f>
        <v>0</v>
      </c>
      <c r="BD395" s="275">
        <f>SUM(BD379:BD394)</f>
        <v>0</v>
      </c>
      <c r="BE395" s="275">
        <f>SUM(BE379:BE394)</f>
        <v>0</v>
      </c>
    </row>
    <row r="396" spans="1:80">
      <c r="A396" s="237" t="s">
        <v>93</v>
      </c>
      <c r="B396" s="238" t="s">
        <v>568</v>
      </c>
      <c r="C396" s="239" t="s">
        <v>569</v>
      </c>
      <c r="D396" s="240"/>
      <c r="E396" s="241"/>
      <c r="F396" s="241"/>
      <c r="G396" s="242"/>
      <c r="H396" s="243"/>
      <c r="I396" s="244"/>
      <c r="J396" s="245"/>
      <c r="K396" s="246"/>
      <c r="O396" s="247">
        <v>1</v>
      </c>
    </row>
    <row r="397" spans="1:80">
      <c r="A397" s="248">
        <v>124</v>
      </c>
      <c r="B397" s="249" t="s">
        <v>571</v>
      </c>
      <c r="C397" s="250" t="s">
        <v>572</v>
      </c>
      <c r="D397" s="251" t="s">
        <v>177</v>
      </c>
      <c r="E397" s="252">
        <v>2</v>
      </c>
      <c r="F397" s="252">
        <v>0</v>
      </c>
      <c r="G397" s="253">
        <f>E397*F397</f>
        <v>0</v>
      </c>
      <c r="H397" s="254">
        <v>0</v>
      </c>
      <c r="I397" s="255">
        <f>E397*H397</f>
        <v>0</v>
      </c>
      <c r="J397" s="254">
        <v>0</v>
      </c>
      <c r="K397" s="255">
        <f>E397*J397</f>
        <v>0</v>
      </c>
      <c r="O397" s="247">
        <v>2</v>
      </c>
      <c r="AA397" s="220">
        <v>1</v>
      </c>
      <c r="AB397" s="220">
        <v>7</v>
      </c>
      <c r="AC397" s="220">
        <v>7</v>
      </c>
      <c r="AZ397" s="220">
        <v>2</v>
      </c>
      <c r="BA397" s="220">
        <f>IF(AZ397=1,G397,0)</f>
        <v>0</v>
      </c>
      <c r="BB397" s="220">
        <f>IF(AZ397=2,G397,0)</f>
        <v>0</v>
      </c>
      <c r="BC397" s="220">
        <f>IF(AZ397=3,G397,0)</f>
        <v>0</v>
      </c>
      <c r="BD397" s="220">
        <f>IF(AZ397=4,G397,0)</f>
        <v>0</v>
      </c>
      <c r="BE397" s="220">
        <f>IF(AZ397=5,G397,0)</f>
        <v>0</v>
      </c>
      <c r="CA397" s="247">
        <v>1</v>
      </c>
      <c r="CB397" s="247">
        <v>7</v>
      </c>
    </row>
    <row r="398" spans="1:80">
      <c r="A398" s="248">
        <v>125</v>
      </c>
      <c r="B398" s="249" t="s">
        <v>573</v>
      </c>
      <c r="C398" s="250" t="s">
        <v>574</v>
      </c>
      <c r="D398" s="251" t="s">
        <v>177</v>
      </c>
      <c r="E398" s="252">
        <v>1</v>
      </c>
      <c r="F398" s="252">
        <v>0</v>
      </c>
      <c r="G398" s="253">
        <f>E398*F398</f>
        <v>0</v>
      </c>
      <c r="H398" s="254">
        <v>0</v>
      </c>
      <c r="I398" s="255">
        <f>E398*H398</f>
        <v>0</v>
      </c>
      <c r="J398" s="254">
        <v>-2.1129999999999999E-2</v>
      </c>
      <c r="K398" s="255">
        <f>E398*J398</f>
        <v>-2.1129999999999999E-2</v>
      </c>
      <c r="O398" s="247">
        <v>2</v>
      </c>
      <c r="AA398" s="220">
        <v>1</v>
      </c>
      <c r="AB398" s="220">
        <v>7</v>
      </c>
      <c r="AC398" s="220">
        <v>7</v>
      </c>
      <c r="AZ398" s="220">
        <v>2</v>
      </c>
      <c r="BA398" s="220">
        <f>IF(AZ398=1,G398,0)</f>
        <v>0</v>
      </c>
      <c r="BB398" s="220">
        <f>IF(AZ398=2,G398,0)</f>
        <v>0</v>
      </c>
      <c r="BC398" s="220">
        <f>IF(AZ398=3,G398,0)</f>
        <v>0</v>
      </c>
      <c r="BD398" s="220">
        <f>IF(AZ398=4,G398,0)</f>
        <v>0</v>
      </c>
      <c r="BE398" s="220">
        <f>IF(AZ398=5,G398,0)</f>
        <v>0</v>
      </c>
      <c r="CA398" s="247">
        <v>1</v>
      </c>
      <c r="CB398" s="247">
        <v>7</v>
      </c>
    </row>
    <row r="399" spans="1:80" ht="22.5">
      <c r="A399" s="248">
        <v>126</v>
      </c>
      <c r="B399" s="249" t="s">
        <v>103</v>
      </c>
      <c r="C399" s="250" t="s">
        <v>575</v>
      </c>
      <c r="D399" s="251" t="s">
        <v>177</v>
      </c>
      <c r="E399" s="252">
        <v>4</v>
      </c>
      <c r="F399" s="252">
        <v>0</v>
      </c>
      <c r="G399" s="253">
        <f>E399*F399</f>
        <v>0</v>
      </c>
      <c r="H399" s="254">
        <v>0</v>
      </c>
      <c r="I399" s="255">
        <f>E399*H399</f>
        <v>0</v>
      </c>
      <c r="J399" s="254"/>
      <c r="K399" s="255">
        <f>E399*J399</f>
        <v>0</v>
      </c>
      <c r="O399" s="247">
        <v>2</v>
      </c>
      <c r="AA399" s="220">
        <v>12</v>
      </c>
      <c r="AB399" s="220">
        <v>0</v>
      </c>
      <c r="AC399" s="220">
        <v>225</v>
      </c>
      <c r="AZ399" s="220">
        <v>2</v>
      </c>
      <c r="BA399" s="220">
        <f>IF(AZ399=1,G399,0)</f>
        <v>0</v>
      </c>
      <c r="BB399" s="220">
        <f>IF(AZ399=2,G399,0)</f>
        <v>0</v>
      </c>
      <c r="BC399" s="220">
        <f>IF(AZ399=3,G399,0)</f>
        <v>0</v>
      </c>
      <c r="BD399" s="220">
        <f>IF(AZ399=4,G399,0)</f>
        <v>0</v>
      </c>
      <c r="BE399" s="220">
        <f>IF(AZ399=5,G399,0)</f>
        <v>0</v>
      </c>
      <c r="CA399" s="247">
        <v>12</v>
      </c>
      <c r="CB399" s="247">
        <v>0</v>
      </c>
    </row>
    <row r="400" spans="1:80">
      <c r="A400" s="248">
        <v>127</v>
      </c>
      <c r="B400" s="249" t="s">
        <v>576</v>
      </c>
      <c r="C400" s="250" t="s">
        <v>577</v>
      </c>
      <c r="D400" s="251" t="s">
        <v>12</v>
      </c>
      <c r="E400" s="252"/>
      <c r="F400" s="252">
        <v>0</v>
      </c>
      <c r="G400" s="253">
        <f>E400*F400</f>
        <v>0</v>
      </c>
      <c r="H400" s="254">
        <v>0</v>
      </c>
      <c r="I400" s="255">
        <f>E400*H400</f>
        <v>0</v>
      </c>
      <c r="J400" s="254"/>
      <c r="K400" s="255">
        <f>E400*J400</f>
        <v>0</v>
      </c>
      <c r="O400" s="247">
        <v>2</v>
      </c>
      <c r="AA400" s="220">
        <v>7</v>
      </c>
      <c r="AB400" s="220">
        <v>1002</v>
      </c>
      <c r="AC400" s="220">
        <v>5</v>
      </c>
      <c r="AZ400" s="220">
        <v>2</v>
      </c>
      <c r="BA400" s="220">
        <f>IF(AZ400=1,G400,0)</f>
        <v>0</v>
      </c>
      <c r="BB400" s="220">
        <f>IF(AZ400=2,G400,0)</f>
        <v>0</v>
      </c>
      <c r="BC400" s="220">
        <f>IF(AZ400=3,G400,0)</f>
        <v>0</v>
      </c>
      <c r="BD400" s="220">
        <f>IF(AZ400=4,G400,0)</f>
        <v>0</v>
      </c>
      <c r="BE400" s="220">
        <f>IF(AZ400=5,G400,0)</f>
        <v>0</v>
      </c>
      <c r="CA400" s="247">
        <v>7</v>
      </c>
      <c r="CB400" s="247">
        <v>1002</v>
      </c>
    </row>
    <row r="401" spans="1:80">
      <c r="A401" s="266"/>
      <c r="B401" s="267" t="s">
        <v>97</v>
      </c>
      <c r="C401" s="268" t="s">
        <v>570</v>
      </c>
      <c r="D401" s="269"/>
      <c r="E401" s="270"/>
      <c r="F401" s="271"/>
      <c r="G401" s="272">
        <f>SUM(G396:G400)</f>
        <v>0</v>
      </c>
      <c r="H401" s="273"/>
      <c r="I401" s="274">
        <f>SUM(I396:I400)</f>
        <v>0</v>
      </c>
      <c r="J401" s="273"/>
      <c r="K401" s="274">
        <f>SUM(K396:K400)</f>
        <v>-2.1129999999999999E-2</v>
      </c>
      <c r="O401" s="247">
        <v>4</v>
      </c>
      <c r="BA401" s="275">
        <f>SUM(BA396:BA400)</f>
        <v>0</v>
      </c>
      <c r="BB401" s="275">
        <f>SUM(BB396:BB400)</f>
        <v>0</v>
      </c>
      <c r="BC401" s="275">
        <f>SUM(BC396:BC400)</f>
        <v>0</v>
      </c>
      <c r="BD401" s="275">
        <f>SUM(BD396:BD400)</f>
        <v>0</v>
      </c>
      <c r="BE401" s="275">
        <f>SUM(BE396:BE400)</f>
        <v>0</v>
      </c>
    </row>
    <row r="402" spans="1:80">
      <c r="A402" s="237" t="s">
        <v>93</v>
      </c>
      <c r="B402" s="238" t="s">
        <v>578</v>
      </c>
      <c r="C402" s="239" t="s">
        <v>579</v>
      </c>
      <c r="D402" s="240"/>
      <c r="E402" s="241"/>
      <c r="F402" s="241"/>
      <c r="G402" s="242"/>
      <c r="H402" s="243"/>
      <c r="I402" s="244"/>
      <c r="J402" s="245"/>
      <c r="K402" s="246"/>
      <c r="O402" s="247">
        <v>1</v>
      </c>
    </row>
    <row r="403" spans="1:80">
      <c r="A403" s="248">
        <v>128</v>
      </c>
      <c r="B403" s="249" t="s">
        <v>581</v>
      </c>
      <c r="C403" s="250" t="s">
        <v>582</v>
      </c>
      <c r="D403" s="251" t="s">
        <v>160</v>
      </c>
      <c r="E403" s="252">
        <v>64.328000000000003</v>
      </c>
      <c r="F403" s="252">
        <v>0</v>
      </c>
      <c r="G403" s="253">
        <f>E403*F403</f>
        <v>0</v>
      </c>
      <c r="H403" s="254">
        <v>0</v>
      </c>
      <c r="I403" s="255">
        <f>E403*H403</f>
        <v>0</v>
      </c>
      <c r="J403" s="254">
        <v>0</v>
      </c>
      <c r="K403" s="255">
        <f>E403*J403</f>
        <v>0</v>
      </c>
      <c r="O403" s="247">
        <v>2</v>
      </c>
      <c r="AA403" s="220">
        <v>1</v>
      </c>
      <c r="AB403" s="220">
        <v>7</v>
      </c>
      <c r="AC403" s="220">
        <v>7</v>
      </c>
      <c r="AZ403" s="220">
        <v>2</v>
      </c>
      <c r="BA403" s="220">
        <f>IF(AZ403=1,G403,0)</f>
        <v>0</v>
      </c>
      <c r="BB403" s="220">
        <f>IF(AZ403=2,G403,0)</f>
        <v>0</v>
      </c>
      <c r="BC403" s="220">
        <f>IF(AZ403=3,G403,0)</f>
        <v>0</v>
      </c>
      <c r="BD403" s="220">
        <f>IF(AZ403=4,G403,0)</f>
        <v>0</v>
      </c>
      <c r="BE403" s="220">
        <f>IF(AZ403=5,G403,0)</f>
        <v>0</v>
      </c>
      <c r="CA403" s="247">
        <v>1</v>
      </c>
      <c r="CB403" s="247">
        <v>7</v>
      </c>
    </row>
    <row r="404" spans="1:80">
      <c r="A404" s="256"/>
      <c r="B404" s="260"/>
      <c r="C404" s="325" t="s">
        <v>583</v>
      </c>
      <c r="D404" s="326"/>
      <c r="E404" s="261">
        <v>64.328000000000003</v>
      </c>
      <c r="F404" s="262"/>
      <c r="G404" s="263"/>
      <c r="H404" s="264"/>
      <c r="I404" s="258"/>
      <c r="J404" s="265"/>
      <c r="K404" s="258"/>
      <c r="M404" s="259" t="s">
        <v>583</v>
      </c>
      <c r="O404" s="247"/>
    </row>
    <row r="405" spans="1:80">
      <c r="A405" s="248">
        <v>129</v>
      </c>
      <c r="B405" s="249" t="s">
        <v>584</v>
      </c>
      <c r="C405" s="250" t="s">
        <v>585</v>
      </c>
      <c r="D405" s="251" t="s">
        <v>160</v>
      </c>
      <c r="E405" s="252">
        <v>6</v>
      </c>
      <c r="F405" s="252">
        <v>0</v>
      </c>
      <c r="G405" s="253">
        <f>E405*F405</f>
        <v>0</v>
      </c>
      <c r="H405" s="254">
        <v>2.0000000000000001E-4</v>
      </c>
      <c r="I405" s="255">
        <f>E405*H405</f>
        <v>1.2000000000000001E-3</v>
      </c>
      <c r="J405" s="254">
        <v>0</v>
      </c>
      <c r="K405" s="255">
        <f>E405*J405</f>
        <v>0</v>
      </c>
      <c r="O405" s="247">
        <v>2</v>
      </c>
      <c r="AA405" s="220">
        <v>1</v>
      </c>
      <c r="AB405" s="220">
        <v>7</v>
      </c>
      <c r="AC405" s="220">
        <v>7</v>
      </c>
      <c r="AZ405" s="220">
        <v>2</v>
      </c>
      <c r="BA405" s="220">
        <f>IF(AZ405=1,G405,0)</f>
        <v>0</v>
      </c>
      <c r="BB405" s="220">
        <f>IF(AZ405=2,G405,0)</f>
        <v>0</v>
      </c>
      <c r="BC405" s="220">
        <f>IF(AZ405=3,G405,0)</f>
        <v>0</v>
      </c>
      <c r="BD405" s="220">
        <f>IF(AZ405=4,G405,0)</f>
        <v>0</v>
      </c>
      <c r="BE405" s="220">
        <f>IF(AZ405=5,G405,0)</f>
        <v>0</v>
      </c>
      <c r="CA405" s="247">
        <v>1</v>
      </c>
      <c r="CB405" s="247">
        <v>7</v>
      </c>
    </row>
    <row r="406" spans="1:80">
      <c r="A406" s="256"/>
      <c r="B406" s="260"/>
      <c r="C406" s="325" t="s">
        <v>586</v>
      </c>
      <c r="D406" s="326"/>
      <c r="E406" s="261">
        <v>6</v>
      </c>
      <c r="F406" s="262"/>
      <c r="G406" s="263"/>
      <c r="H406" s="264"/>
      <c r="I406" s="258"/>
      <c r="J406" s="265"/>
      <c r="K406" s="258"/>
      <c r="M406" s="259" t="s">
        <v>586</v>
      </c>
      <c r="O406" s="247"/>
    </row>
    <row r="407" spans="1:80">
      <c r="A407" s="248">
        <v>130</v>
      </c>
      <c r="B407" s="249" t="s">
        <v>587</v>
      </c>
      <c r="C407" s="250" t="s">
        <v>588</v>
      </c>
      <c r="D407" s="251" t="s">
        <v>160</v>
      </c>
      <c r="E407" s="252">
        <v>11</v>
      </c>
      <c r="F407" s="252">
        <v>0</v>
      </c>
      <c r="G407" s="253">
        <f>E407*F407</f>
        <v>0</v>
      </c>
      <c r="H407" s="254">
        <v>2.0000000000000001E-4</v>
      </c>
      <c r="I407" s="255">
        <f>E407*H407</f>
        <v>2.2000000000000001E-3</v>
      </c>
      <c r="J407" s="254">
        <v>0</v>
      </c>
      <c r="K407" s="255">
        <f>E407*J407</f>
        <v>0</v>
      </c>
      <c r="O407" s="247">
        <v>2</v>
      </c>
      <c r="AA407" s="220">
        <v>1</v>
      </c>
      <c r="AB407" s="220">
        <v>7</v>
      </c>
      <c r="AC407" s="220">
        <v>7</v>
      </c>
      <c r="AZ407" s="220">
        <v>2</v>
      </c>
      <c r="BA407" s="220">
        <f>IF(AZ407=1,G407,0)</f>
        <v>0</v>
      </c>
      <c r="BB407" s="220">
        <f>IF(AZ407=2,G407,0)</f>
        <v>0</v>
      </c>
      <c r="BC407" s="220">
        <f>IF(AZ407=3,G407,0)</f>
        <v>0</v>
      </c>
      <c r="BD407" s="220">
        <f>IF(AZ407=4,G407,0)</f>
        <v>0</v>
      </c>
      <c r="BE407" s="220">
        <f>IF(AZ407=5,G407,0)</f>
        <v>0</v>
      </c>
      <c r="CA407" s="247">
        <v>1</v>
      </c>
      <c r="CB407" s="247">
        <v>7</v>
      </c>
    </row>
    <row r="408" spans="1:80">
      <c r="A408" s="256"/>
      <c r="B408" s="260"/>
      <c r="C408" s="325" t="s">
        <v>589</v>
      </c>
      <c r="D408" s="326"/>
      <c r="E408" s="261">
        <v>11</v>
      </c>
      <c r="F408" s="262"/>
      <c r="G408" s="263"/>
      <c r="H408" s="264"/>
      <c r="I408" s="258"/>
      <c r="J408" s="265"/>
      <c r="K408" s="258"/>
      <c r="M408" s="259" t="s">
        <v>589</v>
      </c>
      <c r="O408" s="247"/>
    </row>
    <row r="409" spans="1:80">
      <c r="A409" s="248">
        <v>131</v>
      </c>
      <c r="B409" s="249" t="s">
        <v>590</v>
      </c>
      <c r="C409" s="250" t="s">
        <v>591</v>
      </c>
      <c r="D409" s="251" t="s">
        <v>120</v>
      </c>
      <c r="E409" s="252">
        <v>0.25600000000000001</v>
      </c>
      <c r="F409" s="252">
        <v>0</v>
      </c>
      <c r="G409" s="253">
        <f>E409*F409</f>
        <v>0</v>
      </c>
      <c r="H409" s="254">
        <v>1.549E-2</v>
      </c>
      <c r="I409" s="255">
        <f>E409*H409</f>
        <v>3.9654399999999998E-3</v>
      </c>
      <c r="J409" s="254">
        <v>0</v>
      </c>
      <c r="K409" s="255">
        <f>E409*J409</f>
        <v>0</v>
      </c>
      <c r="O409" s="247">
        <v>2</v>
      </c>
      <c r="AA409" s="220">
        <v>1</v>
      </c>
      <c r="AB409" s="220">
        <v>7</v>
      </c>
      <c r="AC409" s="220">
        <v>7</v>
      </c>
      <c r="AZ409" s="220">
        <v>2</v>
      </c>
      <c r="BA409" s="220">
        <f>IF(AZ409=1,G409,0)</f>
        <v>0</v>
      </c>
      <c r="BB409" s="220">
        <f>IF(AZ409=2,G409,0)</f>
        <v>0</v>
      </c>
      <c r="BC409" s="220">
        <f>IF(AZ409=3,G409,0)</f>
        <v>0</v>
      </c>
      <c r="BD409" s="220">
        <f>IF(AZ409=4,G409,0)</f>
        <v>0</v>
      </c>
      <c r="BE409" s="220">
        <f>IF(AZ409=5,G409,0)</f>
        <v>0</v>
      </c>
      <c r="CA409" s="247">
        <v>1</v>
      </c>
      <c r="CB409" s="247">
        <v>7</v>
      </c>
    </row>
    <row r="410" spans="1:80">
      <c r="A410" s="256"/>
      <c r="B410" s="260"/>
      <c r="C410" s="325" t="s">
        <v>592</v>
      </c>
      <c r="D410" s="326"/>
      <c r="E410" s="261">
        <v>0.19600000000000001</v>
      </c>
      <c r="F410" s="262"/>
      <c r="G410" s="263"/>
      <c r="H410" s="264"/>
      <c r="I410" s="258"/>
      <c r="J410" s="265"/>
      <c r="K410" s="258"/>
      <c r="M410" s="259" t="s">
        <v>592</v>
      </c>
      <c r="O410" s="247"/>
    </row>
    <row r="411" spans="1:80">
      <c r="A411" s="256"/>
      <c r="B411" s="260"/>
      <c r="C411" s="325" t="s">
        <v>593</v>
      </c>
      <c r="D411" s="326"/>
      <c r="E411" s="261">
        <v>0.06</v>
      </c>
      <c r="F411" s="262"/>
      <c r="G411" s="263"/>
      <c r="H411" s="264"/>
      <c r="I411" s="258"/>
      <c r="J411" s="265"/>
      <c r="K411" s="258"/>
      <c r="M411" s="259" t="s">
        <v>593</v>
      </c>
      <c r="O411" s="247"/>
    </row>
    <row r="412" spans="1:80">
      <c r="A412" s="248">
        <v>132</v>
      </c>
      <c r="B412" s="249" t="s">
        <v>594</v>
      </c>
      <c r="C412" s="250" t="s">
        <v>595</v>
      </c>
      <c r="D412" s="251" t="s">
        <v>160</v>
      </c>
      <c r="E412" s="252">
        <v>6.7169999999999996</v>
      </c>
      <c r="F412" s="252">
        <v>0</v>
      </c>
      <c r="G412" s="253">
        <f>E412*F412</f>
        <v>0</v>
      </c>
      <c r="H412" s="254">
        <v>9.8999999999999999E-4</v>
      </c>
      <c r="I412" s="255">
        <f>E412*H412</f>
        <v>6.6498299999999998E-3</v>
      </c>
      <c r="J412" s="254">
        <v>0</v>
      </c>
      <c r="K412" s="255">
        <f>E412*J412</f>
        <v>0</v>
      </c>
      <c r="O412" s="247">
        <v>2</v>
      </c>
      <c r="AA412" s="220">
        <v>1</v>
      </c>
      <c r="AB412" s="220">
        <v>0</v>
      </c>
      <c r="AC412" s="220">
        <v>0</v>
      </c>
      <c r="AZ412" s="220">
        <v>2</v>
      </c>
      <c r="BA412" s="220">
        <f>IF(AZ412=1,G412,0)</f>
        <v>0</v>
      </c>
      <c r="BB412" s="220">
        <f>IF(AZ412=2,G412,0)</f>
        <v>0</v>
      </c>
      <c r="BC412" s="220">
        <f>IF(AZ412=3,G412,0)</f>
        <v>0</v>
      </c>
      <c r="BD412" s="220">
        <f>IF(AZ412=4,G412,0)</f>
        <v>0</v>
      </c>
      <c r="BE412" s="220">
        <f>IF(AZ412=5,G412,0)</f>
        <v>0</v>
      </c>
      <c r="CA412" s="247">
        <v>1</v>
      </c>
      <c r="CB412" s="247">
        <v>0</v>
      </c>
    </row>
    <row r="413" spans="1:80">
      <c r="A413" s="256"/>
      <c r="B413" s="260"/>
      <c r="C413" s="325" t="s">
        <v>596</v>
      </c>
      <c r="D413" s="326"/>
      <c r="E413" s="261">
        <v>4.931</v>
      </c>
      <c r="F413" s="262"/>
      <c r="G413" s="263"/>
      <c r="H413" s="264"/>
      <c r="I413" s="258"/>
      <c r="J413" s="265"/>
      <c r="K413" s="258"/>
      <c r="M413" s="259" t="s">
        <v>596</v>
      </c>
      <c r="O413" s="247"/>
    </row>
    <row r="414" spans="1:80">
      <c r="A414" s="256"/>
      <c r="B414" s="260"/>
      <c r="C414" s="325" t="s">
        <v>597</v>
      </c>
      <c r="D414" s="326"/>
      <c r="E414" s="261">
        <v>1.786</v>
      </c>
      <c r="F414" s="262"/>
      <c r="G414" s="263"/>
      <c r="H414" s="264"/>
      <c r="I414" s="258"/>
      <c r="J414" s="265"/>
      <c r="K414" s="258"/>
      <c r="M414" s="259" t="s">
        <v>597</v>
      </c>
      <c r="O414" s="247"/>
    </row>
    <row r="415" spans="1:80">
      <c r="A415" s="248">
        <v>133</v>
      </c>
      <c r="B415" s="249" t="s">
        <v>598</v>
      </c>
      <c r="C415" s="250" t="s">
        <v>599</v>
      </c>
      <c r="D415" s="251" t="s">
        <v>160</v>
      </c>
      <c r="E415" s="252">
        <v>40.610999999999997</v>
      </c>
      <c r="F415" s="252">
        <v>0</v>
      </c>
      <c r="G415" s="253">
        <f>E415*F415</f>
        <v>0</v>
      </c>
      <c r="H415" s="254">
        <v>9.8999999999999999E-4</v>
      </c>
      <c r="I415" s="255">
        <f>E415*H415</f>
        <v>4.020489E-2</v>
      </c>
      <c r="J415" s="254">
        <v>0</v>
      </c>
      <c r="K415" s="255">
        <f>E415*J415</f>
        <v>0</v>
      </c>
      <c r="O415" s="247">
        <v>2</v>
      </c>
      <c r="AA415" s="220">
        <v>1</v>
      </c>
      <c r="AB415" s="220">
        <v>7</v>
      </c>
      <c r="AC415" s="220">
        <v>7</v>
      </c>
      <c r="AZ415" s="220">
        <v>2</v>
      </c>
      <c r="BA415" s="220">
        <f>IF(AZ415=1,G415,0)</f>
        <v>0</v>
      </c>
      <c r="BB415" s="220">
        <f>IF(AZ415=2,G415,0)</f>
        <v>0</v>
      </c>
      <c r="BC415" s="220">
        <f>IF(AZ415=3,G415,0)</f>
        <v>0</v>
      </c>
      <c r="BD415" s="220">
        <f>IF(AZ415=4,G415,0)</f>
        <v>0</v>
      </c>
      <c r="BE415" s="220">
        <f>IF(AZ415=5,G415,0)</f>
        <v>0</v>
      </c>
      <c r="CA415" s="247">
        <v>1</v>
      </c>
      <c r="CB415" s="247">
        <v>7</v>
      </c>
    </row>
    <row r="416" spans="1:80">
      <c r="A416" s="256"/>
      <c r="B416" s="260"/>
      <c r="C416" s="325" t="s">
        <v>600</v>
      </c>
      <c r="D416" s="326"/>
      <c r="E416" s="261">
        <v>22.44</v>
      </c>
      <c r="F416" s="262"/>
      <c r="G416" s="263"/>
      <c r="H416" s="264"/>
      <c r="I416" s="258"/>
      <c r="J416" s="265"/>
      <c r="K416" s="258"/>
      <c r="M416" s="259" t="s">
        <v>600</v>
      </c>
      <c r="O416" s="247"/>
    </row>
    <row r="417" spans="1:80">
      <c r="A417" s="256"/>
      <c r="B417" s="260"/>
      <c r="C417" s="325" t="s">
        <v>601</v>
      </c>
      <c r="D417" s="326"/>
      <c r="E417" s="261">
        <v>3.452</v>
      </c>
      <c r="F417" s="262"/>
      <c r="G417" s="263"/>
      <c r="H417" s="264"/>
      <c r="I417" s="258"/>
      <c r="J417" s="265"/>
      <c r="K417" s="258"/>
      <c r="M417" s="259" t="s">
        <v>601</v>
      </c>
      <c r="O417" s="247"/>
    </row>
    <row r="418" spans="1:80">
      <c r="A418" s="256"/>
      <c r="B418" s="260"/>
      <c r="C418" s="325" t="s">
        <v>602</v>
      </c>
      <c r="D418" s="326"/>
      <c r="E418" s="261">
        <v>2.4039999999999999</v>
      </c>
      <c r="F418" s="262"/>
      <c r="G418" s="263"/>
      <c r="H418" s="264"/>
      <c r="I418" s="258"/>
      <c r="J418" s="265"/>
      <c r="K418" s="258"/>
      <c r="M418" s="259" t="s">
        <v>602</v>
      </c>
      <c r="O418" s="247"/>
    </row>
    <row r="419" spans="1:80">
      <c r="A419" s="256"/>
      <c r="B419" s="260"/>
      <c r="C419" s="325" t="s">
        <v>603</v>
      </c>
      <c r="D419" s="326"/>
      <c r="E419" s="261">
        <v>3.08</v>
      </c>
      <c r="F419" s="262"/>
      <c r="G419" s="263"/>
      <c r="H419" s="264"/>
      <c r="I419" s="258"/>
      <c r="J419" s="265"/>
      <c r="K419" s="258"/>
      <c r="M419" s="259" t="s">
        <v>603</v>
      </c>
      <c r="O419" s="247"/>
    </row>
    <row r="420" spans="1:80">
      <c r="A420" s="256"/>
      <c r="B420" s="260"/>
      <c r="C420" s="325" t="s">
        <v>604</v>
      </c>
      <c r="D420" s="326"/>
      <c r="E420" s="261">
        <v>6.23</v>
      </c>
      <c r="F420" s="262"/>
      <c r="G420" s="263"/>
      <c r="H420" s="264"/>
      <c r="I420" s="258"/>
      <c r="J420" s="265"/>
      <c r="K420" s="258"/>
      <c r="M420" s="259" t="s">
        <v>604</v>
      </c>
      <c r="O420" s="247"/>
    </row>
    <row r="421" spans="1:80">
      <c r="A421" s="256"/>
      <c r="B421" s="260"/>
      <c r="C421" s="325" t="s">
        <v>605</v>
      </c>
      <c r="D421" s="326"/>
      <c r="E421" s="261">
        <v>3.0049999999999999</v>
      </c>
      <c r="F421" s="262"/>
      <c r="G421" s="263"/>
      <c r="H421" s="264"/>
      <c r="I421" s="258"/>
      <c r="J421" s="265"/>
      <c r="K421" s="258"/>
      <c r="M421" s="259" t="s">
        <v>605</v>
      </c>
      <c r="O421" s="247"/>
    </row>
    <row r="422" spans="1:80" ht="22.5">
      <c r="A422" s="248">
        <v>134</v>
      </c>
      <c r="B422" s="249" t="s">
        <v>606</v>
      </c>
      <c r="C422" s="250" t="s">
        <v>607</v>
      </c>
      <c r="D422" s="251" t="s">
        <v>111</v>
      </c>
      <c r="E422" s="252">
        <v>213.73099999999999</v>
      </c>
      <c r="F422" s="252">
        <v>0</v>
      </c>
      <c r="G422" s="253">
        <f>E422*F422</f>
        <v>0</v>
      </c>
      <c r="H422" s="254">
        <v>4.13E-3</v>
      </c>
      <c r="I422" s="255">
        <f>E422*H422</f>
        <v>0.88270903000000001</v>
      </c>
      <c r="J422" s="254">
        <v>0</v>
      </c>
      <c r="K422" s="255">
        <f>E422*J422</f>
        <v>0</v>
      </c>
      <c r="O422" s="247">
        <v>2</v>
      </c>
      <c r="AA422" s="220">
        <v>1</v>
      </c>
      <c r="AB422" s="220">
        <v>7</v>
      </c>
      <c r="AC422" s="220">
        <v>7</v>
      </c>
      <c r="AZ422" s="220">
        <v>2</v>
      </c>
      <c r="BA422" s="220">
        <f>IF(AZ422=1,G422,0)</f>
        <v>0</v>
      </c>
      <c r="BB422" s="220">
        <f>IF(AZ422=2,G422,0)</f>
        <v>0</v>
      </c>
      <c r="BC422" s="220">
        <f>IF(AZ422=3,G422,0)</f>
        <v>0</v>
      </c>
      <c r="BD422" s="220">
        <f>IF(AZ422=4,G422,0)</f>
        <v>0</v>
      </c>
      <c r="BE422" s="220">
        <f>IF(AZ422=5,G422,0)</f>
        <v>0</v>
      </c>
      <c r="CA422" s="247">
        <v>1</v>
      </c>
      <c r="CB422" s="247">
        <v>7</v>
      </c>
    </row>
    <row r="423" spans="1:80">
      <c r="A423" s="248">
        <v>135</v>
      </c>
      <c r="B423" s="249" t="s">
        <v>608</v>
      </c>
      <c r="C423" s="250" t="s">
        <v>609</v>
      </c>
      <c r="D423" s="251" t="s">
        <v>120</v>
      </c>
      <c r="E423" s="252">
        <v>0.71399999999999997</v>
      </c>
      <c r="F423" s="252">
        <v>0</v>
      </c>
      <c r="G423" s="253">
        <f>E423*F423</f>
        <v>0</v>
      </c>
      <c r="H423" s="254">
        <v>2.3570000000000001E-2</v>
      </c>
      <c r="I423" s="255">
        <f>E423*H423</f>
        <v>1.682898E-2</v>
      </c>
      <c r="J423" s="254">
        <v>0</v>
      </c>
      <c r="K423" s="255">
        <f>E423*J423</f>
        <v>0</v>
      </c>
      <c r="O423" s="247">
        <v>2</v>
      </c>
      <c r="AA423" s="220">
        <v>1</v>
      </c>
      <c r="AB423" s="220">
        <v>7</v>
      </c>
      <c r="AC423" s="220">
        <v>7</v>
      </c>
      <c r="AZ423" s="220">
        <v>2</v>
      </c>
      <c r="BA423" s="220">
        <f>IF(AZ423=1,G423,0)</f>
        <v>0</v>
      </c>
      <c r="BB423" s="220">
        <f>IF(AZ423=2,G423,0)</f>
        <v>0</v>
      </c>
      <c r="BC423" s="220">
        <f>IF(AZ423=3,G423,0)</f>
        <v>0</v>
      </c>
      <c r="BD423" s="220">
        <f>IF(AZ423=4,G423,0)</f>
        <v>0</v>
      </c>
      <c r="BE423" s="220">
        <f>IF(AZ423=5,G423,0)</f>
        <v>0</v>
      </c>
      <c r="CA423" s="247">
        <v>1</v>
      </c>
      <c r="CB423" s="247">
        <v>7</v>
      </c>
    </row>
    <row r="424" spans="1:80">
      <c r="A424" s="256"/>
      <c r="B424" s="260"/>
      <c r="C424" s="325" t="s">
        <v>610</v>
      </c>
      <c r="D424" s="326"/>
      <c r="E424" s="261">
        <v>0.71399999999999997</v>
      </c>
      <c r="F424" s="262"/>
      <c r="G424" s="263"/>
      <c r="H424" s="264"/>
      <c r="I424" s="258"/>
      <c r="J424" s="265"/>
      <c r="K424" s="258"/>
      <c r="M424" s="259" t="s">
        <v>610</v>
      </c>
      <c r="O424" s="247"/>
    </row>
    <row r="425" spans="1:80">
      <c r="A425" s="248">
        <v>136</v>
      </c>
      <c r="B425" s="249" t="s">
        <v>954</v>
      </c>
      <c r="C425" s="250" t="s">
        <v>611</v>
      </c>
      <c r="D425" s="251" t="s">
        <v>111</v>
      </c>
      <c r="E425" s="252">
        <v>23.6219</v>
      </c>
      <c r="F425" s="252">
        <v>0</v>
      </c>
      <c r="G425" s="253">
        <f>E425*F425</f>
        <v>0</v>
      </c>
      <c r="H425" s="254">
        <v>1.142E-2</v>
      </c>
      <c r="I425" s="255">
        <f>E425*H425</f>
        <v>0.26976209800000001</v>
      </c>
      <c r="J425" s="254">
        <v>0</v>
      </c>
      <c r="K425" s="255">
        <f>E425*J425</f>
        <v>0</v>
      </c>
      <c r="O425" s="247">
        <v>2</v>
      </c>
      <c r="AA425" s="220">
        <v>1</v>
      </c>
      <c r="AB425" s="220">
        <v>7</v>
      </c>
      <c r="AC425" s="220">
        <v>7</v>
      </c>
      <c r="AZ425" s="220">
        <v>2</v>
      </c>
      <c r="BA425" s="220">
        <f>IF(AZ425=1,G425,0)</f>
        <v>0</v>
      </c>
      <c r="BB425" s="220">
        <f>IF(AZ425=2,G425,0)</f>
        <v>0</v>
      </c>
      <c r="BC425" s="220">
        <f>IF(AZ425=3,G425,0)</f>
        <v>0</v>
      </c>
      <c r="BD425" s="220">
        <f>IF(AZ425=4,G425,0)</f>
        <v>0</v>
      </c>
      <c r="BE425" s="220">
        <f>IF(AZ425=5,G425,0)</f>
        <v>0</v>
      </c>
      <c r="CA425" s="247">
        <v>1</v>
      </c>
      <c r="CB425" s="247">
        <v>7</v>
      </c>
    </row>
    <row r="426" spans="1:80">
      <c r="A426" s="256"/>
      <c r="B426" s="260"/>
      <c r="C426" s="325" t="s">
        <v>546</v>
      </c>
      <c r="D426" s="326"/>
      <c r="E426" s="261">
        <v>18.414999999999999</v>
      </c>
      <c r="F426" s="262"/>
      <c r="G426" s="263"/>
      <c r="H426" s="264"/>
      <c r="I426" s="258"/>
      <c r="J426" s="265"/>
      <c r="K426" s="258"/>
      <c r="M426" s="259" t="s">
        <v>546</v>
      </c>
      <c r="O426" s="247"/>
    </row>
    <row r="427" spans="1:80">
      <c r="A427" s="256"/>
      <c r="B427" s="260"/>
      <c r="C427" s="325" t="s">
        <v>953</v>
      </c>
      <c r="D427" s="326"/>
      <c r="E427" s="261">
        <v>1.8705000000000001</v>
      </c>
      <c r="F427" s="262"/>
      <c r="G427" s="263"/>
      <c r="H427" s="264"/>
      <c r="I427" s="258"/>
      <c r="J427" s="265"/>
      <c r="K427" s="258"/>
      <c r="M427" s="259" t="s">
        <v>953</v>
      </c>
      <c r="O427" s="247"/>
    </row>
    <row r="428" spans="1:80">
      <c r="A428" s="256"/>
      <c r="B428" s="260"/>
      <c r="C428" s="325" t="s">
        <v>952</v>
      </c>
      <c r="D428" s="326"/>
      <c r="E428" s="261">
        <v>3.3365</v>
      </c>
      <c r="F428" s="262"/>
      <c r="G428" s="263"/>
      <c r="H428" s="264"/>
      <c r="I428" s="258"/>
      <c r="J428" s="265"/>
      <c r="K428" s="258"/>
      <c r="M428" s="259" t="s">
        <v>952</v>
      </c>
      <c r="O428" s="247"/>
    </row>
    <row r="429" spans="1:80">
      <c r="A429" s="248">
        <v>137</v>
      </c>
      <c r="B429" s="249" t="s">
        <v>612</v>
      </c>
      <c r="C429" s="250" t="s">
        <v>613</v>
      </c>
      <c r="D429" s="251" t="s">
        <v>111</v>
      </c>
      <c r="E429" s="252">
        <v>89.793099999999995</v>
      </c>
      <c r="F429" s="252">
        <v>0</v>
      </c>
      <c r="G429" s="253">
        <f>E429*F429</f>
        <v>0</v>
      </c>
      <c r="H429" s="254">
        <v>1.4019999999999999E-2</v>
      </c>
      <c r="I429" s="255">
        <f>E429*H429</f>
        <v>1.2588992619999999</v>
      </c>
      <c r="J429" s="254">
        <v>0</v>
      </c>
      <c r="K429" s="255">
        <f>E429*J429</f>
        <v>0</v>
      </c>
      <c r="O429" s="247">
        <v>2</v>
      </c>
      <c r="AA429" s="220">
        <v>1</v>
      </c>
      <c r="AB429" s="220">
        <v>7</v>
      </c>
      <c r="AC429" s="220">
        <v>7</v>
      </c>
      <c r="AZ429" s="220">
        <v>2</v>
      </c>
      <c r="BA429" s="220">
        <f>IF(AZ429=1,G429,0)</f>
        <v>0</v>
      </c>
      <c r="BB429" s="220">
        <f>IF(AZ429=2,G429,0)</f>
        <v>0</v>
      </c>
      <c r="BC429" s="220">
        <f>IF(AZ429=3,G429,0)</f>
        <v>0</v>
      </c>
      <c r="BD429" s="220">
        <f>IF(AZ429=4,G429,0)</f>
        <v>0</v>
      </c>
      <c r="BE429" s="220">
        <f>IF(AZ429=5,G429,0)</f>
        <v>0</v>
      </c>
      <c r="CA429" s="247">
        <v>1</v>
      </c>
      <c r="CB429" s="247">
        <v>7</v>
      </c>
    </row>
    <row r="430" spans="1:80">
      <c r="A430" s="256"/>
      <c r="B430" s="260"/>
      <c r="C430" s="325" t="s">
        <v>614</v>
      </c>
      <c r="D430" s="326"/>
      <c r="E430" s="261">
        <v>50</v>
      </c>
      <c r="F430" s="262"/>
      <c r="G430" s="263"/>
      <c r="H430" s="264"/>
      <c r="I430" s="258"/>
      <c r="J430" s="265"/>
      <c r="K430" s="258"/>
      <c r="M430" s="259" t="s">
        <v>614</v>
      </c>
      <c r="O430" s="247"/>
    </row>
    <row r="431" spans="1:80">
      <c r="A431" s="256"/>
      <c r="B431" s="260"/>
      <c r="C431" s="325" t="s">
        <v>547</v>
      </c>
      <c r="D431" s="326"/>
      <c r="E431" s="261">
        <v>45</v>
      </c>
      <c r="F431" s="262"/>
      <c r="G431" s="263"/>
      <c r="H431" s="264"/>
      <c r="I431" s="258"/>
      <c r="J431" s="265"/>
      <c r="K431" s="258"/>
      <c r="M431" s="259" t="s">
        <v>547</v>
      </c>
      <c r="O431" s="247"/>
    </row>
    <row r="432" spans="1:80">
      <c r="A432" s="256"/>
      <c r="B432" s="260"/>
      <c r="C432" s="325" t="s">
        <v>951</v>
      </c>
      <c r="D432" s="326"/>
      <c r="E432" s="261">
        <v>-1.8705000000000001</v>
      </c>
      <c r="F432" s="262"/>
      <c r="G432" s="263"/>
      <c r="H432" s="264"/>
      <c r="I432" s="258"/>
      <c r="J432" s="265"/>
      <c r="K432" s="258"/>
      <c r="M432" s="259" t="s">
        <v>951</v>
      </c>
      <c r="O432" s="247"/>
    </row>
    <row r="433" spans="1:80">
      <c r="A433" s="256"/>
      <c r="B433" s="260"/>
      <c r="C433" s="325" t="s">
        <v>950</v>
      </c>
      <c r="D433" s="326"/>
      <c r="E433" s="261">
        <v>-3.3365</v>
      </c>
      <c r="F433" s="262"/>
      <c r="G433" s="263"/>
      <c r="H433" s="264"/>
      <c r="I433" s="258"/>
      <c r="J433" s="265"/>
      <c r="K433" s="258"/>
      <c r="M433" s="259" t="s">
        <v>950</v>
      </c>
      <c r="O433" s="247"/>
    </row>
    <row r="434" spans="1:80" ht="22.5">
      <c r="A434" s="248">
        <v>138</v>
      </c>
      <c r="B434" s="249" t="s">
        <v>615</v>
      </c>
      <c r="C434" s="250" t="s">
        <v>616</v>
      </c>
      <c r="D434" s="251" t="s">
        <v>111</v>
      </c>
      <c r="E434" s="252">
        <v>213.73099999999999</v>
      </c>
      <c r="F434" s="252">
        <v>0</v>
      </c>
      <c r="G434" s="253">
        <f>E434*F434</f>
        <v>0</v>
      </c>
      <c r="H434" s="254">
        <v>1.426E-2</v>
      </c>
      <c r="I434" s="255">
        <f>E434*H434</f>
        <v>3.0478040599999998</v>
      </c>
      <c r="J434" s="254">
        <v>0</v>
      </c>
      <c r="K434" s="255">
        <f>E434*J434</f>
        <v>0</v>
      </c>
      <c r="O434" s="247">
        <v>2</v>
      </c>
      <c r="AA434" s="220">
        <v>1</v>
      </c>
      <c r="AB434" s="220">
        <v>7</v>
      </c>
      <c r="AC434" s="220">
        <v>7</v>
      </c>
      <c r="AZ434" s="220">
        <v>2</v>
      </c>
      <c r="BA434" s="220">
        <f>IF(AZ434=1,G434,0)</f>
        <v>0</v>
      </c>
      <c r="BB434" s="220">
        <f>IF(AZ434=2,G434,0)</f>
        <v>0</v>
      </c>
      <c r="BC434" s="220">
        <f>IF(AZ434=3,G434,0)</f>
        <v>0</v>
      </c>
      <c r="BD434" s="220">
        <f>IF(AZ434=4,G434,0)</f>
        <v>0</v>
      </c>
      <c r="BE434" s="220">
        <f>IF(AZ434=5,G434,0)</f>
        <v>0</v>
      </c>
      <c r="CA434" s="247">
        <v>1</v>
      </c>
      <c r="CB434" s="247">
        <v>7</v>
      </c>
    </row>
    <row r="435" spans="1:80">
      <c r="A435" s="248">
        <v>139</v>
      </c>
      <c r="B435" s="249" t="s">
        <v>617</v>
      </c>
      <c r="C435" s="250" t="s">
        <v>618</v>
      </c>
      <c r="D435" s="251" t="s">
        <v>111</v>
      </c>
      <c r="E435" s="252">
        <v>213.73099999999999</v>
      </c>
      <c r="F435" s="252">
        <v>0</v>
      </c>
      <c r="G435" s="253">
        <f>E435*F435</f>
        <v>0</v>
      </c>
      <c r="H435" s="254">
        <v>0</v>
      </c>
      <c r="I435" s="255">
        <f>E435*H435</f>
        <v>0</v>
      </c>
      <c r="J435" s="254">
        <v>-1.4E-2</v>
      </c>
      <c r="K435" s="255">
        <f>E435*J435</f>
        <v>-2.9922339999999998</v>
      </c>
      <c r="O435" s="247">
        <v>2</v>
      </c>
      <c r="AA435" s="220">
        <v>1</v>
      </c>
      <c r="AB435" s="220">
        <v>7</v>
      </c>
      <c r="AC435" s="220">
        <v>7</v>
      </c>
      <c r="AZ435" s="220">
        <v>2</v>
      </c>
      <c r="BA435" s="220">
        <f>IF(AZ435=1,G435,0)</f>
        <v>0</v>
      </c>
      <c r="BB435" s="220">
        <f>IF(AZ435=2,G435,0)</f>
        <v>0</v>
      </c>
      <c r="BC435" s="220">
        <f>IF(AZ435=3,G435,0)</f>
        <v>0</v>
      </c>
      <c r="BD435" s="220">
        <f>IF(AZ435=4,G435,0)</f>
        <v>0</v>
      </c>
      <c r="BE435" s="220">
        <f>IF(AZ435=5,G435,0)</f>
        <v>0</v>
      </c>
      <c r="CA435" s="247">
        <v>1</v>
      </c>
      <c r="CB435" s="247">
        <v>7</v>
      </c>
    </row>
    <row r="436" spans="1:80">
      <c r="A436" s="256"/>
      <c r="B436" s="260"/>
      <c r="C436" s="325" t="s">
        <v>619</v>
      </c>
      <c r="D436" s="326"/>
      <c r="E436" s="261">
        <v>205.48599999999999</v>
      </c>
      <c r="F436" s="262"/>
      <c r="G436" s="263"/>
      <c r="H436" s="264"/>
      <c r="I436" s="258"/>
      <c r="J436" s="265"/>
      <c r="K436" s="258"/>
      <c r="M436" s="259" t="s">
        <v>619</v>
      </c>
      <c r="O436" s="247"/>
    </row>
    <row r="437" spans="1:80">
      <c r="A437" s="256"/>
      <c r="B437" s="260"/>
      <c r="C437" s="325" t="s">
        <v>620</v>
      </c>
      <c r="D437" s="326"/>
      <c r="E437" s="261">
        <v>8.2449999999999992</v>
      </c>
      <c r="F437" s="262"/>
      <c r="G437" s="263"/>
      <c r="H437" s="264"/>
      <c r="I437" s="258"/>
      <c r="J437" s="265"/>
      <c r="K437" s="258"/>
      <c r="M437" s="259" t="s">
        <v>620</v>
      </c>
      <c r="O437" s="247"/>
    </row>
    <row r="438" spans="1:80">
      <c r="A438" s="248">
        <v>140</v>
      </c>
      <c r="B438" s="249" t="s">
        <v>621</v>
      </c>
      <c r="C438" s="250" t="s">
        <v>622</v>
      </c>
      <c r="D438" s="251" t="s">
        <v>111</v>
      </c>
      <c r="E438" s="252">
        <v>18.491499999999998</v>
      </c>
      <c r="F438" s="252">
        <v>0</v>
      </c>
      <c r="G438" s="253">
        <f>E438*F438</f>
        <v>0</v>
      </c>
      <c r="H438" s="254">
        <v>1.6000000000000001E-4</v>
      </c>
      <c r="I438" s="255">
        <f>E438*H438</f>
        <v>2.9586399999999998E-3</v>
      </c>
      <c r="J438" s="254">
        <v>-1.4E-2</v>
      </c>
      <c r="K438" s="255">
        <f>E438*J438</f>
        <v>-0.25888099999999997</v>
      </c>
      <c r="O438" s="247">
        <v>2</v>
      </c>
      <c r="AA438" s="220">
        <v>1</v>
      </c>
      <c r="AB438" s="220">
        <v>0</v>
      </c>
      <c r="AC438" s="220">
        <v>0</v>
      </c>
      <c r="AZ438" s="220">
        <v>2</v>
      </c>
      <c r="BA438" s="220">
        <f>IF(AZ438=1,G438,0)</f>
        <v>0</v>
      </c>
      <c r="BB438" s="220">
        <f>IF(AZ438=2,G438,0)</f>
        <v>0</v>
      </c>
      <c r="BC438" s="220">
        <f>IF(AZ438=3,G438,0)</f>
        <v>0</v>
      </c>
      <c r="BD438" s="220">
        <f>IF(AZ438=4,G438,0)</f>
        <v>0</v>
      </c>
      <c r="BE438" s="220">
        <f>IF(AZ438=5,G438,0)</f>
        <v>0</v>
      </c>
      <c r="CA438" s="247">
        <v>1</v>
      </c>
      <c r="CB438" s="247">
        <v>0</v>
      </c>
    </row>
    <row r="439" spans="1:80">
      <c r="A439" s="256"/>
      <c r="B439" s="260"/>
      <c r="C439" s="325" t="s">
        <v>623</v>
      </c>
      <c r="D439" s="326"/>
      <c r="E439" s="261">
        <v>4.3499999999999996</v>
      </c>
      <c r="F439" s="262"/>
      <c r="G439" s="263"/>
      <c r="H439" s="264"/>
      <c r="I439" s="258"/>
      <c r="J439" s="265"/>
      <c r="K439" s="258"/>
      <c r="M439" s="259" t="s">
        <v>623</v>
      </c>
      <c r="O439" s="247"/>
    </row>
    <row r="440" spans="1:80">
      <c r="A440" s="256"/>
      <c r="B440" s="260"/>
      <c r="C440" s="325" t="s">
        <v>624</v>
      </c>
      <c r="D440" s="326"/>
      <c r="E440" s="261">
        <v>3.15</v>
      </c>
      <c r="F440" s="262"/>
      <c r="G440" s="263"/>
      <c r="H440" s="264"/>
      <c r="I440" s="258"/>
      <c r="J440" s="265"/>
      <c r="K440" s="258"/>
      <c r="M440" s="259" t="s">
        <v>624</v>
      </c>
      <c r="O440" s="247"/>
    </row>
    <row r="441" spans="1:80">
      <c r="A441" s="256"/>
      <c r="B441" s="260"/>
      <c r="C441" s="325" t="s">
        <v>625</v>
      </c>
      <c r="D441" s="326"/>
      <c r="E441" s="261">
        <v>1.6</v>
      </c>
      <c r="F441" s="262"/>
      <c r="G441" s="263"/>
      <c r="H441" s="264"/>
      <c r="I441" s="258"/>
      <c r="J441" s="265"/>
      <c r="K441" s="258"/>
      <c r="M441" s="259" t="s">
        <v>625</v>
      </c>
      <c r="O441" s="247"/>
    </row>
    <row r="442" spans="1:80">
      <c r="A442" s="256"/>
      <c r="B442" s="260"/>
      <c r="C442" s="325" t="s">
        <v>626</v>
      </c>
      <c r="D442" s="326"/>
      <c r="E442" s="261">
        <v>9.3915000000000006</v>
      </c>
      <c r="F442" s="262"/>
      <c r="G442" s="263"/>
      <c r="H442" s="264"/>
      <c r="I442" s="258"/>
      <c r="J442" s="265"/>
      <c r="K442" s="258"/>
      <c r="M442" s="259" t="s">
        <v>626</v>
      </c>
      <c r="O442" s="247"/>
    </row>
    <row r="443" spans="1:80" ht="22.5">
      <c r="A443" s="248">
        <v>141</v>
      </c>
      <c r="B443" s="249" t="s">
        <v>627</v>
      </c>
      <c r="C443" s="250" t="s">
        <v>970</v>
      </c>
      <c r="D443" s="251" t="s">
        <v>120</v>
      </c>
      <c r="E443" s="252">
        <v>3.6614</v>
      </c>
      <c r="F443" s="252">
        <v>0</v>
      </c>
      <c r="G443" s="253">
        <f>E443*F443</f>
        <v>0</v>
      </c>
      <c r="H443" s="254">
        <v>1.6500000000000001E-2</v>
      </c>
      <c r="I443" s="255">
        <f>E443*H443</f>
        <v>6.0413100000000004E-2</v>
      </c>
      <c r="J443" s="254">
        <v>0</v>
      </c>
      <c r="K443" s="255">
        <f>E443*J443</f>
        <v>0</v>
      </c>
      <c r="O443" s="247">
        <v>2</v>
      </c>
      <c r="AA443" s="220">
        <v>1</v>
      </c>
      <c r="AB443" s="220">
        <v>7</v>
      </c>
      <c r="AC443" s="220">
        <v>7</v>
      </c>
      <c r="AZ443" s="220">
        <v>2</v>
      </c>
      <c r="BA443" s="220">
        <f>IF(AZ443=1,G443,0)</f>
        <v>0</v>
      </c>
      <c r="BB443" s="220">
        <f>IF(AZ443=2,G443,0)</f>
        <v>0</v>
      </c>
      <c r="BC443" s="220">
        <f>IF(AZ443=3,G443,0)</f>
        <v>0</v>
      </c>
      <c r="BD443" s="220">
        <f>IF(AZ443=4,G443,0)</f>
        <v>0</v>
      </c>
      <c r="BE443" s="220">
        <f>IF(AZ443=5,G443,0)</f>
        <v>0</v>
      </c>
      <c r="CA443" s="247">
        <v>1</v>
      </c>
      <c r="CB443" s="247">
        <v>7</v>
      </c>
    </row>
    <row r="444" spans="1:80">
      <c r="A444" s="256"/>
      <c r="B444" s="260"/>
      <c r="C444" s="325" t="s">
        <v>628</v>
      </c>
      <c r="D444" s="326"/>
      <c r="E444" s="261">
        <v>0.97</v>
      </c>
      <c r="F444" s="262"/>
      <c r="G444" s="263"/>
      <c r="H444" s="264"/>
      <c r="I444" s="258"/>
      <c r="J444" s="265"/>
      <c r="K444" s="258"/>
      <c r="M444" s="259" t="s">
        <v>628</v>
      </c>
      <c r="O444" s="247"/>
    </row>
    <row r="445" spans="1:80">
      <c r="A445" s="256"/>
      <c r="B445" s="260"/>
      <c r="C445" s="325" t="s">
        <v>629</v>
      </c>
      <c r="D445" s="326"/>
      <c r="E445" s="261">
        <v>0.8911</v>
      </c>
      <c r="F445" s="262"/>
      <c r="G445" s="263"/>
      <c r="H445" s="264"/>
      <c r="I445" s="258"/>
      <c r="J445" s="265"/>
      <c r="K445" s="258"/>
      <c r="M445" s="259" t="s">
        <v>629</v>
      </c>
      <c r="O445" s="247"/>
    </row>
    <row r="446" spans="1:80">
      <c r="A446" s="256"/>
      <c r="B446" s="260"/>
      <c r="C446" s="325" t="s">
        <v>630</v>
      </c>
      <c r="D446" s="326"/>
      <c r="E446" s="261">
        <v>1.8003</v>
      </c>
      <c r="F446" s="262"/>
      <c r="G446" s="263"/>
      <c r="H446" s="264"/>
      <c r="I446" s="258"/>
      <c r="J446" s="265"/>
      <c r="K446" s="258"/>
      <c r="M446" s="259" t="s">
        <v>630</v>
      </c>
      <c r="O446" s="247"/>
    </row>
    <row r="447" spans="1:80">
      <c r="A447" s="248">
        <v>142</v>
      </c>
      <c r="B447" s="249" t="s">
        <v>631</v>
      </c>
      <c r="C447" s="250" t="s">
        <v>632</v>
      </c>
      <c r="D447" s="251" t="s">
        <v>120</v>
      </c>
      <c r="E447" s="252">
        <v>1.0669999999999999</v>
      </c>
      <c r="F447" s="252">
        <v>0</v>
      </c>
      <c r="G447" s="253">
        <f>E447*F447</f>
        <v>0</v>
      </c>
      <c r="H447" s="254">
        <v>0.55000000000000004</v>
      </c>
      <c r="I447" s="255">
        <f>E447*H447</f>
        <v>0.58684999999999998</v>
      </c>
      <c r="J447" s="254"/>
      <c r="K447" s="255">
        <f>E447*J447</f>
        <v>0</v>
      </c>
      <c r="O447" s="247">
        <v>2</v>
      </c>
      <c r="AA447" s="220">
        <v>3</v>
      </c>
      <c r="AB447" s="220">
        <v>7</v>
      </c>
      <c r="AC447" s="220">
        <v>60511081</v>
      </c>
      <c r="AZ447" s="220">
        <v>2</v>
      </c>
      <c r="BA447" s="220">
        <f>IF(AZ447=1,G447,0)</f>
        <v>0</v>
      </c>
      <c r="BB447" s="220">
        <f>IF(AZ447=2,G447,0)</f>
        <v>0</v>
      </c>
      <c r="BC447" s="220">
        <f>IF(AZ447=3,G447,0)</f>
        <v>0</v>
      </c>
      <c r="BD447" s="220">
        <f>IF(AZ447=4,G447,0)</f>
        <v>0</v>
      </c>
      <c r="BE447" s="220">
        <f>IF(AZ447=5,G447,0)</f>
        <v>0</v>
      </c>
      <c r="CA447" s="247">
        <v>3</v>
      </c>
      <c r="CB447" s="247">
        <v>7</v>
      </c>
    </row>
    <row r="448" spans="1:80">
      <c r="A448" s="256"/>
      <c r="B448" s="260"/>
      <c r="C448" s="325" t="s">
        <v>633</v>
      </c>
      <c r="D448" s="326"/>
      <c r="E448" s="261">
        <v>1.0669999999999999</v>
      </c>
      <c r="F448" s="262"/>
      <c r="G448" s="263"/>
      <c r="H448" s="264"/>
      <c r="I448" s="258"/>
      <c r="J448" s="265"/>
      <c r="K448" s="258"/>
      <c r="M448" s="259" t="s">
        <v>633</v>
      </c>
      <c r="O448" s="247"/>
    </row>
    <row r="449" spans="1:80">
      <c r="A449" s="248">
        <v>143</v>
      </c>
      <c r="B449" s="249" t="s">
        <v>634</v>
      </c>
      <c r="C449" s="250" t="s">
        <v>635</v>
      </c>
      <c r="D449" s="251" t="s">
        <v>12</v>
      </c>
      <c r="E449" s="252"/>
      <c r="F449" s="252">
        <v>0</v>
      </c>
      <c r="G449" s="253">
        <f>E449*F449</f>
        <v>0</v>
      </c>
      <c r="H449" s="254">
        <v>0</v>
      </c>
      <c r="I449" s="255">
        <f>E449*H449</f>
        <v>0</v>
      </c>
      <c r="J449" s="254"/>
      <c r="K449" s="255">
        <f>E449*J449</f>
        <v>0</v>
      </c>
      <c r="O449" s="247">
        <v>2</v>
      </c>
      <c r="AA449" s="220">
        <v>7</v>
      </c>
      <c r="AB449" s="220">
        <v>1002</v>
      </c>
      <c r="AC449" s="220">
        <v>5</v>
      </c>
      <c r="AZ449" s="220">
        <v>2</v>
      </c>
      <c r="BA449" s="220">
        <f>IF(AZ449=1,G449,0)</f>
        <v>0</v>
      </c>
      <c r="BB449" s="220">
        <f>IF(AZ449=2,G449,0)</f>
        <v>0</v>
      </c>
      <c r="BC449" s="220">
        <f>IF(AZ449=3,G449,0)</f>
        <v>0</v>
      </c>
      <c r="BD449" s="220">
        <f>IF(AZ449=4,G449,0)</f>
        <v>0</v>
      </c>
      <c r="BE449" s="220">
        <f>IF(AZ449=5,G449,0)</f>
        <v>0</v>
      </c>
      <c r="CA449" s="247">
        <v>7</v>
      </c>
      <c r="CB449" s="247">
        <v>1002</v>
      </c>
    </row>
    <row r="450" spans="1:80">
      <c r="A450" s="266"/>
      <c r="B450" s="267" t="s">
        <v>97</v>
      </c>
      <c r="C450" s="268" t="s">
        <v>580</v>
      </c>
      <c r="D450" s="269"/>
      <c r="E450" s="270"/>
      <c r="F450" s="271"/>
      <c r="G450" s="272">
        <f>SUM(G402:G449)</f>
        <v>0</v>
      </c>
      <c r="H450" s="273"/>
      <c r="I450" s="274">
        <f>SUM(I402:I449)</f>
        <v>6.1804453299999995</v>
      </c>
      <c r="J450" s="273"/>
      <c r="K450" s="274">
        <f>SUM(K402:K449)</f>
        <v>-3.251115</v>
      </c>
      <c r="O450" s="247">
        <v>4</v>
      </c>
      <c r="BA450" s="275">
        <f>SUM(BA402:BA449)</f>
        <v>0</v>
      </c>
      <c r="BB450" s="275">
        <f>SUM(BB402:BB449)</f>
        <v>0</v>
      </c>
      <c r="BC450" s="275">
        <f>SUM(BC402:BC449)</f>
        <v>0</v>
      </c>
      <c r="BD450" s="275">
        <f>SUM(BD402:BD449)</f>
        <v>0</v>
      </c>
      <c r="BE450" s="275">
        <f>SUM(BE402:BE449)</f>
        <v>0</v>
      </c>
    </row>
    <row r="451" spans="1:80">
      <c r="A451" s="237" t="s">
        <v>93</v>
      </c>
      <c r="B451" s="238" t="s">
        <v>636</v>
      </c>
      <c r="C451" s="239" t="s">
        <v>637</v>
      </c>
      <c r="D451" s="240"/>
      <c r="E451" s="241"/>
      <c r="F451" s="241"/>
      <c r="G451" s="242"/>
      <c r="H451" s="243"/>
      <c r="I451" s="244"/>
      <c r="J451" s="245"/>
      <c r="K451" s="246"/>
      <c r="O451" s="247">
        <v>1</v>
      </c>
    </row>
    <row r="452" spans="1:80">
      <c r="A452" s="248">
        <v>144</v>
      </c>
      <c r="B452" s="249" t="s">
        <v>639</v>
      </c>
      <c r="C452" s="250" t="s">
        <v>640</v>
      </c>
      <c r="D452" s="251" t="s">
        <v>111</v>
      </c>
      <c r="E452" s="252">
        <v>54</v>
      </c>
      <c r="F452" s="252">
        <v>0</v>
      </c>
      <c r="G452" s="253">
        <f>E452*F452</f>
        <v>0</v>
      </c>
      <c r="H452" s="254">
        <v>0</v>
      </c>
      <c r="I452" s="255">
        <f>E452*H452</f>
        <v>0</v>
      </c>
      <c r="J452" s="254">
        <v>-7.3200000000000001E-3</v>
      </c>
      <c r="K452" s="255">
        <f>E452*J452</f>
        <v>-0.39528000000000002</v>
      </c>
      <c r="O452" s="247">
        <v>2</v>
      </c>
      <c r="AA452" s="220">
        <v>1</v>
      </c>
      <c r="AB452" s="220">
        <v>7</v>
      </c>
      <c r="AC452" s="220">
        <v>7</v>
      </c>
      <c r="AZ452" s="220">
        <v>2</v>
      </c>
      <c r="BA452" s="220">
        <f>IF(AZ452=1,G452,0)</f>
        <v>0</v>
      </c>
      <c r="BB452" s="220">
        <f>IF(AZ452=2,G452,0)</f>
        <v>0</v>
      </c>
      <c r="BC452" s="220">
        <f>IF(AZ452=3,G452,0)</f>
        <v>0</v>
      </c>
      <c r="BD452" s="220">
        <f>IF(AZ452=4,G452,0)</f>
        <v>0</v>
      </c>
      <c r="BE452" s="220">
        <f>IF(AZ452=5,G452,0)</f>
        <v>0</v>
      </c>
      <c r="CA452" s="247">
        <v>1</v>
      </c>
      <c r="CB452" s="247">
        <v>7</v>
      </c>
    </row>
    <row r="453" spans="1:80">
      <c r="A453" s="256"/>
      <c r="B453" s="260"/>
      <c r="C453" s="325" t="s">
        <v>641</v>
      </c>
      <c r="D453" s="326"/>
      <c r="E453" s="261">
        <v>54</v>
      </c>
      <c r="F453" s="262"/>
      <c r="G453" s="263"/>
      <c r="H453" s="264"/>
      <c r="I453" s="258"/>
      <c r="J453" s="265"/>
      <c r="K453" s="258"/>
      <c r="M453" s="259" t="s">
        <v>641</v>
      </c>
      <c r="O453" s="247"/>
    </row>
    <row r="454" spans="1:80">
      <c r="A454" s="248">
        <v>145</v>
      </c>
      <c r="B454" s="249" t="s">
        <v>642</v>
      </c>
      <c r="C454" s="250" t="s">
        <v>643</v>
      </c>
      <c r="D454" s="251" t="s">
        <v>111</v>
      </c>
      <c r="E454" s="252">
        <v>6.6</v>
      </c>
      <c r="F454" s="252">
        <v>0</v>
      </c>
      <c r="G454" s="253">
        <f>E454*F454</f>
        <v>0</v>
      </c>
      <c r="H454" s="254">
        <v>0</v>
      </c>
      <c r="I454" s="255">
        <f>E454*H454</f>
        <v>0</v>
      </c>
      <c r="J454" s="254">
        <v>-7.3200000000000001E-3</v>
      </c>
      <c r="K454" s="255">
        <f>E454*J454</f>
        <v>-4.8312000000000001E-2</v>
      </c>
      <c r="O454" s="247">
        <v>2</v>
      </c>
      <c r="AA454" s="220">
        <v>1</v>
      </c>
      <c r="AB454" s="220">
        <v>7</v>
      </c>
      <c r="AC454" s="220">
        <v>7</v>
      </c>
      <c r="AZ454" s="220">
        <v>2</v>
      </c>
      <c r="BA454" s="220">
        <f>IF(AZ454=1,G454,0)</f>
        <v>0</v>
      </c>
      <c r="BB454" s="220">
        <f>IF(AZ454=2,G454,0)</f>
        <v>0</v>
      </c>
      <c r="BC454" s="220">
        <f>IF(AZ454=3,G454,0)</f>
        <v>0</v>
      </c>
      <c r="BD454" s="220">
        <f>IF(AZ454=4,G454,0)</f>
        <v>0</v>
      </c>
      <c r="BE454" s="220">
        <f>IF(AZ454=5,G454,0)</f>
        <v>0</v>
      </c>
      <c r="CA454" s="247">
        <v>1</v>
      </c>
      <c r="CB454" s="247">
        <v>7</v>
      </c>
    </row>
    <row r="455" spans="1:80">
      <c r="A455" s="256"/>
      <c r="B455" s="260"/>
      <c r="C455" s="325" t="s">
        <v>644</v>
      </c>
      <c r="D455" s="326"/>
      <c r="E455" s="261">
        <v>6.6</v>
      </c>
      <c r="F455" s="262"/>
      <c r="G455" s="263"/>
      <c r="H455" s="264"/>
      <c r="I455" s="258"/>
      <c r="J455" s="265"/>
      <c r="K455" s="258"/>
      <c r="M455" s="259" t="s">
        <v>644</v>
      </c>
      <c r="O455" s="247"/>
    </row>
    <row r="456" spans="1:80">
      <c r="A456" s="248">
        <v>146</v>
      </c>
      <c r="B456" s="249" t="s">
        <v>645</v>
      </c>
      <c r="C456" s="250" t="s">
        <v>646</v>
      </c>
      <c r="D456" s="251" t="s">
        <v>160</v>
      </c>
      <c r="E456" s="252">
        <v>16</v>
      </c>
      <c r="F456" s="252">
        <v>0</v>
      </c>
      <c r="G456" s="253">
        <f t="shared" ref="G456:G463" si="16">E456*F456</f>
        <v>0</v>
      </c>
      <c r="H456" s="254">
        <v>0</v>
      </c>
      <c r="I456" s="255">
        <f t="shared" ref="I456:I463" si="17">E456*H456</f>
        <v>0</v>
      </c>
      <c r="J456" s="254">
        <v>-3.3600000000000001E-3</v>
      </c>
      <c r="K456" s="255">
        <f t="shared" ref="K456:K463" si="18">E456*J456</f>
        <v>-5.3760000000000002E-2</v>
      </c>
      <c r="O456" s="247">
        <v>2</v>
      </c>
      <c r="AA456" s="220">
        <v>1</v>
      </c>
      <c r="AB456" s="220">
        <v>7</v>
      </c>
      <c r="AC456" s="220">
        <v>7</v>
      </c>
      <c r="AZ456" s="220">
        <v>2</v>
      </c>
      <c r="BA456" s="220">
        <f t="shared" ref="BA456:BA463" si="19">IF(AZ456=1,G456,0)</f>
        <v>0</v>
      </c>
      <c r="BB456" s="220">
        <f t="shared" ref="BB456:BB463" si="20">IF(AZ456=2,G456,0)</f>
        <v>0</v>
      </c>
      <c r="BC456" s="220">
        <f t="shared" ref="BC456:BC463" si="21">IF(AZ456=3,G456,0)</f>
        <v>0</v>
      </c>
      <c r="BD456" s="220">
        <f t="shared" ref="BD456:BD463" si="22">IF(AZ456=4,G456,0)</f>
        <v>0</v>
      </c>
      <c r="BE456" s="220">
        <f t="shared" ref="BE456:BE463" si="23">IF(AZ456=5,G456,0)</f>
        <v>0</v>
      </c>
      <c r="CA456" s="247">
        <v>1</v>
      </c>
      <c r="CB456" s="247">
        <v>7</v>
      </c>
    </row>
    <row r="457" spans="1:80">
      <c r="A457" s="248">
        <v>147</v>
      </c>
      <c r="B457" s="249" t="s">
        <v>647</v>
      </c>
      <c r="C457" s="250" t="s">
        <v>648</v>
      </c>
      <c r="D457" s="251" t="s">
        <v>177</v>
      </c>
      <c r="E457" s="252">
        <v>2</v>
      </c>
      <c r="F457" s="252">
        <v>0</v>
      </c>
      <c r="G457" s="253">
        <f t="shared" si="16"/>
        <v>0</v>
      </c>
      <c r="H457" s="254">
        <v>0</v>
      </c>
      <c r="I457" s="255">
        <f t="shared" si="17"/>
        <v>0</v>
      </c>
      <c r="J457" s="254">
        <v>-1.15E-3</v>
      </c>
      <c r="K457" s="255">
        <f t="shared" si="18"/>
        <v>-2.3E-3</v>
      </c>
      <c r="O457" s="247">
        <v>2</v>
      </c>
      <c r="AA457" s="220">
        <v>1</v>
      </c>
      <c r="AB457" s="220">
        <v>7</v>
      </c>
      <c r="AC457" s="220">
        <v>7</v>
      </c>
      <c r="AZ457" s="220">
        <v>2</v>
      </c>
      <c r="BA457" s="220">
        <f t="shared" si="19"/>
        <v>0</v>
      </c>
      <c r="BB457" s="220">
        <f t="shared" si="20"/>
        <v>0</v>
      </c>
      <c r="BC457" s="220">
        <f t="shared" si="21"/>
        <v>0</v>
      </c>
      <c r="BD457" s="220">
        <f t="shared" si="22"/>
        <v>0</v>
      </c>
      <c r="BE457" s="220">
        <f t="shared" si="23"/>
        <v>0</v>
      </c>
      <c r="CA457" s="247">
        <v>1</v>
      </c>
      <c r="CB457" s="247">
        <v>7</v>
      </c>
    </row>
    <row r="458" spans="1:80">
      <c r="A458" s="248">
        <v>148</v>
      </c>
      <c r="B458" s="249" t="s">
        <v>649</v>
      </c>
      <c r="C458" s="250" t="s">
        <v>650</v>
      </c>
      <c r="D458" s="251" t="s">
        <v>160</v>
      </c>
      <c r="E458" s="252">
        <v>44.6</v>
      </c>
      <c r="F458" s="252">
        <v>0</v>
      </c>
      <c r="G458" s="253">
        <f t="shared" si="16"/>
        <v>0</v>
      </c>
      <c r="H458" s="254">
        <v>0</v>
      </c>
      <c r="I458" s="255">
        <f t="shared" si="17"/>
        <v>0</v>
      </c>
      <c r="J458" s="254">
        <v>-1.3500000000000001E-3</v>
      </c>
      <c r="K458" s="255">
        <f t="shared" si="18"/>
        <v>-6.0210000000000007E-2</v>
      </c>
      <c r="O458" s="247">
        <v>2</v>
      </c>
      <c r="AA458" s="220">
        <v>1</v>
      </c>
      <c r="AB458" s="220">
        <v>7</v>
      </c>
      <c r="AC458" s="220">
        <v>7</v>
      </c>
      <c r="AZ458" s="220">
        <v>2</v>
      </c>
      <c r="BA458" s="220">
        <f t="shared" si="19"/>
        <v>0</v>
      </c>
      <c r="BB458" s="220">
        <f t="shared" si="20"/>
        <v>0</v>
      </c>
      <c r="BC458" s="220">
        <f t="shared" si="21"/>
        <v>0</v>
      </c>
      <c r="BD458" s="220">
        <f t="shared" si="22"/>
        <v>0</v>
      </c>
      <c r="BE458" s="220">
        <f t="shared" si="23"/>
        <v>0</v>
      </c>
      <c r="CA458" s="247">
        <v>1</v>
      </c>
      <c r="CB458" s="247">
        <v>7</v>
      </c>
    </row>
    <row r="459" spans="1:80">
      <c r="A459" s="248">
        <v>149</v>
      </c>
      <c r="B459" s="249" t="s">
        <v>651</v>
      </c>
      <c r="C459" s="250" t="s">
        <v>652</v>
      </c>
      <c r="D459" s="251" t="s">
        <v>160</v>
      </c>
      <c r="E459" s="252">
        <v>5</v>
      </c>
      <c r="F459" s="252">
        <v>0</v>
      </c>
      <c r="G459" s="253">
        <f t="shared" si="16"/>
        <v>0</v>
      </c>
      <c r="H459" s="254">
        <v>0</v>
      </c>
      <c r="I459" s="255">
        <f t="shared" si="17"/>
        <v>0</v>
      </c>
      <c r="J459" s="254">
        <v>-2.5200000000000001E-3</v>
      </c>
      <c r="K459" s="255">
        <f t="shared" si="18"/>
        <v>-1.26E-2</v>
      </c>
      <c r="O459" s="247">
        <v>2</v>
      </c>
      <c r="AA459" s="220">
        <v>1</v>
      </c>
      <c r="AB459" s="220">
        <v>7</v>
      </c>
      <c r="AC459" s="220">
        <v>7</v>
      </c>
      <c r="AZ459" s="220">
        <v>2</v>
      </c>
      <c r="BA459" s="220">
        <f t="shared" si="19"/>
        <v>0</v>
      </c>
      <c r="BB459" s="220">
        <f t="shared" si="20"/>
        <v>0</v>
      </c>
      <c r="BC459" s="220">
        <f t="shared" si="21"/>
        <v>0</v>
      </c>
      <c r="BD459" s="220">
        <f t="shared" si="22"/>
        <v>0</v>
      </c>
      <c r="BE459" s="220">
        <f t="shared" si="23"/>
        <v>0</v>
      </c>
      <c r="CA459" s="247">
        <v>1</v>
      </c>
      <c r="CB459" s="247">
        <v>7</v>
      </c>
    </row>
    <row r="460" spans="1:80">
      <c r="A460" s="248">
        <v>150</v>
      </c>
      <c r="B460" s="249" t="s">
        <v>653</v>
      </c>
      <c r="C460" s="250" t="s">
        <v>654</v>
      </c>
      <c r="D460" s="251" t="s">
        <v>160</v>
      </c>
      <c r="E460" s="252">
        <v>90.8</v>
      </c>
      <c r="F460" s="252">
        <v>0</v>
      </c>
      <c r="G460" s="253">
        <f t="shared" si="16"/>
        <v>0</v>
      </c>
      <c r="H460" s="254">
        <v>0</v>
      </c>
      <c r="I460" s="255">
        <f t="shared" si="17"/>
        <v>0</v>
      </c>
      <c r="J460" s="254">
        <v>-1.42E-3</v>
      </c>
      <c r="K460" s="255">
        <f t="shared" si="18"/>
        <v>-0.128936</v>
      </c>
      <c r="O460" s="247">
        <v>2</v>
      </c>
      <c r="AA460" s="220">
        <v>1</v>
      </c>
      <c r="AB460" s="220">
        <v>7</v>
      </c>
      <c r="AC460" s="220">
        <v>7</v>
      </c>
      <c r="AZ460" s="220">
        <v>2</v>
      </c>
      <c r="BA460" s="220">
        <f t="shared" si="19"/>
        <v>0</v>
      </c>
      <c r="BB460" s="220">
        <f t="shared" si="20"/>
        <v>0</v>
      </c>
      <c r="BC460" s="220">
        <f t="shared" si="21"/>
        <v>0</v>
      </c>
      <c r="BD460" s="220">
        <f t="shared" si="22"/>
        <v>0</v>
      </c>
      <c r="BE460" s="220">
        <f t="shared" si="23"/>
        <v>0</v>
      </c>
      <c r="CA460" s="247">
        <v>1</v>
      </c>
      <c r="CB460" s="247">
        <v>7</v>
      </c>
    </row>
    <row r="461" spans="1:80">
      <c r="A461" s="248">
        <v>151</v>
      </c>
      <c r="B461" s="249" t="s">
        <v>655</v>
      </c>
      <c r="C461" s="250" t="s">
        <v>656</v>
      </c>
      <c r="D461" s="251" t="s">
        <v>160</v>
      </c>
      <c r="E461" s="252">
        <v>2</v>
      </c>
      <c r="F461" s="252">
        <v>0</v>
      </c>
      <c r="G461" s="253">
        <f t="shared" si="16"/>
        <v>0</v>
      </c>
      <c r="H461" s="254">
        <v>0</v>
      </c>
      <c r="I461" s="255">
        <f t="shared" si="17"/>
        <v>0</v>
      </c>
      <c r="J461" s="254">
        <v>-3.3700000000000002E-3</v>
      </c>
      <c r="K461" s="255">
        <f t="shared" si="18"/>
        <v>-6.7400000000000003E-3</v>
      </c>
      <c r="O461" s="247">
        <v>2</v>
      </c>
      <c r="AA461" s="220">
        <v>1</v>
      </c>
      <c r="AB461" s="220">
        <v>7</v>
      </c>
      <c r="AC461" s="220">
        <v>7</v>
      </c>
      <c r="AZ461" s="220">
        <v>2</v>
      </c>
      <c r="BA461" s="220">
        <f t="shared" si="19"/>
        <v>0</v>
      </c>
      <c r="BB461" s="220">
        <f t="shared" si="20"/>
        <v>0</v>
      </c>
      <c r="BC461" s="220">
        <f t="shared" si="21"/>
        <v>0</v>
      </c>
      <c r="BD461" s="220">
        <f t="shared" si="22"/>
        <v>0</v>
      </c>
      <c r="BE461" s="220">
        <f t="shared" si="23"/>
        <v>0</v>
      </c>
      <c r="CA461" s="247">
        <v>1</v>
      </c>
      <c r="CB461" s="247">
        <v>7</v>
      </c>
    </row>
    <row r="462" spans="1:80">
      <c r="A462" s="248">
        <v>152</v>
      </c>
      <c r="B462" s="249" t="s">
        <v>657</v>
      </c>
      <c r="C462" s="250" t="s">
        <v>658</v>
      </c>
      <c r="D462" s="251" t="s">
        <v>160</v>
      </c>
      <c r="E462" s="252">
        <v>40.6</v>
      </c>
      <c r="F462" s="252">
        <v>0</v>
      </c>
      <c r="G462" s="253">
        <f t="shared" si="16"/>
        <v>0</v>
      </c>
      <c r="H462" s="254">
        <v>0</v>
      </c>
      <c r="I462" s="255">
        <f t="shared" si="17"/>
        <v>0</v>
      </c>
      <c r="J462" s="254">
        <v>-3.5599999999999998E-3</v>
      </c>
      <c r="K462" s="255">
        <f t="shared" si="18"/>
        <v>-0.144536</v>
      </c>
      <c r="O462" s="247">
        <v>2</v>
      </c>
      <c r="AA462" s="220">
        <v>1</v>
      </c>
      <c r="AB462" s="220">
        <v>7</v>
      </c>
      <c r="AC462" s="220">
        <v>7</v>
      </c>
      <c r="AZ462" s="220">
        <v>2</v>
      </c>
      <c r="BA462" s="220">
        <f t="shared" si="19"/>
        <v>0</v>
      </c>
      <c r="BB462" s="220">
        <f t="shared" si="20"/>
        <v>0</v>
      </c>
      <c r="BC462" s="220">
        <f t="shared" si="21"/>
        <v>0</v>
      </c>
      <c r="BD462" s="220">
        <f t="shared" si="22"/>
        <v>0</v>
      </c>
      <c r="BE462" s="220">
        <f t="shared" si="23"/>
        <v>0</v>
      </c>
      <c r="CA462" s="247">
        <v>1</v>
      </c>
      <c r="CB462" s="247">
        <v>7</v>
      </c>
    </row>
    <row r="463" spans="1:80" ht="22.5">
      <c r="A463" s="248">
        <v>153</v>
      </c>
      <c r="B463" s="249" t="s">
        <v>659</v>
      </c>
      <c r="C463" s="250" t="s">
        <v>660</v>
      </c>
      <c r="D463" s="251" t="s">
        <v>160</v>
      </c>
      <c r="E463" s="252">
        <v>4</v>
      </c>
      <c r="F463" s="252">
        <v>0</v>
      </c>
      <c r="G463" s="253">
        <f t="shared" si="16"/>
        <v>0</v>
      </c>
      <c r="H463" s="254">
        <v>1.2800000000000001E-3</v>
      </c>
      <c r="I463" s="255">
        <f t="shared" si="17"/>
        <v>5.1200000000000004E-3</v>
      </c>
      <c r="J463" s="254">
        <v>0</v>
      </c>
      <c r="K463" s="255">
        <f t="shared" si="18"/>
        <v>0</v>
      </c>
      <c r="O463" s="247">
        <v>2</v>
      </c>
      <c r="AA463" s="220">
        <v>1</v>
      </c>
      <c r="AB463" s="220">
        <v>7</v>
      </c>
      <c r="AC463" s="220">
        <v>7</v>
      </c>
      <c r="AZ463" s="220">
        <v>2</v>
      </c>
      <c r="BA463" s="220">
        <f t="shared" si="19"/>
        <v>0</v>
      </c>
      <c r="BB463" s="220">
        <f t="shared" si="20"/>
        <v>0</v>
      </c>
      <c r="BC463" s="220">
        <f t="shared" si="21"/>
        <v>0</v>
      </c>
      <c r="BD463" s="220">
        <f t="shared" si="22"/>
        <v>0</v>
      </c>
      <c r="BE463" s="220">
        <f t="shared" si="23"/>
        <v>0</v>
      </c>
      <c r="CA463" s="247">
        <v>1</v>
      </c>
      <c r="CB463" s="247">
        <v>7</v>
      </c>
    </row>
    <row r="464" spans="1:80">
      <c r="A464" s="256"/>
      <c r="B464" s="257"/>
      <c r="C464" s="327"/>
      <c r="D464" s="328"/>
      <c r="E464" s="328"/>
      <c r="F464" s="328"/>
      <c r="G464" s="329"/>
      <c r="I464" s="258"/>
      <c r="K464" s="258"/>
      <c r="L464" s="259"/>
      <c r="O464" s="247">
        <v>3</v>
      </c>
    </row>
    <row r="465" spans="1:80">
      <c r="A465" s="248">
        <v>154</v>
      </c>
      <c r="B465" s="249" t="s">
        <v>661</v>
      </c>
      <c r="C465" s="250" t="s">
        <v>971</v>
      </c>
      <c r="D465" s="251" t="s">
        <v>177</v>
      </c>
      <c r="E465" s="252">
        <v>3</v>
      </c>
      <c r="F465" s="252">
        <v>0</v>
      </c>
      <c r="G465" s="253">
        <f>E465*F465</f>
        <v>0</v>
      </c>
      <c r="H465" s="254">
        <v>4.8999999999999998E-4</v>
      </c>
      <c r="I465" s="255">
        <f>E465*H465</f>
        <v>1.47E-3</v>
      </c>
      <c r="J465" s="254">
        <v>0</v>
      </c>
      <c r="K465" s="255">
        <f>E465*J465</f>
        <v>0</v>
      </c>
      <c r="O465" s="247">
        <v>2</v>
      </c>
      <c r="AA465" s="220">
        <v>1</v>
      </c>
      <c r="AB465" s="220">
        <v>7</v>
      </c>
      <c r="AC465" s="220">
        <v>7</v>
      </c>
      <c r="AZ465" s="220">
        <v>2</v>
      </c>
      <c r="BA465" s="220">
        <f>IF(AZ465=1,G465,0)</f>
        <v>0</v>
      </c>
      <c r="BB465" s="220">
        <f>IF(AZ465=2,G465,0)</f>
        <v>0</v>
      </c>
      <c r="BC465" s="220">
        <f>IF(AZ465=3,G465,0)</f>
        <v>0</v>
      </c>
      <c r="BD465" s="220">
        <f>IF(AZ465=4,G465,0)</f>
        <v>0</v>
      </c>
      <c r="BE465" s="220">
        <f>IF(AZ465=5,G465,0)</f>
        <v>0</v>
      </c>
      <c r="CA465" s="247">
        <v>1</v>
      </c>
      <c r="CB465" s="247">
        <v>7</v>
      </c>
    </row>
    <row r="466" spans="1:80" ht="22.5">
      <c r="A466" s="248">
        <v>155</v>
      </c>
      <c r="B466" s="249" t="s">
        <v>662</v>
      </c>
      <c r="C466" s="250" t="s">
        <v>663</v>
      </c>
      <c r="D466" s="251" t="s">
        <v>160</v>
      </c>
      <c r="E466" s="252">
        <v>29</v>
      </c>
      <c r="F466" s="252">
        <v>0</v>
      </c>
      <c r="G466" s="253">
        <f>E466*F466</f>
        <v>0</v>
      </c>
      <c r="H466" s="254">
        <v>2.7499999999999998E-3</v>
      </c>
      <c r="I466" s="255">
        <f>E466*H466</f>
        <v>7.9750000000000001E-2</v>
      </c>
      <c r="J466" s="254">
        <v>0</v>
      </c>
      <c r="K466" s="255">
        <f>E466*J466</f>
        <v>0</v>
      </c>
      <c r="O466" s="247">
        <v>2</v>
      </c>
      <c r="AA466" s="220">
        <v>1</v>
      </c>
      <c r="AB466" s="220">
        <v>7</v>
      </c>
      <c r="AC466" s="220">
        <v>7</v>
      </c>
      <c r="AZ466" s="220">
        <v>2</v>
      </c>
      <c r="BA466" s="220">
        <f>IF(AZ466=1,G466,0)</f>
        <v>0</v>
      </c>
      <c r="BB466" s="220">
        <f>IF(AZ466=2,G466,0)</f>
        <v>0</v>
      </c>
      <c r="BC466" s="220">
        <f>IF(AZ466=3,G466,0)</f>
        <v>0</v>
      </c>
      <c r="BD466" s="220">
        <f>IF(AZ466=4,G466,0)</f>
        <v>0</v>
      </c>
      <c r="BE466" s="220">
        <f>IF(AZ466=5,G466,0)</f>
        <v>0</v>
      </c>
      <c r="CA466" s="247">
        <v>1</v>
      </c>
      <c r="CB466" s="247">
        <v>7</v>
      </c>
    </row>
    <row r="467" spans="1:80">
      <c r="A467" s="256"/>
      <c r="B467" s="257"/>
      <c r="C467" s="327" t="s">
        <v>664</v>
      </c>
      <c r="D467" s="328"/>
      <c r="E467" s="328"/>
      <c r="F467" s="328"/>
      <c r="G467" s="329"/>
      <c r="I467" s="258"/>
      <c r="K467" s="258"/>
      <c r="L467" s="259" t="s">
        <v>664</v>
      </c>
      <c r="O467" s="247">
        <v>3</v>
      </c>
    </row>
    <row r="468" spans="1:80" ht="22.5">
      <c r="A468" s="248">
        <v>156</v>
      </c>
      <c r="B468" s="249" t="s">
        <v>665</v>
      </c>
      <c r="C468" s="250" t="s">
        <v>972</v>
      </c>
      <c r="D468" s="251" t="s">
        <v>160</v>
      </c>
      <c r="E468" s="252">
        <v>43.1</v>
      </c>
      <c r="F468" s="252">
        <v>0</v>
      </c>
      <c r="G468" s="253">
        <f>E468*F468</f>
        <v>0</v>
      </c>
      <c r="H468" s="254">
        <v>3.4499999999999999E-3</v>
      </c>
      <c r="I468" s="255">
        <f>E468*H468</f>
        <v>0.14869499999999999</v>
      </c>
      <c r="J468" s="254">
        <v>0</v>
      </c>
      <c r="K468" s="255">
        <f>E468*J468</f>
        <v>0</v>
      </c>
      <c r="O468" s="247">
        <v>2</v>
      </c>
      <c r="AA468" s="220">
        <v>1</v>
      </c>
      <c r="AB468" s="220">
        <v>7</v>
      </c>
      <c r="AC468" s="220">
        <v>7</v>
      </c>
      <c r="AZ468" s="220">
        <v>2</v>
      </c>
      <c r="BA468" s="220">
        <f>IF(AZ468=1,G468,0)</f>
        <v>0</v>
      </c>
      <c r="BB468" s="220">
        <f>IF(AZ468=2,G468,0)</f>
        <v>0</v>
      </c>
      <c r="BC468" s="220">
        <f>IF(AZ468=3,G468,0)</f>
        <v>0</v>
      </c>
      <c r="BD468" s="220">
        <f>IF(AZ468=4,G468,0)</f>
        <v>0</v>
      </c>
      <c r="BE468" s="220">
        <f>IF(AZ468=5,G468,0)</f>
        <v>0</v>
      </c>
      <c r="CA468" s="247">
        <v>1</v>
      </c>
      <c r="CB468" s="247">
        <v>7</v>
      </c>
    </row>
    <row r="469" spans="1:80">
      <c r="A469" s="256"/>
      <c r="B469" s="257"/>
      <c r="C469" s="327" t="s">
        <v>666</v>
      </c>
      <c r="D469" s="328"/>
      <c r="E469" s="328"/>
      <c r="F469" s="328"/>
      <c r="G469" s="329"/>
      <c r="I469" s="258"/>
      <c r="K469" s="258"/>
      <c r="L469" s="259" t="s">
        <v>666</v>
      </c>
      <c r="O469" s="247">
        <v>3</v>
      </c>
    </row>
    <row r="470" spans="1:80">
      <c r="A470" s="256"/>
      <c r="B470" s="257"/>
      <c r="C470" s="327"/>
      <c r="D470" s="328"/>
      <c r="E470" s="328"/>
      <c r="F470" s="328"/>
      <c r="G470" s="329"/>
      <c r="I470" s="258"/>
      <c r="K470" s="258"/>
      <c r="L470" s="259"/>
      <c r="O470" s="247">
        <v>3</v>
      </c>
    </row>
    <row r="471" spans="1:80">
      <c r="A471" s="256"/>
      <c r="B471" s="257"/>
      <c r="C471" s="327" t="s">
        <v>667</v>
      </c>
      <c r="D471" s="328"/>
      <c r="E471" s="328"/>
      <c r="F471" s="328"/>
      <c r="G471" s="329"/>
      <c r="I471" s="258"/>
      <c r="K471" s="258"/>
      <c r="L471" s="259" t="s">
        <v>667</v>
      </c>
      <c r="O471" s="247">
        <v>3</v>
      </c>
    </row>
    <row r="472" spans="1:80" ht="22.5">
      <c r="A472" s="248">
        <v>157</v>
      </c>
      <c r="B472" s="249" t="s">
        <v>668</v>
      </c>
      <c r="C472" s="250" t="s">
        <v>669</v>
      </c>
      <c r="D472" s="251" t="s">
        <v>160</v>
      </c>
      <c r="E472" s="252">
        <v>44.6</v>
      </c>
      <c r="F472" s="252">
        <v>0</v>
      </c>
      <c r="G472" s="253">
        <f>E472*F472</f>
        <v>0</v>
      </c>
      <c r="H472" s="254">
        <v>2.6900000000000001E-3</v>
      </c>
      <c r="I472" s="255">
        <f>E472*H472</f>
        <v>0.11997400000000001</v>
      </c>
      <c r="J472" s="254">
        <v>0</v>
      </c>
      <c r="K472" s="255">
        <f>E472*J472</f>
        <v>0</v>
      </c>
      <c r="O472" s="247">
        <v>2</v>
      </c>
      <c r="AA472" s="220">
        <v>1</v>
      </c>
      <c r="AB472" s="220">
        <v>7</v>
      </c>
      <c r="AC472" s="220">
        <v>7</v>
      </c>
      <c r="AZ472" s="220">
        <v>2</v>
      </c>
      <c r="BA472" s="220">
        <f>IF(AZ472=1,G472,0)</f>
        <v>0</v>
      </c>
      <c r="BB472" s="220">
        <f>IF(AZ472=2,G472,0)</f>
        <v>0</v>
      </c>
      <c r="BC472" s="220">
        <f>IF(AZ472=3,G472,0)</f>
        <v>0</v>
      </c>
      <c r="BD472" s="220">
        <f>IF(AZ472=4,G472,0)</f>
        <v>0</v>
      </c>
      <c r="BE472" s="220">
        <f>IF(AZ472=5,G472,0)</f>
        <v>0</v>
      </c>
      <c r="CA472" s="247">
        <v>1</v>
      </c>
      <c r="CB472" s="247">
        <v>7</v>
      </c>
    </row>
    <row r="473" spans="1:80">
      <c r="A473" s="256"/>
      <c r="B473" s="257"/>
      <c r="C473" s="327" t="s">
        <v>670</v>
      </c>
      <c r="D473" s="328"/>
      <c r="E473" s="328"/>
      <c r="F473" s="328"/>
      <c r="G473" s="329"/>
      <c r="I473" s="258"/>
      <c r="K473" s="258"/>
      <c r="L473" s="259" t="s">
        <v>670</v>
      </c>
      <c r="O473" s="247">
        <v>3</v>
      </c>
    </row>
    <row r="474" spans="1:80">
      <c r="A474" s="256"/>
      <c r="B474" s="260"/>
      <c r="C474" s="325" t="s">
        <v>671</v>
      </c>
      <c r="D474" s="326"/>
      <c r="E474" s="261">
        <v>44.6</v>
      </c>
      <c r="F474" s="262"/>
      <c r="G474" s="263"/>
      <c r="H474" s="264"/>
      <c r="I474" s="258"/>
      <c r="J474" s="265"/>
      <c r="K474" s="258"/>
      <c r="M474" s="259" t="s">
        <v>671</v>
      </c>
      <c r="O474" s="247"/>
    </row>
    <row r="475" spans="1:80">
      <c r="A475" s="248">
        <v>158</v>
      </c>
      <c r="B475" s="249" t="s">
        <v>672</v>
      </c>
      <c r="C475" s="250" t="s">
        <v>673</v>
      </c>
      <c r="D475" s="251" t="s">
        <v>160</v>
      </c>
      <c r="E475" s="252">
        <v>24.8</v>
      </c>
      <c r="F475" s="252">
        <v>0</v>
      </c>
      <c r="G475" s="253">
        <f>E475*F475</f>
        <v>0</v>
      </c>
      <c r="H475" s="254">
        <v>0</v>
      </c>
      <c r="I475" s="255">
        <f>E475*H475</f>
        <v>0</v>
      </c>
      <c r="J475" s="254">
        <v>0</v>
      </c>
      <c r="K475" s="255">
        <f>E475*J475</f>
        <v>0</v>
      </c>
      <c r="O475" s="247">
        <v>2</v>
      </c>
      <c r="AA475" s="220">
        <v>1</v>
      </c>
      <c r="AB475" s="220">
        <v>0</v>
      </c>
      <c r="AC475" s="220">
        <v>0</v>
      </c>
      <c r="AZ475" s="220">
        <v>2</v>
      </c>
      <c r="BA475" s="220">
        <f>IF(AZ475=1,G475,0)</f>
        <v>0</v>
      </c>
      <c r="BB475" s="220">
        <f>IF(AZ475=2,G475,0)</f>
        <v>0</v>
      </c>
      <c r="BC475" s="220">
        <f>IF(AZ475=3,G475,0)</f>
        <v>0</v>
      </c>
      <c r="BD475" s="220">
        <f>IF(AZ475=4,G475,0)</f>
        <v>0</v>
      </c>
      <c r="BE475" s="220">
        <f>IF(AZ475=5,G475,0)</f>
        <v>0</v>
      </c>
      <c r="CA475" s="247">
        <v>1</v>
      </c>
      <c r="CB475" s="247">
        <v>0</v>
      </c>
    </row>
    <row r="476" spans="1:80">
      <c r="A476" s="256"/>
      <c r="B476" s="260"/>
      <c r="C476" s="325" t="s">
        <v>674</v>
      </c>
      <c r="D476" s="326"/>
      <c r="E476" s="261">
        <v>16.8</v>
      </c>
      <c r="F476" s="262"/>
      <c r="G476" s="263"/>
      <c r="H476" s="264"/>
      <c r="I476" s="258"/>
      <c r="J476" s="265"/>
      <c r="K476" s="258"/>
      <c r="M476" s="259" t="s">
        <v>674</v>
      </c>
      <c r="O476" s="247"/>
    </row>
    <row r="477" spans="1:80">
      <c r="A477" s="256"/>
      <c r="B477" s="260"/>
      <c r="C477" s="325" t="s">
        <v>675</v>
      </c>
      <c r="D477" s="326"/>
      <c r="E477" s="261">
        <v>8</v>
      </c>
      <c r="F477" s="262"/>
      <c r="G477" s="263"/>
      <c r="H477" s="264"/>
      <c r="I477" s="258"/>
      <c r="J477" s="265"/>
      <c r="K477" s="258"/>
      <c r="M477" s="259" t="s">
        <v>675</v>
      </c>
      <c r="O477" s="247"/>
    </row>
    <row r="478" spans="1:80">
      <c r="A478" s="248">
        <v>159</v>
      </c>
      <c r="B478" s="249" t="s">
        <v>676</v>
      </c>
      <c r="C478" s="250" t="s">
        <v>677</v>
      </c>
      <c r="D478" s="251" t="s">
        <v>160</v>
      </c>
      <c r="E478" s="252">
        <v>10.5</v>
      </c>
      <c r="F478" s="252">
        <v>0</v>
      </c>
      <c r="G478" s="253">
        <f>E478*F478</f>
        <v>0</v>
      </c>
      <c r="H478" s="254">
        <v>1.58E-3</v>
      </c>
      <c r="I478" s="255">
        <f>E478*H478</f>
        <v>1.6590000000000001E-2</v>
      </c>
      <c r="J478" s="254">
        <v>0</v>
      </c>
      <c r="K478" s="255">
        <f>E478*J478</f>
        <v>0</v>
      </c>
      <c r="O478" s="247">
        <v>2</v>
      </c>
      <c r="AA478" s="220">
        <v>1</v>
      </c>
      <c r="AB478" s="220">
        <v>7</v>
      </c>
      <c r="AC478" s="220">
        <v>7</v>
      </c>
      <c r="AZ478" s="220">
        <v>2</v>
      </c>
      <c r="BA478" s="220">
        <f>IF(AZ478=1,G478,0)</f>
        <v>0</v>
      </c>
      <c r="BB478" s="220">
        <f>IF(AZ478=2,G478,0)</f>
        <v>0</v>
      </c>
      <c r="BC478" s="220">
        <f>IF(AZ478=3,G478,0)</f>
        <v>0</v>
      </c>
      <c r="BD478" s="220">
        <f>IF(AZ478=4,G478,0)</f>
        <v>0</v>
      </c>
      <c r="BE478" s="220">
        <f>IF(AZ478=5,G478,0)</f>
        <v>0</v>
      </c>
      <c r="CA478" s="247">
        <v>1</v>
      </c>
      <c r="CB478" s="247">
        <v>7</v>
      </c>
    </row>
    <row r="479" spans="1:80">
      <c r="A479" s="256"/>
      <c r="B479" s="257"/>
      <c r="C479" s="327" t="s">
        <v>678</v>
      </c>
      <c r="D479" s="328"/>
      <c r="E479" s="328"/>
      <c r="F479" s="328"/>
      <c r="G479" s="329"/>
      <c r="I479" s="258"/>
      <c r="K479" s="258"/>
      <c r="L479" s="259" t="s">
        <v>678</v>
      </c>
      <c r="O479" s="247">
        <v>3</v>
      </c>
    </row>
    <row r="480" spans="1:80">
      <c r="A480" s="256"/>
      <c r="B480" s="260"/>
      <c r="C480" s="325" t="s">
        <v>679</v>
      </c>
      <c r="D480" s="326"/>
      <c r="E480" s="261">
        <v>10.5</v>
      </c>
      <c r="F480" s="262"/>
      <c r="G480" s="263"/>
      <c r="H480" s="264"/>
      <c r="I480" s="258"/>
      <c r="J480" s="265"/>
      <c r="K480" s="258"/>
      <c r="M480" s="259" t="s">
        <v>679</v>
      </c>
      <c r="O480" s="247"/>
    </row>
    <row r="481" spans="1:80">
      <c r="A481" s="248">
        <v>160</v>
      </c>
      <c r="B481" s="249" t="s">
        <v>680</v>
      </c>
      <c r="C481" s="250" t="s">
        <v>681</v>
      </c>
      <c r="D481" s="251" t="s">
        <v>160</v>
      </c>
      <c r="E481" s="252">
        <v>8</v>
      </c>
      <c r="F481" s="252">
        <v>0</v>
      </c>
      <c r="G481" s="253">
        <f>E481*F481</f>
        <v>0</v>
      </c>
      <c r="H481" s="254">
        <v>0</v>
      </c>
      <c r="I481" s="255">
        <f>E481*H481</f>
        <v>0</v>
      </c>
      <c r="J481" s="254">
        <v>0</v>
      </c>
      <c r="K481" s="255">
        <f>E481*J481</f>
        <v>0</v>
      </c>
      <c r="O481" s="247">
        <v>2</v>
      </c>
      <c r="AA481" s="220">
        <v>1</v>
      </c>
      <c r="AB481" s="220">
        <v>7</v>
      </c>
      <c r="AC481" s="220">
        <v>7</v>
      </c>
      <c r="AZ481" s="220">
        <v>2</v>
      </c>
      <c r="BA481" s="220">
        <f>IF(AZ481=1,G481,0)</f>
        <v>0</v>
      </c>
      <c r="BB481" s="220">
        <f>IF(AZ481=2,G481,0)</f>
        <v>0</v>
      </c>
      <c r="BC481" s="220">
        <f>IF(AZ481=3,G481,0)</f>
        <v>0</v>
      </c>
      <c r="BD481" s="220">
        <f>IF(AZ481=4,G481,0)</f>
        <v>0</v>
      </c>
      <c r="BE481" s="220">
        <f>IF(AZ481=5,G481,0)</f>
        <v>0</v>
      </c>
      <c r="CA481" s="247">
        <v>1</v>
      </c>
      <c r="CB481" s="247">
        <v>7</v>
      </c>
    </row>
    <row r="482" spans="1:80">
      <c r="A482" s="256"/>
      <c r="B482" s="260"/>
      <c r="C482" s="325" t="s">
        <v>682</v>
      </c>
      <c r="D482" s="326"/>
      <c r="E482" s="261">
        <v>8</v>
      </c>
      <c r="F482" s="262"/>
      <c r="G482" s="263"/>
      <c r="H482" s="264"/>
      <c r="I482" s="258"/>
      <c r="J482" s="265"/>
      <c r="K482" s="258"/>
      <c r="M482" s="259" t="s">
        <v>682</v>
      </c>
      <c r="O482" s="247"/>
    </row>
    <row r="483" spans="1:80">
      <c r="A483" s="248">
        <v>161</v>
      </c>
      <c r="B483" s="249" t="s">
        <v>683</v>
      </c>
      <c r="C483" s="250" t="s">
        <v>684</v>
      </c>
      <c r="D483" s="251" t="s">
        <v>160</v>
      </c>
      <c r="E483" s="252">
        <v>90.8</v>
      </c>
      <c r="F483" s="252">
        <v>0</v>
      </c>
      <c r="G483" s="253">
        <f>E483*F483</f>
        <v>0</v>
      </c>
      <c r="H483" s="254">
        <v>1.58E-3</v>
      </c>
      <c r="I483" s="255">
        <f>E483*H483</f>
        <v>0.14346400000000001</v>
      </c>
      <c r="J483" s="254">
        <v>0</v>
      </c>
      <c r="K483" s="255">
        <f>E483*J483</f>
        <v>0</v>
      </c>
      <c r="O483" s="247">
        <v>2</v>
      </c>
      <c r="AA483" s="220">
        <v>1</v>
      </c>
      <c r="AB483" s="220">
        <v>7</v>
      </c>
      <c r="AC483" s="220">
        <v>7</v>
      </c>
      <c r="AZ483" s="220">
        <v>2</v>
      </c>
      <c r="BA483" s="220">
        <f>IF(AZ483=1,G483,0)</f>
        <v>0</v>
      </c>
      <c r="BB483" s="220">
        <f>IF(AZ483=2,G483,0)</f>
        <v>0</v>
      </c>
      <c r="BC483" s="220">
        <f>IF(AZ483=3,G483,0)</f>
        <v>0</v>
      </c>
      <c r="BD483" s="220">
        <f>IF(AZ483=4,G483,0)</f>
        <v>0</v>
      </c>
      <c r="BE483" s="220">
        <f>IF(AZ483=5,G483,0)</f>
        <v>0</v>
      </c>
      <c r="CA483" s="247">
        <v>1</v>
      </c>
      <c r="CB483" s="247">
        <v>7</v>
      </c>
    </row>
    <row r="484" spans="1:80">
      <c r="A484" s="256"/>
      <c r="B484" s="257"/>
      <c r="C484" s="327" t="s">
        <v>678</v>
      </c>
      <c r="D484" s="328"/>
      <c r="E484" s="328"/>
      <c r="F484" s="328"/>
      <c r="G484" s="329"/>
      <c r="I484" s="258"/>
      <c r="K484" s="258"/>
      <c r="L484" s="259" t="s">
        <v>678</v>
      </c>
      <c r="O484" s="247">
        <v>3</v>
      </c>
    </row>
    <row r="485" spans="1:80">
      <c r="A485" s="256"/>
      <c r="B485" s="260"/>
      <c r="C485" s="325" t="s">
        <v>685</v>
      </c>
      <c r="D485" s="326"/>
      <c r="E485" s="261">
        <v>0.2</v>
      </c>
      <c r="F485" s="262"/>
      <c r="G485" s="263"/>
      <c r="H485" s="264"/>
      <c r="I485" s="258"/>
      <c r="J485" s="265"/>
      <c r="K485" s="258"/>
      <c r="M485" s="259" t="s">
        <v>685</v>
      </c>
      <c r="O485" s="247"/>
    </row>
    <row r="486" spans="1:80">
      <c r="A486" s="256"/>
      <c r="B486" s="260"/>
      <c r="C486" s="325" t="s">
        <v>686</v>
      </c>
      <c r="D486" s="326"/>
      <c r="E486" s="261">
        <v>41</v>
      </c>
      <c r="F486" s="262"/>
      <c r="G486" s="263"/>
      <c r="H486" s="264"/>
      <c r="I486" s="258"/>
      <c r="J486" s="265"/>
      <c r="K486" s="258"/>
      <c r="M486" s="259">
        <v>41</v>
      </c>
      <c r="O486" s="247"/>
    </row>
    <row r="487" spans="1:80">
      <c r="A487" s="256"/>
      <c r="B487" s="260"/>
      <c r="C487" s="325" t="s">
        <v>182</v>
      </c>
      <c r="D487" s="326"/>
      <c r="E487" s="261">
        <v>4</v>
      </c>
      <c r="F487" s="262"/>
      <c r="G487" s="263"/>
      <c r="H487" s="264"/>
      <c r="I487" s="258"/>
      <c r="J487" s="265"/>
      <c r="K487" s="258"/>
      <c r="M487" s="259">
        <v>4</v>
      </c>
      <c r="O487" s="247"/>
    </row>
    <row r="488" spans="1:80">
      <c r="A488" s="256"/>
      <c r="B488" s="260"/>
      <c r="C488" s="325" t="s">
        <v>182</v>
      </c>
      <c r="D488" s="326"/>
      <c r="E488" s="261">
        <v>4</v>
      </c>
      <c r="F488" s="262"/>
      <c r="G488" s="263"/>
      <c r="H488" s="264"/>
      <c r="I488" s="258"/>
      <c r="J488" s="265"/>
      <c r="K488" s="258"/>
      <c r="M488" s="259">
        <v>4</v>
      </c>
      <c r="O488" s="247"/>
    </row>
    <row r="489" spans="1:80">
      <c r="A489" s="256"/>
      <c r="B489" s="260"/>
      <c r="C489" s="325" t="s">
        <v>686</v>
      </c>
      <c r="D489" s="326"/>
      <c r="E489" s="261">
        <v>41</v>
      </c>
      <c r="F489" s="262"/>
      <c r="G489" s="263"/>
      <c r="H489" s="264"/>
      <c r="I489" s="258"/>
      <c r="J489" s="265"/>
      <c r="K489" s="258"/>
      <c r="M489" s="259">
        <v>41</v>
      </c>
      <c r="O489" s="247"/>
    </row>
    <row r="490" spans="1:80">
      <c r="A490" s="256"/>
      <c r="B490" s="260"/>
      <c r="C490" s="325" t="s">
        <v>687</v>
      </c>
      <c r="D490" s="326"/>
      <c r="E490" s="261">
        <v>0.6</v>
      </c>
      <c r="F490" s="262"/>
      <c r="G490" s="263"/>
      <c r="H490" s="264"/>
      <c r="I490" s="258"/>
      <c r="J490" s="265"/>
      <c r="K490" s="258"/>
      <c r="M490" s="259" t="s">
        <v>687</v>
      </c>
      <c r="O490" s="247"/>
    </row>
    <row r="491" spans="1:80">
      <c r="A491" s="248">
        <v>162</v>
      </c>
      <c r="B491" s="249" t="s">
        <v>688</v>
      </c>
      <c r="C491" s="250" t="s">
        <v>689</v>
      </c>
      <c r="D491" s="251" t="s">
        <v>160</v>
      </c>
      <c r="E491" s="252">
        <v>2</v>
      </c>
      <c r="F491" s="252">
        <v>0</v>
      </c>
      <c r="G491" s="253">
        <f>E491*F491</f>
        <v>0</v>
      </c>
      <c r="H491" s="254">
        <v>1.58E-3</v>
      </c>
      <c r="I491" s="255">
        <f>E491*H491</f>
        <v>3.16E-3</v>
      </c>
      <c r="J491" s="254">
        <v>0</v>
      </c>
      <c r="K491" s="255">
        <f>E491*J491</f>
        <v>0</v>
      </c>
      <c r="O491" s="247">
        <v>2</v>
      </c>
      <c r="AA491" s="220">
        <v>1</v>
      </c>
      <c r="AB491" s="220">
        <v>7</v>
      </c>
      <c r="AC491" s="220">
        <v>7</v>
      </c>
      <c r="AZ491" s="220">
        <v>2</v>
      </c>
      <c r="BA491" s="220">
        <f>IF(AZ491=1,G491,0)</f>
        <v>0</v>
      </c>
      <c r="BB491" s="220">
        <f>IF(AZ491=2,G491,0)</f>
        <v>0</v>
      </c>
      <c r="BC491" s="220">
        <f>IF(AZ491=3,G491,0)</f>
        <v>0</v>
      </c>
      <c r="BD491" s="220">
        <f>IF(AZ491=4,G491,0)</f>
        <v>0</v>
      </c>
      <c r="BE491" s="220">
        <f>IF(AZ491=5,G491,0)</f>
        <v>0</v>
      </c>
      <c r="CA491" s="247">
        <v>1</v>
      </c>
      <c r="CB491" s="247">
        <v>7</v>
      </c>
    </row>
    <row r="492" spans="1:80">
      <c r="A492" s="256"/>
      <c r="B492" s="257"/>
      <c r="C492" s="327" t="s">
        <v>678</v>
      </c>
      <c r="D492" s="328"/>
      <c r="E492" s="328"/>
      <c r="F492" s="328"/>
      <c r="G492" s="329"/>
      <c r="I492" s="258"/>
      <c r="K492" s="258"/>
      <c r="L492" s="259" t="s">
        <v>678</v>
      </c>
      <c r="O492" s="247">
        <v>3</v>
      </c>
    </row>
    <row r="493" spans="1:80">
      <c r="A493" s="256"/>
      <c r="B493" s="260"/>
      <c r="C493" s="325" t="s">
        <v>690</v>
      </c>
      <c r="D493" s="326"/>
      <c r="E493" s="261">
        <v>2</v>
      </c>
      <c r="F493" s="262"/>
      <c r="G493" s="263"/>
      <c r="H493" s="264"/>
      <c r="I493" s="258"/>
      <c r="J493" s="265"/>
      <c r="K493" s="258"/>
      <c r="M493" s="259" t="s">
        <v>690</v>
      </c>
      <c r="O493" s="247"/>
    </row>
    <row r="494" spans="1:80" ht="22.5">
      <c r="A494" s="248">
        <v>163</v>
      </c>
      <c r="B494" s="249" t="s">
        <v>103</v>
      </c>
      <c r="C494" s="250" t="s">
        <v>691</v>
      </c>
      <c r="D494" s="251" t="s">
        <v>160</v>
      </c>
      <c r="E494" s="252">
        <v>6</v>
      </c>
      <c r="F494" s="252">
        <v>0</v>
      </c>
      <c r="G494" s="253">
        <f>E494*F494</f>
        <v>0</v>
      </c>
      <c r="H494" s="254">
        <v>0</v>
      </c>
      <c r="I494" s="255">
        <f>E494*H494</f>
        <v>0</v>
      </c>
      <c r="J494" s="254"/>
      <c r="K494" s="255">
        <f>E494*J494</f>
        <v>0</v>
      </c>
      <c r="O494" s="247">
        <v>2</v>
      </c>
      <c r="AA494" s="220">
        <v>12</v>
      </c>
      <c r="AB494" s="220">
        <v>0</v>
      </c>
      <c r="AC494" s="220">
        <v>223</v>
      </c>
      <c r="AZ494" s="220">
        <v>2</v>
      </c>
      <c r="BA494" s="220">
        <f>IF(AZ494=1,G494,0)</f>
        <v>0</v>
      </c>
      <c r="BB494" s="220">
        <f>IF(AZ494=2,G494,0)</f>
        <v>0</v>
      </c>
      <c r="BC494" s="220">
        <f>IF(AZ494=3,G494,0)</f>
        <v>0</v>
      </c>
      <c r="BD494" s="220">
        <f>IF(AZ494=4,G494,0)</f>
        <v>0</v>
      </c>
      <c r="BE494" s="220">
        <f>IF(AZ494=5,G494,0)</f>
        <v>0</v>
      </c>
      <c r="CA494" s="247">
        <v>12</v>
      </c>
      <c r="CB494" s="247">
        <v>0</v>
      </c>
    </row>
    <row r="495" spans="1:80">
      <c r="A495" s="248">
        <v>164</v>
      </c>
      <c r="B495" s="249" t="s">
        <v>692</v>
      </c>
      <c r="C495" s="250" t="s">
        <v>693</v>
      </c>
      <c r="D495" s="251" t="s">
        <v>160</v>
      </c>
      <c r="E495" s="252">
        <v>8.9499999999999993</v>
      </c>
      <c r="F495" s="252">
        <v>0</v>
      </c>
      <c r="G495" s="253">
        <f>E495*F495</f>
        <v>0</v>
      </c>
      <c r="H495" s="254">
        <v>0</v>
      </c>
      <c r="I495" s="255">
        <f>E495*H495</f>
        <v>0</v>
      </c>
      <c r="J495" s="254"/>
      <c r="K495" s="255">
        <f>E495*J495</f>
        <v>0</v>
      </c>
      <c r="O495" s="247">
        <v>2</v>
      </c>
      <c r="AA495" s="220">
        <v>12</v>
      </c>
      <c r="AB495" s="220">
        <v>0</v>
      </c>
      <c r="AC495" s="220">
        <v>104</v>
      </c>
      <c r="AZ495" s="220">
        <v>2</v>
      </c>
      <c r="BA495" s="220">
        <f>IF(AZ495=1,G495,0)</f>
        <v>0</v>
      </c>
      <c r="BB495" s="220">
        <f>IF(AZ495=2,G495,0)</f>
        <v>0</v>
      </c>
      <c r="BC495" s="220">
        <f>IF(AZ495=3,G495,0)</f>
        <v>0</v>
      </c>
      <c r="BD495" s="220">
        <f>IF(AZ495=4,G495,0)</f>
        <v>0</v>
      </c>
      <c r="BE495" s="220">
        <f>IF(AZ495=5,G495,0)</f>
        <v>0</v>
      </c>
      <c r="CA495" s="247">
        <v>12</v>
      </c>
      <c r="CB495" s="247">
        <v>0</v>
      </c>
    </row>
    <row r="496" spans="1:80">
      <c r="A496" s="248">
        <v>165</v>
      </c>
      <c r="B496" s="249" t="s">
        <v>694</v>
      </c>
      <c r="C496" s="250" t="s">
        <v>695</v>
      </c>
      <c r="D496" s="251" t="s">
        <v>160</v>
      </c>
      <c r="E496" s="252">
        <v>90</v>
      </c>
      <c r="F496" s="252">
        <v>0</v>
      </c>
      <c r="G496" s="253">
        <f>E496*F496</f>
        <v>0</v>
      </c>
      <c r="H496" s="254">
        <v>0</v>
      </c>
      <c r="I496" s="255">
        <f>E496*H496</f>
        <v>0</v>
      </c>
      <c r="J496" s="254"/>
      <c r="K496" s="255">
        <f>E496*J496</f>
        <v>0</v>
      </c>
      <c r="O496" s="247">
        <v>2</v>
      </c>
      <c r="AA496" s="220">
        <v>12</v>
      </c>
      <c r="AB496" s="220">
        <v>0</v>
      </c>
      <c r="AC496" s="220">
        <v>116</v>
      </c>
      <c r="AZ496" s="220">
        <v>2</v>
      </c>
      <c r="BA496" s="220">
        <f>IF(AZ496=1,G496,0)</f>
        <v>0</v>
      </c>
      <c r="BB496" s="220">
        <f>IF(AZ496=2,G496,0)</f>
        <v>0</v>
      </c>
      <c r="BC496" s="220">
        <f>IF(AZ496=3,G496,0)</f>
        <v>0</v>
      </c>
      <c r="BD496" s="220">
        <f>IF(AZ496=4,G496,0)</f>
        <v>0</v>
      </c>
      <c r="BE496" s="220">
        <f>IF(AZ496=5,G496,0)</f>
        <v>0</v>
      </c>
      <c r="CA496" s="247">
        <v>12</v>
      </c>
      <c r="CB496" s="247">
        <v>0</v>
      </c>
    </row>
    <row r="497" spans="1:80" ht="22.5">
      <c r="A497" s="248">
        <v>166</v>
      </c>
      <c r="B497" s="249" t="s">
        <v>696</v>
      </c>
      <c r="C497" s="250" t="s">
        <v>697</v>
      </c>
      <c r="D497" s="251" t="s">
        <v>160</v>
      </c>
      <c r="E497" s="252">
        <v>10</v>
      </c>
      <c r="F497" s="252">
        <v>0</v>
      </c>
      <c r="G497" s="253">
        <f>E497*F497</f>
        <v>0</v>
      </c>
      <c r="H497" s="254">
        <v>0</v>
      </c>
      <c r="I497" s="255">
        <f>E497*H497</f>
        <v>0</v>
      </c>
      <c r="J497" s="254"/>
      <c r="K497" s="255">
        <f>E497*J497</f>
        <v>0</v>
      </c>
      <c r="O497" s="247">
        <v>2</v>
      </c>
      <c r="AA497" s="220">
        <v>12</v>
      </c>
      <c r="AB497" s="220">
        <v>0</v>
      </c>
      <c r="AC497" s="220">
        <v>224</v>
      </c>
      <c r="AZ497" s="220">
        <v>2</v>
      </c>
      <c r="BA497" s="220">
        <f>IF(AZ497=1,G497,0)</f>
        <v>0</v>
      </c>
      <c r="BB497" s="220">
        <f>IF(AZ497=2,G497,0)</f>
        <v>0</v>
      </c>
      <c r="BC497" s="220">
        <f>IF(AZ497=3,G497,0)</f>
        <v>0</v>
      </c>
      <c r="BD497" s="220">
        <f>IF(AZ497=4,G497,0)</f>
        <v>0</v>
      </c>
      <c r="BE497" s="220">
        <f>IF(AZ497=5,G497,0)</f>
        <v>0</v>
      </c>
      <c r="CA497" s="247">
        <v>12</v>
      </c>
      <c r="CB497" s="247">
        <v>0</v>
      </c>
    </row>
    <row r="498" spans="1:80" ht="22.5">
      <c r="A498" s="248">
        <v>167</v>
      </c>
      <c r="B498" s="249" t="s">
        <v>698</v>
      </c>
      <c r="C498" s="250" t="s">
        <v>699</v>
      </c>
      <c r="D498" s="251" t="s">
        <v>111</v>
      </c>
      <c r="E498" s="252">
        <v>44.517000000000003</v>
      </c>
      <c r="F498" s="252">
        <v>0</v>
      </c>
      <c r="G498" s="253">
        <f>E498*F498</f>
        <v>0</v>
      </c>
      <c r="H498" s="254">
        <v>4.7999999999999996E-3</v>
      </c>
      <c r="I498" s="255">
        <f>E498*H498</f>
        <v>0.2136816</v>
      </c>
      <c r="J498" s="254"/>
      <c r="K498" s="255">
        <f>E498*J498</f>
        <v>0</v>
      </c>
      <c r="O498" s="247">
        <v>2</v>
      </c>
      <c r="AA498" s="220">
        <v>3</v>
      </c>
      <c r="AB498" s="220">
        <v>7</v>
      </c>
      <c r="AC498" s="220">
        <v>13851063</v>
      </c>
      <c r="AZ498" s="220">
        <v>2</v>
      </c>
      <c r="BA498" s="220">
        <f>IF(AZ498=1,G498,0)</f>
        <v>0</v>
      </c>
      <c r="BB498" s="220">
        <f>IF(AZ498=2,G498,0)</f>
        <v>0</v>
      </c>
      <c r="BC498" s="220">
        <f>IF(AZ498=3,G498,0)</f>
        <v>0</v>
      </c>
      <c r="BD498" s="220">
        <f>IF(AZ498=4,G498,0)</f>
        <v>0</v>
      </c>
      <c r="BE498" s="220">
        <f>IF(AZ498=5,G498,0)</f>
        <v>0</v>
      </c>
      <c r="CA498" s="247">
        <v>3</v>
      </c>
      <c r="CB498" s="247">
        <v>7</v>
      </c>
    </row>
    <row r="499" spans="1:80">
      <c r="A499" s="256"/>
      <c r="B499" s="260"/>
      <c r="C499" s="325" t="s">
        <v>700</v>
      </c>
      <c r="D499" s="326"/>
      <c r="E499" s="261">
        <v>5.5E-2</v>
      </c>
      <c r="F499" s="262"/>
      <c r="G499" s="263"/>
      <c r="H499" s="264"/>
      <c r="I499" s="258"/>
      <c r="J499" s="265"/>
      <c r="K499" s="258"/>
      <c r="M499" s="259" t="s">
        <v>700</v>
      </c>
      <c r="O499" s="247"/>
    </row>
    <row r="500" spans="1:80">
      <c r="A500" s="256"/>
      <c r="B500" s="260"/>
      <c r="C500" s="325" t="s">
        <v>701</v>
      </c>
      <c r="D500" s="326"/>
      <c r="E500" s="261">
        <v>11.275</v>
      </c>
      <c r="F500" s="262"/>
      <c r="G500" s="263"/>
      <c r="H500" s="264"/>
      <c r="I500" s="258"/>
      <c r="J500" s="265"/>
      <c r="K500" s="258"/>
      <c r="M500" s="259" t="s">
        <v>701</v>
      </c>
      <c r="O500" s="247"/>
    </row>
    <row r="501" spans="1:80">
      <c r="A501" s="256"/>
      <c r="B501" s="260"/>
      <c r="C501" s="325" t="s">
        <v>702</v>
      </c>
      <c r="D501" s="326"/>
      <c r="E501" s="261">
        <v>0.96799999999999997</v>
      </c>
      <c r="F501" s="262"/>
      <c r="G501" s="263"/>
      <c r="H501" s="264"/>
      <c r="I501" s="258"/>
      <c r="J501" s="265"/>
      <c r="K501" s="258"/>
      <c r="M501" s="259" t="s">
        <v>702</v>
      </c>
      <c r="O501" s="247"/>
    </row>
    <row r="502" spans="1:80">
      <c r="A502" s="256"/>
      <c r="B502" s="260"/>
      <c r="C502" s="325" t="s">
        <v>703</v>
      </c>
      <c r="D502" s="326"/>
      <c r="E502" s="261">
        <v>1.056</v>
      </c>
      <c r="F502" s="262"/>
      <c r="G502" s="263"/>
      <c r="H502" s="264"/>
      <c r="I502" s="258"/>
      <c r="J502" s="265"/>
      <c r="K502" s="258"/>
      <c r="M502" s="259" t="s">
        <v>703</v>
      </c>
      <c r="O502" s="247"/>
    </row>
    <row r="503" spans="1:80">
      <c r="A503" s="256"/>
      <c r="B503" s="260"/>
      <c r="C503" s="325" t="s">
        <v>704</v>
      </c>
      <c r="D503" s="326"/>
      <c r="E503" s="261">
        <v>9.9220000000000006</v>
      </c>
      <c r="F503" s="262"/>
      <c r="G503" s="263"/>
      <c r="H503" s="264"/>
      <c r="I503" s="258"/>
      <c r="J503" s="265"/>
      <c r="K503" s="258"/>
      <c r="M503" s="259" t="s">
        <v>704</v>
      </c>
      <c r="O503" s="247"/>
    </row>
    <row r="504" spans="1:80">
      <c r="A504" s="256"/>
      <c r="B504" s="260"/>
      <c r="C504" s="325" t="s">
        <v>705</v>
      </c>
      <c r="D504" s="326"/>
      <c r="E504" s="261">
        <v>0.16500000000000001</v>
      </c>
      <c r="F504" s="262"/>
      <c r="G504" s="263"/>
      <c r="H504" s="264"/>
      <c r="I504" s="258"/>
      <c r="J504" s="265"/>
      <c r="K504" s="258"/>
      <c r="M504" s="259" t="s">
        <v>705</v>
      </c>
      <c r="O504" s="247"/>
    </row>
    <row r="505" spans="1:80">
      <c r="A505" s="256"/>
      <c r="B505" s="260"/>
      <c r="C505" s="325" t="s">
        <v>706</v>
      </c>
      <c r="D505" s="326"/>
      <c r="E505" s="261">
        <v>0.60499999999999998</v>
      </c>
      <c r="F505" s="262"/>
      <c r="G505" s="263"/>
      <c r="H505" s="264"/>
      <c r="I505" s="258"/>
      <c r="J505" s="265"/>
      <c r="K505" s="258"/>
      <c r="M505" s="259" t="s">
        <v>706</v>
      </c>
      <c r="O505" s="247"/>
    </row>
    <row r="506" spans="1:80">
      <c r="A506" s="256"/>
      <c r="B506" s="260"/>
      <c r="C506" s="325" t="s">
        <v>707</v>
      </c>
      <c r="D506" s="326"/>
      <c r="E506" s="261">
        <v>1.8480000000000001</v>
      </c>
      <c r="F506" s="262"/>
      <c r="G506" s="263"/>
      <c r="H506" s="264"/>
      <c r="I506" s="258"/>
      <c r="J506" s="265"/>
      <c r="K506" s="258"/>
      <c r="M506" s="259" t="s">
        <v>707</v>
      </c>
      <c r="O506" s="247"/>
    </row>
    <row r="507" spans="1:80">
      <c r="A507" s="256"/>
      <c r="B507" s="260"/>
      <c r="C507" s="325" t="s">
        <v>708</v>
      </c>
      <c r="D507" s="326"/>
      <c r="E507" s="261">
        <v>2.0327999999999999</v>
      </c>
      <c r="F507" s="262"/>
      <c r="G507" s="263"/>
      <c r="H507" s="264"/>
      <c r="I507" s="258"/>
      <c r="J507" s="265"/>
      <c r="K507" s="258"/>
      <c r="M507" s="259" t="s">
        <v>708</v>
      </c>
      <c r="O507" s="247"/>
    </row>
    <row r="508" spans="1:80">
      <c r="A508" s="256"/>
      <c r="B508" s="260"/>
      <c r="C508" s="325" t="s">
        <v>709</v>
      </c>
      <c r="D508" s="326"/>
      <c r="E508" s="261">
        <v>2.1252</v>
      </c>
      <c r="F508" s="262"/>
      <c r="G508" s="263"/>
      <c r="H508" s="264"/>
      <c r="I508" s="258"/>
      <c r="J508" s="265"/>
      <c r="K508" s="258"/>
      <c r="M508" s="259" t="s">
        <v>709</v>
      </c>
      <c r="O508" s="247"/>
    </row>
    <row r="509" spans="1:80">
      <c r="A509" s="256"/>
      <c r="B509" s="260"/>
      <c r="C509" s="325" t="s">
        <v>710</v>
      </c>
      <c r="D509" s="326"/>
      <c r="E509" s="261">
        <v>3.4649999999999999</v>
      </c>
      <c r="F509" s="262"/>
      <c r="G509" s="263"/>
      <c r="H509" s="264"/>
      <c r="I509" s="258"/>
      <c r="J509" s="265"/>
      <c r="K509" s="258"/>
      <c r="M509" s="259" t="s">
        <v>710</v>
      </c>
      <c r="O509" s="247"/>
    </row>
    <row r="510" spans="1:80">
      <c r="A510" s="256"/>
      <c r="B510" s="260"/>
      <c r="C510" s="325" t="s">
        <v>711</v>
      </c>
      <c r="D510" s="326"/>
      <c r="E510" s="261">
        <v>8.8000000000000007</v>
      </c>
      <c r="F510" s="262"/>
      <c r="G510" s="263"/>
      <c r="H510" s="264"/>
      <c r="I510" s="258"/>
      <c r="J510" s="265"/>
      <c r="K510" s="258"/>
      <c r="M510" s="259" t="s">
        <v>711</v>
      </c>
      <c r="O510" s="247"/>
    </row>
    <row r="511" spans="1:80">
      <c r="A511" s="256"/>
      <c r="B511" s="260"/>
      <c r="C511" s="325" t="s">
        <v>712</v>
      </c>
      <c r="D511" s="326"/>
      <c r="E511" s="261">
        <v>2.2000000000000002</v>
      </c>
      <c r="F511" s="262"/>
      <c r="G511" s="263"/>
      <c r="H511" s="264"/>
      <c r="I511" s="258"/>
      <c r="J511" s="265"/>
      <c r="K511" s="258"/>
      <c r="M511" s="259" t="s">
        <v>712</v>
      </c>
      <c r="O511" s="247"/>
    </row>
    <row r="512" spans="1:80">
      <c r="A512" s="248">
        <v>168</v>
      </c>
      <c r="B512" s="249" t="s">
        <v>713</v>
      </c>
      <c r="C512" s="250" t="s">
        <v>714</v>
      </c>
      <c r="D512" s="251" t="s">
        <v>12</v>
      </c>
      <c r="E512" s="252"/>
      <c r="F512" s="252">
        <v>0</v>
      </c>
      <c r="G512" s="253">
        <f>E512*F512</f>
        <v>0</v>
      </c>
      <c r="H512" s="254">
        <v>0</v>
      </c>
      <c r="I512" s="255">
        <f>E512*H512</f>
        <v>0</v>
      </c>
      <c r="J512" s="254"/>
      <c r="K512" s="255">
        <f>E512*J512</f>
        <v>0</v>
      </c>
      <c r="O512" s="247">
        <v>2</v>
      </c>
      <c r="AA512" s="220">
        <v>7</v>
      </c>
      <c r="AB512" s="220">
        <v>1002</v>
      </c>
      <c r="AC512" s="220">
        <v>5</v>
      </c>
      <c r="AZ512" s="220">
        <v>2</v>
      </c>
      <c r="BA512" s="220">
        <f>IF(AZ512=1,G512,0)</f>
        <v>0</v>
      </c>
      <c r="BB512" s="220">
        <f>IF(AZ512=2,G512,0)</f>
        <v>0</v>
      </c>
      <c r="BC512" s="220">
        <f>IF(AZ512=3,G512,0)</f>
        <v>0</v>
      </c>
      <c r="BD512" s="220">
        <f>IF(AZ512=4,G512,0)</f>
        <v>0</v>
      </c>
      <c r="BE512" s="220">
        <f>IF(AZ512=5,G512,0)</f>
        <v>0</v>
      </c>
      <c r="CA512" s="247">
        <v>7</v>
      </c>
      <c r="CB512" s="247">
        <v>1002</v>
      </c>
    </row>
    <row r="513" spans="1:80">
      <c r="A513" s="266"/>
      <c r="B513" s="267" t="s">
        <v>97</v>
      </c>
      <c r="C513" s="268" t="s">
        <v>638</v>
      </c>
      <c r="D513" s="269"/>
      <c r="E513" s="270"/>
      <c r="F513" s="271"/>
      <c r="G513" s="272">
        <f>SUM(G451:G512)</f>
        <v>0</v>
      </c>
      <c r="H513" s="273"/>
      <c r="I513" s="274">
        <f>SUM(I451:I512)</f>
        <v>0.73190460000000013</v>
      </c>
      <c r="J513" s="273"/>
      <c r="K513" s="274">
        <f>SUM(K451:K512)</f>
        <v>-0.85267399999999993</v>
      </c>
      <c r="O513" s="247">
        <v>4</v>
      </c>
      <c r="BA513" s="275">
        <f>SUM(BA451:BA512)</f>
        <v>0</v>
      </c>
      <c r="BB513" s="275">
        <f>SUM(BB451:BB512)</f>
        <v>0</v>
      </c>
      <c r="BC513" s="275">
        <f>SUM(BC451:BC512)</f>
        <v>0</v>
      </c>
      <c r="BD513" s="275">
        <f>SUM(BD451:BD512)</f>
        <v>0</v>
      </c>
      <c r="BE513" s="275">
        <f>SUM(BE451:BE512)</f>
        <v>0</v>
      </c>
    </row>
    <row r="514" spans="1:80">
      <c r="A514" s="237" t="s">
        <v>93</v>
      </c>
      <c r="B514" s="238" t="s">
        <v>715</v>
      </c>
      <c r="C514" s="239" t="s">
        <v>716</v>
      </c>
      <c r="D514" s="240"/>
      <c r="E514" s="241"/>
      <c r="F514" s="241"/>
      <c r="G514" s="242"/>
      <c r="H514" s="243"/>
      <c r="I514" s="244"/>
      <c r="J514" s="245"/>
      <c r="K514" s="246"/>
      <c r="O514" s="247">
        <v>1</v>
      </c>
    </row>
    <row r="515" spans="1:80">
      <c r="A515" s="248">
        <v>169</v>
      </c>
      <c r="B515" s="249" t="s">
        <v>718</v>
      </c>
      <c r="C515" s="250" t="s">
        <v>719</v>
      </c>
      <c r="D515" s="251" t="s">
        <v>160</v>
      </c>
      <c r="E515" s="252">
        <v>154.94999999999999</v>
      </c>
      <c r="F515" s="252">
        <v>0</v>
      </c>
      <c r="G515" s="253">
        <f>E515*F515</f>
        <v>0</v>
      </c>
      <c r="H515" s="254">
        <v>4.0000000000000003E-5</v>
      </c>
      <c r="I515" s="255">
        <f>E515*H515</f>
        <v>6.1980000000000004E-3</v>
      </c>
      <c r="J515" s="254">
        <v>0</v>
      </c>
      <c r="K515" s="255">
        <f>E515*J515</f>
        <v>0</v>
      </c>
      <c r="O515" s="247">
        <v>2</v>
      </c>
      <c r="AA515" s="220">
        <v>1</v>
      </c>
      <c r="AB515" s="220">
        <v>7</v>
      </c>
      <c r="AC515" s="220">
        <v>7</v>
      </c>
      <c r="AZ515" s="220">
        <v>2</v>
      </c>
      <c r="BA515" s="220">
        <f>IF(AZ515=1,G515,0)</f>
        <v>0</v>
      </c>
      <c r="BB515" s="220">
        <f>IF(AZ515=2,G515,0)</f>
        <v>0</v>
      </c>
      <c r="BC515" s="220">
        <f>IF(AZ515=3,G515,0)</f>
        <v>0</v>
      </c>
      <c r="BD515" s="220">
        <f>IF(AZ515=4,G515,0)</f>
        <v>0</v>
      </c>
      <c r="BE515" s="220">
        <f>IF(AZ515=5,G515,0)</f>
        <v>0</v>
      </c>
      <c r="CA515" s="247">
        <v>1</v>
      </c>
      <c r="CB515" s="247">
        <v>7</v>
      </c>
    </row>
    <row r="516" spans="1:80" ht="22.5">
      <c r="A516" s="256"/>
      <c r="B516" s="257"/>
      <c r="C516" s="327" t="s">
        <v>720</v>
      </c>
      <c r="D516" s="328"/>
      <c r="E516" s="328"/>
      <c r="F516" s="328"/>
      <c r="G516" s="329"/>
      <c r="I516" s="258"/>
      <c r="K516" s="258"/>
      <c r="L516" s="259" t="s">
        <v>720</v>
      </c>
      <c r="O516" s="247">
        <v>3</v>
      </c>
    </row>
    <row r="517" spans="1:80" ht="22.5">
      <c r="A517" s="248">
        <v>170</v>
      </c>
      <c r="B517" s="249" t="s">
        <v>721</v>
      </c>
      <c r="C517" s="250" t="s">
        <v>722</v>
      </c>
      <c r="D517" s="251" t="s">
        <v>111</v>
      </c>
      <c r="E517" s="252">
        <v>23.465</v>
      </c>
      <c r="F517" s="252">
        <v>0</v>
      </c>
      <c r="G517" s="253">
        <f>E517*F517</f>
        <v>0</v>
      </c>
      <c r="H517" s="254">
        <v>1.2500000000000001E-2</v>
      </c>
      <c r="I517" s="255">
        <f>E517*H517</f>
        <v>0.29331250000000003</v>
      </c>
      <c r="J517" s="254">
        <v>0</v>
      </c>
      <c r="K517" s="255">
        <f>E517*J517</f>
        <v>0</v>
      </c>
      <c r="O517" s="247">
        <v>2</v>
      </c>
      <c r="AA517" s="220">
        <v>2</v>
      </c>
      <c r="AB517" s="220">
        <v>7</v>
      </c>
      <c r="AC517" s="220">
        <v>7</v>
      </c>
      <c r="AZ517" s="220">
        <v>2</v>
      </c>
      <c r="BA517" s="220">
        <f>IF(AZ517=1,G517,0)</f>
        <v>0</v>
      </c>
      <c r="BB517" s="220">
        <f>IF(AZ517=2,G517,0)</f>
        <v>0</v>
      </c>
      <c r="BC517" s="220">
        <f>IF(AZ517=3,G517,0)</f>
        <v>0</v>
      </c>
      <c r="BD517" s="220">
        <f>IF(AZ517=4,G517,0)</f>
        <v>0</v>
      </c>
      <c r="BE517" s="220">
        <f>IF(AZ517=5,G517,0)</f>
        <v>0</v>
      </c>
      <c r="CA517" s="247">
        <v>2</v>
      </c>
      <c r="CB517" s="247">
        <v>7</v>
      </c>
    </row>
    <row r="518" spans="1:80">
      <c r="A518" s="256"/>
      <c r="B518" s="260"/>
      <c r="C518" s="325" t="s">
        <v>546</v>
      </c>
      <c r="D518" s="326"/>
      <c r="E518" s="261">
        <v>18.414999999999999</v>
      </c>
      <c r="F518" s="262"/>
      <c r="G518" s="263"/>
      <c r="H518" s="264"/>
      <c r="I518" s="258"/>
      <c r="J518" s="265"/>
      <c r="K518" s="258"/>
      <c r="M518" s="259" t="s">
        <v>546</v>
      </c>
      <c r="O518" s="247"/>
    </row>
    <row r="519" spans="1:80">
      <c r="A519" s="256"/>
      <c r="B519" s="260"/>
      <c r="C519" s="325" t="s">
        <v>724</v>
      </c>
      <c r="D519" s="326"/>
      <c r="E519" s="261">
        <v>4.25</v>
      </c>
      <c r="F519" s="262"/>
      <c r="G519" s="263"/>
      <c r="H519" s="264"/>
      <c r="I519" s="258"/>
      <c r="J519" s="265"/>
      <c r="K519" s="258"/>
      <c r="M519" s="259" t="s">
        <v>724</v>
      </c>
      <c r="O519" s="247"/>
    </row>
    <row r="520" spans="1:80">
      <c r="A520" s="256"/>
      <c r="B520" s="260"/>
      <c r="C520" s="325" t="s">
        <v>725</v>
      </c>
      <c r="D520" s="326"/>
      <c r="E520" s="261">
        <v>0.8</v>
      </c>
      <c r="F520" s="262"/>
      <c r="G520" s="263"/>
      <c r="H520" s="264"/>
      <c r="I520" s="258"/>
      <c r="J520" s="265"/>
      <c r="K520" s="258"/>
      <c r="M520" s="259" t="s">
        <v>725</v>
      </c>
      <c r="O520" s="247"/>
    </row>
    <row r="521" spans="1:80" ht="22.5">
      <c r="A521" s="248">
        <v>171</v>
      </c>
      <c r="B521" s="249" t="s">
        <v>103</v>
      </c>
      <c r="C521" s="250" t="s">
        <v>726</v>
      </c>
      <c r="D521" s="251" t="s">
        <v>111</v>
      </c>
      <c r="E521" s="252">
        <v>24.312000000000001</v>
      </c>
      <c r="F521" s="252">
        <v>0</v>
      </c>
      <c r="G521" s="253">
        <f>E521*F521</f>
        <v>0</v>
      </c>
      <c r="H521" s="254">
        <v>0</v>
      </c>
      <c r="I521" s="255">
        <f>E521*H521</f>
        <v>0</v>
      </c>
      <c r="J521" s="254"/>
      <c r="K521" s="255">
        <f>E521*J521</f>
        <v>0</v>
      </c>
      <c r="O521" s="247">
        <v>2</v>
      </c>
      <c r="AA521" s="220">
        <v>12</v>
      </c>
      <c r="AB521" s="220">
        <v>0</v>
      </c>
      <c r="AC521" s="220">
        <v>132</v>
      </c>
      <c r="AZ521" s="220">
        <v>2</v>
      </c>
      <c r="BA521" s="220">
        <f>IF(AZ521=1,G521,0)</f>
        <v>0</v>
      </c>
      <c r="BB521" s="220">
        <f>IF(AZ521=2,G521,0)</f>
        <v>0</v>
      </c>
      <c r="BC521" s="220">
        <f>IF(AZ521=3,G521,0)</f>
        <v>0</v>
      </c>
      <c r="BD521" s="220">
        <f>IF(AZ521=4,G521,0)</f>
        <v>0</v>
      </c>
      <c r="BE521" s="220">
        <f>IF(AZ521=5,G521,0)</f>
        <v>0</v>
      </c>
      <c r="CA521" s="247">
        <v>12</v>
      </c>
      <c r="CB521" s="247">
        <v>0</v>
      </c>
    </row>
    <row r="522" spans="1:80">
      <c r="A522" s="256"/>
      <c r="B522" s="260"/>
      <c r="C522" s="325" t="s">
        <v>727</v>
      </c>
      <c r="D522" s="326"/>
      <c r="E522" s="261">
        <v>24.312000000000001</v>
      </c>
      <c r="F522" s="262"/>
      <c r="G522" s="263"/>
      <c r="H522" s="264"/>
      <c r="I522" s="258"/>
      <c r="J522" s="265"/>
      <c r="K522" s="258"/>
      <c r="M522" s="259" t="s">
        <v>727</v>
      </c>
      <c r="O522" s="247"/>
    </row>
    <row r="523" spans="1:80">
      <c r="A523" s="248">
        <v>172</v>
      </c>
      <c r="B523" s="249" t="s">
        <v>728</v>
      </c>
      <c r="C523" s="250" t="s">
        <v>729</v>
      </c>
      <c r="D523" s="251" t="s">
        <v>12</v>
      </c>
      <c r="E523" s="252"/>
      <c r="F523" s="252">
        <v>0</v>
      </c>
      <c r="G523" s="253">
        <f>E523*F523</f>
        <v>0</v>
      </c>
      <c r="H523" s="254">
        <v>0</v>
      </c>
      <c r="I523" s="255">
        <f>E523*H523</f>
        <v>0</v>
      </c>
      <c r="J523" s="254"/>
      <c r="K523" s="255">
        <f>E523*J523</f>
        <v>0</v>
      </c>
      <c r="O523" s="247">
        <v>2</v>
      </c>
      <c r="AA523" s="220">
        <v>7</v>
      </c>
      <c r="AB523" s="220">
        <v>1002</v>
      </c>
      <c r="AC523" s="220">
        <v>5</v>
      </c>
      <c r="AZ523" s="220">
        <v>2</v>
      </c>
      <c r="BA523" s="220">
        <f>IF(AZ523=1,G523,0)</f>
        <v>0</v>
      </c>
      <c r="BB523" s="220">
        <f>IF(AZ523=2,G523,0)</f>
        <v>0</v>
      </c>
      <c r="BC523" s="220">
        <f>IF(AZ523=3,G523,0)</f>
        <v>0</v>
      </c>
      <c r="BD523" s="220">
        <f>IF(AZ523=4,G523,0)</f>
        <v>0</v>
      </c>
      <c r="BE523" s="220">
        <f>IF(AZ523=5,G523,0)</f>
        <v>0</v>
      </c>
      <c r="CA523" s="247">
        <v>7</v>
      </c>
      <c r="CB523" s="247">
        <v>1002</v>
      </c>
    </row>
    <row r="524" spans="1:80">
      <c r="A524" s="266"/>
      <c r="B524" s="267" t="s">
        <v>97</v>
      </c>
      <c r="C524" s="268" t="s">
        <v>717</v>
      </c>
      <c r="D524" s="269"/>
      <c r="E524" s="270"/>
      <c r="F524" s="271"/>
      <c r="G524" s="272">
        <f>SUM(G514:G523)</f>
        <v>0</v>
      </c>
      <c r="H524" s="273"/>
      <c r="I524" s="274">
        <f>SUM(I514:I523)</f>
        <v>0.29951050000000001</v>
      </c>
      <c r="J524" s="273"/>
      <c r="K524" s="274">
        <f>SUM(K514:K523)</f>
        <v>0</v>
      </c>
      <c r="O524" s="247">
        <v>4</v>
      </c>
      <c r="BA524" s="275">
        <f>SUM(BA514:BA523)</f>
        <v>0</v>
      </c>
      <c r="BB524" s="275">
        <f>SUM(BB514:BB523)</f>
        <v>0</v>
      </c>
      <c r="BC524" s="275">
        <f>SUM(BC514:BC523)</f>
        <v>0</v>
      </c>
      <c r="BD524" s="275">
        <f>SUM(BD514:BD523)</f>
        <v>0</v>
      </c>
      <c r="BE524" s="275">
        <f>SUM(BE514:BE523)</f>
        <v>0</v>
      </c>
    </row>
    <row r="525" spans="1:80">
      <c r="A525" s="237" t="s">
        <v>93</v>
      </c>
      <c r="B525" s="238" t="s">
        <v>730</v>
      </c>
      <c r="C525" s="239" t="s">
        <v>731</v>
      </c>
      <c r="D525" s="240"/>
      <c r="E525" s="241"/>
      <c r="F525" s="241"/>
      <c r="G525" s="242"/>
      <c r="H525" s="243"/>
      <c r="I525" s="244"/>
      <c r="J525" s="245"/>
      <c r="K525" s="246"/>
      <c r="O525" s="247">
        <v>1</v>
      </c>
    </row>
    <row r="526" spans="1:80">
      <c r="A526" s="248">
        <v>173</v>
      </c>
      <c r="B526" s="249" t="s">
        <v>103</v>
      </c>
      <c r="C526" s="250" t="s">
        <v>733</v>
      </c>
      <c r="D526" s="251" t="s">
        <v>177</v>
      </c>
      <c r="E526" s="252">
        <v>1</v>
      </c>
      <c r="F526" s="252">
        <v>0</v>
      </c>
      <c r="G526" s="253">
        <f t="shared" ref="G526:G537" si="24">E526*F526</f>
        <v>0</v>
      </c>
      <c r="H526" s="254">
        <v>0</v>
      </c>
      <c r="I526" s="255">
        <f t="shared" ref="I526:I537" si="25">E526*H526</f>
        <v>0</v>
      </c>
      <c r="J526" s="254"/>
      <c r="K526" s="255">
        <f t="shared" ref="K526:K537" si="26">E526*J526</f>
        <v>0</v>
      </c>
      <c r="O526" s="247">
        <v>2</v>
      </c>
      <c r="AA526" s="220">
        <v>12</v>
      </c>
      <c r="AB526" s="220">
        <v>0</v>
      </c>
      <c r="AC526" s="220">
        <v>126</v>
      </c>
      <c r="AZ526" s="220">
        <v>2</v>
      </c>
      <c r="BA526" s="220">
        <f t="shared" ref="BA526:BA537" si="27">IF(AZ526=1,G526,0)</f>
        <v>0</v>
      </c>
      <c r="BB526" s="220">
        <f t="shared" ref="BB526:BB537" si="28">IF(AZ526=2,G526,0)</f>
        <v>0</v>
      </c>
      <c r="BC526" s="220">
        <f t="shared" ref="BC526:BC537" si="29">IF(AZ526=3,G526,0)</f>
        <v>0</v>
      </c>
      <c r="BD526" s="220">
        <f t="shared" ref="BD526:BD537" si="30">IF(AZ526=4,G526,0)</f>
        <v>0</v>
      </c>
      <c r="BE526" s="220">
        <f t="shared" ref="BE526:BE537" si="31">IF(AZ526=5,G526,0)</f>
        <v>0</v>
      </c>
      <c r="CA526" s="247">
        <v>12</v>
      </c>
      <c r="CB526" s="247">
        <v>0</v>
      </c>
    </row>
    <row r="527" spans="1:80">
      <c r="A527" s="248">
        <v>174</v>
      </c>
      <c r="B527" s="249" t="s">
        <v>734</v>
      </c>
      <c r="C527" s="250" t="s">
        <v>735</v>
      </c>
      <c r="D527" s="251" t="s">
        <v>177</v>
      </c>
      <c r="E527" s="252">
        <v>1</v>
      </c>
      <c r="F527" s="252">
        <v>0</v>
      </c>
      <c r="G527" s="253">
        <f t="shared" si="24"/>
        <v>0</v>
      </c>
      <c r="H527" s="254">
        <v>0</v>
      </c>
      <c r="I527" s="255">
        <f t="shared" si="25"/>
        <v>0</v>
      </c>
      <c r="J527" s="254"/>
      <c r="K527" s="255">
        <f t="shared" si="26"/>
        <v>0</v>
      </c>
      <c r="O527" s="247">
        <v>2</v>
      </c>
      <c r="AA527" s="220">
        <v>12</v>
      </c>
      <c r="AB527" s="220">
        <v>0</v>
      </c>
      <c r="AC527" s="220">
        <v>90</v>
      </c>
      <c r="AZ527" s="220">
        <v>2</v>
      </c>
      <c r="BA527" s="220">
        <f t="shared" si="27"/>
        <v>0</v>
      </c>
      <c r="BB527" s="220">
        <f t="shared" si="28"/>
        <v>0</v>
      </c>
      <c r="BC527" s="220">
        <f t="shared" si="29"/>
        <v>0</v>
      </c>
      <c r="BD527" s="220">
        <f t="shared" si="30"/>
        <v>0</v>
      </c>
      <c r="BE527" s="220">
        <f t="shared" si="31"/>
        <v>0</v>
      </c>
      <c r="CA527" s="247">
        <v>12</v>
      </c>
      <c r="CB527" s="247">
        <v>0</v>
      </c>
    </row>
    <row r="528" spans="1:80">
      <c r="A528" s="248">
        <v>175</v>
      </c>
      <c r="B528" s="249" t="s">
        <v>736</v>
      </c>
      <c r="C528" s="250" t="s">
        <v>737</v>
      </c>
      <c r="D528" s="251" t="s">
        <v>177</v>
      </c>
      <c r="E528" s="252">
        <v>1</v>
      </c>
      <c r="F528" s="252">
        <v>0</v>
      </c>
      <c r="G528" s="253">
        <f t="shared" si="24"/>
        <v>0</v>
      </c>
      <c r="H528" s="254">
        <v>0</v>
      </c>
      <c r="I528" s="255">
        <f t="shared" si="25"/>
        <v>0</v>
      </c>
      <c r="J528" s="254"/>
      <c r="K528" s="255">
        <f t="shared" si="26"/>
        <v>0</v>
      </c>
      <c r="O528" s="247">
        <v>2</v>
      </c>
      <c r="AA528" s="220">
        <v>12</v>
      </c>
      <c r="AB528" s="220">
        <v>0</v>
      </c>
      <c r="AC528" s="220">
        <v>83</v>
      </c>
      <c r="AZ528" s="220">
        <v>2</v>
      </c>
      <c r="BA528" s="220">
        <f t="shared" si="27"/>
        <v>0</v>
      </c>
      <c r="BB528" s="220">
        <f t="shared" si="28"/>
        <v>0</v>
      </c>
      <c r="BC528" s="220">
        <f t="shared" si="29"/>
        <v>0</v>
      </c>
      <c r="BD528" s="220">
        <f t="shared" si="30"/>
        <v>0</v>
      </c>
      <c r="BE528" s="220">
        <f t="shared" si="31"/>
        <v>0</v>
      </c>
      <c r="CA528" s="247">
        <v>12</v>
      </c>
      <c r="CB528" s="247">
        <v>0</v>
      </c>
    </row>
    <row r="529" spans="1:80" ht="22.5">
      <c r="A529" s="248">
        <v>176</v>
      </c>
      <c r="B529" s="249" t="s">
        <v>738</v>
      </c>
      <c r="C529" s="250" t="s">
        <v>739</v>
      </c>
      <c r="D529" s="251" t="s">
        <v>177</v>
      </c>
      <c r="E529" s="252">
        <v>2</v>
      </c>
      <c r="F529" s="252">
        <v>0</v>
      </c>
      <c r="G529" s="253">
        <f t="shared" si="24"/>
        <v>0</v>
      </c>
      <c r="H529" s="254">
        <v>0</v>
      </c>
      <c r="I529" s="255">
        <f t="shared" si="25"/>
        <v>0</v>
      </c>
      <c r="J529" s="254"/>
      <c r="K529" s="255">
        <f t="shared" si="26"/>
        <v>0</v>
      </c>
      <c r="O529" s="247">
        <v>2</v>
      </c>
      <c r="AA529" s="220">
        <v>12</v>
      </c>
      <c r="AB529" s="220">
        <v>0</v>
      </c>
      <c r="AC529" s="220">
        <v>113</v>
      </c>
      <c r="AZ529" s="220">
        <v>2</v>
      </c>
      <c r="BA529" s="220">
        <f t="shared" si="27"/>
        <v>0</v>
      </c>
      <c r="BB529" s="220">
        <f t="shared" si="28"/>
        <v>0</v>
      </c>
      <c r="BC529" s="220">
        <f t="shared" si="29"/>
        <v>0</v>
      </c>
      <c r="BD529" s="220">
        <f t="shared" si="30"/>
        <v>0</v>
      </c>
      <c r="BE529" s="220">
        <f t="shared" si="31"/>
        <v>0</v>
      </c>
      <c r="CA529" s="247">
        <v>12</v>
      </c>
      <c r="CB529" s="247">
        <v>0</v>
      </c>
    </row>
    <row r="530" spans="1:80">
      <c r="A530" s="248">
        <v>177</v>
      </c>
      <c r="B530" s="249" t="s">
        <v>740</v>
      </c>
      <c r="C530" s="250" t="s">
        <v>741</v>
      </c>
      <c r="D530" s="251" t="s">
        <v>177</v>
      </c>
      <c r="E530" s="252">
        <v>3</v>
      </c>
      <c r="F530" s="252">
        <v>0</v>
      </c>
      <c r="G530" s="253">
        <f t="shared" si="24"/>
        <v>0</v>
      </c>
      <c r="H530" s="254">
        <v>0</v>
      </c>
      <c r="I530" s="255">
        <f t="shared" si="25"/>
        <v>0</v>
      </c>
      <c r="J530" s="254"/>
      <c r="K530" s="255">
        <f t="shared" si="26"/>
        <v>0</v>
      </c>
      <c r="O530" s="247">
        <v>2</v>
      </c>
      <c r="AA530" s="220">
        <v>12</v>
      </c>
      <c r="AB530" s="220">
        <v>0</v>
      </c>
      <c r="AC530" s="220">
        <v>114</v>
      </c>
      <c r="AZ530" s="220">
        <v>2</v>
      </c>
      <c r="BA530" s="220">
        <f t="shared" si="27"/>
        <v>0</v>
      </c>
      <c r="BB530" s="220">
        <f t="shared" si="28"/>
        <v>0</v>
      </c>
      <c r="BC530" s="220">
        <f t="shared" si="29"/>
        <v>0</v>
      </c>
      <c r="BD530" s="220">
        <f t="shared" si="30"/>
        <v>0</v>
      </c>
      <c r="BE530" s="220">
        <f t="shared" si="31"/>
        <v>0</v>
      </c>
      <c r="CA530" s="247">
        <v>12</v>
      </c>
      <c r="CB530" s="247">
        <v>0</v>
      </c>
    </row>
    <row r="531" spans="1:80">
      <c r="A531" s="248">
        <v>178</v>
      </c>
      <c r="B531" s="249" t="s">
        <v>742</v>
      </c>
      <c r="C531" s="250" t="s">
        <v>743</v>
      </c>
      <c r="D531" s="251" t="s">
        <v>177</v>
      </c>
      <c r="E531" s="252">
        <v>1</v>
      </c>
      <c r="F531" s="252">
        <v>0</v>
      </c>
      <c r="G531" s="253">
        <f t="shared" si="24"/>
        <v>0</v>
      </c>
      <c r="H531" s="254">
        <v>0</v>
      </c>
      <c r="I531" s="255">
        <f t="shared" si="25"/>
        <v>0</v>
      </c>
      <c r="J531" s="254"/>
      <c r="K531" s="255">
        <f t="shared" si="26"/>
        <v>0</v>
      </c>
      <c r="O531" s="247">
        <v>2</v>
      </c>
      <c r="AA531" s="220">
        <v>12</v>
      </c>
      <c r="AB531" s="220">
        <v>0</v>
      </c>
      <c r="AC531" s="220">
        <v>121</v>
      </c>
      <c r="AZ531" s="220">
        <v>2</v>
      </c>
      <c r="BA531" s="220">
        <f t="shared" si="27"/>
        <v>0</v>
      </c>
      <c r="BB531" s="220">
        <f t="shared" si="28"/>
        <v>0</v>
      </c>
      <c r="BC531" s="220">
        <f t="shared" si="29"/>
        <v>0</v>
      </c>
      <c r="BD531" s="220">
        <f t="shared" si="30"/>
        <v>0</v>
      </c>
      <c r="BE531" s="220">
        <f t="shared" si="31"/>
        <v>0</v>
      </c>
      <c r="CA531" s="247">
        <v>12</v>
      </c>
      <c r="CB531" s="247">
        <v>0</v>
      </c>
    </row>
    <row r="532" spans="1:80">
      <c r="A532" s="248">
        <v>179</v>
      </c>
      <c r="B532" s="249" t="s">
        <v>744</v>
      </c>
      <c r="C532" s="250" t="s">
        <v>745</v>
      </c>
      <c r="D532" s="251" t="s">
        <v>177</v>
      </c>
      <c r="E532" s="252">
        <v>2</v>
      </c>
      <c r="F532" s="252">
        <v>0</v>
      </c>
      <c r="G532" s="253">
        <f t="shared" si="24"/>
        <v>0</v>
      </c>
      <c r="H532" s="254">
        <v>0</v>
      </c>
      <c r="I532" s="255">
        <f t="shared" si="25"/>
        <v>0</v>
      </c>
      <c r="J532" s="254"/>
      <c r="K532" s="255">
        <f t="shared" si="26"/>
        <v>0</v>
      </c>
      <c r="O532" s="247">
        <v>2</v>
      </c>
      <c r="AA532" s="220">
        <v>12</v>
      </c>
      <c r="AB532" s="220">
        <v>0</v>
      </c>
      <c r="AC532" s="220">
        <v>110</v>
      </c>
      <c r="AZ532" s="220">
        <v>2</v>
      </c>
      <c r="BA532" s="220">
        <f t="shared" si="27"/>
        <v>0</v>
      </c>
      <c r="BB532" s="220">
        <f t="shared" si="28"/>
        <v>0</v>
      </c>
      <c r="BC532" s="220">
        <f t="shared" si="29"/>
        <v>0</v>
      </c>
      <c r="BD532" s="220">
        <f t="shared" si="30"/>
        <v>0</v>
      </c>
      <c r="BE532" s="220">
        <f t="shared" si="31"/>
        <v>0</v>
      </c>
      <c r="CA532" s="247">
        <v>12</v>
      </c>
      <c r="CB532" s="247">
        <v>0</v>
      </c>
    </row>
    <row r="533" spans="1:80">
      <c r="A533" s="248">
        <v>180</v>
      </c>
      <c r="B533" s="249" t="s">
        <v>746</v>
      </c>
      <c r="C533" s="250" t="s">
        <v>747</v>
      </c>
      <c r="D533" s="251" t="s">
        <v>177</v>
      </c>
      <c r="E533" s="252">
        <v>2</v>
      </c>
      <c r="F533" s="252">
        <v>0</v>
      </c>
      <c r="G533" s="253">
        <f t="shared" si="24"/>
        <v>0</v>
      </c>
      <c r="H533" s="254">
        <v>0</v>
      </c>
      <c r="I533" s="255">
        <f t="shared" si="25"/>
        <v>0</v>
      </c>
      <c r="J533" s="254"/>
      <c r="K533" s="255">
        <f t="shared" si="26"/>
        <v>0</v>
      </c>
      <c r="O533" s="247">
        <v>2</v>
      </c>
      <c r="AA533" s="220">
        <v>12</v>
      </c>
      <c r="AB533" s="220">
        <v>0</v>
      </c>
      <c r="AC533" s="220">
        <v>111</v>
      </c>
      <c r="AZ533" s="220">
        <v>2</v>
      </c>
      <c r="BA533" s="220">
        <f t="shared" si="27"/>
        <v>0</v>
      </c>
      <c r="BB533" s="220">
        <f t="shared" si="28"/>
        <v>0</v>
      </c>
      <c r="BC533" s="220">
        <f t="shared" si="29"/>
        <v>0</v>
      </c>
      <c r="BD533" s="220">
        <f t="shared" si="30"/>
        <v>0</v>
      </c>
      <c r="BE533" s="220">
        <f t="shared" si="31"/>
        <v>0</v>
      </c>
      <c r="CA533" s="247">
        <v>12</v>
      </c>
      <c r="CB533" s="247">
        <v>0</v>
      </c>
    </row>
    <row r="534" spans="1:80">
      <c r="A534" s="248">
        <v>181</v>
      </c>
      <c r="B534" s="249" t="s">
        <v>748</v>
      </c>
      <c r="C534" s="250" t="s">
        <v>749</v>
      </c>
      <c r="D534" s="251" t="s">
        <v>177</v>
      </c>
      <c r="E534" s="252">
        <v>7</v>
      </c>
      <c r="F534" s="252">
        <v>0</v>
      </c>
      <c r="G534" s="253">
        <f t="shared" si="24"/>
        <v>0</v>
      </c>
      <c r="H534" s="254">
        <v>0</v>
      </c>
      <c r="I534" s="255">
        <f t="shared" si="25"/>
        <v>0</v>
      </c>
      <c r="J534" s="254"/>
      <c r="K534" s="255">
        <f t="shared" si="26"/>
        <v>0</v>
      </c>
      <c r="O534" s="247">
        <v>2</v>
      </c>
      <c r="AA534" s="220">
        <v>12</v>
      </c>
      <c r="AB534" s="220">
        <v>0</v>
      </c>
      <c r="AC534" s="220">
        <v>112</v>
      </c>
      <c r="AZ534" s="220">
        <v>2</v>
      </c>
      <c r="BA534" s="220">
        <f t="shared" si="27"/>
        <v>0</v>
      </c>
      <c r="BB534" s="220">
        <f t="shared" si="28"/>
        <v>0</v>
      </c>
      <c r="BC534" s="220">
        <f t="shared" si="29"/>
        <v>0</v>
      </c>
      <c r="BD534" s="220">
        <f t="shared" si="30"/>
        <v>0</v>
      </c>
      <c r="BE534" s="220">
        <f t="shared" si="31"/>
        <v>0</v>
      </c>
      <c r="CA534" s="247">
        <v>12</v>
      </c>
      <c r="CB534" s="247">
        <v>0</v>
      </c>
    </row>
    <row r="535" spans="1:80" ht="22.5">
      <c r="A535" s="248">
        <v>182</v>
      </c>
      <c r="B535" s="249" t="s">
        <v>750</v>
      </c>
      <c r="C535" s="250" t="s">
        <v>751</v>
      </c>
      <c r="D535" s="251" t="s">
        <v>177</v>
      </c>
      <c r="E535" s="252">
        <v>1</v>
      </c>
      <c r="F535" s="252">
        <v>0</v>
      </c>
      <c r="G535" s="253">
        <f t="shared" si="24"/>
        <v>0</v>
      </c>
      <c r="H535" s="254">
        <v>0</v>
      </c>
      <c r="I535" s="255">
        <f t="shared" si="25"/>
        <v>0</v>
      </c>
      <c r="J535" s="254"/>
      <c r="K535" s="255">
        <f t="shared" si="26"/>
        <v>0</v>
      </c>
      <c r="O535" s="247">
        <v>2</v>
      </c>
      <c r="AA535" s="220">
        <v>12</v>
      </c>
      <c r="AB535" s="220">
        <v>0</v>
      </c>
      <c r="AC535" s="220">
        <v>1</v>
      </c>
      <c r="AZ535" s="220">
        <v>2</v>
      </c>
      <c r="BA535" s="220">
        <f t="shared" si="27"/>
        <v>0</v>
      </c>
      <c r="BB535" s="220">
        <f t="shared" si="28"/>
        <v>0</v>
      </c>
      <c r="BC535" s="220">
        <f t="shared" si="29"/>
        <v>0</v>
      </c>
      <c r="BD535" s="220">
        <f t="shared" si="30"/>
        <v>0</v>
      </c>
      <c r="BE535" s="220">
        <f t="shared" si="31"/>
        <v>0</v>
      </c>
      <c r="CA535" s="247">
        <v>12</v>
      </c>
      <c r="CB535" s="247">
        <v>0</v>
      </c>
    </row>
    <row r="536" spans="1:80" ht="22.5">
      <c r="A536" s="248">
        <v>183</v>
      </c>
      <c r="B536" s="249" t="s">
        <v>752</v>
      </c>
      <c r="C536" s="250" t="s">
        <v>753</v>
      </c>
      <c r="D536" s="251" t="s">
        <v>177</v>
      </c>
      <c r="E536" s="252">
        <v>1</v>
      </c>
      <c r="F536" s="252">
        <v>0</v>
      </c>
      <c r="G536" s="253">
        <f t="shared" si="24"/>
        <v>0</v>
      </c>
      <c r="H536" s="254">
        <v>0</v>
      </c>
      <c r="I536" s="255">
        <f t="shared" si="25"/>
        <v>0</v>
      </c>
      <c r="J536" s="254"/>
      <c r="K536" s="255">
        <f t="shared" si="26"/>
        <v>0</v>
      </c>
      <c r="O536" s="247">
        <v>2</v>
      </c>
      <c r="AA536" s="220">
        <v>12</v>
      </c>
      <c r="AB536" s="220">
        <v>0</v>
      </c>
      <c r="AC536" s="220">
        <v>2</v>
      </c>
      <c r="AZ536" s="220">
        <v>2</v>
      </c>
      <c r="BA536" s="220">
        <f t="shared" si="27"/>
        <v>0</v>
      </c>
      <c r="BB536" s="220">
        <f t="shared" si="28"/>
        <v>0</v>
      </c>
      <c r="BC536" s="220">
        <f t="shared" si="29"/>
        <v>0</v>
      </c>
      <c r="BD536" s="220">
        <f t="shared" si="30"/>
        <v>0</v>
      </c>
      <c r="BE536" s="220">
        <f t="shared" si="31"/>
        <v>0</v>
      </c>
      <c r="CA536" s="247">
        <v>12</v>
      </c>
      <c r="CB536" s="247">
        <v>0</v>
      </c>
    </row>
    <row r="537" spans="1:80" ht="22.5">
      <c r="A537" s="248">
        <v>184</v>
      </c>
      <c r="B537" s="249" t="s">
        <v>754</v>
      </c>
      <c r="C537" s="250" t="s">
        <v>755</v>
      </c>
      <c r="D537" s="251" t="s">
        <v>177</v>
      </c>
      <c r="E537" s="252">
        <v>2</v>
      </c>
      <c r="F537" s="252">
        <v>0</v>
      </c>
      <c r="G537" s="253">
        <f t="shared" si="24"/>
        <v>0</v>
      </c>
      <c r="H537" s="254">
        <v>0</v>
      </c>
      <c r="I537" s="255">
        <f t="shared" si="25"/>
        <v>0</v>
      </c>
      <c r="J537" s="254"/>
      <c r="K537" s="255">
        <f t="shared" si="26"/>
        <v>0</v>
      </c>
      <c r="O537" s="247">
        <v>2</v>
      </c>
      <c r="AA537" s="220">
        <v>12</v>
      </c>
      <c r="AB537" s="220">
        <v>0</v>
      </c>
      <c r="AC537" s="220">
        <v>3</v>
      </c>
      <c r="AZ537" s="220">
        <v>2</v>
      </c>
      <c r="BA537" s="220">
        <f t="shared" si="27"/>
        <v>0</v>
      </c>
      <c r="BB537" s="220">
        <f t="shared" si="28"/>
        <v>0</v>
      </c>
      <c r="BC537" s="220">
        <f t="shared" si="29"/>
        <v>0</v>
      </c>
      <c r="BD537" s="220">
        <f t="shared" si="30"/>
        <v>0</v>
      </c>
      <c r="BE537" s="220">
        <f t="shared" si="31"/>
        <v>0</v>
      </c>
      <c r="CA537" s="247">
        <v>12</v>
      </c>
      <c r="CB537" s="247">
        <v>0</v>
      </c>
    </row>
    <row r="538" spans="1:80">
      <c r="A538" s="256"/>
      <c r="B538" s="257"/>
      <c r="C538" s="327" t="s">
        <v>756</v>
      </c>
      <c r="D538" s="328"/>
      <c r="E538" s="328"/>
      <c r="F538" s="328"/>
      <c r="G538" s="329"/>
      <c r="I538" s="258"/>
      <c r="K538" s="258"/>
      <c r="L538" s="259" t="s">
        <v>756</v>
      </c>
      <c r="O538" s="247">
        <v>3</v>
      </c>
    </row>
    <row r="539" spans="1:80" ht="22.5">
      <c r="A539" s="248">
        <v>185</v>
      </c>
      <c r="B539" s="249" t="s">
        <v>757</v>
      </c>
      <c r="C539" s="250" t="s">
        <v>758</v>
      </c>
      <c r="D539" s="251" t="s">
        <v>177</v>
      </c>
      <c r="E539" s="252">
        <v>1</v>
      </c>
      <c r="F539" s="252">
        <v>0</v>
      </c>
      <c r="G539" s="253">
        <f>E539*F539</f>
        <v>0</v>
      </c>
      <c r="H539" s="254">
        <v>0</v>
      </c>
      <c r="I539" s="255">
        <f>E539*H539</f>
        <v>0</v>
      </c>
      <c r="J539" s="254"/>
      <c r="K539" s="255">
        <f>E539*J539</f>
        <v>0</v>
      </c>
      <c r="O539" s="247">
        <v>2</v>
      </c>
      <c r="AA539" s="220">
        <v>12</v>
      </c>
      <c r="AB539" s="220">
        <v>0</v>
      </c>
      <c r="AC539" s="220">
        <v>4</v>
      </c>
      <c r="AZ539" s="220">
        <v>2</v>
      </c>
      <c r="BA539" s="220">
        <f>IF(AZ539=1,G539,0)</f>
        <v>0</v>
      </c>
      <c r="BB539" s="220">
        <f>IF(AZ539=2,G539,0)</f>
        <v>0</v>
      </c>
      <c r="BC539" s="220">
        <f>IF(AZ539=3,G539,0)</f>
        <v>0</v>
      </c>
      <c r="BD539" s="220">
        <f>IF(AZ539=4,G539,0)</f>
        <v>0</v>
      </c>
      <c r="BE539" s="220">
        <f>IF(AZ539=5,G539,0)</f>
        <v>0</v>
      </c>
      <c r="CA539" s="247">
        <v>12</v>
      </c>
      <c r="CB539" s="247">
        <v>0</v>
      </c>
    </row>
    <row r="540" spans="1:80" ht="22.5">
      <c r="A540" s="256"/>
      <c r="B540" s="257"/>
      <c r="C540" s="327" t="s">
        <v>759</v>
      </c>
      <c r="D540" s="328"/>
      <c r="E540" s="328"/>
      <c r="F540" s="328"/>
      <c r="G540" s="329"/>
      <c r="I540" s="258"/>
      <c r="K540" s="258"/>
      <c r="L540" s="259" t="s">
        <v>759</v>
      </c>
      <c r="O540" s="247">
        <v>3</v>
      </c>
    </row>
    <row r="541" spans="1:80">
      <c r="A541" s="248">
        <v>186</v>
      </c>
      <c r="B541" s="249" t="s">
        <v>760</v>
      </c>
      <c r="C541" s="250" t="s">
        <v>761</v>
      </c>
      <c r="D541" s="251" t="s">
        <v>12</v>
      </c>
      <c r="E541" s="252"/>
      <c r="F541" s="252">
        <v>0</v>
      </c>
      <c r="G541" s="253">
        <f>E541*F541</f>
        <v>0</v>
      </c>
      <c r="H541" s="254">
        <v>0</v>
      </c>
      <c r="I541" s="255">
        <f>E541*H541</f>
        <v>0</v>
      </c>
      <c r="J541" s="254"/>
      <c r="K541" s="255">
        <f>E541*J541</f>
        <v>0</v>
      </c>
      <c r="O541" s="247">
        <v>2</v>
      </c>
      <c r="AA541" s="220">
        <v>7</v>
      </c>
      <c r="AB541" s="220">
        <v>1002</v>
      </c>
      <c r="AC541" s="220">
        <v>5</v>
      </c>
      <c r="AZ541" s="220">
        <v>2</v>
      </c>
      <c r="BA541" s="220">
        <f>IF(AZ541=1,G541,0)</f>
        <v>0</v>
      </c>
      <c r="BB541" s="220">
        <f>IF(AZ541=2,G541,0)</f>
        <v>0</v>
      </c>
      <c r="BC541" s="220">
        <f>IF(AZ541=3,G541,0)</f>
        <v>0</v>
      </c>
      <c r="BD541" s="220">
        <f>IF(AZ541=4,G541,0)</f>
        <v>0</v>
      </c>
      <c r="BE541" s="220">
        <f>IF(AZ541=5,G541,0)</f>
        <v>0</v>
      </c>
      <c r="CA541" s="247">
        <v>7</v>
      </c>
      <c r="CB541" s="247">
        <v>1002</v>
      </c>
    </row>
    <row r="542" spans="1:80">
      <c r="A542" s="266"/>
      <c r="B542" s="267" t="s">
        <v>97</v>
      </c>
      <c r="C542" s="268" t="s">
        <v>732</v>
      </c>
      <c r="D542" s="269"/>
      <c r="E542" s="270"/>
      <c r="F542" s="271"/>
      <c r="G542" s="272">
        <f>SUM(G525:G541)</f>
        <v>0</v>
      </c>
      <c r="H542" s="273"/>
      <c r="I542" s="274">
        <f>SUM(I525:I541)</f>
        <v>0</v>
      </c>
      <c r="J542" s="273"/>
      <c r="K542" s="274">
        <f>SUM(K525:K541)</f>
        <v>0</v>
      </c>
      <c r="O542" s="247">
        <v>4</v>
      </c>
      <c r="BA542" s="275">
        <f>SUM(BA525:BA541)</f>
        <v>0</v>
      </c>
      <c r="BB542" s="275">
        <f>SUM(BB525:BB541)</f>
        <v>0</v>
      </c>
      <c r="BC542" s="275">
        <f>SUM(BC525:BC541)</f>
        <v>0</v>
      </c>
      <c r="BD542" s="275">
        <f>SUM(BD525:BD541)</f>
        <v>0</v>
      </c>
      <c r="BE542" s="275">
        <f>SUM(BE525:BE541)</f>
        <v>0</v>
      </c>
    </row>
    <row r="543" spans="1:80">
      <c r="A543" s="237" t="s">
        <v>93</v>
      </c>
      <c r="B543" s="238" t="s">
        <v>762</v>
      </c>
      <c r="C543" s="239" t="s">
        <v>763</v>
      </c>
      <c r="D543" s="240"/>
      <c r="E543" s="241"/>
      <c r="F543" s="241"/>
      <c r="G543" s="242"/>
      <c r="H543" s="243"/>
      <c r="I543" s="244"/>
      <c r="J543" s="245"/>
      <c r="K543" s="246"/>
      <c r="O543" s="247">
        <v>1</v>
      </c>
    </row>
    <row r="544" spans="1:80" ht="22.5">
      <c r="A544" s="248">
        <v>187</v>
      </c>
      <c r="B544" s="249" t="s">
        <v>692</v>
      </c>
      <c r="C544" s="250" t="s">
        <v>765</v>
      </c>
      <c r="D544" s="251" t="s">
        <v>177</v>
      </c>
      <c r="E544" s="252">
        <v>1</v>
      </c>
      <c r="F544" s="252">
        <v>0</v>
      </c>
      <c r="G544" s="253">
        <f>E544*F544</f>
        <v>0</v>
      </c>
      <c r="H544" s="254">
        <v>0</v>
      </c>
      <c r="I544" s="255">
        <f>E544*H544</f>
        <v>0</v>
      </c>
      <c r="J544" s="254"/>
      <c r="K544" s="255">
        <f>E544*J544</f>
        <v>0</v>
      </c>
      <c r="O544" s="247">
        <v>2</v>
      </c>
      <c r="AA544" s="220">
        <v>12</v>
      </c>
      <c r="AB544" s="220">
        <v>0</v>
      </c>
      <c r="AC544" s="220">
        <v>31</v>
      </c>
      <c r="AZ544" s="220">
        <v>2</v>
      </c>
      <c r="BA544" s="220">
        <f>IF(AZ544=1,G544,0)</f>
        <v>0</v>
      </c>
      <c r="BB544" s="220">
        <f>IF(AZ544=2,G544,0)</f>
        <v>0</v>
      </c>
      <c r="BC544" s="220">
        <f>IF(AZ544=3,G544,0)</f>
        <v>0</v>
      </c>
      <c r="BD544" s="220">
        <f>IF(AZ544=4,G544,0)</f>
        <v>0</v>
      </c>
      <c r="BE544" s="220">
        <f>IF(AZ544=5,G544,0)</f>
        <v>0</v>
      </c>
      <c r="CA544" s="247">
        <v>12</v>
      </c>
      <c r="CB544" s="247">
        <v>0</v>
      </c>
    </row>
    <row r="545" spans="1:80">
      <c r="A545" s="256"/>
      <c r="B545" s="257"/>
      <c r="C545" s="327" t="s">
        <v>766</v>
      </c>
      <c r="D545" s="328"/>
      <c r="E545" s="328"/>
      <c r="F545" s="328"/>
      <c r="G545" s="329"/>
      <c r="I545" s="258"/>
      <c r="K545" s="258"/>
      <c r="L545" s="259" t="s">
        <v>766</v>
      </c>
      <c r="O545" s="247">
        <v>3</v>
      </c>
    </row>
    <row r="546" spans="1:80">
      <c r="A546" s="256"/>
      <c r="B546" s="257"/>
      <c r="C546" s="327" t="s">
        <v>767</v>
      </c>
      <c r="D546" s="328"/>
      <c r="E546" s="328"/>
      <c r="F546" s="328"/>
      <c r="G546" s="329"/>
      <c r="I546" s="258"/>
      <c r="K546" s="258"/>
      <c r="L546" s="259" t="s">
        <v>767</v>
      </c>
      <c r="O546" s="247">
        <v>3</v>
      </c>
    </row>
    <row r="547" spans="1:80">
      <c r="A547" s="256"/>
      <c r="B547" s="257"/>
      <c r="C547" s="327" t="s">
        <v>768</v>
      </c>
      <c r="D547" s="328"/>
      <c r="E547" s="328"/>
      <c r="F547" s="328"/>
      <c r="G547" s="329"/>
      <c r="I547" s="258"/>
      <c r="K547" s="258"/>
      <c r="L547" s="259" t="s">
        <v>768</v>
      </c>
      <c r="O547" s="247">
        <v>3</v>
      </c>
    </row>
    <row r="548" spans="1:80" ht="22.5">
      <c r="A548" s="248">
        <v>188</v>
      </c>
      <c r="B548" s="249" t="s">
        <v>769</v>
      </c>
      <c r="C548" s="250" t="s">
        <v>765</v>
      </c>
      <c r="D548" s="251" t="s">
        <v>177</v>
      </c>
      <c r="E548" s="252">
        <v>1</v>
      </c>
      <c r="F548" s="252">
        <v>0</v>
      </c>
      <c r="G548" s="253">
        <f>E548*F548</f>
        <v>0</v>
      </c>
      <c r="H548" s="254">
        <v>0</v>
      </c>
      <c r="I548" s="255">
        <f>E548*H548</f>
        <v>0</v>
      </c>
      <c r="J548" s="254"/>
      <c r="K548" s="255">
        <f>E548*J548</f>
        <v>0</v>
      </c>
      <c r="O548" s="247">
        <v>2</v>
      </c>
      <c r="AA548" s="220">
        <v>12</v>
      </c>
      <c r="AB548" s="220">
        <v>0</v>
      </c>
      <c r="AC548" s="220">
        <v>32</v>
      </c>
      <c r="AZ548" s="220">
        <v>2</v>
      </c>
      <c r="BA548" s="220">
        <f>IF(AZ548=1,G548,0)</f>
        <v>0</v>
      </c>
      <c r="BB548" s="220">
        <f>IF(AZ548=2,G548,0)</f>
        <v>0</v>
      </c>
      <c r="BC548" s="220">
        <f>IF(AZ548=3,G548,0)</f>
        <v>0</v>
      </c>
      <c r="BD548" s="220">
        <f>IF(AZ548=4,G548,0)</f>
        <v>0</v>
      </c>
      <c r="BE548" s="220">
        <f>IF(AZ548=5,G548,0)</f>
        <v>0</v>
      </c>
      <c r="CA548" s="247">
        <v>12</v>
      </c>
      <c r="CB548" s="247">
        <v>0</v>
      </c>
    </row>
    <row r="549" spans="1:80">
      <c r="A549" s="256"/>
      <c r="B549" s="257"/>
      <c r="C549" s="327" t="s">
        <v>766</v>
      </c>
      <c r="D549" s="328"/>
      <c r="E549" s="328"/>
      <c r="F549" s="328"/>
      <c r="G549" s="329"/>
      <c r="I549" s="258"/>
      <c r="K549" s="258"/>
      <c r="L549" s="259" t="s">
        <v>766</v>
      </c>
      <c r="O549" s="247">
        <v>3</v>
      </c>
    </row>
    <row r="550" spans="1:80">
      <c r="A550" s="256"/>
      <c r="B550" s="257"/>
      <c r="C550" s="327" t="s">
        <v>767</v>
      </c>
      <c r="D550" s="328"/>
      <c r="E550" s="328"/>
      <c r="F550" s="328"/>
      <c r="G550" s="329"/>
      <c r="I550" s="258"/>
      <c r="K550" s="258"/>
      <c r="L550" s="259" t="s">
        <v>767</v>
      </c>
      <c r="O550" s="247">
        <v>3</v>
      </c>
    </row>
    <row r="551" spans="1:80">
      <c r="A551" s="256"/>
      <c r="B551" s="257"/>
      <c r="C551" s="327" t="s">
        <v>768</v>
      </c>
      <c r="D551" s="328"/>
      <c r="E551" s="328"/>
      <c r="F551" s="328"/>
      <c r="G551" s="329"/>
      <c r="I551" s="258"/>
      <c r="K551" s="258"/>
      <c r="L551" s="259" t="s">
        <v>768</v>
      </c>
      <c r="O551" s="247">
        <v>3</v>
      </c>
    </row>
    <row r="552" spans="1:80" ht="22.5">
      <c r="A552" s="248">
        <v>189</v>
      </c>
      <c r="B552" s="249" t="s">
        <v>770</v>
      </c>
      <c r="C552" s="250" t="s">
        <v>975</v>
      </c>
      <c r="D552" s="251" t="s">
        <v>177</v>
      </c>
      <c r="E552" s="252">
        <v>1</v>
      </c>
      <c r="F552" s="252">
        <v>0</v>
      </c>
      <c r="G552" s="253">
        <f>E552*F552</f>
        <v>0</v>
      </c>
      <c r="H552" s="254">
        <v>0</v>
      </c>
      <c r="I552" s="255">
        <f>E552*H552</f>
        <v>0</v>
      </c>
      <c r="J552" s="254"/>
      <c r="K552" s="255">
        <f>E552*J552</f>
        <v>0</v>
      </c>
      <c r="O552" s="247">
        <v>2</v>
      </c>
      <c r="AA552" s="220">
        <v>12</v>
      </c>
      <c r="AB552" s="220">
        <v>0</v>
      </c>
      <c r="AC552" s="220">
        <v>33</v>
      </c>
      <c r="AZ552" s="220">
        <v>2</v>
      </c>
      <c r="BA552" s="220">
        <f>IF(AZ552=1,G552,0)</f>
        <v>0</v>
      </c>
      <c r="BB552" s="220">
        <f>IF(AZ552=2,G552,0)</f>
        <v>0</v>
      </c>
      <c r="BC552" s="220">
        <f>IF(AZ552=3,G552,0)</f>
        <v>0</v>
      </c>
      <c r="BD552" s="220">
        <f>IF(AZ552=4,G552,0)</f>
        <v>0</v>
      </c>
      <c r="BE552" s="220">
        <f>IF(AZ552=5,G552,0)</f>
        <v>0</v>
      </c>
      <c r="CA552" s="247">
        <v>12</v>
      </c>
      <c r="CB552" s="247">
        <v>0</v>
      </c>
    </row>
    <row r="553" spans="1:80">
      <c r="A553" s="256"/>
      <c r="B553" s="257"/>
      <c r="C553" s="327" t="s">
        <v>979</v>
      </c>
      <c r="D553" s="328"/>
      <c r="E553" s="328"/>
      <c r="F553" s="328"/>
      <c r="G553" s="329"/>
      <c r="I553" s="258"/>
      <c r="K553" s="258"/>
      <c r="L553" s="259" t="s">
        <v>766</v>
      </c>
      <c r="O553" s="247">
        <v>3</v>
      </c>
    </row>
    <row r="554" spans="1:80">
      <c r="A554" s="256"/>
      <c r="B554" s="257"/>
      <c r="C554" s="327" t="s">
        <v>771</v>
      </c>
      <c r="D554" s="328"/>
      <c r="E554" s="328"/>
      <c r="F554" s="328"/>
      <c r="G554" s="329"/>
      <c r="I554" s="258"/>
      <c r="K554" s="258"/>
      <c r="L554" s="259" t="s">
        <v>771</v>
      </c>
      <c r="O554" s="247">
        <v>3</v>
      </c>
    </row>
    <row r="555" spans="1:80">
      <c r="A555" s="256"/>
      <c r="B555" s="257"/>
      <c r="C555" s="327" t="s">
        <v>980</v>
      </c>
      <c r="D555" s="328"/>
      <c r="E555" s="328"/>
      <c r="F555" s="328"/>
      <c r="G555" s="329"/>
      <c r="I555" s="258"/>
      <c r="K555" s="258"/>
      <c r="L555" s="259" t="s">
        <v>768</v>
      </c>
      <c r="O555" s="247">
        <v>3</v>
      </c>
    </row>
    <row r="556" spans="1:80" ht="22.5">
      <c r="A556" s="248">
        <v>190</v>
      </c>
      <c r="B556" s="249" t="s">
        <v>772</v>
      </c>
      <c r="C556" s="250" t="s">
        <v>773</v>
      </c>
      <c r="D556" s="251" t="s">
        <v>177</v>
      </c>
      <c r="E556" s="252">
        <v>10</v>
      </c>
      <c r="F556" s="252">
        <v>0</v>
      </c>
      <c r="G556" s="253">
        <f>E556*F556</f>
        <v>0</v>
      </c>
      <c r="H556" s="254">
        <v>0</v>
      </c>
      <c r="I556" s="255">
        <f>E556*H556</f>
        <v>0</v>
      </c>
      <c r="J556" s="254"/>
      <c r="K556" s="255">
        <f>E556*J556</f>
        <v>0</v>
      </c>
      <c r="O556" s="247">
        <v>2</v>
      </c>
      <c r="AA556" s="220">
        <v>12</v>
      </c>
      <c r="AB556" s="220">
        <v>0</v>
      </c>
      <c r="AC556" s="220">
        <v>14</v>
      </c>
      <c r="AZ556" s="220">
        <v>2</v>
      </c>
      <c r="BA556" s="220">
        <f>IF(AZ556=1,G556,0)</f>
        <v>0</v>
      </c>
      <c r="BB556" s="220">
        <f>IF(AZ556=2,G556,0)</f>
        <v>0</v>
      </c>
      <c r="BC556" s="220">
        <f>IF(AZ556=3,G556,0)</f>
        <v>0</v>
      </c>
      <c r="BD556" s="220">
        <f>IF(AZ556=4,G556,0)</f>
        <v>0</v>
      </c>
      <c r="BE556" s="220">
        <f>IF(AZ556=5,G556,0)</f>
        <v>0</v>
      </c>
      <c r="CA556" s="247">
        <v>12</v>
      </c>
      <c r="CB556" s="247">
        <v>0</v>
      </c>
    </row>
    <row r="557" spans="1:80">
      <c r="A557" s="256"/>
      <c r="B557" s="257"/>
      <c r="C557" s="327" t="s">
        <v>774</v>
      </c>
      <c r="D557" s="328"/>
      <c r="E557" s="328"/>
      <c r="F557" s="328"/>
      <c r="G557" s="329"/>
      <c r="I557" s="258"/>
      <c r="K557" s="258"/>
      <c r="L557" s="259" t="s">
        <v>774</v>
      </c>
      <c r="O557" s="247">
        <v>3</v>
      </c>
    </row>
    <row r="558" spans="1:80" ht="22.5">
      <c r="A558" s="248">
        <v>191</v>
      </c>
      <c r="B558" s="249" t="s">
        <v>775</v>
      </c>
      <c r="C558" s="250" t="s">
        <v>776</v>
      </c>
      <c r="D558" s="251" t="s">
        <v>177</v>
      </c>
      <c r="E558" s="252">
        <v>5</v>
      </c>
      <c r="F558" s="252">
        <v>0</v>
      </c>
      <c r="G558" s="253">
        <f>E558*F558</f>
        <v>0</v>
      </c>
      <c r="H558" s="254">
        <v>0</v>
      </c>
      <c r="I558" s="255">
        <f>E558*H558</f>
        <v>0</v>
      </c>
      <c r="J558" s="254"/>
      <c r="K558" s="255">
        <f>E558*J558</f>
        <v>0</v>
      </c>
      <c r="O558" s="247">
        <v>2</v>
      </c>
      <c r="AA558" s="220">
        <v>12</v>
      </c>
      <c r="AB558" s="220">
        <v>0</v>
      </c>
      <c r="AC558" s="220">
        <v>26</v>
      </c>
      <c r="AZ558" s="220">
        <v>2</v>
      </c>
      <c r="BA558" s="220">
        <f>IF(AZ558=1,G558,0)</f>
        <v>0</v>
      </c>
      <c r="BB558" s="220">
        <f>IF(AZ558=2,G558,0)</f>
        <v>0</v>
      </c>
      <c r="BC558" s="220">
        <f>IF(AZ558=3,G558,0)</f>
        <v>0</v>
      </c>
      <c r="BD558" s="220">
        <f>IF(AZ558=4,G558,0)</f>
        <v>0</v>
      </c>
      <c r="BE558" s="220">
        <f>IF(AZ558=5,G558,0)</f>
        <v>0</v>
      </c>
      <c r="CA558" s="247">
        <v>12</v>
      </c>
      <c r="CB558" s="247">
        <v>0</v>
      </c>
    </row>
    <row r="559" spans="1:80">
      <c r="A559" s="256"/>
      <c r="B559" s="257"/>
      <c r="C559" s="327" t="s">
        <v>777</v>
      </c>
      <c r="D559" s="328"/>
      <c r="E559" s="328"/>
      <c r="F559" s="328"/>
      <c r="G559" s="329"/>
      <c r="I559" s="258"/>
      <c r="K559" s="258"/>
      <c r="L559" s="259" t="s">
        <v>777</v>
      </c>
      <c r="O559" s="247">
        <v>3</v>
      </c>
    </row>
    <row r="560" spans="1:80">
      <c r="A560" s="256"/>
      <c r="B560" s="257"/>
      <c r="C560" s="327" t="s">
        <v>778</v>
      </c>
      <c r="D560" s="328"/>
      <c r="E560" s="328"/>
      <c r="F560" s="328"/>
      <c r="G560" s="329"/>
      <c r="I560" s="258"/>
      <c r="K560" s="258"/>
      <c r="L560" s="259" t="s">
        <v>778</v>
      </c>
      <c r="O560" s="247">
        <v>3</v>
      </c>
    </row>
    <row r="561" spans="1:80">
      <c r="A561" s="256"/>
      <c r="B561" s="257"/>
      <c r="C561" s="327" t="s">
        <v>779</v>
      </c>
      <c r="D561" s="328"/>
      <c r="E561" s="328"/>
      <c r="F561" s="328"/>
      <c r="G561" s="329"/>
      <c r="I561" s="258"/>
      <c r="K561" s="258"/>
      <c r="L561" s="259" t="s">
        <v>779</v>
      </c>
      <c r="O561" s="247">
        <v>3</v>
      </c>
    </row>
    <row r="562" spans="1:80" ht="22.5">
      <c r="A562" s="248">
        <v>192</v>
      </c>
      <c r="B562" s="249" t="s">
        <v>780</v>
      </c>
      <c r="C562" s="250" t="s">
        <v>776</v>
      </c>
      <c r="D562" s="251" t="s">
        <v>177</v>
      </c>
      <c r="E562" s="252">
        <v>2</v>
      </c>
      <c r="F562" s="252">
        <v>0</v>
      </c>
      <c r="G562" s="253">
        <f>E562*F562</f>
        <v>0</v>
      </c>
      <c r="H562" s="254">
        <v>0</v>
      </c>
      <c r="I562" s="255">
        <f>E562*H562</f>
        <v>0</v>
      </c>
      <c r="J562" s="254"/>
      <c r="K562" s="255">
        <f>E562*J562</f>
        <v>0</v>
      </c>
      <c r="O562" s="247">
        <v>2</v>
      </c>
      <c r="AA562" s="220">
        <v>12</v>
      </c>
      <c r="AB562" s="220">
        <v>0</v>
      </c>
      <c r="AC562" s="220">
        <v>27</v>
      </c>
      <c r="AZ562" s="220">
        <v>2</v>
      </c>
      <c r="BA562" s="220">
        <f>IF(AZ562=1,G562,0)</f>
        <v>0</v>
      </c>
      <c r="BB562" s="220">
        <f>IF(AZ562=2,G562,0)</f>
        <v>0</v>
      </c>
      <c r="BC562" s="220">
        <f>IF(AZ562=3,G562,0)</f>
        <v>0</v>
      </c>
      <c r="BD562" s="220">
        <f>IF(AZ562=4,G562,0)</f>
        <v>0</v>
      </c>
      <c r="BE562" s="220">
        <f>IF(AZ562=5,G562,0)</f>
        <v>0</v>
      </c>
      <c r="CA562" s="247">
        <v>12</v>
      </c>
      <c r="CB562" s="247">
        <v>0</v>
      </c>
    </row>
    <row r="563" spans="1:80">
      <c r="A563" s="256"/>
      <c r="B563" s="257"/>
      <c r="C563" s="327" t="s">
        <v>777</v>
      </c>
      <c r="D563" s="328"/>
      <c r="E563" s="328"/>
      <c r="F563" s="328"/>
      <c r="G563" s="329"/>
      <c r="I563" s="258"/>
      <c r="K563" s="258"/>
      <c r="L563" s="259" t="s">
        <v>777</v>
      </c>
      <c r="O563" s="247">
        <v>3</v>
      </c>
    </row>
    <row r="564" spans="1:80">
      <c r="A564" s="256"/>
      <c r="B564" s="257"/>
      <c r="C564" s="327" t="s">
        <v>981</v>
      </c>
      <c r="D564" s="328"/>
      <c r="E564" s="328"/>
      <c r="F564" s="328"/>
      <c r="G564" s="329"/>
      <c r="I564" s="258"/>
      <c r="K564" s="258"/>
      <c r="L564" s="259" t="s">
        <v>778</v>
      </c>
      <c r="O564" s="247">
        <v>3</v>
      </c>
    </row>
    <row r="565" spans="1:80">
      <c r="A565" s="256"/>
      <c r="B565" s="257"/>
      <c r="C565" s="327" t="s">
        <v>779</v>
      </c>
      <c r="D565" s="328"/>
      <c r="E565" s="328"/>
      <c r="F565" s="328"/>
      <c r="G565" s="329"/>
      <c r="I565" s="258"/>
      <c r="K565" s="258"/>
      <c r="L565" s="259" t="s">
        <v>779</v>
      </c>
      <c r="O565" s="247">
        <v>3</v>
      </c>
    </row>
    <row r="566" spans="1:80" ht="22.5">
      <c r="A566" s="248">
        <v>193</v>
      </c>
      <c r="B566" s="249" t="s">
        <v>781</v>
      </c>
      <c r="C566" s="250" t="s">
        <v>782</v>
      </c>
      <c r="D566" s="251" t="s">
        <v>177</v>
      </c>
      <c r="E566" s="252">
        <v>1</v>
      </c>
      <c r="F566" s="252">
        <v>0</v>
      </c>
      <c r="G566" s="253">
        <f>E566*F566</f>
        <v>0</v>
      </c>
      <c r="H566" s="254">
        <v>0</v>
      </c>
      <c r="I566" s="255">
        <f>E566*H566</f>
        <v>0</v>
      </c>
      <c r="J566" s="254"/>
      <c r="K566" s="255">
        <f>E566*J566</f>
        <v>0</v>
      </c>
      <c r="O566" s="247">
        <v>2</v>
      </c>
      <c r="AA566" s="220">
        <v>12</v>
      </c>
      <c r="AB566" s="220">
        <v>0</v>
      </c>
      <c r="AC566" s="220">
        <v>15</v>
      </c>
      <c r="AZ566" s="220">
        <v>2</v>
      </c>
      <c r="BA566" s="220">
        <f>IF(AZ566=1,G566,0)</f>
        <v>0</v>
      </c>
      <c r="BB566" s="220">
        <f>IF(AZ566=2,G566,0)</f>
        <v>0</v>
      </c>
      <c r="BC566" s="220">
        <f>IF(AZ566=3,G566,0)</f>
        <v>0</v>
      </c>
      <c r="BD566" s="220">
        <f>IF(AZ566=4,G566,0)</f>
        <v>0</v>
      </c>
      <c r="BE566" s="220">
        <f>IF(AZ566=5,G566,0)</f>
        <v>0</v>
      </c>
      <c r="CA566" s="247">
        <v>12</v>
      </c>
      <c r="CB566" s="247">
        <v>0</v>
      </c>
    </row>
    <row r="567" spans="1:80">
      <c r="A567" s="256"/>
      <c r="B567" s="257"/>
      <c r="C567" s="327" t="s">
        <v>777</v>
      </c>
      <c r="D567" s="328"/>
      <c r="E567" s="328"/>
      <c r="F567" s="328"/>
      <c r="G567" s="329"/>
      <c r="I567" s="258"/>
      <c r="K567" s="258"/>
      <c r="L567" s="259" t="s">
        <v>777</v>
      </c>
      <c r="O567" s="247">
        <v>3</v>
      </c>
    </row>
    <row r="568" spans="1:80">
      <c r="A568" s="256"/>
      <c r="B568" s="257"/>
      <c r="C568" s="327" t="s">
        <v>778</v>
      </c>
      <c r="D568" s="328"/>
      <c r="E568" s="328"/>
      <c r="F568" s="328"/>
      <c r="G568" s="329"/>
      <c r="I568" s="258"/>
      <c r="K568" s="258"/>
      <c r="L568" s="259" t="s">
        <v>778</v>
      </c>
      <c r="O568" s="247">
        <v>3</v>
      </c>
    </row>
    <row r="569" spans="1:80">
      <c r="A569" s="256"/>
      <c r="B569" s="257"/>
      <c r="C569" s="327" t="s">
        <v>779</v>
      </c>
      <c r="D569" s="328"/>
      <c r="E569" s="328"/>
      <c r="F569" s="328"/>
      <c r="G569" s="329"/>
      <c r="I569" s="258"/>
      <c r="K569" s="258"/>
      <c r="L569" s="259" t="s">
        <v>779</v>
      </c>
      <c r="O569" s="247">
        <v>3</v>
      </c>
    </row>
    <row r="570" spans="1:80" ht="22.5">
      <c r="A570" s="248">
        <v>194</v>
      </c>
      <c r="B570" s="249" t="s">
        <v>783</v>
      </c>
      <c r="C570" s="250" t="s">
        <v>978</v>
      </c>
      <c r="D570" s="251" t="s">
        <v>177</v>
      </c>
      <c r="E570" s="252">
        <v>2</v>
      </c>
      <c r="F570" s="252">
        <v>0</v>
      </c>
      <c r="G570" s="253">
        <f>E570*F570</f>
        <v>0</v>
      </c>
      <c r="H570" s="254">
        <v>0</v>
      </c>
      <c r="I570" s="255">
        <f>E570*H570</f>
        <v>0</v>
      </c>
      <c r="J570" s="254"/>
      <c r="K570" s="255">
        <f>E570*J570</f>
        <v>0</v>
      </c>
      <c r="O570" s="247">
        <v>2</v>
      </c>
      <c r="AA570" s="220">
        <v>12</v>
      </c>
      <c r="AB570" s="220">
        <v>0</v>
      </c>
      <c r="AC570" s="220">
        <v>16</v>
      </c>
      <c r="AZ570" s="220">
        <v>2</v>
      </c>
      <c r="BA570" s="220">
        <f>IF(AZ570=1,G570,0)</f>
        <v>0</v>
      </c>
      <c r="BB570" s="220">
        <f>IF(AZ570=2,G570,0)</f>
        <v>0</v>
      </c>
      <c r="BC570" s="220">
        <f>IF(AZ570=3,G570,0)</f>
        <v>0</v>
      </c>
      <c r="BD570" s="220">
        <f>IF(AZ570=4,G570,0)</f>
        <v>0</v>
      </c>
      <c r="BE570" s="220">
        <f>IF(AZ570=5,G570,0)</f>
        <v>0</v>
      </c>
      <c r="CA570" s="247">
        <v>12</v>
      </c>
      <c r="CB570" s="247">
        <v>0</v>
      </c>
    </row>
    <row r="571" spans="1:80">
      <c r="A571" s="256"/>
      <c r="B571" s="257"/>
      <c r="C571" s="327" t="s">
        <v>777</v>
      </c>
      <c r="D571" s="328"/>
      <c r="E571" s="328"/>
      <c r="F571" s="328"/>
      <c r="G571" s="329"/>
      <c r="I571" s="258"/>
      <c r="K571" s="258"/>
      <c r="L571" s="259" t="s">
        <v>777</v>
      </c>
      <c r="O571" s="247">
        <v>3</v>
      </c>
    </row>
    <row r="572" spans="1:80">
      <c r="A572" s="256"/>
      <c r="B572" s="257"/>
      <c r="C572" s="327" t="s">
        <v>778</v>
      </c>
      <c r="D572" s="328"/>
      <c r="E572" s="328"/>
      <c r="F572" s="328"/>
      <c r="G572" s="329"/>
      <c r="I572" s="258"/>
      <c r="K572" s="258"/>
      <c r="L572" s="259" t="s">
        <v>778</v>
      </c>
      <c r="O572" s="247">
        <v>3</v>
      </c>
    </row>
    <row r="573" spans="1:80">
      <c r="A573" s="256"/>
      <c r="B573" s="257"/>
      <c r="C573" s="327" t="s">
        <v>779</v>
      </c>
      <c r="D573" s="328"/>
      <c r="E573" s="328"/>
      <c r="F573" s="328"/>
      <c r="G573" s="329"/>
      <c r="I573" s="258"/>
      <c r="K573" s="258"/>
      <c r="L573" s="259" t="s">
        <v>779</v>
      </c>
      <c r="O573" s="247">
        <v>3</v>
      </c>
    </row>
    <row r="574" spans="1:80" ht="22.5">
      <c r="A574" s="248">
        <v>195</v>
      </c>
      <c r="B574" s="249" t="s">
        <v>784</v>
      </c>
      <c r="C574" s="250" t="s">
        <v>785</v>
      </c>
      <c r="D574" s="251" t="s">
        <v>177</v>
      </c>
      <c r="E574" s="252">
        <v>1</v>
      </c>
      <c r="F574" s="252">
        <v>0</v>
      </c>
      <c r="G574" s="253">
        <f>E574*F574</f>
        <v>0</v>
      </c>
      <c r="H574" s="254">
        <v>0</v>
      </c>
      <c r="I574" s="255">
        <f>E574*H574</f>
        <v>0</v>
      </c>
      <c r="J574" s="254"/>
      <c r="K574" s="255">
        <f>E574*J574</f>
        <v>0</v>
      </c>
      <c r="O574" s="247">
        <v>2</v>
      </c>
      <c r="AA574" s="220">
        <v>12</v>
      </c>
      <c r="AB574" s="220">
        <v>0</v>
      </c>
      <c r="AC574" s="220">
        <v>17</v>
      </c>
      <c r="AZ574" s="220">
        <v>2</v>
      </c>
      <c r="BA574" s="220">
        <f>IF(AZ574=1,G574,0)</f>
        <v>0</v>
      </c>
      <c r="BB574" s="220">
        <f>IF(AZ574=2,G574,0)</f>
        <v>0</v>
      </c>
      <c r="BC574" s="220">
        <f>IF(AZ574=3,G574,0)</f>
        <v>0</v>
      </c>
      <c r="BD574" s="220">
        <f>IF(AZ574=4,G574,0)</f>
        <v>0</v>
      </c>
      <c r="BE574" s="220">
        <f>IF(AZ574=5,G574,0)</f>
        <v>0</v>
      </c>
      <c r="CA574" s="247">
        <v>12</v>
      </c>
      <c r="CB574" s="247">
        <v>0</v>
      </c>
    </row>
    <row r="575" spans="1:80">
      <c r="A575" s="256"/>
      <c r="B575" s="257"/>
      <c r="C575" s="327" t="s">
        <v>777</v>
      </c>
      <c r="D575" s="328"/>
      <c r="E575" s="328"/>
      <c r="F575" s="328"/>
      <c r="G575" s="329"/>
      <c r="I575" s="258"/>
      <c r="K575" s="258"/>
      <c r="L575" s="259" t="s">
        <v>777</v>
      </c>
      <c r="O575" s="247">
        <v>3</v>
      </c>
    </row>
    <row r="576" spans="1:80">
      <c r="A576" s="256"/>
      <c r="B576" s="257"/>
      <c r="C576" s="327" t="s">
        <v>778</v>
      </c>
      <c r="D576" s="328"/>
      <c r="E576" s="328"/>
      <c r="F576" s="328"/>
      <c r="G576" s="329"/>
      <c r="I576" s="258"/>
      <c r="K576" s="258"/>
      <c r="L576" s="259" t="s">
        <v>778</v>
      </c>
      <c r="O576" s="247">
        <v>3</v>
      </c>
    </row>
    <row r="577" spans="1:80">
      <c r="A577" s="256"/>
      <c r="B577" s="257"/>
      <c r="C577" s="327" t="s">
        <v>779</v>
      </c>
      <c r="D577" s="328"/>
      <c r="E577" s="328"/>
      <c r="F577" s="328"/>
      <c r="G577" s="329"/>
      <c r="I577" s="258"/>
      <c r="K577" s="258"/>
      <c r="L577" s="259" t="s">
        <v>779</v>
      </c>
      <c r="O577" s="247">
        <v>3</v>
      </c>
    </row>
    <row r="578" spans="1:80" ht="22.5">
      <c r="A578" s="248">
        <v>196</v>
      </c>
      <c r="B578" s="249" t="s">
        <v>786</v>
      </c>
      <c r="C578" s="250" t="s">
        <v>787</v>
      </c>
      <c r="D578" s="251" t="s">
        <v>177</v>
      </c>
      <c r="E578" s="252">
        <v>1</v>
      </c>
      <c r="F578" s="252">
        <v>0</v>
      </c>
      <c r="G578" s="253">
        <f>E578*F578</f>
        <v>0</v>
      </c>
      <c r="H578" s="254">
        <v>0</v>
      </c>
      <c r="I578" s="255">
        <f>E578*H578</f>
        <v>0</v>
      </c>
      <c r="J578" s="254"/>
      <c r="K578" s="255">
        <f>E578*J578</f>
        <v>0</v>
      </c>
      <c r="O578" s="247">
        <v>2</v>
      </c>
      <c r="AA578" s="220">
        <v>12</v>
      </c>
      <c r="AB578" s="220">
        <v>0</v>
      </c>
      <c r="AC578" s="220">
        <v>18</v>
      </c>
      <c r="AZ578" s="220">
        <v>2</v>
      </c>
      <c r="BA578" s="220">
        <f>IF(AZ578=1,G578,0)</f>
        <v>0</v>
      </c>
      <c r="BB578" s="220">
        <f>IF(AZ578=2,G578,0)</f>
        <v>0</v>
      </c>
      <c r="BC578" s="220">
        <f>IF(AZ578=3,G578,0)</f>
        <v>0</v>
      </c>
      <c r="BD578" s="220">
        <f>IF(AZ578=4,G578,0)</f>
        <v>0</v>
      </c>
      <c r="BE578" s="220">
        <f>IF(AZ578=5,G578,0)</f>
        <v>0</v>
      </c>
      <c r="CA578" s="247">
        <v>12</v>
      </c>
      <c r="CB578" s="247">
        <v>0</v>
      </c>
    </row>
    <row r="579" spans="1:80">
      <c r="A579" s="256"/>
      <c r="B579" s="257"/>
      <c r="C579" s="327" t="s">
        <v>777</v>
      </c>
      <c r="D579" s="328"/>
      <c r="E579" s="328"/>
      <c r="F579" s="328"/>
      <c r="G579" s="329"/>
      <c r="I579" s="258"/>
      <c r="K579" s="258"/>
      <c r="L579" s="259" t="s">
        <v>777</v>
      </c>
      <c r="O579" s="247">
        <v>3</v>
      </c>
    </row>
    <row r="580" spans="1:80">
      <c r="A580" s="256"/>
      <c r="B580" s="257"/>
      <c r="C580" s="327" t="s">
        <v>778</v>
      </c>
      <c r="D580" s="328"/>
      <c r="E580" s="328"/>
      <c r="F580" s="328"/>
      <c r="G580" s="329"/>
      <c r="I580" s="258"/>
      <c r="K580" s="258"/>
      <c r="L580" s="259" t="s">
        <v>778</v>
      </c>
      <c r="O580" s="247">
        <v>3</v>
      </c>
    </row>
    <row r="581" spans="1:80">
      <c r="A581" s="256"/>
      <c r="B581" s="257"/>
      <c r="C581" s="327" t="s">
        <v>779</v>
      </c>
      <c r="D581" s="328"/>
      <c r="E581" s="328"/>
      <c r="F581" s="328"/>
      <c r="G581" s="329"/>
      <c r="I581" s="258"/>
      <c r="K581" s="258"/>
      <c r="L581" s="259" t="s">
        <v>779</v>
      </c>
      <c r="O581" s="247">
        <v>3</v>
      </c>
    </row>
    <row r="582" spans="1:80" ht="22.5">
      <c r="A582" s="248">
        <v>197</v>
      </c>
      <c r="B582" s="249" t="s">
        <v>788</v>
      </c>
      <c r="C582" s="250" t="s">
        <v>789</v>
      </c>
      <c r="D582" s="251" t="s">
        <v>177</v>
      </c>
      <c r="E582" s="252">
        <v>2</v>
      </c>
      <c r="F582" s="252">
        <v>0</v>
      </c>
      <c r="G582" s="253">
        <f>E582*F582</f>
        <v>0</v>
      </c>
      <c r="H582" s="254">
        <v>0</v>
      </c>
      <c r="I582" s="255">
        <f>E582*H582</f>
        <v>0</v>
      </c>
      <c r="J582" s="254"/>
      <c r="K582" s="255">
        <f>E582*J582</f>
        <v>0</v>
      </c>
      <c r="O582" s="247">
        <v>2</v>
      </c>
      <c r="AA582" s="220">
        <v>12</v>
      </c>
      <c r="AB582" s="220">
        <v>0</v>
      </c>
      <c r="AC582" s="220">
        <v>19</v>
      </c>
      <c r="AZ582" s="220">
        <v>2</v>
      </c>
      <c r="BA582" s="220">
        <f>IF(AZ582=1,G582,0)</f>
        <v>0</v>
      </c>
      <c r="BB582" s="220">
        <f>IF(AZ582=2,G582,0)</f>
        <v>0</v>
      </c>
      <c r="BC582" s="220">
        <f>IF(AZ582=3,G582,0)</f>
        <v>0</v>
      </c>
      <c r="BD582" s="220">
        <f>IF(AZ582=4,G582,0)</f>
        <v>0</v>
      </c>
      <c r="BE582" s="220">
        <f>IF(AZ582=5,G582,0)</f>
        <v>0</v>
      </c>
      <c r="CA582" s="247">
        <v>12</v>
      </c>
      <c r="CB582" s="247">
        <v>0</v>
      </c>
    </row>
    <row r="583" spans="1:80">
      <c r="A583" s="256"/>
      <c r="B583" s="257"/>
      <c r="C583" s="327" t="s">
        <v>777</v>
      </c>
      <c r="D583" s="328"/>
      <c r="E583" s="328"/>
      <c r="F583" s="328"/>
      <c r="G583" s="329"/>
      <c r="I583" s="258"/>
      <c r="K583" s="258"/>
      <c r="L583" s="259" t="s">
        <v>777</v>
      </c>
      <c r="O583" s="247">
        <v>3</v>
      </c>
    </row>
    <row r="584" spans="1:80">
      <c r="A584" s="256"/>
      <c r="B584" s="257"/>
      <c r="C584" s="327" t="s">
        <v>778</v>
      </c>
      <c r="D584" s="328"/>
      <c r="E584" s="328"/>
      <c r="F584" s="328"/>
      <c r="G584" s="329"/>
      <c r="I584" s="258"/>
      <c r="K584" s="258"/>
      <c r="L584" s="259" t="s">
        <v>778</v>
      </c>
      <c r="O584" s="247">
        <v>3</v>
      </c>
    </row>
    <row r="585" spans="1:80">
      <c r="A585" s="256"/>
      <c r="B585" s="257"/>
      <c r="C585" s="327" t="s">
        <v>779</v>
      </c>
      <c r="D585" s="328"/>
      <c r="E585" s="328"/>
      <c r="F585" s="328"/>
      <c r="G585" s="329"/>
      <c r="I585" s="258"/>
      <c r="K585" s="258"/>
      <c r="L585" s="259" t="s">
        <v>779</v>
      </c>
      <c r="O585" s="247">
        <v>3</v>
      </c>
    </row>
    <row r="586" spans="1:80" ht="22.5">
      <c r="A586" s="248">
        <v>198</v>
      </c>
      <c r="B586" s="249" t="s">
        <v>790</v>
      </c>
      <c r="C586" s="250" t="s">
        <v>791</v>
      </c>
      <c r="D586" s="251" t="s">
        <v>177</v>
      </c>
      <c r="E586" s="252">
        <v>1</v>
      </c>
      <c r="F586" s="252">
        <v>0</v>
      </c>
      <c r="G586" s="253">
        <f>E586*F586</f>
        <v>0</v>
      </c>
      <c r="H586" s="254">
        <v>0</v>
      </c>
      <c r="I586" s="255">
        <f>E586*H586</f>
        <v>0</v>
      </c>
      <c r="J586" s="254"/>
      <c r="K586" s="255">
        <f>E586*J586</f>
        <v>0</v>
      </c>
      <c r="O586" s="247">
        <v>2</v>
      </c>
      <c r="AA586" s="220">
        <v>12</v>
      </c>
      <c r="AB586" s="220">
        <v>0</v>
      </c>
      <c r="AC586" s="220">
        <v>21</v>
      </c>
      <c r="AZ586" s="220">
        <v>2</v>
      </c>
      <c r="BA586" s="220">
        <f>IF(AZ586=1,G586,0)</f>
        <v>0</v>
      </c>
      <c r="BB586" s="220">
        <f>IF(AZ586=2,G586,0)</f>
        <v>0</v>
      </c>
      <c r="BC586" s="220">
        <f>IF(AZ586=3,G586,0)</f>
        <v>0</v>
      </c>
      <c r="BD586" s="220">
        <f>IF(AZ586=4,G586,0)</f>
        <v>0</v>
      </c>
      <c r="BE586" s="220">
        <f>IF(AZ586=5,G586,0)</f>
        <v>0</v>
      </c>
      <c r="CA586" s="247">
        <v>12</v>
      </c>
      <c r="CB586" s="247">
        <v>0</v>
      </c>
    </row>
    <row r="587" spans="1:80">
      <c r="A587" s="256"/>
      <c r="B587" s="257"/>
      <c r="C587" s="327" t="s">
        <v>777</v>
      </c>
      <c r="D587" s="328"/>
      <c r="E587" s="328"/>
      <c r="F587" s="328"/>
      <c r="G587" s="329"/>
      <c r="I587" s="258"/>
      <c r="K587" s="258"/>
      <c r="L587" s="259" t="s">
        <v>777</v>
      </c>
      <c r="O587" s="247">
        <v>3</v>
      </c>
    </row>
    <row r="588" spans="1:80">
      <c r="A588" s="256"/>
      <c r="B588" s="257"/>
      <c r="C588" s="327" t="s">
        <v>981</v>
      </c>
      <c r="D588" s="328"/>
      <c r="E588" s="328"/>
      <c r="F588" s="328"/>
      <c r="G588" s="329"/>
      <c r="I588" s="258"/>
      <c r="K588" s="258"/>
      <c r="L588" s="259" t="s">
        <v>778</v>
      </c>
      <c r="O588" s="247">
        <v>3</v>
      </c>
    </row>
    <row r="589" spans="1:80">
      <c r="A589" s="256"/>
      <c r="B589" s="257"/>
      <c r="C589" s="327" t="s">
        <v>779</v>
      </c>
      <c r="D589" s="328"/>
      <c r="E589" s="328"/>
      <c r="F589" s="328"/>
      <c r="G589" s="329"/>
      <c r="I589" s="258"/>
      <c r="K589" s="258"/>
      <c r="L589" s="259" t="s">
        <v>779</v>
      </c>
      <c r="O589" s="247">
        <v>3</v>
      </c>
    </row>
    <row r="590" spans="1:80" ht="22.5">
      <c r="A590" s="248">
        <v>199</v>
      </c>
      <c r="B590" s="249" t="s">
        <v>792</v>
      </c>
      <c r="C590" s="250" t="s">
        <v>793</v>
      </c>
      <c r="D590" s="251" t="s">
        <v>177</v>
      </c>
      <c r="E590" s="252">
        <v>1</v>
      </c>
      <c r="F590" s="252">
        <v>0</v>
      </c>
      <c r="G590" s="253">
        <f>E590*F590</f>
        <v>0</v>
      </c>
      <c r="H590" s="254">
        <v>0</v>
      </c>
      <c r="I590" s="255">
        <f>E590*H590</f>
        <v>0</v>
      </c>
      <c r="J590" s="254"/>
      <c r="K590" s="255">
        <f>E590*J590</f>
        <v>0</v>
      </c>
      <c r="O590" s="247">
        <v>2</v>
      </c>
      <c r="AA590" s="220">
        <v>12</v>
      </c>
      <c r="AB590" s="220">
        <v>0</v>
      </c>
      <c r="AC590" s="220">
        <v>20</v>
      </c>
      <c r="AZ590" s="220">
        <v>2</v>
      </c>
      <c r="BA590" s="220">
        <f>IF(AZ590=1,G590,0)</f>
        <v>0</v>
      </c>
      <c r="BB590" s="220">
        <f>IF(AZ590=2,G590,0)</f>
        <v>0</v>
      </c>
      <c r="BC590" s="220">
        <f>IF(AZ590=3,G590,0)</f>
        <v>0</v>
      </c>
      <c r="BD590" s="220">
        <f>IF(AZ590=4,G590,0)</f>
        <v>0</v>
      </c>
      <c r="BE590" s="220">
        <f>IF(AZ590=5,G590,0)</f>
        <v>0</v>
      </c>
      <c r="CA590" s="247">
        <v>12</v>
      </c>
      <c r="CB590" s="247">
        <v>0</v>
      </c>
    </row>
    <row r="591" spans="1:80">
      <c r="A591" s="256"/>
      <c r="B591" s="257"/>
      <c r="C591" s="327" t="s">
        <v>777</v>
      </c>
      <c r="D591" s="328"/>
      <c r="E591" s="328"/>
      <c r="F591" s="328"/>
      <c r="G591" s="329"/>
      <c r="I591" s="258"/>
      <c r="K591" s="258"/>
      <c r="L591" s="259" t="s">
        <v>777</v>
      </c>
      <c r="O591" s="247">
        <v>3</v>
      </c>
    </row>
    <row r="592" spans="1:80">
      <c r="A592" s="256"/>
      <c r="B592" s="257"/>
      <c r="C592" s="327" t="s">
        <v>778</v>
      </c>
      <c r="D592" s="328"/>
      <c r="E592" s="328"/>
      <c r="F592" s="328"/>
      <c r="G592" s="329"/>
      <c r="I592" s="258"/>
      <c r="K592" s="258"/>
      <c r="L592" s="259" t="s">
        <v>778</v>
      </c>
      <c r="O592" s="247">
        <v>3</v>
      </c>
    </row>
    <row r="593" spans="1:80">
      <c r="A593" s="256"/>
      <c r="B593" s="257"/>
      <c r="C593" s="327" t="s">
        <v>779</v>
      </c>
      <c r="D593" s="328"/>
      <c r="E593" s="328"/>
      <c r="F593" s="328"/>
      <c r="G593" s="329"/>
      <c r="I593" s="258"/>
      <c r="K593" s="258"/>
      <c r="L593" s="259" t="s">
        <v>779</v>
      </c>
      <c r="O593" s="247">
        <v>3</v>
      </c>
    </row>
    <row r="594" spans="1:80" ht="22.5">
      <c r="A594" s="248">
        <v>200</v>
      </c>
      <c r="B594" s="249" t="s">
        <v>794</v>
      </c>
      <c r="C594" s="250" t="s">
        <v>795</v>
      </c>
      <c r="D594" s="251" t="s">
        <v>177</v>
      </c>
      <c r="E594" s="252">
        <v>1</v>
      </c>
      <c r="F594" s="252">
        <v>0</v>
      </c>
      <c r="G594" s="253">
        <f>E594*F594</f>
        <v>0</v>
      </c>
      <c r="H594" s="254">
        <v>0</v>
      </c>
      <c r="I594" s="255">
        <f>E594*H594</f>
        <v>0</v>
      </c>
      <c r="J594" s="254"/>
      <c r="K594" s="255">
        <f>E594*J594</f>
        <v>0</v>
      </c>
      <c r="O594" s="247">
        <v>2</v>
      </c>
      <c r="AA594" s="220">
        <v>12</v>
      </c>
      <c r="AB594" s="220">
        <v>0</v>
      </c>
      <c r="AC594" s="220">
        <v>22</v>
      </c>
      <c r="AZ594" s="220">
        <v>2</v>
      </c>
      <c r="BA594" s="220">
        <f>IF(AZ594=1,G594,0)</f>
        <v>0</v>
      </c>
      <c r="BB594" s="220">
        <f>IF(AZ594=2,G594,0)</f>
        <v>0</v>
      </c>
      <c r="BC594" s="220">
        <f>IF(AZ594=3,G594,0)</f>
        <v>0</v>
      </c>
      <c r="BD594" s="220">
        <f>IF(AZ594=4,G594,0)</f>
        <v>0</v>
      </c>
      <c r="BE594" s="220">
        <f>IF(AZ594=5,G594,0)</f>
        <v>0</v>
      </c>
      <c r="CA594" s="247">
        <v>12</v>
      </c>
      <c r="CB594" s="247">
        <v>0</v>
      </c>
    </row>
    <row r="595" spans="1:80">
      <c r="A595" s="256"/>
      <c r="B595" s="257"/>
      <c r="C595" s="327" t="s">
        <v>777</v>
      </c>
      <c r="D595" s="328"/>
      <c r="E595" s="328"/>
      <c r="F595" s="328"/>
      <c r="G595" s="329"/>
      <c r="I595" s="258"/>
      <c r="K595" s="258"/>
      <c r="L595" s="259" t="s">
        <v>777</v>
      </c>
      <c r="O595" s="247">
        <v>3</v>
      </c>
    </row>
    <row r="596" spans="1:80">
      <c r="A596" s="256"/>
      <c r="B596" s="257"/>
      <c r="C596" s="327" t="s">
        <v>778</v>
      </c>
      <c r="D596" s="328"/>
      <c r="E596" s="328"/>
      <c r="F596" s="328"/>
      <c r="G596" s="329"/>
      <c r="I596" s="258"/>
      <c r="K596" s="258"/>
      <c r="L596" s="259" t="s">
        <v>778</v>
      </c>
      <c r="O596" s="247">
        <v>3</v>
      </c>
    </row>
    <row r="597" spans="1:80">
      <c r="A597" s="256"/>
      <c r="B597" s="257"/>
      <c r="C597" s="327" t="s">
        <v>779</v>
      </c>
      <c r="D597" s="328"/>
      <c r="E597" s="328"/>
      <c r="F597" s="328"/>
      <c r="G597" s="329"/>
      <c r="I597" s="258"/>
      <c r="K597" s="258"/>
      <c r="L597" s="259" t="s">
        <v>779</v>
      </c>
      <c r="O597" s="247">
        <v>3</v>
      </c>
    </row>
    <row r="598" spans="1:80" ht="22.5">
      <c r="A598" s="248">
        <v>201</v>
      </c>
      <c r="B598" s="249" t="s">
        <v>796</v>
      </c>
      <c r="C598" s="250" t="s">
        <v>795</v>
      </c>
      <c r="D598" s="251" t="s">
        <v>177</v>
      </c>
      <c r="E598" s="252">
        <v>1</v>
      </c>
      <c r="F598" s="252">
        <v>0</v>
      </c>
      <c r="G598" s="253">
        <f>E598*F598</f>
        <v>0</v>
      </c>
      <c r="H598" s="254">
        <v>0</v>
      </c>
      <c r="I598" s="255">
        <f>E598*H598</f>
        <v>0</v>
      </c>
      <c r="J598" s="254"/>
      <c r="K598" s="255">
        <f>E598*J598</f>
        <v>0</v>
      </c>
      <c r="O598" s="247">
        <v>2</v>
      </c>
      <c r="AA598" s="220">
        <v>12</v>
      </c>
      <c r="AB598" s="220">
        <v>0</v>
      </c>
      <c r="AC598" s="220">
        <v>23</v>
      </c>
      <c r="AZ598" s="220">
        <v>2</v>
      </c>
      <c r="BA598" s="220">
        <f>IF(AZ598=1,G598,0)</f>
        <v>0</v>
      </c>
      <c r="BB598" s="220">
        <f>IF(AZ598=2,G598,0)</f>
        <v>0</v>
      </c>
      <c r="BC598" s="220">
        <f>IF(AZ598=3,G598,0)</f>
        <v>0</v>
      </c>
      <c r="BD598" s="220">
        <f>IF(AZ598=4,G598,0)</f>
        <v>0</v>
      </c>
      <c r="BE598" s="220">
        <f>IF(AZ598=5,G598,0)</f>
        <v>0</v>
      </c>
      <c r="CA598" s="247">
        <v>12</v>
      </c>
      <c r="CB598" s="247">
        <v>0</v>
      </c>
    </row>
    <row r="599" spans="1:80">
      <c r="A599" s="256"/>
      <c r="B599" s="257"/>
      <c r="C599" s="327" t="s">
        <v>777</v>
      </c>
      <c r="D599" s="328"/>
      <c r="E599" s="328"/>
      <c r="F599" s="328"/>
      <c r="G599" s="329"/>
      <c r="I599" s="258"/>
      <c r="K599" s="258"/>
      <c r="L599" s="259" t="s">
        <v>777</v>
      </c>
      <c r="O599" s="247">
        <v>3</v>
      </c>
    </row>
    <row r="600" spans="1:80">
      <c r="A600" s="256"/>
      <c r="B600" s="257"/>
      <c r="C600" s="327" t="s">
        <v>778</v>
      </c>
      <c r="D600" s="328"/>
      <c r="E600" s="328"/>
      <c r="F600" s="328"/>
      <c r="G600" s="329"/>
      <c r="I600" s="258"/>
      <c r="K600" s="258"/>
      <c r="L600" s="259" t="s">
        <v>778</v>
      </c>
      <c r="O600" s="247">
        <v>3</v>
      </c>
    </row>
    <row r="601" spans="1:80">
      <c r="A601" s="256"/>
      <c r="B601" s="257"/>
      <c r="C601" s="327" t="s">
        <v>779</v>
      </c>
      <c r="D601" s="328"/>
      <c r="E601" s="328"/>
      <c r="F601" s="328"/>
      <c r="G601" s="329"/>
      <c r="I601" s="258"/>
      <c r="K601" s="258"/>
      <c r="L601" s="259" t="s">
        <v>779</v>
      </c>
      <c r="O601" s="247">
        <v>3</v>
      </c>
    </row>
    <row r="602" spans="1:80" ht="22.5">
      <c r="A602" s="248">
        <v>202</v>
      </c>
      <c r="B602" s="249" t="s">
        <v>797</v>
      </c>
      <c r="C602" s="250" t="s">
        <v>798</v>
      </c>
      <c r="D602" s="251" t="s">
        <v>177</v>
      </c>
      <c r="E602" s="252">
        <v>2</v>
      </c>
      <c r="F602" s="252">
        <v>0</v>
      </c>
      <c r="G602" s="253">
        <f>E602*F602</f>
        <v>0</v>
      </c>
      <c r="H602" s="254">
        <v>0</v>
      </c>
      <c r="I602" s="255">
        <f>E602*H602</f>
        <v>0</v>
      </c>
      <c r="J602" s="254"/>
      <c r="K602" s="255">
        <f>E602*J602</f>
        <v>0</v>
      </c>
      <c r="O602" s="247">
        <v>2</v>
      </c>
      <c r="AA602" s="220">
        <v>12</v>
      </c>
      <c r="AB602" s="220">
        <v>0</v>
      </c>
      <c r="AC602" s="220">
        <v>24</v>
      </c>
      <c r="AZ602" s="220">
        <v>2</v>
      </c>
      <c r="BA602" s="220">
        <f>IF(AZ602=1,G602,0)</f>
        <v>0</v>
      </c>
      <c r="BB602" s="220">
        <f>IF(AZ602=2,G602,0)</f>
        <v>0</v>
      </c>
      <c r="BC602" s="220">
        <f>IF(AZ602=3,G602,0)</f>
        <v>0</v>
      </c>
      <c r="BD602" s="220">
        <f>IF(AZ602=4,G602,0)</f>
        <v>0</v>
      </c>
      <c r="BE602" s="220">
        <f>IF(AZ602=5,G602,0)</f>
        <v>0</v>
      </c>
      <c r="CA602" s="247">
        <v>12</v>
      </c>
      <c r="CB602" s="247">
        <v>0</v>
      </c>
    </row>
    <row r="603" spans="1:80">
      <c r="A603" s="256"/>
      <c r="B603" s="257"/>
      <c r="C603" s="327" t="s">
        <v>777</v>
      </c>
      <c r="D603" s="328"/>
      <c r="E603" s="328"/>
      <c r="F603" s="328"/>
      <c r="G603" s="329"/>
      <c r="I603" s="258"/>
      <c r="K603" s="258"/>
      <c r="L603" s="259" t="s">
        <v>777</v>
      </c>
      <c r="O603" s="247">
        <v>3</v>
      </c>
    </row>
    <row r="604" spans="1:80">
      <c r="A604" s="256"/>
      <c r="B604" s="257"/>
      <c r="C604" s="327" t="s">
        <v>778</v>
      </c>
      <c r="D604" s="328"/>
      <c r="E604" s="328"/>
      <c r="F604" s="328"/>
      <c r="G604" s="329"/>
      <c r="I604" s="258"/>
      <c r="K604" s="258"/>
      <c r="L604" s="259" t="s">
        <v>778</v>
      </c>
      <c r="O604" s="247">
        <v>3</v>
      </c>
    </row>
    <row r="605" spans="1:80">
      <c r="A605" s="256"/>
      <c r="B605" s="257"/>
      <c r="C605" s="327" t="s">
        <v>779</v>
      </c>
      <c r="D605" s="328"/>
      <c r="E605" s="328"/>
      <c r="F605" s="328"/>
      <c r="G605" s="329"/>
      <c r="I605" s="258"/>
      <c r="K605" s="258"/>
      <c r="L605" s="259" t="s">
        <v>779</v>
      </c>
      <c r="O605" s="247">
        <v>3</v>
      </c>
    </row>
    <row r="606" spans="1:80" ht="22.5">
      <c r="A606" s="248">
        <v>203</v>
      </c>
      <c r="B606" s="249" t="s">
        <v>799</v>
      </c>
      <c r="C606" s="250" t="s">
        <v>798</v>
      </c>
      <c r="D606" s="251" t="s">
        <v>177</v>
      </c>
      <c r="E606" s="252">
        <v>2</v>
      </c>
      <c r="F606" s="252">
        <v>0</v>
      </c>
      <c r="G606" s="253">
        <f>E606*F606</f>
        <v>0</v>
      </c>
      <c r="H606" s="254">
        <v>0</v>
      </c>
      <c r="I606" s="255">
        <f>E606*H606</f>
        <v>0</v>
      </c>
      <c r="J606" s="254"/>
      <c r="K606" s="255">
        <f>E606*J606</f>
        <v>0</v>
      </c>
      <c r="O606" s="247">
        <v>2</v>
      </c>
      <c r="AA606" s="220">
        <v>12</v>
      </c>
      <c r="AB606" s="220">
        <v>0</v>
      </c>
      <c r="AC606" s="220">
        <v>25</v>
      </c>
      <c r="AZ606" s="220">
        <v>2</v>
      </c>
      <c r="BA606" s="220">
        <f>IF(AZ606=1,G606,0)</f>
        <v>0</v>
      </c>
      <c r="BB606" s="220">
        <f>IF(AZ606=2,G606,0)</f>
        <v>0</v>
      </c>
      <c r="BC606" s="220">
        <f>IF(AZ606=3,G606,0)</f>
        <v>0</v>
      </c>
      <c r="BD606" s="220">
        <f>IF(AZ606=4,G606,0)</f>
        <v>0</v>
      </c>
      <c r="BE606" s="220">
        <f>IF(AZ606=5,G606,0)</f>
        <v>0</v>
      </c>
      <c r="CA606" s="247">
        <v>12</v>
      </c>
      <c r="CB606" s="247">
        <v>0</v>
      </c>
    </row>
    <row r="607" spans="1:80">
      <c r="A607" s="256"/>
      <c r="B607" s="257"/>
      <c r="C607" s="327" t="s">
        <v>777</v>
      </c>
      <c r="D607" s="328"/>
      <c r="E607" s="328"/>
      <c r="F607" s="328"/>
      <c r="G607" s="329"/>
      <c r="I607" s="258"/>
      <c r="K607" s="258"/>
      <c r="L607" s="259" t="s">
        <v>777</v>
      </c>
      <c r="O607" s="247">
        <v>3</v>
      </c>
    </row>
    <row r="608" spans="1:80">
      <c r="A608" s="256"/>
      <c r="B608" s="257"/>
      <c r="C608" s="327" t="s">
        <v>778</v>
      </c>
      <c r="D608" s="328"/>
      <c r="E608" s="328"/>
      <c r="F608" s="328"/>
      <c r="G608" s="329"/>
      <c r="I608" s="258"/>
      <c r="K608" s="258"/>
      <c r="L608" s="259" t="s">
        <v>778</v>
      </c>
      <c r="O608" s="247">
        <v>3</v>
      </c>
    </row>
    <row r="609" spans="1:80">
      <c r="A609" s="256"/>
      <c r="B609" s="257"/>
      <c r="C609" s="327" t="s">
        <v>779</v>
      </c>
      <c r="D609" s="328"/>
      <c r="E609" s="328"/>
      <c r="F609" s="328"/>
      <c r="G609" s="329"/>
      <c r="I609" s="258"/>
      <c r="K609" s="258"/>
      <c r="L609" s="259" t="s">
        <v>779</v>
      </c>
      <c r="O609" s="247">
        <v>3</v>
      </c>
    </row>
    <row r="610" spans="1:80">
      <c r="A610" s="266"/>
      <c r="B610" s="267" t="s">
        <v>97</v>
      </c>
      <c r="C610" s="268" t="s">
        <v>764</v>
      </c>
      <c r="D610" s="269"/>
      <c r="E610" s="270"/>
      <c r="F610" s="271"/>
      <c r="G610" s="272">
        <f>SUM(G543:G609)</f>
        <v>0</v>
      </c>
      <c r="H610" s="273"/>
      <c r="I610" s="274">
        <f>SUM(I543:I609)</f>
        <v>0</v>
      </c>
      <c r="J610" s="273"/>
      <c r="K610" s="274">
        <f>SUM(K543:K609)</f>
        <v>0</v>
      </c>
      <c r="O610" s="247">
        <v>4</v>
      </c>
      <c r="BA610" s="275">
        <f>SUM(BA543:BA609)</f>
        <v>0</v>
      </c>
      <c r="BB610" s="275">
        <f>SUM(BB543:BB609)</f>
        <v>0</v>
      </c>
      <c r="BC610" s="275">
        <f>SUM(BC543:BC609)</f>
        <v>0</v>
      </c>
      <c r="BD610" s="275">
        <f>SUM(BD543:BD609)</f>
        <v>0</v>
      </c>
      <c r="BE610" s="275">
        <f>SUM(BE543:BE609)</f>
        <v>0</v>
      </c>
    </row>
    <row r="611" spans="1:80">
      <c r="A611" s="237" t="s">
        <v>93</v>
      </c>
      <c r="B611" s="238" t="s">
        <v>800</v>
      </c>
      <c r="C611" s="239" t="s">
        <v>801</v>
      </c>
      <c r="D611" s="240"/>
      <c r="E611" s="241"/>
      <c r="F611" s="241"/>
      <c r="G611" s="242"/>
      <c r="H611" s="243"/>
      <c r="I611" s="244"/>
      <c r="J611" s="245"/>
      <c r="K611" s="246"/>
      <c r="O611" s="247">
        <v>1</v>
      </c>
    </row>
    <row r="612" spans="1:80" ht="22.5">
      <c r="A612" s="248">
        <v>204</v>
      </c>
      <c r="B612" s="249" t="s">
        <v>103</v>
      </c>
      <c r="C612" s="250" t="s">
        <v>803</v>
      </c>
      <c r="D612" s="251" t="s">
        <v>111</v>
      </c>
      <c r="E612" s="252">
        <v>30.571000000000002</v>
      </c>
      <c r="F612" s="252">
        <v>0</v>
      </c>
      <c r="G612" s="253">
        <f>E612*F612</f>
        <v>0</v>
      </c>
      <c r="H612" s="254">
        <v>0</v>
      </c>
      <c r="I612" s="255">
        <f>E612*H612</f>
        <v>0</v>
      </c>
      <c r="J612" s="254"/>
      <c r="K612" s="255">
        <f>E612*J612</f>
        <v>0</v>
      </c>
      <c r="O612" s="247">
        <v>2</v>
      </c>
      <c r="AA612" s="220">
        <v>12</v>
      </c>
      <c r="AB612" s="220">
        <v>0</v>
      </c>
      <c r="AC612" s="220">
        <v>185</v>
      </c>
      <c r="AZ612" s="220">
        <v>2</v>
      </c>
      <c r="BA612" s="220">
        <f>IF(AZ612=1,G612,0)</f>
        <v>0</v>
      </c>
      <c r="BB612" s="220">
        <f>IF(AZ612=2,G612,0)</f>
        <v>0</v>
      </c>
      <c r="BC612" s="220">
        <f>IF(AZ612=3,G612,0)</f>
        <v>0</v>
      </c>
      <c r="BD612" s="220">
        <f>IF(AZ612=4,G612,0)</f>
        <v>0</v>
      </c>
      <c r="BE612" s="220">
        <f>IF(AZ612=5,G612,0)</f>
        <v>0</v>
      </c>
      <c r="CA612" s="247">
        <v>12</v>
      </c>
      <c r="CB612" s="247">
        <v>0</v>
      </c>
    </row>
    <row r="613" spans="1:80">
      <c r="A613" s="256"/>
      <c r="B613" s="260"/>
      <c r="C613" s="325" t="s">
        <v>804</v>
      </c>
      <c r="D613" s="326"/>
      <c r="E613" s="261">
        <v>9.2650000000000006</v>
      </c>
      <c r="F613" s="262"/>
      <c r="G613" s="263"/>
      <c r="H613" s="264"/>
      <c r="I613" s="258"/>
      <c r="J613" s="265"/>
      <c r="K613" s="258"/>
      <c r="M613" s="259" t="s">
        <v>804</v>
      </c>
      <c r="O613" s="247"/>
    </row>
    <row r="614" spans="1:80">
      <c r="A614" s="256"/>
      <c r="B614" s="260"/>
      <c r="C614" s="325" t="s">
        <v>805</v>
      </c>
      <c r="D614" s="326"/>
      <c r="E614" s="261">
        <v>8.7520000000000007</v>
      </c>
      <c r="F614" s="262"/>
      <c r="G614" s="263"/>
      <c r="H614" s="264"/>
      <c r="I614" s="258"/>
      <c r="J614" s="265"/>
      <c r="K614" s="258"/>
      <c r="M614" s="259" t="s">
        <v>805</v>
      </c>
      <c r="O614" s="247"/>
    </row>
    <row r="615" spans="1:80">
      <c r="A615" s="256"/>
      <c r="B615" s="260"/>
      <c r="C615" s="325" t="s">
        <v>806</v>
      </c>
      <c r="D615" s="326"/>
      <c r="E615" s="261">
        <v>4.07</v>
      </c>
      <c r="F615" s="262"/>
      <c r="G615" s="263"/>
      <c r="H615" s="264"/>
      <c r="I615" s="258"/>
      <c r="J615" s="265"/>
      <c r="K615" s="258"/>
      <c r="M615" s="259" t="s">
        <v>806</v>
      </c>
      <c r="O615" s="247"/>
    </row>
    <row r="616" spans="1:80">
      <c r="A616" s="256"/>
      <c r="B616" s="260"/>
      <c r="C616" s="325" t="s">
        <v>807</v>
      </c>
      <c r="D616" s="326"/>
      <c r="E616" s="261">
        <v>5.7240000000000002</v>
      </c>
      <c r="F616" s="262"/>
      <c r="G616" s="263"/>
      <c r="H616" s="264"/>
      <c r="I616" s="258"/>
      <c r="J616" s="265"/>
      <c r="K616" s="258"/>
      <c r="M616" s="259" t="s">
        <v>807</v>
      </c>
      <c r="O616" s="247"/>
    </row>
    <row r="617" spans="1:80">
      <c r="A617" s="256"/>
      <c r="B617" s="260"/>
      <c r="C617" s="325" t="s">
        <v>808</v>
      </c>
      <c r="D617" s="326"/>
      <c r="E617" s="261">
        <v>2.76</v>
      </c>
      <c r="F617" s="262"/>
      <c r="G617" s="263"/>
      <c r="H617" s="264"/>
      <c r="I617" s="258"/>
      <c r="J617" s="265"/>
      <c r="K617" s="258"/>
      <c r="M617" s="259" t="s">
        <v>808</v>
      </c>
      <c r="O617" s="247"/>
    </row>
    <row r="618" spans="1:80">
      <c r="A618" s="266"/>
      <c r="B618" s="267" t="s">
        <v>97</v>
      </c>
      <c r="C618" s="268" t="s">
        <v>802</v>
      </c>
      <c r="D618" s="269"/>
      <c r="E618" s="270"/>
      <c r="F618" s="271"/>
      <c r="G618" s="272">
        <f>SUM(G611:G617)</f>
        <v>0</v>
      </c>
      <c r="H618" s="273"/>
      <c r="I618" s="274">
        <f>SUM(I611:I617)</f>
        <v>0</v>
      </c>
      <c r="J618" s="273"/>
      <c r="K618" s="274">
        <f>SUM(K611:K617)</f>
        <v>0</v>
      </c>
      <c r="O618" s="247">
        <v>4</v>
      </c>
      <c r="BA618" s="275">
        <f>SUM(BA611:BA617)</f>
        <v>0</v>
      </c>
      <c r="BB618" s="275">
        <f>SUM(BB611:BB617)</f>
        <v>0</v>
      </c>
      <c r="BC618" s="275">
        <f>SUM(BC611:BC617)</f>
        <v>0</v>
      </c>
      <c r="BD618" s="275">
        <f>SUM(BD611:BD617)</f>
        <v>0</v>
      </c>
      <c r="BE618" s="275">
        <f>SUM(BE611:BE617)</f>
        <v>0</v>
      </c>
    </row>
    <row r="619" spans="1:80">
      <c r="A619" s="237" t="s">
        <v>93</v>
      </c>
      <c r="B619" s="238" t="s">
        <v>809</v>
      </c>
      <c r="C619" s="239" t="s">
        <v>810</v>
      </c>
      <c r="D619" s="240"/>
      <c r="E619" s="241"/>
      <c r="F619" s="241"/>
      <c r="G619" s="242"/>
      <c r="H619" s="243"/>
      <c r="I619" s="244"/>
      <c r="J619" s="245"/>
      <c r="K619" s="246"/>
      <c r="O619" s="247">
        <v>1</v>
      </c>
    </row>
    <row r="620" spans="1:80">
      <c r="A620" s="248">
        <v>205</v>
      </c>
      <c r="B620" s="249" t="s">
        <v>812</v>
      </c>
      <c r="C620" s="250" t="s">
        <v>813</v>
      </c>
      <c r="D620" s="251" t="s">
        <v>111</v>
      </c>
      <c r="E620" s="252">
        <v>32.366399999999999</v>
      </c>
      <c r="F620" s="252">
        <v>0</v>
      </c>
      <c r="G620" s="253">
        <f>E620*F620</f>
        <v>0</v>
      </c>
      <c r="H620" s="254">
        <v>4.2000000000000002E-4</v>
      </c>
      <c r="I620" s="255">
        <f>E620*H620</f>
        <v>1.3593888E-2</v>
      </c>
      <c r="J620" s="254">
        <v>0</v>
      </c>
      <c r="K620" s="255">
        <f>E620*J620</f>
        <v>0</v>
      </c>
      <c r="O620" s="247">
        <v>2</v>
      </c>
      <c r="AA620" s="220">
        <v>1</v>
      </c>
      <c r="AB620" s="220">
        <v>7</v>
      </c>
      <c r="AC620" s="220">
        <v>7</v>
      </c>
      <c r="AZ620" s="220">
        <v>2</v>
      </c>
      <c r="BA620" s="220">
        <f>IF(AZ620=1,G620,0)</f>
        <v>0</v>
      </c>
      <c r="BB620" s="220">
        <f>IF(AZ620=2,G620,0)</f>
        <v>0</v>
      </c>
      <c r="BC620" s="220">
        <f>IF(AZ620=3,G620,0)</f>
        <v>0</v>
      </c>
      <c r="BD620" s="220">
        <f>IF(AZ620=4,G620,0)</f>
        <v>0</v>
      </c>
      <c r="BE620" s="220">
        <f>IF(AZ620=5,G620,0)</f>
        <v>0</v>
      </c>
      <c r="CA620" s="247">
        <v>1</v>
      </c>
      <c r="CB620" s="247">
        <v>7</v>
      </c>
    </row>
    <row r="621" spans="1:80">
      <c r="A621" s="256"/>
      <c r="B621" s="260"/>
      <c r="C621" s="325" t="s">
        <v>814</v>
      </c>
      <c r="D621" s="326"/>
      <c r="E621" s="261">
        <v>6.16</v>
      </c>
      <c r="F621" s="262"/>
      <c r="G621" s="263"/>
      <c r="H621" s="264"/>
      <c r="I621" s="258"/>
      <c r="J621" s="265"/>
      <c r="K621" s="258"/>
      <c r="M621" s="259" t="s">
        <v>814</v>
      </c>
      <c r="O621" s="247"/>
    </row>
    <row r="622" spans="1:80">
      <c r="A622" s="256"/>
      <c r="B622" s="260"/>
      <c r="C622" s="325" t="s">
        <v>815</v>
      </c>
      <c r="D622" s="326"/>
      <c r="E622" s="261">
        <v>2.4</v>
      </c>
      <c r="F622" s="262"/>
      <c r="G622" s="263"/>
      <c r="H622" s="264"/>
      <c r="I622" s="258"/>
      <c r="J622" s="265"/>
      <c r="K622" s="258"/>
      <c r="M622" s="259" t="s">
        <v>815</v>
      </c>
      <c r="O622" s="247"/>
    </row>
    <row r="623" spans="1:80">
      <c r="A623" s="256"/>
      <c r="B623" s="260"/>
      <c r="C623" s="325" t="s">
        <v>816</v>
      </c>
      <c r="D623" s="326"/>
      <c r="E623" s="261">
        <v>2.1696</v>
      </c>
      <c r="F623" s="262"/>
      <c r="G623" s="263"/>
      <c r="H623" s="264"/>
      <c r="I623" s="258"/>
      <c r="J623" s="265"/>
      <c r="K623" s="258"/>
      <c r="M623" s="259" t="s">
        <v>816</v>
      </c>
      <c r="O623" s="247"/>
    </row>
    <row r="624" spans="1:80">
      <c r="A624" s="256"/>
      <c r="B624" s="260"/>
      <c r="C624" s="325" t="s">
        <v>817</v>
      </c>
      <c r="D624" s="326"/>
      <c r="E624" s="261">
        <v>0.78580000000000005</v>
      </c>
      <c r="F624" s="262"/>
      <c r="G624" s="263"/>
      <c r="H624" s="264"/>
      <c r="I624" s="258"/>
      <c r="J624" s="265"/>
      <c r="K624" s="258"/>
      <c r="M624" s="259" t="s">
        <v>817</v>
      </c>
      <c r="O624" s="247"/>
    </row>
    <row r="625" spans="1:80">
      <c r="A625" s="256"/>
      <c r="B625" s="260"/>
      <c r="C625" s="325" t="s">
        <v>818</v>
      </c>
      <c r="D625" s="326"/>
      <c r="E625" s="261">
        <v>1.8480000000000001</v>
      </c>
      <c r="F625" s="262"/>
      <c r="G625" s="263"/>
      <c r="H625" s="264"/>
      <c r="I625" s="258"/>
      <c r="J625" s="265"/>
      <c r="K625" s="258"/>
      <c r="M625" s="259" t="s">
        <v>818</v>
      </c>
      <c r="O625" s="247"/>
    </row>
    <row r="626" spans="1:80">
      <c r="A626" s="256"/>
      <c r="B626" s="260"/>
      <c r="C626" s="325" t="s">
        <v>819</v>
      </c>
      <c r="D626" s="326"/>
      <c r="E626" s="261">
        <v>3.738</v>
      </c>
      <c r="F626" s="262"/>
      <c r="G626" s="263"/>
      <c r="H626" s="264"/>
      <c r="I626" s="258"/>
      <c r="J626" s="265"/>
      <c r="K626" s="258"/>
      <c r="M626" s="259" t="s">
        <v>819</v>
      </c>
      <c r="O626" s="247"/>
    </row>
    <row r="627" spans="1:80">
      <c r="A627" s="256"/>
      <c r="B627" s="260"/>
      <c r="C627" s="325" t="s">
        <v>820</v>
      </c>
      <c r="D627" s="326"/>
      <c r="E627" s="261">
        <v>10.7712</v>
      </c>
      <c r="F627" s="262"/>
      <c r="G627" s="263"/>
      <c r="H627" s="264"/>
      <c r="I627" s="258"/>
      <c r="J627" s="265"/>
      <c r="K627" s="258"/>
      <c r="M627" s="259" t="s">
        <v>820</v>
      </c>
      <c r="O627" s="247"/>
    </row>
    <row r="628" spans="1:80">
      <c r="A628" s="256"/>
      <c r="B628" s="260"/>
      <c r="C628" s="325" t="s">
        <v>821</v>
      </c>
      <c r="D628" s="326"/>
      <c r="E628" s="261">
        <v>1.657</v>
      </c>
      <c r="F628" s="262"/>
      <c r="G628" s="263"/>
      <c r="H628" s="264"/>
      <c r="I628" s="258"/>
      <c r="J628" s="265"/>
      <c r="K628" s="258"/>
      <c r="M628" s="259" t="s">
        <v>821</v>
      </c>
      <c r="O628" s="247"/>
    </row>
    <row r="629" spans="1:80">
      <c r="A629" s="256"/>
      <c r="B629" s="260"/>
      <c r="C629" s="325" t="s">
        <v>822</v>
      </c>
      <c r="D629" s="326"/>
      <c r="E629" s="261">
        <v>1.1538999999999999</v>
      </c>
      <c r="F629" s="262"/>
      <c r="G629" s="263"/>
      <c r="H629" s="264"/>
      <c r="I629" s="258"/>
      <c r="J629" s="265"/>
      <c r="K629" s="258"/>
      <c r="M629" s="259" t="s">
        <v>822</v>
      </c>
      <c r="O629" s="247"/>
    </row>
    <row r="630" spans="1:80">
      <c r="A630" s="256"/>
      <c r="B630" s="260"/>
      <c r="C630" s="325" t="s">
        <v>823</v>
      </c>
      <c r="D630" s="326"/>
      <c r="E630" s="261">
        <v>1.6828000000000001</v>
      </c>
      <c r="F630" s="262"/>
      <c r="G630" s="263"/>
      <c r="H630" s="264"/>
      <c r="I630" s="258"/>
      <c r="J630" s="265"/>
      <c r="K630" s="258"/>
      <c r="M630" s="259" t="s">
        <v>823</v>
      </c>
      <c r="O630" s="247"/>
    </row>
    <row r="631" spans="1:80">
      <c r="A631" s="248">
        <v>206</v>
      </c>
      <c r="B631" s="249" t="s">
        <v>103</v>
      </c>
      <c r="C631" s="250" t="s">
        <v>824</v>
      </c>
      <c r="D631" s="251" t="s">
        <v>177</v>
      </c>
      <c r="E631" s="252">
        <v>2</v>
      </c>
      <c r="F631" s="252">
        <v>0</v>
      </c>
      <c r="G631" s="253">
        <f>E631*F631</f>
        <v>0</v>
      </c>
      <c r="H631" s="254">
        <v>0</v>
      </c>
      <c r="I631" s="255">
        <f>E631*H631</f>
        <v>0</v>
      </c>
      <c r="J631" s="254"/>
      <c r="K631" s="255">
        <f>E631*J631</f>
        <v>0</v>
      </c>
      <c r="O631" s="247">
        <v>2</v>
      </c>
      <c r="AA631" s="220">
        <v>12</v>
      </c>
      <c r="AB631" s="220">
        <v>0</v>
      </c>
      <c r="AC631" s="220">
        <v>127</v>
      </c>
      <c r="AZ631" s="220">
        <v>2</v>
      </c>
      <c r="BA631" s="220">
        <f>IF(AZ631=1,G631,0)</f>
        <v>0</v>
      </c>
      <c r="BB631" s="220">
        <f>IF(AZ631=2,G631,0)</f>
        <v>0</v>
      </c>
      <c r="BC631" s="220">
        <f>IF(AZ631=3,G631,0)</f>
        <v>0</v>
      </c>
      <c r="BD631" s="220">
        <f>IF(AZ631=4,G631,0)</f>
        <v>0</v>
      </c>
      <c r="BE631" s="220">
        <f>IF(AZ631=5,G631,0)</f>
        <v>0</v>
      </c>
      <c r="CA631" s="247">
        <v>12</v>
      </c>
      <c r="CB631" s="247">
        <v>0</v>
      </c>
    </row>
    <row r="632" spans="1:80">
      <c r="A632" s="266"/>
      <c r="B632" s="267" t="s">
        <v>97</v>
      </c>
      <c r="C632" s="268" t="s">
        <v>811</v>
      </c>
      <c r="D632" s="269"/>
      <c r="E632" s="270"/>
      <c r="F632" s="271"/>
      <c r="G632" s="272">
        <f>SUM(G619:G631)</f>
        <v>0</v>
      </c>
      <c r="H632" s="273"/>
      <c r="I632" s="274">
        <f>SUM(I619:I631)</f>
        <v>1.3593888E-2</v>
      </c>
      <c r="J632" s="273"/>
      <c r="K632" s="274">
        <f>SUM(K619:K631)</f>
        <v>0</v>
      </c>
      <c r="O632" s="247">
        <v>4</v>
      </c>
      <c r="BA632" s="275">
        <f>SUM(BA619:BA631)</f>
        <v>0</v>
      </c>
      <c r="BB632" s="275">
        <f>SUM(BB619:BB631)</f>
        <v>0</v>
      </c>
      <c r="BC632" s="275">
        <f>SUM(BC619:BC631)</f>
        <v>0</v>
      </c>
      <c r="BD632" s="275">
        <f>SUM(BD619:BD631)</f>
        <v>0</v>
      </c>
      <c r="BE632" s="275">
        <f>SUM(BE619:BE631)</f>
        <v>0</v>
      </c>
    </row>
    <row r="633" spans="1:80">
      <c r="A633" s="237" t="s">
        <v>93</v>
      </c>
      <c r="B633" s="238" t="s">
        <v>825</v>
      </c>
      <c r="C633" s="239" t="s">
        <v>826</v>
      </c>
      <c r="D633" s="240"/>
      <c r="E633" s="241"/>
      <c r="F633" s="241"/>
      <c r="G633" s="242"/>
      <c r="H633" s="243"/>
      <c r="I633" s="244"/>
      <c r="J633" s="245"/>
      <c r="K633" s="246"/>
      <c r="O633" s="247">
        <v>1</v>
      </c>
    </row>
    <row r="634" spans="1:80" ht="22.5">
      <c r="A634" s="248">
        <v>207</v>
      </c>
      <c r="B634" s="249" t="s">
        <v>828</v>
      </c>
      <c r="C634" s="250" t="s">
        <v>829</v>
      </c>
      <c r="D634" s="251" t="s">
        <v>111</v>
      </c>
      <c r="E634" s="252">
        <v>43.454999999999998</v>
      </c>
      <c r="F634" s="252">
        <v>0</v>
      </c>
      <c r="G634" s="253">
        <f>E634*F634</f>
        <v>0</v>
      </c>
      <c r="H634" s="254">
        <v>2.0200000000000001E-3</v>
      </c>
      <c r="I634" s="255">
        <f>E634*H634</f>
        <v>8.7779099999999999E-2</v>
      </c>
      <c r="J634" s="254">
        <v>0</v>
      </c>
      <c r="K634" s="255">
        <f>E634*J634</f>
        <v>0</v>
      </c>
      <c r="O634" s="247">
        <v>2</v>
      </c>
      <c r="AA634" s="220">
        <v>1</v>
      </c>
      <c r="AB634" s="220">
        <v>7</v>
      </c>
      <c r="AC634" s="220">
        <v>7</v>
      </c>
      <c r="AZ634" s="220">
        <v>2</v>
      </c>
      <c r="BA634" s="220">
        <f>IF(AZ634=1,G634,0)</f>
        <v>0</v>
      </c>
      <c r="BB634" s="220">
        <f>IF(AZ634=2,G634,0)</f>
        <v>0</v>
      </c>
      <c r="BC634" s="220">
        <f>IF(AZ634=3,G634,0)</f>
        <v>0</v>
      </c>
      <c r="BD634" s="220">
        <f>IF(AZ634=4,G634,0)</f>
        <v>0</v>
      </c>
      <c r="BE634" s="220">
        <f>IF(AZ634=5,G634,0)</f>
        <v>0</v>
      </c>
      <c r="CA634" s="247">
        <v>1</v>
      </c>
      <c r="CB634" s="247">
        <v>7</v>
      </c>
    </row>
    <row r="635" spans="1:80">
      <c r="A635" s="256"/>
      <c r="B635" s="260"/>
      <c r="C635" s="325" t="s">
        <v>253</v>
      </c>
      <c r="D635" s="326"/>
      <c r="E635" s="261">
        <v>0.55000000000000004</v>
      </c>
      <c r="F635" s="262"/>
      <c r="G635" s="263"/>
      <c r="H635" s="264"/>
      <c r="I635" s="258"/>
      <c r="J635" s="265"/>
      <c r="K635" s="258"/>
      <c r="M635" s="259" t="s">
        <v>253</v>
      </c>
      <c r="O635" s="247"/>
    </row>
    <row r="636" spans="1:80">
      <c r="A636" s="256"/>
      <c r="B636" s="260"/>
      <c r="C636" s="325" t="s">
        <v>254</v>
      </c>
      <c r="D636" s="326"/>
      <c r="E636" s="261">
        <v>0.33</v>
      </c>
      <c r="F636" s="262"/>
      <c r="G636" s="263"/>
      <c r="H636" s="264"/>
      <c r="I636" s="258"/>
      <c r="J636" s="265"/>
      <c r="K636" s="258"/>
      <c r="M636" s="259" t="s">
        <v>254</v>
      </c>
      <c r="O636" s="247"/>
    </row>
    <row r="637" spans="1:80">
      <c r="A637" s="256"/>
      <c r="B637" s="260"/>
      <c r="C637" s="325" t="s">
        <v>255</v>
      </c>
      <c r="D637" s="326"/>
      <c r="E637" s="261">
        <v>0.36</v>
      </c>
      <c r="F637" s="262"/>
      <c r="G637" s="263"/>
      <c r="H637" s="264"/>
      <c r="I637" s="258"/>
      <c r="J637" s="265"/>
      <c r="K637" s="258"/>
      <c r="M637" s="259" t="s">
        <v>255</v>
      </c>
      <c r="O637" s="247"/>
    </row>
    <row r="638" spans="1:80">
      <c r="A638" s="256"/>
      <c r="B638" s="260"/>
      <c r="C638" s="325" t="s">
        <v>256</v>
      </c>
      <c r="D638" s="326"/>
      <c r="E638" s="261">
        <v>1.1000000000000001</v>
      </c>
      <c r="F638" s="262"/>
      <c r="G638" s="263"/>
      <c r="H638" s="264"/>
      <c r="I638" s="258"/>
      <c r="J638" s="265"/>
      <c r="K638" s="258"/>
      <c r="M638" s="259" t="s">
        <v>256</v>
      </c>
      <c r="O638" s="247"/>
    </row>
    <row r="639" spans="1:80">
      <c r="A639" s="256"/>
      <c r="B639" s="260"/>
      <c r="C639" s="325" t="s">
        <v>257</v>
      </c>
      <c r="D639" s="326"/>
      <c r="E639" s="261">
        <v>1.32</v>
      </c>
      <c r="F639" s="262"/>
      <c r="G639" s="263"/>
      <c r="H639" s="264"/>
      <c r="I639" s="258"/>
      <c r="J639" s="265"/>
      <c r="K639" s="258"/>
      <c r="M639" s="259" t="s">
        <v>257</v>
      </c>
      <c r="O639" s="247"/>
    </row>
    <row r="640" spans="1:80">
      <c r="A640" s="256"/>
      <c r="B640" s="260"/>
      <c r="C640" s="325" t="s">
        <v>258</v>
      </c>
      <c r="D640" s="326"/>
      <c r="E640" s="261">
        <v>2.88</v>
      </c>
      <c r="F640" s="262"/>
      <c r="G640" s="263"/>
      <c r="H640" s="264"/>
      <c r="I640" s="258"/>
      <c r="J640" s="265"/>
      <c r="K640" s="258"/>
      <c r="M640" s="259" t="s">
        <v>258</v>
      </c>
      <c r="O640" s="247"/>
    </row>
    <row r="641" spans="1:80">
      <c r="A641" s="256"/>
      <c r="B641" s="260"/>
      <c r="C641" s="325" t="s">
        <v>257</v>
      </c>
      <c r="D641" s="326"/>
      <c r="E641" s="261">
        <v>1.32</v>
      </c>
      <c r="F641" s="262"/>
      <c r="G641" s="263"/>
      <c r="H641" s="264"/>
      <c r="I641" s="258"/>
      <c r="J641" s="265"/>
      <c r="K641" s="258"/>
      <c r="M641" s="259" t="s">
        <v>257</v>
      </c>
      <c r="O641" s="247"/>
    </row>
    <row r="642" spans="1:80">
      <c r="A642" s="256"/>
      <c r="B642" s="260"/>
      <c r="C642" s="325" t="s">
        <v>259</v>
      </c>
      <c r="D642" s="326"/>
      <c r="E642" s="261">
        <v>1.8</v>
      </c>
      <c r="F642" s="262"/>
      <c r="G642" s="263"/>
      <c r="H642" s="264"/>
      <c r="I642" s="258"/>
      <c r="J642" s="265"/>
      <c r="K642" s="258"/>
      <c r="M642" s="259" t="s">
        <v>259</v>
      </c>
      <c r="O642" s="247"/>
    </row>
    <row r="643" spans="1:80">
      <c r="A643" s="256"/>
      <c r="B643" s="260"/>
      <c r="C643" s="325" t="s">
        <v>260</v>
      </c>
      <c r="D643" s="326"/>
      <c r="E643" s="261">
        <v>1.8225</v>
      </c>
      <c r="F643" s="262"/>
      <c r="G643" s="263"/>
      <c r="H643" s="264"/>
      <c r="I643" s="258"/>
      <c r="J643" s="265"/>
      <c r="K643" s="258"/>
      <c r="M643" s="259" t="s">
        <v>260</v>
      </c>
      <c r="O643" s="247"/>
    </row>
    <row r="644" spans="1:80">
      <c r="A644" s="256"/>
      <c r="B644" s="260"/>
      <c r="C644" s="325" t="s">
        <v>260</v>
      </c>
      <c r="D644" s="326"/>
      <c r="E644" s="261">
        <v>1.8225</v>
      </c>
      <c r="F644" s="262"/>
      <c r="G644" s="263"/>
      <c r="H644" s="264"/>
      <c r="I644" s="258"/>
      <c r="J644" s="265"/>
      <c r="K644" s="258"/>
      <c r="M644" s="259" t="s">
        <v>260</v>
      </c>
      <c r="O644" s="247"/>
    </row>
    <row r="645" spans="1:80">
      <c r="A645" s="256"/>
      <c r="B645" s="260"/>
      <c r="C645" s="325" t="s">
        <v>261</v>
      </c>
      <c r="D645" s="326"/>
      <c r="E645" s="261">
        <v>4.05</v>
      </c>
      <c r="F645" s="262"/>
      <c r="G645" s="263"/>
      <c r="H645" s="264"/>
      <c r="I645" s="258"/>
      <c r="J645" s="265"/>
      <c r="K645" s="258"/>
      <c r="M645" s="259" t="s">
        <v>261</v>
      </c>
      <c r="O645" s="247"/>
    </row>
    <row r="646" spans="1:80">
      <c r="A646" s="256"/>
      <c r="B646" s="260"/>
      <c r="C646" s="325" t="s">
        <v>261</v>
      </c>
      <c r="D646" s="326"/>
      <c r="E646" s="261">
        <v>4.05</v>
      </c>
      <c r="F646" s="262"/>
      <c r="G646" s="263"/>
      <c r="H646" s="264"/>
      <c r="I646" s="258"/>
      <c r="J646" s="265"/>
      <c r="K646" s="258"/>
      <c r="M646" s="259" t="s">
        <v>261</v>
      </c>
      <c r="O646" s="247"/>
    </row>
    <row r="647" spans="1:80">
      <c r="A647" s="256"/>
      <c r="B647" s="260"/>
      <c r="C647" s="325" t="s">
        <v>262</v>
      </c>
      <c r="D647" s="326"/>
      <c r="E647" s="261">
        <v>15.75</v>
      </c>
      <c r="F647" s="262"/>
      <c r="G647" s="263"/>
      <c r="H647" s="264"/>
      <c r="I647" s="258"/>
      <c r="J647" s="265"/>
      <c r="K647" s="258"/>
      <c r="M647" s="259" t="s">
        <v>262</v>
      </c>
      <c r="O647" s="247"/>
    </row>
    <row r="648" spans="1:80">
      <c r="A648" s="256"/>
      <c r="B648" s="260"/>
      <c r="C648" s="325" t="s">
        <v>263</v>
      </c>
      <c r="D648" s="326"/>
      <c r="E648" s="261">
        <v>6.3</v>
      </c>
      <c r="F648" s="262"/>
      <c r="G648" s="263"/>
      <c r="H648" s="264"/>
      <c r="I648" s="258"/>
      <c r="J648" s="265"/>
      <c r="K648" s="258"/>
      <c r="M648" s="259" t="s">
        <v>263</v>
      </c>
      <c r="O648" s="247"/>
    </row>
    <row r="649" spans="1:80">
      <c r="A649" s="248">
        <v>208</v>
      </c>
      <c r="B649" s="249" t="s">
        <v>103</v>
      </c>
      <c r="C649" s="250" t="s">
        <v>982</v>
      </c>
      <c r="D649" s="251" t="s">
        <v>111</v>
      </c>
      <c r="E649" s="252">
        <v>8.6199999999999992</v>
      </c>
      <c r="F649" s="252">
        <v>0</v>
      </c>
      <c r="G649" s="253">
        <f>E649*F649</f>
        <v>0</v>
      </c>
      <c r="H649" s="254">
        <v>2.0200000000000001E-3</v>
      </c>
      <c r="I649" s="255">
        <f>E649*H649</f>
        <v>1.7412399999999998E-2</v>
      </c>
      <c r="J649" s="254"/>
      <c r="K649" s="255">
        <f>E649*J649</f>
        <v>0</v>
      </c>
      <c r="O649" s="247">
        <v>2</v>
      </c>
      <c r="AA649" s="220">
        <v>12</v>
      </c>
      <c r="AB649" s="220">
        <v>0</v>
      </c>
      <c r="AC649" s="220">
        <v>29</v>
      </c>
      <c r="AZ649" s="220">
        <v>2</v>
      </c>
      <c r="BA649" s="220">
        <f>IF(AZ649=1,G649,0)</f>
        <v>0</v>
      </c>
      <c r="BB649" s="220">
        <f>IF(AZ649=2,G649,0)</f>
        <v>0</v>
      </c>
      <c r="BC649" s="220">
        <f>IF(AZ649=3,G649,0)</f>
        <v>0</v>
      </c>
      <c r="BD649" s="220">
        <f>IF(AZ649=4,G649,0)</f>
        <v>0</v>
      </c>
      <c r="BE649" s="220">
        <f>IF(AZ649=5,G649,0)</f>
        <v>0</v>
      </c>
      <c r="CA649" s="247">
        <v>12</v>
      </c>
      <c r="CB649" s="247">
        <v>0</v>
      </c>
    </row>
    <row r="650" spans="1:80">
      <c r="A650" s="256"/>
      <c r="B650" s="260"/>
      <c r="C650" s="325" t="s">
        <v>253</v>
      </c>
      <c r="D650" s="326"/>
      <c r="E650" s="261">
        <v>0.55000000000000004</v>
      </c>
      <c r="F650" s="262"/>
      <c r="G650" s="263"/>
      <c r="H650" s="264"/>
      <c r="I650" s="258"/>
      <c r="J650" s="265"/>
      <c r="K650" s="258"/>
      <c r="M650" s="259" t="s">
        <v>253</v>
      </c>
      <c r="O650" s="247"/>
    </row>
    <row r="651" spans="1:80">
      <c r="A651" s="256"/>
      <c r="B651" s="260"/>
      <c r="C651" s="325" t="s">
        <v>983</v>
      </c>
      <c r="D651" s="326"/>
      <c r="E651" s="261">
        <v>0.72</v>
      </c>
      <c r="F651" s="262"/>
      <c r="G651" s="263"/>
      <c r="H651" s="264"/>
      <c r="I651" s="258"/>
      <c r="J651" s="265"/>
      <c r="K651" s="258"/>
      <c r="M651" s="259" t="s">
        <v>254</v>
      </c>
      <c r="O651" s="247"/>
    </row>
    <row r="652" spans="1:80">
      <c r="A652" s="256"/>
      <c r="B652" s="260"/>
      <c r="C652" s="325" t="s">
        <v>984</v>
      </c>
      <c r="D652" s="326"/>
      <c r="E652" s="261">
        <v>7.35</v>
      </c>
      <c r="F652" s="262"/>
      <c r="G652" s="263"/>
      <c r="H652" s="264"/>
      <c r="I652" s="258"/>
      <c r="J652" s="265"/>
      <c r="K652" s="258"/>
      <c r="M652" s="259" t="s">
        <v>255</v>
      </c>
      <c r="O652" s="247"/>
    </row>
    <row r="653" spans="1:80">
      <c r="A653" s="248">
        <v>209</v>
      </c>
      <c r="B653" s="249" t="s">
        <v>830</v>
      </c>
      <c r="C653" s="250" t="s">
        <v>831</v>
      </c>
      <c r="D653" s="251" t="s">
        <v>12</v>
      </c>
      <c r="E653" s="252"/>
      <c r="F653" s="252">
        <v>0</v>
      </c>
      <c r="G653" s="253">
        <f>E653*F653</f>
        <v>0</v>
      </c>
      <c r="H653" s="254">
        <v>0</v>
      </c>
      <c r="I653" s="255">
        <f>E653*H653</f>
        <v>0</v>
      </c>
      <c r="J653" s="254"/>
      <c r="K653" s="255">
        <f>E653*J653</f>
        <v>0</v>
      </c>
      <c r="O653" s="247">
        <v>2</v>
      </c>
      <c r="AA653" s="220">
        <v>7</v>
      </c>
      <c r="AB653" s="220">
        <v>1002</v>
      </c>
      <c r="AC653" s="220">
        <v>5</v>
      </c>
      <c r="AZ653" s="220">
        <v>2</v>
      </c>
      <c r="BA653" s="220">
        <f>IF(AZ653=1,G653,0)</f>
        <v>0</v>
      </c>
      <c r="BB653" s="220">
        <f>IF(AZ653=2,G653,0)</f>
        <v>0</v>
      </c>
      <c r="BC653" s="220">
        <f>IF(AZ653=3,G653,0)</f>
        <v>0</v>
      </c>
      <c r="BD653" s="220">
        <f>IF(AZ653=4,G653,0)</f>
        <v>0</v>
      </c>
      <c r="BE653" s="220">
        <f>IF(AZ653=5,G653,0)</f>
        <v>0</v>
      </c>
      <c r="CA653" s="247">
        <v>7</v>
      </c>
      <c r="CB653" s="247">
        <v>1002</v>
      </c>
    </row>
    <row r="654" spans="1:80">
      <c r="A654" s="266"/>
      <c r="B654" s="267" t="s">
        <v>97</v>
      </c>
      <c r="C654" s="268" t="s">
        <v>827</v>
      </c>
      <c r="D654" s="269"/>
      <c r="E654" s="270"/>
      <c r="F654" s="271"/>
      <c r="G654" s="272">
        <f>SUM(G633:G653)</f>
        <v>0</v>
      </c>
      <c r="H654" s="273"/>
      <c r="I654" s="274">
        <f>SUM(I633:I653)</f>
        <v>0.10519149999999999</v>
      </c>
      <c r="J654" s="273"/>
      <c r="K654" s="274">
        <f>SUM(K633:K653)</f>
        <v>0</v>
      </c>
      <c r="O654" s="247">
        <v>4</v>
      </c>
      <c r="BA654" s="275">
        <f>SUM(BA633:BA653)</f>
        <v>0</v>
      </c>
      <c r="BB654" s="275">
        <f>SUM(BB633:BB653)</f>
        <v>0</v>
      </c>
      <c r="BC654" s="275">
        <f>SUM(BC633:BC653)</f>
        <v>0</v>
      </c>
      <c r="BD654" s="275">
        <f>SUM(BD633:BD653)</f>
        <v>0</v>
      </c>
      <c r="BE654" s="275">
        <f>SUM(BE633:BE653)</f>
        <v>0</v>
      </c>
    </row>
    <row r="655" spans="1:80">
      <c r="A655" s="237" t="s">
        <v>93</v>
      </c>
      <c r="B655" s="238" t="s">
        <v>832</v>
      </c>
      <c r="C655" s="239" t="s">
        <v>833</v>
      </c>
      <c r="D655" s="240"/>
      <c r="E655" s="241"/>
      <c r="F655" s="241"/>
      <c r="G655" s="242"/>
      <c r="H655" s="243"/>
      <c r="I655" s="244"/>
      <c r="J655" s="245"/>
      <c r="K655" s="246"/>
      <c r="O655" s="247">
        <v>1</v>
      </c>
    </row>
    <row r="656" spans="1:80">
      <c r="A656" s="248">
        <v>210</v>
      </c>
      <c r="B656" s="249" t="s">
        <v>103</v>
      </c>
      <c r="C656" s="250" t="s">
        <v>835</v>
      </c>
      <c r="D656" s="251" t="s">
        <v>177</v>
      </c>
      <c r="E656" s="252">
        <v>2</v>
      </c>
      <c r="F656" s="252">
        <v>0</v>
      </c>
      <c r="G656" s="253">
        <f t="shared" ref="G656:G666" si="32">E656*F656</f>
        <v>0</v>
      </c>
      <c r="H656" s="254">
        <v>0</v>
      </c>
      <c r="I656" s="255">
        <f t="shared" ref="I656:I666" si="33">E656*H656</f>
        <v>0</v>
      </c>
      <c r="J656" s="254"/>
      <c r="K656" s="255">
        <f t="shared" ref="K656:K666" si="34">E656*J656</f>
        <v>0</v>
      </c>
      <c r="O656" s="247">
        <v>2</v>
      </c>
      <c r="AA656" s="220">
        <v>12</v>
      </c>
      <c r="AB656" s="220">
        <v>0</v>
      </c>
      <c r="AC656" s="220">
        <v>125</v>
      </c>
      <c r="AZ656" s="220">
        <v>4</v>
      </c>
      <c r="BA656" s="220">
        <f t="shared" ref="BA656:BA666" si="35">IF(AZ656=1,G656,0)</f>
        <v>0</v>
      </c>
      <c r="BB656" s="220">
        <f t="shared" ref="BB656:BB666" si="36">IF(AZ656=2,G656,0)</f>
        <v>0</v>
      </c>
      <c r="BC656" s="220">
        <f t="shared" ref="BC656:BC666" si="37">IF(AZ656=3,G656,0)</f>
        <v>0</v>
      </c>
      <c r="BD656" s="220">
        <f t="shared" ref="BD656:BD666" si="38">IF(AZ656=4,G656,0)</f>
        <v>0</v>
      </c>
      <c r="BE656" s="220">
        <f t="shared" ref="BE656:BE666" si="39">IF(AZ656=5,G656,0)</f>
        <v>0</v>
      </c>
      <c r="CA656" s="247">
        <v>12</v>
      </c>
      <c r="CB656" s="247">
        <v>0</v>
      </c>
    </row>
    <row r="657" spans="1:80" ht="22.5">
      <c r="A657" s="248">
        <v>211</v>
      </c>
      <c r="B657" s="249" t="s">
        <v>180</v>
      </c>
      <c r="C657" s="250" t="s">
        <v>836</v>
      </c>
      <c r="D657" s="251" t="s">
        <v>160</v>
      </c>
      <c r="E657" s="252">
        <v>10</v>
      </c>
      <c r="F657" s="252">
        <v>0</v>
      </c>
      <c r="G657" s="253">
        <f t="shared" si="32"/>
        <v>0</v>
      </c>
      <c r="H657" s="254">
        <v>0</v>
      </c>
      <c r="I657" s="255">
        <f t="shared" si="33"/>
        <v>0</v>
      </c>
      <c r="J657" s="254"/>
      <c r="K657" s="255">
        <f t="shared" si="34"/>
        <v>0</v>
      </c>
      <c r="O657" s="247">
        <v>2</v>
      </c>
      <c r="AA657" s="220">
        <v>12</v>
      </c>
      <c r="AB657" s="220">
        <v>0</v>
      </c>
      <c r="AC657" s="220">
        <v>226</v>
      </c>
      <c r="AZ657" s="220">
        <v>4</v>
      </c>
      <c r="BA657" s="220">
        <f t="shared" si="35"/>
        <v>0</v>
      </c>
      <c r="BB657" s="220">
        <f t="shared" si="36"/>
        <v>0</v>
      </c>
      <c r="BC657" s="220">
        <f t="shared" si="37"/>
        <v>0</v>
      </c>
      <c r="BD657" s="220">
        <f t="shared" si="38"/>
        <v>0</v>
      </c>
      <c r="BE657" s="220">
        <f t="shared" si="39"/>
        <v>0</v>
      </c>
      <c r="CA657" s="247">
        <v>12</v>
      </c>
      <c r="CB657" s="247">
        <v>0</v>
      </c>
    </row>
    <row r="658" spans="1:80">
      <c r="A658" s="248">
        <v>212</v>
      </c>
      <c r="B658" s="249" t="s">
        <v>837</v>
      </c>
      <c r="C658" s="250" t="s">
        <v>838</v>
      </c>
      <c r="D658" s="251" t="s">
        <v>177</v>
      </c>
      <c r="E658" s="252">
        <v>2</v>
      </c>
      <c r="F658" s="252">
        <v>0</v>
      </c>
      <c r="G658" s="253">
        <f t="shared" si="32"/>
        <v>0</v>
      </c>
      <c r="H658" s="254">
        <v>0</v>
      </c>
      <c r="I658" s="255">
        <f t="shared" si="33"/>
        <v>0</v>
      </c>
      <c r="J658" s="254"/>
      <c r="K658" s="255">
        <f t="shared" si="34"/>
        <v>0</v>
      </c>
      <c r="O658" s="247">
        <v>2</v>
      </c>
      <c r="AA658" s="220">
        <v>12</v>
      </c>
      <c r="AB658" s="220">
        <v>0</v>
      </c>
      <c r="AC658" s="220">
        <v>93</v>
      </c>
      <c r="AZ658" s="220">
        <v>4</v>
      </c>
      <c r="BA658" s="220">
        <f t="shared" si="35"/>
        <v>0</v>
      </c>
      <c r="BB658" s="220">
        <f t="shared" si="36"/>
        <v>0</v>
      </c>
      <c r="BC658" s="220">
        <f t="shared" si="37"/>
        <v>0</v>
      </c>
      <c r="BD658" s="220">
        <f t="shared" si="38"/>
        <v>0</v>
      </c>
      <c r="BE658" s="220">
        <f t="shared" si="39"/>
        <v>0</v>
      </c>
      <c r="CA658" s="247">
        <v>12</v>
      </c>
      <c r="CB658" s="247">
        <v>0</v>
      </c>
    </row>
    <row r="659" spans="1:80">
      <c r="A659" s="248">
        <v>213</v>
      </c>
      <c r="B659" s="249" t="s">
        <v>839</v>
      </c>
      <c r="C659" s="250" t="s">
        <v>840</v>
      </c>
      <c r="D659" s="251" t="s">
        <v>177</v>
      </c>
      <c r="E659" s="252">
        <v>1</v>
      </c>
      <c r="F659" s="252">
        <v>0</v>
      </c>
      <c r="G659" s="253">
        <f t="shared" si="32"/>
        <v>0</v>
      </c>
      <c r="H659" s="254">
        <v>0</v>
      </c>
      <c r="I659" s="255">
        <f t="shared" si="33"/>
        <v>0</v>
      </c>
      <c r="J659" s="254"/>
      <c r="K659" s="255">
        <f t="shared" si="34"/>
        <v>0</v>
      </c>
      <c r="O659" s="247">
        <v>2</v>
      </c>
      <c r="AA659" s="220">
        <v>12</v>
      </c>
      <c r="AB659" s="220">
        <v>0</v>
      </c>
      <c r="AC659" s="220">
        <v>94</v>
      </c>
      <c r="AZ659" s="220">
        <v>4</v>
      </c>
      <c r="BA659" s="220">
        <f t="shared" si="35"/>
        <v>0</v>
      </c>
      <c r="BB659" s="220">
        <f t="shared" si="36"/>
        <v>0</v>
      </c>
      <c r="BC659" s="220">
        <f t="shared" si="37"/>
        <v>0</v>
      </c>
      <c r="BD659" s="220">
        <f t="shared" si="38"/>
        <v>0</v>
      </c>
      <c r="BE659" s="220">
        <f t="shared" si="39"/>
        <v>0</v>
      </c>
      <c r="CA659" s="247">
        <v>12</v>
      </c>
      <c r="CB659" s="247">
        <v>0</v>
      </c>
    </row>
    <row r="660" spans="1:80">
      <c r="A660" s="248">
        <v>214</v>
      </c>
      <c r="B660" s="249" t="s">
        <v>841</v>
      </c>
      <c r="C660" s="250" t="s">
        <v>842</v>
      </c>
      <c r="D660" s="251" t="s">
        <v>177</v>
      </c>
      <c r="E660" s="252">
        <v>1</v>
      </c>
      <c r="F660" s="252">
        <v>0</v>
      </c>
      <c r="G660" s="253">
        <f t="shared" si="32"/>
        <v>0</v>
      </c>
      <c r="H660" s="254">
        <v>0</v>
      </c>
      <c r="I660" s="255">
        <f t="shared" si="33"/>
        <v>0</v>
      </c>
      <c r="J660" s="254"/>
      <c r="K660" s="255">
        <f t="shared" si="34"/>
        <v>0</v>
      </c>
      <c r="O660" s="247">
        <v>2</v>
      </c>
      <c r="AA660" s="220">
        <v>12</v>
      </c>
      <c r="AB660" s="220">
        <v>0</v>
      </c>
      <c r="AC660" s="220">
        <v>115</v>
      </c>
      <c r="AZ660" s="220">
        <v>4</v>
      </c>
      <c r="BA660" s="220">
        <f t="shared" si="35"/>
        <v>0</v>
      </c>
      <c r="BB660" s="220">
        <f t="shared" si="36"/>
        <v>0</v>
      </c>
      <c r="BC660" s="220">
        <f t="shared" si="37"/>
        <v>0</v>
      </c>
      <c r="BD660" s="220">
        <f t="shared" si="38"/>
        <v>0</v>
      </c>
      <c r="BE660" s="220">
        <f t="shared" si="39"/>
        <v>0</v>
      </c>
      <c r="CA660" s="247">
        <v>12</v>
      </c>
      <c r="CB660" s="247">
        <v>0</v>
      </c>
    </row>
    <row r="661" spans="1:80">
      <c r="A661" s="248">
        <v>215</v>
      </c>
      <c r="B661" s="249" t="s">
        <v>843</v>
      </c>
      <c r="C661" s="250" t="s">
        <v>844</v>
      </c>
      <c r="D661" s="251" t="s">
        <v>177</v>
      </c>
      <c r="E661" s="252">
        <v>1</v>
      </c>
      <c r="F661" s="252">
        <v>0</v>
      </c>
      <c r="G661" s="253">
        <f t="shared" si="32"/>
        <v>0</v>
      </c>
      <c r="H661" s="254">
        <v>0</v>
      </c>
      <c r="I661" s="255">
        <f t="shared" si="33"/>
        <v>0</v>
      </c>
      <c r="J661" s="254"/>
      <c r="K661" s="255">
        <f t="shared" si="34"/>
        <v>0</v>
      </c>
      <c r="O661" s="247">
        <v>2</v>
      </c>
      <c r="AA661" s="220">
        <v>12</v>
      </c>
      <c r="AB661" s="220">
        <v>0</v>
      </c>
      <c r="AC661" s="220">
        <v>117</v>
      </c>
      <c r="AZ661" s="220">
        <v>4</v>
      </c>
      <c r="BA661" s="220">
        <f t="shared" si="35"/>
        <v>0</v>
      </c>
      <c r="BB661" s="220">
        <f t="shared" si="36"/>
        <v>0</v>
      </c>
      <c r="BC661" s="220">
        <f t="shared" si="37"/>
        <v>0</v>
      </c>
      <c r="BD661" s="220">
        <f t="shared" si="38"/>
        <v>0</v>
      </c>
      <c r="BE661" s="220">
        <f t="shared" si="39"/>
        <v>0</v>
      </c>
      <c r="CA661" s="247">
        <v>12</v>
      </c>
      <c r="CB661" s="247">
        <v>0</v>
      </c>
    </row>
    <row r="662" spans="1:80">
      <c r="A662" s="248">
        <v>216</v>
      </c>
      <c r="B662" s="249" t="s">
        <v>845</v>
      </c>
      <c r="C662" s="250" t="s">
        <v>846</v>
      </c>
      <c r="D662" s="251" t="s">
        <v>177</v>
      </c>
      <c r="E662" s="252">
        <v>2</v>
      </c>
      <c r="F662" s="252">
        <v>0</v>
      </c>
      <c r="G662" s="253">
        <f t="shared" si="32"/>
        <v>0</v>
      </c>
      <c r="H662" s="254">
        <v>0</v>
      </c>
      <c r="I662" s="255">
        <f t="shared" si="33"/>
        <v>0</v>
      </c>
      <c r="J662" s="254"/>
      <c r="K662" s="255">
        <f t="shared" si="34"/>
        <v>0</v>
      </c>
      <c r="O662" s="247">
        <v>2</v>
      </c>
      <c r="AA662" s="220">
        <v>12</v>
      </c>
      <c r="AB662" s="220">
        <v>0</v>
      </c>
      <c r="AC662" s="220">
        <v>118</v>
      </c>
      <c r="AZ662" s="220">
        <v>4</v>
      </c>
      <c r="BA662" s="220">
        <f t="shared" si="35"/>
        <v>0</v>
      </c>
      <c r="BB662" s="220">
        <f t="shared" si="36"/>
        <v>0</v>
      </c>
      <c r="BC662" s="220">
        <f t="shared" si="37"/>
        <v>0</v>
      </c>
      <c r="BD662" s="220">
        <f t="shared" si="38"/>
        <v>0</v>
      </c>
      <c r="BE662" s="220">
        <f t="shared" si="39"/>
        <v>0</v>
      </c>
      <c r="CA662" s="247">
        <v>12</v>
      </c>
      <c r="CB662" s="247">
        <v>0</v>
      </c>
    </row>
    <row r="663" spans="1:80">
      <c r="A663" s="248">
        <v>217</v>
      </c>
      <c r="B663" s="249" t="s">
        <v>847</v>
      </c>
      <c r="C663" s="250" t="s">
        <v>848</v>
      </c>
      <c r="D663" s="251" t="s">
        <v>177</v>
      </c>
      <c r="E663" s="252">
        <v>1</v>
      </c>
      <c r="F663" s="252">
        <v>0</v>
      </c>
      <c r="G663" s="253">
        <f t="shared" si="32"/>
        <v>0</v>
      </c>
      <c r="H663" s="254">
        <v>0</v>
      </c>
      <c r="I663" s="255">
        <f t="shared" si="33"/>
        <v>0</v>
      </c>
      <c r="J663" s="254"/>
      <c r="K663" s="255">
        <f t="shared" si="34"/>
        <v>0</v>
      </c>
      <c r="O663" s="247">
        <v>2</v>
      </c>
      <c r="AA663" s="220">
        <v>12</v>
      </c>
      <c r="AB663" s="220">
        <v>0</v>
      </c>
      <c r="AC663" s="220">
        <v>119</v>
      </c>
      <c r="AZ663" s="220">
        <v>4</v>
      </c>
      <c r="BA663" s="220">
        <f t="shared" si="35"/>
        <v>0</v>
      </c>
      <c r="BB663" s="220">
        <f t="shared" si="36"/>
        <v>0</v>
      </c>
      <c r="BC663" s="220">
        <f t="shared" si="37"/>
        <v>0</v>
      </c>
      <c r="BD663" s="220">
        <f t="shared" si="38"/>
        <v>0</v>
      </c>
      <c r="BE663" s="220">
        <f t="shared" si="39"/>
        <v>0</v>
      </c>
      <c r="CA663" s="247">
        <v>12</v>
      </c>
      <c r="CB663" s="247">
        <v>0</v>
      </c>
    </row>
    <row r="664" spans="1:80" ht="22.5">
      <c r="A664" s="248">
        <v>218</v>
      </c>
      <c r="B664" s="249" t="s">
        <v>769</v>
      </c>
      <c r="C664" s="250" t="s">
        <v>849</v>
      </c>
      <c r="D664" s="251" t="s">
        <v>177</v>
      </c>
      <c r="E664" s="252">
        <v>1</v>
      </c>
      <c r="F664" s="252">
        <v>0</v>
      </c>
      <c r="G664" s="253">
        <f t="shared" si="32"/>
        <v>0</v>
      </c>
      <c r="H664" s="254">
        <v>0</v>
      </c>
      <c r="I664" s="255">
        <f t="shared" si="33"/>
        <v>0</v>
      </c>
      <c r="J664" s="254"/>
      <c r="K664" s="255">
        <f t="shared" si="34"/>
        <v>0</v>
      </c>
      <c r="O664" s="247">
        <v>2</v>
      </c>
      <c r="AA664" s="220">
        <v>12</v>
      </c>
      <c r="AB664" s="220">
        <v>0</v>
      </c>
      <c r="AC664" s="220">
        <v>105</v>
      </c>
      <c r="AZ664" s="220">
        <v>4</v>
      </c>
      <c r="BA664" s="220">
        <f t="shared" si="35"/>
        <v>0</v>
      </c>
      <c r="BB664" s="220">
        <f t="shared" si="36"/>
        <v>0</v>
      </c>
      <c r="BC664" s="220">
        <f t="shared" si="37"/>
        <v>0</v>
      </c>
      <c r="BD664" s="220">
        <f t="shared" si="38"/>
        <v>0</v>
      </c>
      <c r="BE664" s="220">
        <f t="shared" si="39"/>
        <v>0</v>
      </c>
      <c r="CA664" s="247">
        <v>12</v>
      </c>
      <c r="CB664" s="247">
        <v>0</v>
      </c>
    </row>
    <row r="665" spans="1:80">
      <c r="A665" s="248">
        <v>219</v>
      </c>
      <c r="B665" s="249" t="s">
        <v>850</v>
      </c>
      <c r="C665" s="250" t="s">
        <v>851</v>
      </c>
      <c r="D665" s="251" t="s">
        <v>177</v>
      </c>
      <c r="E665" s="252">
        <v>1</v>
      </c>
      <c r="F665" s="252">
        <v>0</v>
      </c>
      <c r="G665" s="253">
        <f t="shared" si="32"/>
        <v>0</v>
      </c>
      <c r="H665" s="254">
        <v>0</v>
      </c>
      <c r="I665" s="255">
        <f t="shared" si="33"/>
        <v>0</v>
      </c>
      <c r="J665" s="254"/>
      <c r="K665" s="255">
        <f t="shared" si="34"/>
        <v>0</v>
      </c>
      <c r="O665" s="247">
        <v>2</v>
      </c>
      <c r="AA665" s="220">
        <v>12</v>
      </c>
      <c r="AB665" s="220">
        <v>0</v>
      </c>
      <c r="AC665" s="220">
        <v>122</v>
      </c>
      <c r="AZ665" s="220">
        <v>4</v>
      </c>
      <c r="BA665" s="220">
        <f t="shared" si="35"/>
        <v>0</v>
      </c>
      <c r="BB665" s="220">
        <f t="shared" si="36"/>
        <v>0</v>
      </c>
      <c r="BC665" s="220">
        <f t="shared" si="37"/>
        <v>0</v>
      </c>
      <c r="BD665" s="220">
        <f t="shared" si="38"/>
        <v>0</v>
      </c>
      <c r="BE665" s="220">
        <f t="shared" si="39"/>
        <v>0</v>
      </c>
      <c r="CA665" s="247">
        <v>12</v>
      </c>
      <c r="CB665" s="247">
        <v>0</v>
      </c>
    </row>
    <row r="666" spans="1:80">
      <c r="A666" s="248">
        <v>220</v>
      </c>
      <c r="B666" s="249" t="s">
        <v>852</v>
      </c>
      <c r="C666" s="250" t="s">
        <v>853</v>
      </c>
      <c r="D666" s="251" t="s">
        <v>160</v>
      </c>
      <c r="E666" s="252">
        <v>20</v>
      </c>
      <c r="F666" s="252">
        <v>0</v>
      </c>
      <c r="G666" s="253">
        <f t="shared" si="32"/>
        <v>0</v>
      </c>
      <c r="H666" s="254">
        <v>0</v>
      </c>
      <c r="I666" s="255">
        <f t="shared" si="33"/>
        <v>0</v>
      </c>
      <c r="J666" s="254"/>
      <c r="K666" s="255">
        <f t="shared" si="34"/>
        <v>0</v>
      </c>
      <c r="O666" s="247">
        <v>2</v>
      </c>
      <c r="AA666" s="220">
        <v>12</v>
      </c>
      <c r="AB666" s="220">
        <v>0</v>
      </c>
      <c r="AC666" s="220">
        <v>82</v>
      </c>
      <c r="AZ666" s="220">
        <v>4</v>
      </c>
      <c r="BA666" s="220">
        <f t="shared" si="35"/>
        <v>0</v>
      </c>
      <c r="BB666" s="220">
        <f t="shared" si="36"/>
        <v>0</v>
      </c>
      <c r="BC666" s="220">
        <f t="shared" si="37"/>
        <v>0</v>
      </c>
      <c r="BD666" s="220">
        <f t="shared" si="38"/>
        <v>0</v>
      </c>
      <c r="BE666" s="220">
        <f t="shared" si="39"/>
        <v>0</v>
      </c>
      <c r="CA666" s="247">
        <v>12</v>
      </c>
      <c r="CB666" s="247">
        <v>0</v>
      </c>
    </row>
    <row r="667" spans="1:80">
      <c r="A667" s="266"/>
      <c r="B667" s="267" t="s">
        <v>97</v>
      </c>
      <c r="C667" s="268" t="s">
        <v>834</v>
      </c>
      <c r="D667" s="269"/>
      <c r="E667" s="270"/>
      <c r="F667" s="271"/>
      <c r="G667" s="272">
        <f>SUM(G655:G666)</f>
        <v>0</v>
      </c>
      <c r="H667" s="273"/>
      <c r="I667" s="274">
        <f>SUM(I655:I666)</f>
        <v>0</v>
      </c>
      <c r="J667" s="273"/>
      <c r="K667" s="274">
        <f>SUM(K655:K666)</f>
        <v>0</v>
      </c>
      <c r="O667" s="247">
        <v>4</v>
      </c>
      <c r="BA667" s="275">
        <f>SUM(BA655:BA666)</f>
        <v>0</v>
      </c>
      <c r="BB667" s="275">
        <f>SUM(BB655:BB666)</f>
        <v>0</v>
      </c>
      <c r="BC667" s="275">
        <f>SUM(BC655:BC666)</f>
        <v>0</v>
      </c>
      <c r="BD667" s="275">
        <f>SUM(BD655:BD666)</f>
        <v>0</v>
      </c>
      <c r="BE667" s="275">
        <f>SUM(BE655:BE666)</f>
        <v>0</v>
      </c>
    </row>
    <row r="668" spans="1:80">
      <c r="A668" s="237" t="s">
        <v>93</v>
      </c>
      <c r="B668" s="238" t="s">
        <v>854</v>
      </c>
      <c r="C668" s="239" t="s">
        <v>855</v>
      </c>
      <c r="D668" s="240"/>
      <c r="E668" s="241"/>
      <c r="F668" s="241"/>
      <c r="G668" s="242"/>
      <c r="H668" s="243"/>
      <c r="I668" s="244"/>
      <c r="J668" s="245"/>
      <c r="K668" s="246"/>
      <c r="O668" s="247">
        <v>1</v>
      </c>
    </row>
    <row r="669" spans="1:80">
      <c r="A669" s="248">
        <v>221</v>
      </c>
      <c r="B669" s="249" t="s">
        <v>857</v>
      </c>
      <c r="C669" s="250" t="s">
        <v>858</v>
      </c>
      <c r="D669" s="251" t="s">
        <v>529</v>
      </c>
      <c r="E669" s="252">
        <v>306.96272800000003</v>
      </c>
      <c r="F669" s="252">
        <v>0</v>
      </c>
      <c r="G669" s="253">
        <f t="shared" ref="G669:G675" si="40">E669*F669</f>
        <v>0</v>
      </c>
      <c r="H669" s="254">
        <v>0</v>
      </c>
      <c r="I669" s="255">
        <f t="shared" ref="I669:I675" si="41">E669*H669</f>
        <v>0</v>
      </c>
      <c r="J669" s="254"/>
      <c r="K669" s="255">
        <f t="shared" ref="K669:K675" si="42">E669*J669</f>
        <v>0</v>
      </c>
      <c r="O669" s="247">
        <v>2</v>
      </c>
      <c r="AA669" s="220">
        <v>8</v>
      </c>
      <c r="AB669" s="220">
        <v>0</v>
      </c>
      <c r="AC669" s="220">
        <v>3</v>
      </c>
      <c r="AZ669" s="220">
        <v>1</v>
      </c>
      <c r="BA669" s="220">
        <f t="shared" ref="BA669:BA675" si="43">IF(AZ669=1,G669,0)</f>
        <v>0</v>
      </c>
      <c r="BB669" s="220">
        <f t="shared" ref="BB669:BB675" si="44">IF(AZ669=2,G669,0)</f>
        <v>0</v>
      </c>
      <c r="BC669" s="220">
        <f t="shared" ref="BC669:BC675" si="45">IF(AZ669=3,G669,0)</f>
        <v>0</v>
      </c>
      <c r="BD669" s="220">
        <f t="shared" ref="BD669:BD675" si="46">IF(AZ669=4,G669,0)</f>
        <v>0</v>
      </c>
      <c r="BE669" s="220">
        <f t="shared" ref="BE669:BE675" si="47">IF(AZ669=5,G669,0)</f>
        <v>0</v>
      </c>
      <c r="CA669" s="247">
        <v>8</v>
      </c>
      <c r="CB669" s="247">
        <v>0</v>
      </c>
    </row>
    <row r="670" spans="1:80">
      <c r="A670" s="248">
        <v>222</v>
      </c>
      <c r="B670" s="249" t="s">
        <v>859</v>
      </c>
      <c r="C670" s="250" t="s">
        <v>860</v>
      </c>
      <c r="D670" s="251" t="s">
        <v>529</v>
      </c>
      <c r="E670" s="252">
        <v>306.96272800000003</v>
      </c>
      <c r="F670" s="252">
        <v>0</v>
      </c>
      <c r="G670" s="253">
        <f t="shared" si="40"/>
        <v>0</v>
      </c>
      <c r="H670" s="254">
        <v>0</v>
      </c>
      <c r="I670" s="255">
        <f t="shared" si="41"/>
        <v>0</v>
      </c>
      <c r="J670" s="254"/>
      <c r="K670" s="255">
        <f t="shared" si="42"/>
        <v>0</v>
      </c>
      <c r="O670" s="247">
        <v>2</v>
      </c>
      <c r="AA670" s="220">
        <v>8</v>
      </c>
      <c r="AB670" s="220">
        <v>0</v>
      </c>
      <c r="AC670" s="220">
        <v>3</v>
      </c>
      <c r="AZ670" s="220">
        <v>1</v>
      </c>
      <c r="BA670" s="220">
        <f t="shared" si="43"/>
        <v>0</v>
      </c>
      <c r="BB670" s="220">
        <f t="shared" si="44"/>
        <v>0</v>
      </c>
      <c r="BC670" s="220">
        <f t="shared" si="45"/>
        <v>0</v>
      </c>
      <c r="BD670" s="220">
        <f t="shared" si="46"/>
        <v>0</v>
      </c>
      <c r="BE670" s="220">
        <f t="shared" si="47"/>
        <v>0</v>
      </c>
      <c r="CA670" s="247">
        <v>8</v>
      </c>
      <c r="CB670" s="247">
        <v>0</v>
      </c>
    </row>
    <row r="671" spans="1:80">
      <c r="A671" s="248">
        <v>223</v>
      </c>
      <c r="B671" s="249" t="s">
        <v>861</v>
      </c>
      <c r="C671" s="250" t="s">
        <v>862</v>
      </c>
      <c r="D671" s="251" t="s">
        <v>529</v>
      </c>
      <c r="E671" s="252">
        <v>306.96272800000003</v>
      </c>
      <c r="F671" s="252">
        <v>0</v>
      </c>
      <c r="G671" s="253">
        <f t="shared" si="40"/>
        <v>0</v>
      </c>
      <c r="H671" s="254">
        <v>0</v>
      </c>
      <c r="I671" s="255">
        <f t="shared" si="41"/>
        <v>0</v>
      </c>
      <c r="J671" s="254"/>
      <c r="K671" s="255">
        <f t="shared" si="42"/>
        <v>0</v>
      </c>
      <c r="O671" s="247">
        <v>2</v>
      </c>
      <c r="AA671" s="220">
        <v>8</v>
      </c>
      <c r="AB671" s="220">
        <v>0</v>
      </c>
      <c r="AC671" s="220">
        <v>3</v>
      </c>
      <c r="AZ671" s="220">
        <v>1</v>
      </c>
      <c r="BA671" s="220">
        <f t="shared" si="43"/>
        <v>0</v>
      </c>
      <c r="BB671" s="220">
        <f t="shared" si="44"/>
        <v>0</v>
      </c>
      <c r="BC671" s="220">
        <f t="shared" si="45"/>
        <v>0</v>
      </c>
      <c r="BD671" s="220">
        <f t="shared" si="46"/>
        <v>0</v>
      </c>
      <c r="BE671" s="220">
        <f t="shared" si="47"/>
        <v>0</v>
      </c>
      <c r="CA671" s="247">
        <v>8</v>
      </c>
      <c r="CB671" s="247">
        <v>0</v>
      </c>
    </row>
    <row r="672" spans="1:80">
      <c r="A672" s="248">
        <v>224</v>
      </c>
      <c r="B672" s="249" t="s">
        <v>863</v>
      </c>
      <c r="C672" s="250" t="s">
        <v>864</v>
      </c>
      <c r="D672" s="251" t="s">
        <v>529</v>
      </c>
      <c r="E672" s="252">
        <v>4297.4781919999996</v>
      </c>
      <c r="F672" s="252">
        <v>0</v>
      </c>
      <c r="G672" s="253">
        <f t="shared" si="40"/>
        <v>0</v>
      </c>
      <c r="H672" s="254">
        <v>0</v>
      </c>
      <c r="I672" s="255">
        <f t="shared" si="41"/>
        <v>0</v>
      </c>
      <c r="J672" s="254"/>
      <c r="K672" s="255">
        <f t="shared" si="42"/>
        <v>0</v>
      </c>
      <c r="O672" s="247">
        <v>2</v>
      </c>
      <c r="AA672" s="220">
        <v>8</v>
      </c>
      <c r="AB672" s="220">
        <v>0</v>
      </c>
      <c r="AC672" s="220">
        <v>3</v>
      </c>
      <c r="AZ672" s="220">
        <v>1</v>
      </c>
      <c r="BA672" s="220">
        <f t="shared" si="43"/>
        <v>0</v>
      </c>
      <c r="BB672" s="220">
        <f t="shared" si="44"/>
        <v>0</v>
      </c>
      <c r="BC672" s="220">
        <f t="shared" si="45"/>
        <v>0</v>
      </c>
      <c r="BD672" s="220">
        <f t="shared" si="46"/>
        <v>0</v>
      </c>
      <c r="BE672" s="220">
        <f t="shared" si="47"/>
        <v>0</v>
      </c>
      <c r="CA672" s="247">
        <v>8</v>
      </c>
      <c r="CB672" s="247">
        <v>0</v>
      </c>
    </row>
    <row r="673" spans="1:80">
      <c r="A673" s="248">
        <v>225</v>
      </c>
      <c r="B673" s="249" t="s">
        <v>865</v>
      </c>
      <c r="C673" s="250" t="s">
        <v>866</v>
      </c>
      <c r="D673" s="251" t="s">
        <v>529</v>
      </c>
      <c r="E673" s="252">
        <v>306.96272800000003</v>
      </c>
      <c r="F673" s="252">
        <v>0</v>
      </c>
      <c r="G673" s="253">
        <f t="shared" si="40"/>
        <v>0</v>
      </c>
      <c r="H673" s="254">
        <v>0</v>
      </c>
      <c r="I673" s="255">
        <f t="shared" si="41"/>
        <v>0</v>
      </c>
      <c r="J673" s="254"/>
      <c r="K673" s="255">
        <f t="shared" si="42"/>
        <v>0</v>
      </c>
      <c r="O673" s="247">
        <v>2</v>
      </c>
      <c r="AA673" s="220">
        <v>8</v>
      </c>
      <c r="AB673" s="220">
        <v>0</v>
      </c>
      <c r="AC673" s="220">
        <v>3</v>
      </c>
      <c r="AZ673" s="220">
        <v>1</v>
      </c>
      <c r="BA673" s="220">
        <f t="shared" si="43"/>
        <v>0</v>
      </c>
      <c r="BB673" s="220">
        <f t="shared" si="44"/>
        <v>0</v>
      </c>
      <c r="BC673" s="220">
        <f t="shared" si="45"/>
        <v>0</v>
      </c>
      <c r="BD673" s="220">
        <f t="shared" si="46"/>
        <v>0</v>
      </c>
      <c r="BE673" s="220">
        <f t="shared" si="47"/>
        <v>0</v>
      </c>
      <c r="CA673" s="247">
        <v>8</v>
      </c>
      <c r="CB673" s="247">
        <v>0</v>
      </c>
    </row>
    <row r="674" spans="1:80">
      <c r="A674" s="248">
        <v>226</v>
      </c>
      <c r="B674" s="249" t="s">
        <v>867</v>
      </c>
      <c r="C674" s="250" t="s">
        <v>868</v>
      </c>
      <c r="D674" s="251" t="s">
        <v>529</v>
      </c>
      <c r="E674" s="252">
        <v>1227.8509120000001</v>
      </c>
      <c r="F674" s="252">
        <v>0</v>
      </c>
      <c r="G674" s="253">
        <f t="shared" si="40"/>
        <v>0</v>
      </c>
      <c r="H674" s="254">
        <v>0</v>
      </c>
      <c r="I674" s="255">
        <f t="shared" si="41"/>
        <v>0</v>
      </c>
      <c r="J674" s="254"/>
      <c r="K674" s="255">
        <f t="shared" si="42"/>
        <v>0</v>
      </c>
      <c r="O674" s="247">
        <v>2</v>
      </c>
      <c r="AA674" s="220">
        <v>8</v>
      </c>
      <c r="AB674" s="220">
        <v>0</v>
      </c>
      <c r="AC674" s="220">
        <v>3</v>
      </c>
      <c r="AZ674" s="220">
        <v>1</v>
      </c>
      <c r="BA674" s="220">
        <f t="shared" si="43"/>
        <v>0</v>
      </c>
      <c r="BB674" s="220">
        <f t="shared" si="44"/>
        <v>0</v>
      </c>
      <c r="BC674" s="220">
        <f t="shared" si="45"/>
        <v>0</v>
      </c>
      <c r="BD674" s="220">
        <f t="shared" si="46"/>
        <v>0</v>
      </c>
      <c r="BE674" s="220">
        <f t="shared" si="47"/>
        <v>0</v>
      </c>
      <c r="CA674" s="247">
        <v>8</v>
      </c>
      <c r="CB674" s="247">
        <v>0</v>
      </c>
    </row>
    <row r="675" spans="1:80">
      <c r="A675" s="248">
        <v>227</v>
      </c>
      <c r="B675" s="249" t="s">
        <v>869</v>
      </c>
      <c r="C675" s="250" t="s">
        <v>870</v>
      </c>
      <c r="D675" s="251" t="s">
        <v>529</v>
      </c>
      <c r="E675" s="252">
        <v>306.96272800000003</v>
      </c>
      <c r="F675" s="252">
        <v>0</v>
      </c>
      <c r="G675" s="253">
        <f t="shared" si="40"/>
        <v>0</v>
      </c>
      <c r="H675" s="254">
        <v>0</v>
      </c>
      <c r="I675" s="255">
        <f t="shared" si="41"/>
        <v>0</v>
      </c>
      <c r="J675" s="254"/>
      <c r="K675" s="255">
        <f t="shared" si="42"/>
        <v>0</v>
      </c>
      <c r="O675" s="247">
        <v>2</v>
      </c>
      <c r="AA675" s="220">
        <v>8</v>
      </c>
      <c r="AB675" s="220">
        <v>0</v>
      </c>
      <c r="AC675" s="220">
        <v>3</v>
      </c>
      <c r="AZ675" s="220">
        <v>1</v>
      </c>
      <c r="BA675" s="220">
        <f t="shared" si="43"/>
        <v>0</v>
      </c>
      <c r="BB675" s="220">
        <f t="shared" si="44"/>
        <v>0</v>
      </c>
      <c r="BC675" s="220">
        <f t="shared" si="45"/>
        <v>0</v>
      </c>
      <c r="BD675" s="220">
        <f t="shared" si="46"/>
        <v>0</v>
      </c>
      <c r="BE675" s="220">
        <f t="shared" si="47"/>
        <v>0</v>
      </c>
      <c r="CA675" s="247">
        <v>8</v>
      </c>
      <c r="CB675" s="247">
        <v>0</v>
      </c>
    </row>
    <row r="676" spans="1:80">
      <c r="A676" s="266"/>
      <c r="B676" s="267" t="s">
        <v>97</v>
      </c>
      <c r="C676" s="268" t="s">
        <v>856</v>
      </c>
      <c r="D676" s="269"/>
      <c r="E676" s="270"/>
      <c r="F676" s="271"/>
      <c r="G676" s="272">
        <f>SUM(G668:G675)</f>
        <v>0</v>
      </c>
      <c r="H676" s="273"/>
      <c r="I676" s="274">
        <f>SUM(I668:I675)</f>
        <v>0</v>
      </c>
      <c r="J676" s="273"/>
      <c r="K676" s="274">
        <f>SUM(K668:K675)</f>
        <v>0</v>
      </c>
      <c r="O676" s="247">
        <v>4</v>
      </c>
      <c r="BA676" s="275">
        <f>SUM(BA668:BA675)</f>
        <v>0</v>
      </c>
      <c r="BB676" s="275">
        <f>SUM(BB668:BB675)</f>
        <v>0</v>
      </c>
      <c r="BC676" s="275">
        <f>SUM(BC668:BC675)</f>
        <v>0</v>
      </c>
      <c r="BD676" s="275">
        <f>SUM(BD668:BD675)</f>
        <v>0</v>
      </c>
      <c r="BE676" s="275">
        <f>SUM(BE668:BE675)</f>
        <v>0</v>
      </c>
    </row>
    <row r="677" spans="1:80">
      <c r="E677" s="220"/>
    </row>
    <row r="678" spans="1:80">
      <c r="E678" s="220"/>
    </row>
    <row r="679" spans="1:80">
      <c r="E679" s="220"/>
    </row>
    <row r="680" spans="1:80">
      <c r="E680" s="220"/>
    </row>
    <row r="681" spans="1:80">
      <c r="E681" s="220"/>
    </row>
    <row r="682" spans="1:80">
      <c r="E682" s="220"/>
    </row>
    <row r="683" spans="1:80">
      <c r="E683" s="220"/>
    </row>
    <row r="684" spans="1:80">
      <c r="E684" s="220"/>
    </row>
    <row r="685" spans="1:80">
      <c r="E685" s="220"/>
    </row>
    <row r="686" spans="1:80">
      <c r="E686" s="220"/>
    </row>
    <row r="687" spans="1:80">
      <c r="E687" s="220"/>
    </row>
    <row r="688" spans="1:80">
      <c r="E688" s="220"/>
    </row>
    <row r="689" spans="1:7">
      <c r="E689" s="220"/>
    </row>
    <row r="690" spans="1:7">
      <c r="E690" s="220"/>
    </row>
    <row r="691" spans="1:7">
      <c r="E691" s="220"/>
    </row>
    <row r="692" spans="1:7">
      <c r="E692" s="220"/>
    </row>
    <row r="693" spans="1:7">
      <c r="E693" s="220"/>
    </row>
    <row r="694" spans="1:7">
      <c r="E694" s="220"/>
    </row>
    <row r="695" spans="1:7">
      <c r="E695" s="220"/>
    </row>
    <row r="696" spans="1:7">
      <c r="E696" s="220"/>
    </row>
    <row r="697" spans="1:7">
      <c r="E697" s="220"/>
    </row>
    <row r="698" spans="1:7">
      <c r="E698" s="220"/>
    </row>
    <row r="699" spans="1:7">
      <c r="E699" s="220"/>
    </row>
    <row r="700" spans="1:7">
      <c r="A700" s="265"/>
      <c r="B700" s="265"/>
      <c r="C700" s="265"/>
      <c r="D700" s="265"/>
      <c r="E700" s="265"/>
      <c r="F700" s="265"/>
      <c r="G700" s="265"/>
    </row>
    <row r="701" spans="1:7">
      <c r="A701" s="265"/>
      <c r="B701" s="265"/>
      <c r="C701" s="265"/>
      <c r="D701" s="265"/>
      <c r="E701" s="265"/>
      <c r="F701" s="265"/>
      <c r="G701" s="265"/>
    </row>
    <row r="702" spans="1:7">
      <c r="A702" s="265"/>
      <c r="B702" s="265"/>
      <c r="C702" s="265"/>
      <c r="D702" s="265"/>
      <c r="E702" s="265"/>
      <c r="F702" s="265"/>
      <c r="G702" s="265"/>
    </row>
    <row r="703" spans="1:7">
      <c r="A703" s="265"/>
      <c r="B703" s="265"/>
      <c r="C703" s="265"/>
      <c r="D703" s="265"/>
      <c r="E703" s="265"/>
      <c r="F703" s="265"/>
      <c r="G703" s="265"/>
    </row>
    <row r="704" spans="1:7">
      <c r="E704" s="220"/>
    </row>
    <row r="705" spans="5:5">
      <c r="E705" s="220"/>
    </row>
    <row r="706" spans="5:5">
      <c r="E706" s="220"/>
    </row>
    <row r="707" spans="5:5">
      <c r="E707" s="220"/>
    </row>
    <row r="708" spans="5:5">
      <c r="E708" s="220"/>
    </row>
    <row r="709" spans="5:5">
      <c r="E709" s="220"/>
    </row>
    <row r="710" spans="5:5">
      <c r="E710" s="220"/>
    </row>
    <row r="711" spans="5:5">
      <c r="E711" s="220"/>
    </row>
    <row r="712" spans="5:5">
      <c r="E712" s="220"/>
    </row>
    <row r="713" spans="5:5">
      <c r="E713" s="220"/>
    </row>
    <row r="714" spans="5:5">
      <c r="E714" s="220"/>
    </row>
    <row r="715" spans="5:5">
      <c r="E715" s="220"/>
    </row>
    <row r="716" spans="5:5">
      <c r="E716" s="220"/>
    </row>
    <row r="717" spans="5:5">
      <c r="E717" s="220"/>
    </row>
    <row r="718" spans="5:5">
      <c r="E718" s="220"/>
    </row>
    <row r="719" spans="5:5">
      <c r="E719" s="220"/>
    </row>
    <row r="720" spans="5:5">
      <c r="E720" s="220"/>
    </row>
    <row r="721" spans="1:7">
      <c r="E721" s="220"/>
    </row>
    <row r="722" spans="1:7">
      <c r="E722" s="220"/>
    </row>
    <row r="723" spans="1:7">
      <c r="E723" s="220"/>
    </row>
    <row r="724" spans="1:7">
      <c r="E724" s="220"/>
    </row>
    <row r="725" spans="1:7">
      <c r="E725" s="220"/>
    </row>
    <row r="726" spans="1:7">
      <c r="E726" s="220"/>
    </row>
    <row r="727" spans="1:7">
      <c r="E727" s="220"/>
    </row>
    <row r="728" spans="1:7">
      <c r="E728" s="220"/>
    </row>
    <row r="729" spans="1:7">
      <c r="E729" s="220"/>
    </row>
    <row r="730" spans="1:7">
      <c r="E730" s="220"/>
    </row>
    <row r="731" spans="1:7">
      <c r="E731" s="220"/>
    </row>
    <row r="732" spans="1:7">
      <c r="E732" s="220"/>
    </row>
    <row r="733" spans="1:7">
      <c r="E733" s="220"/>
    </row>
    <row r="734" spans="1:7">
      <c r="E734" s="220"/>
    </row>
    <row r="735" spans="1:7">
      <c r="A735" s="276"/>
      <c r="B735" s="276"/>
    </row>
    <row r="736" spans="1:7">
      <c r="A736" s="265"/>
      <c r="B736" s="265"/>
      <c r="C736" s="277"/>
      <c r="D736" s="277"/>
      <c r="E736" s="278"/>
      <c r="F736" s="277"/>
      <c r="G736" s="279"/>
    </row>
    <row r="737" spans="1:7">
      <c r="A737" s="280"/>
      <c r="B737" s="280"/>
      <c r="C737" s="265"/>
      <c r="D737" s="265"/>
      <c r="E737" s="281"/>
      <c r="F737" s="265"/>
      <c r="G737" s="265"/>
    </row>
    <row r="738" spans="1:7">
      <c r="A738" s="265"/>
      <c r="B738" s="265"/>
      <c r="C738" s="265"/>
      <c r="D738" s="265"/>
      <c r="E738" s="281"/>
      <c r="F738" s="265"/>
      <c r="G738" s="265"/>
    </row>
    <row r="739" spans="1:7">
      <c r="A739" s="265"/>
      <c r="B739" s="265"/>
      <c r="C739" s="265"/>
      <c r="D739" s="265"/>
      <c r="E739" s="281"/>
      <c r="F739" s="265"/>
      <c r="G739" s="265"/>
    </row>
    <row r="740" spans="1:7">
      <c r="A740" s="265"/>
      <c r="B740" s="265"/>
      <c r="C740" s="265"/>
      <c r="D740" s="265"/>
      <c r="E740" s="281"/>
      <c r="F740" s="265"/>
      <c r="G740" s="265"/>
    </row>
    <row r="741" spans="1:7">
      <c r="A741" s="265"/>
      <c r="B741" s="265"/>
      <c r="C741" s="265"/>
      <c r="D741" s="265"/>
      <c r="E741" s="281"/>
      <c r="F741" s="265"/>
      <c r="G741" s="265"/>
    </row>
    <row r="742" spans="1:7">
      <c r="A742" s="265"/>
      <c r="B742" s="265"/>
      <c r="C742" s="265"/>
      <c r="D742" s="265"/>
      <c r="E742" s="281"/>
      <c r="F742" s="265"/>
      <c r="G742" s="265"/>
    </row>
    <row r="743" spans="1:7">
      <c r="A743" s="265"/>
      <c r="B743" s="265"/>
      <c r="C743" s="265"/>
      <c r="D743" s="265"/>
      <c r="E743" s="281"/>
      <c r="F743" s="265"/>
      <c r="G743" s="265"/>
    </row>
    <row r="744" spans="1:7">
      <c r="A744" s="265"/>
      <c r="B744" s="265"/>
      <c r="C744" s="265"/>
      <c r="D744" s="265"/>
      <c r="E744" s="281"/>
      <c r="F744" s="265"/>
      <c r="G744" s="265"/>
    </row>
    <row r="745" spans="1:7">
      <c r="A745" s="265"/>
      <c r="B745" s="265"/>
      <c r="C745" s="265"/>
      <c r="D745" s="265"/>
      <c r="E745" s="281"/>
      <c r="F745" s="265"/>
      <c r="G745" s="265"/>
    </row>
    <row r="746" spans="1:7">
      <c r="A746" s="265"/>
      <c r="B746" s="265"/>
      <c r="C746" s="265"/>
      <c r="D746" s="265"/>
      <c r="E746" s="281"/>
      <c r="F746" s="265"/>
      <c r="G746" s="265"/>
    </row>
    <row r="747" spans="1:7">
      <c r="A747" s="265"/>
      <c r="B747" s="265"/>
      <c r="C747" s="265"/>
      <c r="D747" s="265"/>
      <c r="E747" s="281"/>
      <c r="F747" s="265"/>
      <c r="G747" s="265"/>
    </row>
    <row r="748" spans="1:7">
      <c r="A748" s="265"/>
      <c r="B748" s="265"/>
      <c r="C748" s="265"/>
      <c r="D748" s="265"/>
      <c r="E748" s="281"/>
      <c r="F748" s="265"/>
      <c r="G748" s="265"/>
    </row>
    <row r="749" spans="1:7">
      <c r="A749" s="265"/>
      <c r="B749" s="265"/>
      <c r="C749" s="265"/>
      <c r="D749" s="265"/>
      <c r="E749" s="281"/>
      <c r="F749" s="265"/>
      <c r="G749" s="265"/>
    </row>
  </sheetData>
  <mergeCells count="383">
    <mergeCell ref="A1:G1"/>
    <mergeCell ref="A3:B3"/>
    <mergeCell ref="A4:B4"/>
    <mergeCell ref="E4:G4"/>
    <mergeCell ref="C13:D13"/>
    <mergeCell ref="C14:D14"/>
    <mergeCell ref="C43:D43"/>
    <mergeCell ref="C46:D46"/>
    <mergeCell ref="C21:D21"/>
    <mergeCell ref="C25:D25"/>
    <mergeCell ref="C26:D26"/>
    <mergeCell ref="C28:D28"/>
    <mergeCell ref="C29:D29"/>
    <mergeCell ref="C31:D31"/>
    <mergeCell ref="C16:D16"/>
    <mergeCell ref="C19:D19"/>
    <mergeCell ref="C34:D34"/>
    <mergeCell ref="C38:D38"/>
    <mergeCell ref="C40:D40"/>
    <mergeCell ref="C42:D42"/>
    <mergeCell ref="C88:D88"/>
    <mergeCell ref="C89:D89"/>
    <mergeCell ref="C90:D90"/>
    <mergeCell ref="C61:D61"/>
    <mergeCell ref="C62:D62"/>
    <mergeCell ref="C71:D71"/>
    <mergeCell ref="C51:G51"/>
    <mergeCell ref="C52:G52"/>
    <mergeCell ref="C53:G53"/>
    <mergeCell ref="C55:G55"/>
    <mergeCell ref="C56:G56"/>
    <mergeCell ref="C57:G57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104:D104"/>
    <mergeCell ref="C105:D105"/>
    <mergeCell ref="C106:D106"/>
    <mergeCell ref="C107:D107"/>
    <mergeCell ref="C108:D108"/>
    <mergeCell ref="C122:D122"/>
    <mergeCell ref="C120:D120"/>
    <mergeCell ref="C121:D121"/>
    <mergeCell ref="C91:D91"/>
    <mergeCell ref="C92:D92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23:D123"/>
    <mergeCell ref="C124:D124"/>
    <mergeCell ref="C125:D125"/>
    <mergeCell ref="C113:D113"/>
    <mergeCell ref="C114:D114"/>
    <mergeCell ref="C115:D115"/>
    <mergeCell ref="C116:D116"/>
    <mergeCell ref="C117:D117"/>
    <mergeCell ref="C118:D118"/>
    <mergeCell ref="C119:D119"/>
    <mergeCell ref="C153:D153"/>
    <mergeCell ref="C154:D154"/>
    <mergeCell ref="C155:D155"/>
    <mergeCell ref="C126:D126"/>
    <mergeCell ref="C127:D127"/>
    <mergeCell ref="C128:D128"/>
    <mergeCell ref="C129:D129"/>
    <mergeCell ref="C131:D131"/>
    <mergeCell ref="C133:D133"/>
    <mergeCell ref="C135:D135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7:D147"/>
    <mergeCell ref="C148:D148"/>
    <mergeCell ref="C150:D150"/>
    <mergeCell ref="C151:D151"/>
    <mergeCell ref="C152:D152"/>
    <mergeCell ref="C178:D178"/>
    <mergeCell ref="C179:D179"/>
    <mergeCell ref="C180:D180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210:D210"/>
    <mergeCell ref="C211:D211"/>
    <mergeCell ref="C182:D182"/>
    <mergeCell ref="C183:D183"/>
    <mergeCell ref="C188:D188"/>
    <mergeCell ref="C189:D189"/>
    <mergeCell ref="C191:D191"/>
    <mergeCell ref="C195:G195"/>
    <mergeCell ref="C197:G197"/>
    <mergeCell ref="C199:G199"/>
    <mergeCell ref="C201:G201"/>
    <mergeCell ref="C203:D203"/>
    <mergeCell ref="C207:D207"/>
    <mergeCell ref="C209:D209"/>
    <mergeCell ref="C213:D213"/>
    <mergeCell ref="C214:D214"/>
    <mergeCell ref="C219:D219"/>
    <mergeCell ref="C220:D220"/>
    <mergeCell ref="C221:D221"/>
    <mergeCell ref="C222:D222"/>
    <mergeCell ref="C225:D225"/>
    <mergeCell ref="C226:D226"/>
    <mergeCell ref="C227:D227"/>
    <mergeCell ref="C223:D223"/>
    <mergeCell ref="C224:D224"/>
    <mergeCell ref="C240:D240"/>
    <mergeCell ref="C241:D241"/>
    <mergeCell ref="C243:D243"/>
    <mergeCell ref="C244:D244"/>
    <mergeCell ref="C228:D228"/>
    <mergeCell ref="C229:D229"/>
    <mergeCell ref="C230:D230"/>
    <mergeCell ref="C307:D307"/>
    <mergeCell ref="C308:D308"/>
    <mergeCell ref="C309:D309"/>
    <mergeCell ref="C245:D245"/>
    <mergeCell ref="C246:D246"/>
    <mergeCell ref="C231:D231"/>
    <mergeCell ref="C233:D233"/>
    <mergeCell ref="C235:D235"/>
    <mergeCell ref="C236:D236"/>
    <mergeCell ref="C237:D237"/>
    <mergeCell ref="C238:D238"/>
    <mergeCell ref="C276:G276"/>
    <mergeCell ref="C277:D277"/>
    <mergeCell ref="C278:D278"/>
    <mergeCell ref="C280:D280"/>
    <mergeCell ref="C285:D285"/>
    <mergeCell ref="C290:D290"/>
    <mergeCell ref="C300:D300"/>
    <mergeCell ref="C302:D302"/>
    <mergeCell ref="C306:D306"/>
    <mergeCell ref="C262:D262"/>
    <mergeCell ref="C267:D267"/>
    <mergeCell ref="C247:D247"/>
    <mergeCell ref="C249:D249"/>
    <mergeCell ref="C250:D250"/>
    <mergeCell ref="C251:D251"/>
    <mergeCell ref="C252:D252"/>
    <mergeCell ref="C254:D254"/>
    <mergeCell ref="C272:D272"/>
    <mergeCell ref="C310:D310"/>
    <mergeCell ref="C311:D311"/>
    <mergeCell ref="C331:D331"/>
    <mergeCell ref="C332:D332"/>
    <mergeCell ref="C333:D333"/>
    <mergeCell ref="C334:D334"/>
    <mergeCell ref="C335:D335"/>
    <mergeCell ref="C315:D315"/>
    <mergeCell ref="C316:D316"/>
    <mergeCell ref="C317:D317"/>
    <mergeCell ref="C318:D318"/>
    <mergeCell ref="C319:D319"/>
    <mergeCell ref="C321:D321"/>
    <mergeCell ref="C322:D322"/>
    <mergeCell ref="C323:D323"/>
    <mergeCell ref="C326:D326"/>
    <mergeCell ref="C327:D327"/>
    <mergeCell ref="C328:D328"/>
    <mergeCell ref="C330:D330"/>
    <mergeCell ref="C312:D312"/>
    <mergeCell ref="C313:D313"/>
    <mergeCell ref="C314:D314"/>
    <mergeCell ref="C337:D337"/>
    <mergeCell ref="C367:D367"/>
    <mergeCell ref="C368:D368"/>
    <mergeCell ref="C369:D369"/>
    <mergeCell ref="C370:D370"/>
    <mergeCell ref="C372:G372"/>
    <mergeCell ref="C338:D338"/>
    <mergeCell ref="C339:D339"/>
    <mergeCell ref="C341:D341"/>
    <mergeCell ref="C343:D343"/>
    <mergeCell ref="C344:D344"/>
    <mergeCell ref="C373:D373"/>
    <mergeCell ref="C374:D374"/>
    <mergeCell ref="C375:D375"/>
    <mergeCell ref="C361:D361"/>
    <mergeCell ref="C362:D362"/>
    <mergeCell ref="C389:D389"/>
    <mergeCell ref="C376:D376"/>
    <mergeCell ref="C382:D382"/>
    <mergeCell ref="C383:D383"/>
    <mergeCell ref="C384:D384"/>
    <mergeCell ref="C432:D432"/>
    <mergeCell ref="C433:D433"/>
    <mergeCell ref="C436:D436"/>
    <mergeCell ref="C386:D386"/>
    <mergeCell ref="C387:D387"/>
    <mergeCell ref="C388:D388"/>
    <mergeCell ref="C404:D404"/>
    <mergeCell ref="C406:D406"/>
    <mergeCell ref="C390:D390"/>
    <mergeCell ref="C392:D392"/>
    <mergeCell ref="C418:D418"/>
    <mergeCell ref="C419:D419"/>
    <mergeCell ref="C420:D420"/>
    <mergeCell ref="C421:D421"/>
    <mergeCell ref="C408:D408"/>
    <mergeCell ref="C410:D410"/>
    <mergeCell ref="C411:D411"/>
    <mergeCell ref="C413:D413"/>
    <mergeCell ref="C424:D424"/>
    <mergeCell ref="C426:D426"/>
    <mergeCell ref="C427:D427"/>
    <mergeCell ref="C428:D428"/>
    <mergeCell ref="C430:D430"/>
    <mergeCell ref="C431:D431"/>
    <mergeCell ref="C414:D414"/>
    <mergeCell ref="C416:D416"/>
    <mergeCell ref="C417:D417"/>
    <mergeCell ref="C474:D474"/>
    <mergeCell ref="C476:D476"/>
    <mergeCell ref="C477:D477"/>
    <mergeCell ref="C479:G479"/>
    <mergeCell ref="C480:D480"/>
    <mergeCell ref="C482:D482"/>
    <mergeCell ref="C484:G484"/>
    <mergeCell ref="C437:D437"/>
    <mergeCell ref="C439:D439"/>
    <mergeCell ref="C440:D440"/>
    <mergeCell ref="C471:G471"/>
    <mergeCell ref="C473:G473"/>
    <mergeCell ref="C441:D441"/>
    <mergeCell ref="C442:D442"/>
    <mergeCell ref="C444:D444"/>
    <mergeCell ref="C445:D445"/>
    <mergeCell ref="C446:D446"/>
    <mergeCell ref="C448:D448"/>
    <mergeCell ref="C453:D453"/>
    <mergeCell ref="C455:D455"/>
    <mergeCell ref="C464:G464"/>
    <mergeCell ref="C467:G467"/>
    <mergeCell ref="C469:G469"/>
    <mergeCell ref="C470:G470"/>
    <mergeCell ref="C485:D485"/>
    <mergeCell ref="C486:D486"/>
    <mergeCell ref="C549:G549"/>
    <mergeCell ref="C550:G550"/>
    <mergeCell ref="C490:D490"/>
    <mergeCell ref="C492:G492"/>
    <mergeCell ref="C493:D493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487:D487"/>
    <mergeCell ref="C488:D488"/>
    <mergeCell ref="C489:D489"/>
    <mergeCell ref="C551:G551"/>
    <mergeCell ref="C553:G553"/>
    <mergeCell ref="C554:G554"/>
    <mergeCell ref="C555:G555"/>
    <mergeCell ref="C571:G571"/>
    <mergeCell ref="C572:G572"/>
    <mergeCell ref="C561:G561"/>
    <mergeCell ref="C508:D508"/>
    <mergeCell ref="C509:D509"/>
    <mergeCell ref="C510:D510"/>
    <mergeCell ref="C511:D511"/>
    <mergeCell ref="C516:G516"/>
    <mergeCell ref="C518:D518"/>
    <mergeCell ref="C519:D519"/>
    <mergeCell ref="C520:D520"/>
    <mergeCell ref="C545:G545"/>
    <mergeCell ref="C522:D522"/>
    <mergeCell ref="C538:G538"/>
    <mergeCell ref="C540:G540"/>
    <mergeCell ref="C557:G557"/>
    <mergeCell ref="C559:G559"/>
    <mergeCell ref="C560:G560"/>
    <mergeCell ref="C546:G546"/>
    <mergeCell ref="C547:G547"/>
    <mergeCell ref="C573:G573"/>
    <mergeCell ref="C575:G575"/>
    <mergeCell ref="C576:G576"/>
    <mergeCell ref="C577:G577"/>
    <mergeCell ref="C563:G563"/>
    <mergeCell ref="C564:G564"/>
    <mergeCell ref="C565:G565"/>
    <mergeCell ref="C567:G567"/>
    <mergeCell ref="C568:G568"/>
    <mergeCell ref="C569:G569"/>
    <mergeCell ref="C607:G607"/>
    <mergeCell ref="C608:G608"/>
    <mergeCell ref="C609:G609"/>
    <mergeCell ref="C579:G579"/>
    <mergeCell ref="C580:G580"/>
    <mergeCell ref="C581:G581"/>
    <mergeCell ref="C583:G583"/>
    <mergeCell ref="C584:G584"/>
    <mergeCell ref="C585:G585"/>
    <mergeCell ref="C587:G587"/>
    <mergeCell ref="C588:G588"/>
    <mergeCell ref="C589:G589"/>
    <mergeCell ref="C591:G591"/>
    <mergeCell ref="C592:G592"/>
    <mergeCell ref="C593:G593"/>
    <mergeCell ref="C595:G595"/>
    <mergeCell ref="C596:G596"/>
    <mergeCell ref="C597:G597"/>
    <mergeCell ref="C599:G599"/>
    <mergeCell ref="C600:G600"/>
    <mergeCell ref="C601:G601"/>
    <mergeCell ref="C603:G603"/>
    <mergeCell ref="C604:G604"/>
    <mergeCell ref="C605:G605"/>
    <mergeCell ref="C627:D627"/>
    <mergeCell ref="C628:D628"/>
    <mergeCell ref="C613:D613"/>
    <mergeCell ref="C614:D614"/>
    <mergeCell ref="C615:D615"/>
    <mergeCell ref="C616:D616"/>
    <mergeCell ref="C617:D617"/>
    <mergeCell ref="C621:D621"/>
    <mergeCell ref="C622:D622"/>
    <mergeCell ref="C623:D623"/>
    <mergeCell ref="C624:D624"/>
    <mergeCell ref="C625:D625"/>
    <mergeCell ref="C626:D626"/>
    <mergeCell ref="C629:D629"/>
    <mergeCell ref="C630:D630"/>
    <mergeCell ref="C635:D635"/>
    <mergeCell ref="C636:D636"/>
    <mergeCell ref="C637:D637"/>
    <mergeCell ref="C638:D638"/>
    <mergeCell ref="C641:D641"/>
    <mergeCell ref="C642:D642"/>
    <mergeCell ref="C643:D643"/>
    <mergeCell ref="C648:D648"/>
    <mergeCell ref="C650:D650"/>
    <mergeCell ref="C651:D651"/>
    <mergeCell ref="C652:D652"/>
    <mergeCell ref="C639:D639"/>
    <mergeCell ref="C640:D640"/>
    <mergeCell ref="C647:D647"/>
    <mergeCell ref="C644:D644"/>
    <mergeCell ref="C645:D645"/>
    <mergeCell ref="C646:D64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Normal="100" workbookViewId="0">
      <selection activeCell="I26" sqref="I2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81" t="s">
        <v>98</v>
      </c>
      <c r="B1" s="82"/>
      <c r="C1" s="82"/>
      <c r="D1" s="82"/>
      <c r="E1" s="82"/>
      <c r="F1" s="82"/>
      <c r="G1" s="82"/>
    </row>
    <row r="2" spans="1:57" ht="12.75" customHeight="1">
      <c r="A2" s="83" t="s">
        <v>28</v>
      </c>
      <c r="B2" s="84"/>
      <c r="C2" s="85" t="s">
        <v>752</v>
      </c>
      <c r="D2" s="85" t="s">
        <v>881</v>
      </c>
      <c r="E2" s="86"/>
      <c r="F2" s="87" t="s">
        <v>29</v>
      </c>
      <c r="G2" s="88"/>
    </row>
    <row r="3" spans="1:57" ht="3" hidden="1" customHeight="1">
      <c r="A3" s="89"/>
      <c r="B3" s="90"/>
      <c r="C3" s="91"/>
      <c r="D3" s="91"/>
      <c r="E3" s="92"/>
      <c r="F3" s="93"/>
      <c r="G3" s="94"/>
    </row>
    <row r="4" spans="1:57" ht="12" customHeight="1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>
      <c r="A5" s="97" t="s">
        <v>103</v>
      </c>
      <c r="B5" s="98"/>
      <c r="C5" s="99" t="s">
        <v>104</v>
      </c>
      <c r="D5" s="100"/>
      <c r="E5" s="98"/>
      <c r="F5" s="93" t="s">
        <v>32</v>
      </c>
      <c r="G5" s="94"/>
    </row>
    <row r="6" spans="1:57" ht="12.95" customHeight="1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>
      <c r="A8" s="109" t="s">
        <v>36</v>
      </c>
      <c r="B8" s="93"/>
      <c r="C8" s="313" t="s">
        <v>879</v>
      </c>
      <c r="D8" s="313"/>
      <c r="E8" s="314"/>
      <c r="F8" s="110" t="s">
        <v>37</v>
      </c>
      <c r="G8" s="111"/>
      <c r="H8" s="112"/>
      <c r="I8" s="113"/>
    </row>
    <row r="9" spans="1:57">
      <c r="A9" s="109" t="s">
        <v>38</v>
      </c>
      <c r="B9" s="93"/>
      <c r="C9" s="313"/>
      <c r="D9" s="313"/>
      <c r="E9" s="314"/>
      <c r="F9" s="93"/>
      <c r="G9" s="114"/>
      <c r="H9" s="115"/>
    </row>
    <row r="10" spans="1:57">
      <c r="A10" s="109" t="s">
        <v>39</v>
      </c>
      <c r="B10" s="93"/>
      <c r="C10" s="313"/>
      <c r="D10" s="313"/>
      <c r="E10" s="313"/>
      <c r="F10" s="116"/>
      <c r="G10" s="117"/>
      <c r="H10" s="118"/>
    </row>
    <row r="11" spans="1:57" ht="13.5" customHeight="1">
      <c r="A11" s="109" t="s">
        <v>40</v>
      </c>
      <c r="B11" s="93"/>
      <c r="C11" s="313"/>
      <c r="D11" s="313"/>
      <c r="E11" s="313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>
      <c r="A12" s="122" t="s">
        <v>42</v>
      </c>
      <c r="B12" s="90"/>
      <c r="C12" s="315"/>
      <c r="D12" s="315"/>
      <c r="E12" s="315"/>
      <c r="F12" s="123" t="s">
        <v>43</v>
      </c>
      <c r="G12" s="124"/>
      <c r="H12" s="115"/>
    </row>
    <row r="13" spans="1:57" ht="28.5" customHeight="1" thickBot="1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>
      <c r="A15" s="134"/>
      <c r="B15" s="135" t="s">
        <v>47</v>
      </c>
      <c r="C15" s="136"/>
      <c r="D15" s="137"/>
      <c r="E15" s="138"/>
      <c r="F15" s="139"/>
      <c r="G15" s="136"/>
    </row>
    <row r="16" spans="1:57" ht="15.95" customHeight="1">
      <c r="A16" s="134" t="s">
        <v>48</v>
      </c>
      <c r="B16" s="135" t="s">
        <v>49</v>
      </c>
      <c r="C16" s="136"/>
      <c r="D16" s="89"/>
      <c r="E16" s="140"/>
      <c r="F16" s="141"/>
      <c r="G16" s="136"/>
    </row>
    <row r="17" spans="1:7" ht="15.95" customHeight="1">
      <c r="A17" s="134" t="s">
        <v>50</v>
      </c>
      <c r="B17" s="135" t="s">
        <v>51</v>
      </c>
      <c r="C17" s="136"/>
      <c r="D17" s="89"/>
      <c r="E17" s="140"/>
      <c r="F17" s="141"/>
      <c r="G17" s="136"/>
    </row>
    <row r="18" spans="1:7" ht="15.95" customHeight="1">
      <c r="A18" s="142" t="s">
        <v>52</v>
      </c>
      <c r="B18" s="143" t="s">
        <v>53</v>
      </c>
      <c r="C18" s="136"/>
      <c r="D18" s="89"/>
      <c r="E18" s="140"/>
      <c r="F18" s="141"/>
      <c r="G18" s="136"/>
    </row>
    <row r="19" spans="1:7" ht="15.95" customHeight="1">
      <c r="A19" s="144" t="s">
        <v>54</v>
      </c>
      <c r="B19" s="135"/>
      <c r="C19" s="136"/>
      <c r="D19" s="89"/>
      <c r="E19" s="140"/>
      <c r="F19" s="141"/>
      <c r="G19" s="136"/>
    </row>
    <row r="20" spans="1:7" ht="15.95" customHeight="1">
      <c r="A20" s="144"/>
      <c r="B20" s="135"/>
      <c r="C20" s="136"/>
      <c r="D20" s="89"/>
      <c r="E20" s="140"/>
      <c r="F20" s="141"/>
      <c r="G20" s="136"/>
    </row>
    <row r="21" spans="1:7" ht="15.95" customHeight="1">
      <c r="A21" s="144" t="s">
        <v>27</v>
      </c>
      <c r="B21" s="135"/>
      <c r="C21" s="136"/>
      <c r="D21" s="89"/>
      <c r="E21" s="140"/>
      <c r="F21" s="141"/>
      <c r="G21" s="136"/>
    </row>
    <row r="22" spans="1:7" ht="15.95" customHeight="1">
      <c r="A22" s="145" t="s">
        <v>55</v>
      </c>
      <c r="B22" s="115"/>
      <c r="C22" s="136"/>
      <c r="D22" s="89" t="s">
        <v>56</v>
      </c>
      <c r="E22" s="140"/>
      <c r="F22" s="141"/>
      <c r="G22" s="136"/>
    </row>
    <row r="23" spans="1:7" ht="15.95" customHeight="1" thickBot="1">
      <c r="A23" s="311" t="s">
        <v>57</v>
      </c>
      <c r="B23" s="312"/>
      <c r="C23" s="146">
        <f>Rozpočet!E32</f>
        <v>0</v>
      </c>
      <c r="D23" s="147" t="s">
        <v>58</v>
      </c>
      <c r="E23" s="148"/>
      <c r="F23" s="149"/>
      <c r="G23" s="136"/>
    </row>
    <row r="24" spans="1:7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>
      <c r="A27" s="145"/>
      <c r="B27" s="159"/>
      <c r="C27" s="155"/>
      <c r="D27" s="115"/>
      <c r="F27" s="156"/>
      <c r="G27" s="157"/>
    </row>
    <row r="28" spans="1:7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>
      <c r="A30" s="163" t="s">
        <v>11</v>
      </c>
      <c r="B30" s="164"/>
      <c r="C30" s="165">
        <v>21</v>
      </c>
      <c r="D30" s="164" t="s">
        <v>66</v>
      </c>
      <c r="E30" s="166"/>
      <c r="F30" s="306">
        <f>C23-F32</f>
        <v>0</v>
      </c>
      <c r="G30" s="307"/>
    </row>
    <row r="31" spans="1:7">
      <c r="A31" s="163" t="s">
        <v>67</v>
      </c>
      <c r="B31" s="164"/>
      <c r="C31" s="165">
        <f>C30</f>
        <v>21</v>
      </c>
      <c r="D31" s="164" t="s">
        <v>68</v>
      </c>
      <c r="E31" s="166"/>
      <c r="F31" s="306">
        <f>ROUND(PRODUCT(F30,C31/100),0)</f>
        <v>0</v>
      </c>
      <c r="G31" s="307"/>
    </row>
    <row r="32" spans="1:7">
      <c r="A32" s="163" t="s">
        <v>11</v>
      </c>
      <c r="B32" s="164"/>
      <c r="C32" s="165">
        <v>0</v>
      </c>
      <c r="D32" s="164" t="s">
        <v>68</v>
      </c>
      <c r="E32" s="166"/>
      <c r="F32" s="306">
        <v>0</v>
      </c>
      <c r="G32" s="307"/>
    </row>
    <row r="33" spans="1:8">
      <c r="A33" s="163" t="s">
        <v>67</v>
      </c>
      <c r="B33" s="167"/>
      <c r="C33" s="168">
        <f>C32</f>
        <v>0</v>
      </c>
      <c r="D33" s="164" t="s">
        <v>68</v>
      </c>
      <c r="E33" s="141"/>
      <c r="F33" s="306">
        <f>ROUND(PRODUCT(F32,C33/100),0)</f>
        <v>0</v>
      </c>
      <c r="G33" s="307"/>
    </row>
    <row r="34" spans="1:8" s="172" customFormat="1" ht="19.5" customHeight="1" thickBot="1">
      <c r="A34" s="169" t="s">
        <v>69</v>
      </c>
      <c r="B34" s="170"/>
      <c r="C34" s="170"/>
      <c r="D34" s="170"/>
      <c r="E34" s="171"/>
      <c r="F34" s="308">
        <f>ROUND(SUM(F30:F33),0)</f>
        <v>0</v>
      </c>
      <c r="G34" s="309"/>
    </row>
    <row r="36" spans="1:8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73"/>
      <c r="B38" s="310"/>
      <c r="C38" s="310"/>
      <c r="D38" s="310"/>
      <c r="E38" s="310"/>
      <c r="F38" s="310"/>
      <c r="G38" s="310"/>
      <c r="H38" s="1" t="s">
        <v>1</v>
      </c>
    </row>
    <row r="39" spans="1:8">
      <c r="A39" s="173"/>
      <c r="B39" s="310"/>
      <c r="C39" s="310"/>
      <c r="D39" s="310"/>
      <c r="E39" s="310"/>
      <c r="F39" s="310"/>
      <c r="G39" s="310"/>
      <c r="H39" s="1" t="s">
        <v>1</v>
      </c>
    </row>
    <row r="40" spans="1:8">
      <c r="A40" s="173"/>
      <c r="B40" s="310"/>
      <c r="C40" s="310"/>
      <c r="D40" s="310"/>
      <c r="E40" s="310"/>
      <c r="F40" s="310"/>
      <c r="G40" s="310"/>
      <c r="H40" s="1" t="s">
        <v>1</v>
      </c>
    </row>
    <row r="41" spans="1:8">
      <c r="A41" s="173"/>
      <c r="B41" s="310"/>
      <c r="C41" s="310"/>
      <c r="D41" s="310"/>
      <c r="E41" s="310"/>
      <c r="F41" s="310"/>
      <c r="G41" s="310"/>
      <c r="H41" s="1" t="s">
        <v>1</v>
      </c>
    </row>
    <row r="42" spans="1:8">
      <c r="A42" s="173"/>
      <c r="B42" s="310"/>
      <c r="C42" s="310"/>
      <c r="D42" s="310"/>
      <c r="E42" s="310"/>
      <c r="F42" s="310"/>
      <c r="G42" s="310"/>
      <c r="H42" s="1" t="s">
        <v>1</v>
      </c>
    </row>
    <row r="43" spans="1:8">
      <c r="A43" s="173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73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73"/>
      <c r="B45" s="310"/>
      <c r="C45" s="310"/>
      <c r="D45" s="310"/>
      <c r="E45" s="310"/>
      <c r="F45" s="310"/>
      <c r="G45" s="310"/>
      <c r="H45" s="1" t="s">
        <v>1</v>
      </c>
    </row>
    <row r="46" spans="1:8">
      <c r="B46" s="305"/>
      <c r="C46" s="305"/>
      <c r="D46" s="305"/>
      <c r="E46" s="305"/>
      <c r="F46" s="305"/>
      <c r="G46" s="305"/>
    </row>
    <row r="47" spans="1:8">
      <c r="B47" s="305"/>
      <c r="C47" s="305"/>
      <c r="D47" s="305"/>
      <c r="E47" s="305"/>
      <c r="F47" s="305"/>
      <c r="G47" s="305"/>
    </row>
    <row r="48" spans="1:8">
      <c r="B48" s="305"/>
      <c r="C48" s="305"/>
      <c r="D48" s="305"/>
      <c r="E48" s="305"/>
      <c r="F48" s="305"/>
      <c r="G48" s="305"/>
    </row>
    <row r="49" spans="2:7">
      <c r="B49" s="305"/>
      <c r="C49" s="305"/>
      <c r="D49" s="305"/>
      <c r="E49" s="305"/>
      <c r="F49" s="305"/>
      <c r="G49" s="305"/>
    </row>
    <row r="50" spans="2:7">
      <c r="B50" s="305"/>
      <c r="C50" s="305"/>
      <c r="D50" s="305"/>
      <c r="E50" s="305"/>
      <c r="F50" s="305"/>
      <c r="G50" s="305"/>
    </row>
    <row r="51" spans="2:7">
      <c r="B51" s="305"/>
      <c r="C51" s="305"/>
      <c r="D51" s="305"/>
      <c r="E51" s="305"/>
      <c r="F51" s="305"/>
      <c r="G51" s="305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F32"/>
  <sheetViews>
    <sheetView workbookViewId="0">
      <selection activeCell="I18" sqref="I18"/>
    </sheetView>
  </sheetViews>
  <sheetFormatPr defaultRowHeight="12.75"/>
  <cols>
    <col min="1" max="1" width="47.5703125" style="286" customWidth="1"/>
    <col min="2" max="16384" width="9.140625" style="286"/>
  </cols>
  <sheetData>
    <row r="4" spans="1:5" ht="19.5">
      <c r="A4" s="296" t="s">
        <v>946</v>
      </c>
    </row>
    <row r="6" spans="1:5" ht="15.75">
      <c r="A6" s="295" t="s">
        <v>945</v>
      </c>
    </row>
    <row r="7" spans="1:5">
      <c r="A7" s="294" t="s">
        <v>944</v>
      </c>
    </row>
    <row r="9" spans="1:5">
      <c r="C9" s="289"/>
    </row>
    <row r="10" spans="1:5">
      <c r="A10" s="293" t="s">
        <v>943</v>
      </c>
      <c r="B10" s="293" t="s">
        <v>942</v>
      </c>
      <c r="C10" s="293" t="s">
        <v>941</v>
      </c>
      <c r="D10" s="287" t="s">
        <v>947</v>
      </c>
      <c r="E10" s="286" t="s">
        <v>948</v>
      </c>
    </row>
    <row r="11" spans="1:5">
      <c r="A11" s="289"/>
      <c r="B11" s="289"/>
      <c r="C11" s="289"/>
    </row>
    <row r="12" spans="1:5">
      <c r="A12" s="289" t="s">
        <v>940</v>
      </c>
      <c r="B12" s="289" t="s">
        <v>96</v>
      </c>
      <c r="C12" s="289">
        <v>6</v>
      </c>
      <c r="E12" s="286">
        <f>C12*D12</f>
        <v>0</v>
      </c>
    </row>
    <row r="13" spans="1:5">
      <c r="A13" s="289" t="s">
        <v>939</v>
      </c>
      <c r="C13" s="289"/>
    </row>
    <row r="14" spans="1:5">
      <c r="A14" s="288" t="s">
        <v>938</v>
      </c>
      <c r="B14" s="289" t="s">
        <v>160</v>
      </c>
      <c r="C14" s="289">
        <v>12</v>
      </c>
      <c r="E14" s="286">
        <f t="shared" ref="E14:E29" si="0">C14*D14</f>
        <v>0</v>
      </c>
    </row>
    <row r="15" spans="1:5">
      <c r="A15" s="290" t="s">
        <v>937</v>
      </c>
      <c r="B15" s="289" t="s">
        <v>96</v>
      </c>
      <c r="C15" s="289">
        <v>1</v>
      </c>
      <c r="E15" s="286">
        <f t="shared" si="0"/>
        <v>0</v>
      </c>
    </row>
    <row r="16" spans="1:5">
      <c r="A16" s="289" t="s">
        <v>936</v>
      </c>
      <c r="B16" s="289" t="s">
        <v>96</v>
      </c>
      <c r="C16" s="289">
        <v>2</v>
      </c>
      <c r="E16" s="286">
        <f t="shared" si="0"/>
        <v>0</v>
      </c>
    </row>
    <row r="17" spans="1:6">
      <c r="A17" s="292" t="s">
        <v>935</v>
      </c>
      <c r="B17" s="288" t="s">
        <v>160</v>
      </c>
      <c r="C17" s="289">
        <v>6</v>
      </c>
      <c r="E17" s="286">
        <f t="shared" si="0"/>
        <v>0</v>
      </c>
    </row>
    <row r="18" spans="1:6">
      <c r="A18" s="292" t="s">
        <v>934</v>
      </c>
      <c r="B18" s="292" t="s">
        <v>927</v>
      </c>
      <c r="C18" s="289">
        <v>1</v>
      </c>
      <c r="E18" s="286">
        <f t="shared" si="0"/>
        <v>0</v>
      </c>
    </row>
    <row r="19" spans="1:6">
      <c r="A19" s="286" t="s">
        <v>933</v>
      </c>
      <c r="E19" s="286">
        <f t="shared" si="0"/>
        <v>0</v>
      </c>
    </row>
    <row r="20" spans="1:6">
      <c r="A20" s="286" t="s">
        <v>932</v>
      </c>
    </row>
    <row r="21" spans="1:6" ht="25.5">
      <c r="A21" s="291" t="s">
        <v>931</v>
      </c>
    </row>
    <row r="22" spans="1:6">
      <c r="A22" s="289" t="s">
        <v>930</v>
      </c>
      <c r="B22" s="288" t="s">
        <v>929</v>
      </c>
      <c r="C22" s="289">
        <v>1</v>
      </c>
      <c r="E22" s="286">
        <f t="shared" si="0"/>
        <v>0</v>
      </c>
    </row>
    <row r="23" spans="1:6">
      <c r="A23" s="286" t="s">
        <v>928</v>
      </c>
      <c r="B23" s="286" t="s">
        <v>927</v>
      </c>
      <c r="C23" s="286">
        <v>1</v>
      </c>
      <c r="E23" s="286">
        <f t="shared" si="0"/>
        <v>0</v>
      </c>
    </row>
    <row r="24" spans="1:6">
      <c r="A24" s="290" t="s">
        <v>926</v>
      </c>
      <c r="B24" s="289" t="s">
        <v>96</v>
      </c>
      <c r="C24" s="289">
        <v>3</v>
      </c>
      <c r="E24" s="286">
        <f t="shared" si="0"/>
        <v>0</v>
      </c>
    </row>
    <row r="25" spans="1:6">
      <c r="A25" s="286" t="s">
        <v>925</v>
      </c>
      <c r="B25" s="286" t="s">
        <v>96</v>
      </c>
      <c r="C25" s="286">
        <v>1</v>
      </c>
      <c r="E25" s="286">
        <f t="shared" si="0"/>
        <v>0</v>
      </c>
    </row>
    <row r="26" spans="1:6">
      <c r="A26" s="286" t="s">
        <v>924</v>
      </c>
      <c r="B26" s="286" t="s">
        <v>96</v>
      </c>
      <c r="C26" s="288">
        <v>1</v>
      </c>
      <c r="E26" s="286">
        <f t="shared" si="0"/>
        <v>0</v>
      </c>
    </row>
    <row r="27" spans="1:6">
      <c r="A27" s="286" t="s">
        <v>923</v>
      </c>
      <c r="B27" s="286" t="s">
        <v>96</v>
      </c>
      <c r="C27" s="288">
        <v>1</v>
      </c>
      <c r="E27" s="286">
        <f t="shared" si="0"/>
        <v>0</v>
      </c>
    </row>
    <row r="28" spans="1:6">
      <c r="A28" s="286" t="s">
        <v>922</v>
      </c>
      <c r="B28" s="286" t="s">
        <v>920</v>
      </c>
      <c r="C28" s="288">
        <v>1</v>
      </c>
      <c r="E28" s="286">
        <f t="shared" si="0"/>
        <v>0</v>
      </c>
    </row>
    <row r="29" spans="1:6">
      <c r="A29" s="286" t="s">
        <v>921</v>
      </c>
      <c r="B29" s="286" t="s">
        <v>920</v>
      </c>
      <c r="C29" s="288">
        <v>1</v>
      </c>
      <c r="E29" s="286">
        <f t="shared" si="0"/>
        <v>0</v>
      </c>
    </row>
    <row r="32" spans="1:6">
      <c r="A32" s="287" t="s">
        <v>949</v>
      </c>
      <c r="B32" s="287"/>
      <c r="C32" s="287"/>
      <c r="D32" s="287"/>
      <c r="E32" s="286">
        <f>SUM(E12:E31)</f>
        <v>0</v>
      </c>
      <c r="F32" s="286" t="s">
        <v>78</v>
      </c>
    </row>
  </sheetData>
  <pageMargins left="0.78740157499999996" right="0.78740157499999996" top="0.984251969" bottom="0.984251969" header="0.5" footer="0.5"/>
  <pageSetup paperSize="9" orientation="portrait" horizont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topLeftCell="A16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81" t="s">
        <v>98</v>
      </c>
      <c r="B1" s="82"/>
      <c r="C1" s="82"/>
      <c r="D1" s="82"/>
      <c r="E1" s="82"/>
      <c r="F1" s="82"/>
      <c r="G1" s="82"/>
    </row>
    <row r="2" spans="1:57" ht="12.75" customHeight="1">
      <c r="A2" s="83" t="s">
        <v>28</v>
      </c>
      <c r="B2" s="84"/>
      <c r="C2" s="85" t="s">
        <v>172</v>
      </c>
      <c r="D2" s="85" t="s">
        <v>885</v>
      </c>
      <c r="E2" s="86"/>
      <c r="F2" s="87" t="s">
        <v>29</v>
      </c>
      <c r="G2" s="88"/>
    </row>
    <row r="3" spans="1:57" ht="3" hidden="1" customHeight="1">
      <c r="A3" s="89"/>
      <c r="B3" s="90"/>
      <c r="C3" s="91"/>
      <c r="D3" s="91"/>
      <c r="E3" s="92"/>
      <c r="F3" s="93"/>
      <c r="G3" s="94"/>
    </row>
    <row r="4" spans="1:57" ht="12" customHeight="1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>
      <c r="A5" s="97" t="s">
        <v>884</v>
      </c>
      <c r="B5" s="98"/>
      <c r="C5" s="99" t="s">
        <v>885</v>
      </c>
      <c r="D5" s="100"/>
      <c r="E5" s="98"/>
      <c r="F5" s="93" t="s">
        <v>32</v>
      </c>
      <c r="G5" s="94"/>
    </row>
    <row r="6" spans="1:57" ht="12.95" customHeight="1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>
      <c r="A8" s="109" t="s">
        <v>36</v>
      </c>
      <c r="B8" s="93"/>
      <c r="C8" s="313" t="s">
        <v>879</v>
      </c>
      <c r="D8" s="313"/>
      <c r="E8" s="314"/>
      <c r="F8" s="110" t="s">
        <v>37</v>
      </c>
      <c r="G8" s="111"/>
      <c r="H8" s="112"/>
      <c r="I8" s="113"/>
    </row>
    <row r="9" spans="1:57">
      <c r="A9" s="109" t="s">
        <v>38</v>
      </c>
      <c r="B9" s="93"/>
      <c r="C9" s="313"/>
      <c r="D9" s="313"/>
      <c r="E9" s="314"/>
      <c r="F9" s="93"/>
      <c r="G9" s="114"/>
      <c r="H9" s="115"/>
    </row>
    <row r="10" spans="1:57">
      <c r="A10" s="109" t="s">
        <v>39</v>
      </c>
      <c r="B10" s="93"/>
      <c r="C10" s="313"/>
      <c r="D10" s="313"/>
      <c r="E10" s="313"/>
      <c r="F10" s="116"/>
      <c r="G10" s="117"/>
      <c r="H10" s="118"/>
    </row>
    <row r="11" spans="1:57" ht="13.5" customHeight="1">
      <c r="A11" s="109" t="s">
        <v>40</v>
      </c>
      <c r="B11" s="93"/>
      <c r="C11" s="313"/>
      <c r="D11" s="313"/>
      <c r="E11" s="313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>
      <c r="A12" s="122" t="s">
        <v>42</v>
      </c>
      <c r="B12" s="90"/>
      <c r="C12" s="315"/>
      <c r="D12" s="315"/>
      <c r="E12" s="315"/>
      <c r="F12" s="123" t="s">
        <v>43</v>
      </c>
      <c r="G12" s="124"/>
      <c r="H12" s="115"/>
    </row>
    <row r="13" spans="1:57" ht="28.5" customHeight="1" thickBot="1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>
      <c r="A15" s="134"/>
      <c r="B15" s="135" t="s">
        <v>47</v>
      </c>
      <c r="C15" s="136">
        <f>'VRN 3 Rek'!E8</f>
        <v>0</v>
      </c>
      <c r="D15" s="137">
        <f>'VRN 3 Rek'!A16</f>
        <v>0</v>
      </c>
      <c r="E15" s="138"/>
      <c r="F15" s="139"/>
      <c r="G15" s="136">
        <f>'VRN 3 Rek'!I16</f>
        <v>0</v>
      </c>
    </row>
    <row r="16" spans="1:57" ht="15.95" customHeight="1">
      <c r="A16" s="134" t="s">
        <v>48</v>
      </c>
      <c r="B16" s="135" t="s">
        <v>49</v>
      </c>
      <c r="C16" s="136">
        <f>'VRN 3 Rek'!F8</f>
        <v>0</v>
      </c>
      <c r="D16" s="89"/>
      <c r="E16" s="140"/>
      <c r="F16" s="141"/>
      <c r="G16" s="136"/>
    </row>
    <row r="17" spans="1:7" ht="15.95" customHeight="1">
      <c r="A17" s="134" t="s">
        <v>50</v>
      </c>
      <c r="B17" s="135" t="s">
        <v>51</v>
      </c>
      <c r="C17" s="136">
        <f>'VRN 3 Rek'!H8</f>
        <v>0</v>
      </c>
      <c r="D17" s="89"/>
      <c r="E17" s="140"/>
      <c r="F17" s="141"/>
      <c r="G17" s="136"/>
    </row>
    <row r="18" spans="1:7" ht="15.95" customHeight="1">
      <c r="A18" s="142" t="s">
        <v>52</v>
      </c>
      <c r="B18" s="143" t="s">
        <v>53</v>
      </c>
      <c r="C18" s="136">
        <f>'VRN 3 Rek'!G8</f>
        <v>0</v>
      </c>
      <c r="D18" s="89"/>
      <c r="E18" s="140"/>
      <c r="F18" s="141"/>
      <c r="G18" s="136"/>
    </row>
    <row r="19" spans="1:7" ht="15.95" customHeight="1">
      <c r="A19" s="144" t="s">
        <v>54</v>
      </c>
      <c r="B19" s="135"/>
      <c r="C19" s="136">
        <f>SUM(C15:C18)</f>
        <v>0</v>
      </c>
      <c r="D19" s="89"/>
      <c r="E19" s="140"/>
      <c r="F19" s="141"/>
      <c r="G19" s="136"/>
    </row>
    <row r="20" spans="1:7" ht="15.95" customHeight="1">
      <c r="A20" s="144"/>
      <c r="B20" s="135"/>
      <c r="C20" s="136"/>
      <c r="D20" s="89"/>
      <c r="E20" s="140"/>
      <c r="F20" s="141"/>
      <c r="G20" s="136"/>
    </row>
    <row r="21" spans="1:7" ht="15.95" customHeight="1">
      <c r="A21" s="144" t="s">
        <v>27</v>
      </c>
      <c r="B21" s="135"/>
      <c r="C21" s="136">
        <f>'VRN 3 Rek'!I8</f>
        <v>0</v>
      </c>
      <c r="D21" s="89"/>
      <c r="E21" s="140"/>
      <c r="F21" s="141"/>
      <c r="G21" s="136"/>
    </row>
    <row r="22" spans="1:7" ht="15.95" customHeight="1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>
      <c r="A23" s="311" t="s">
        <v>57</v>
      </c>
      <c r="B23" s="312"/>
      <c r="C23" s="146">
        <f>C22+G23</f>
        <v>0</v>
      </c>
      <c r="D23" s="147" t="s">
        <v>58</v>
      </c>
      <c r="E23" s="148"/>
      <c r="F23" s="149"/>
      <c r="G23" s="136">
        <f>'VRN 3 Rek'!H14</f>
        <v>0</v>
      </c>
    </row>
    <row r="24" spans="1:7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>
      <c r="A27" s="145"/>
      <c r="B27" s="159"/>
      <c r="C27" s="155"/>
      <c r="D27" s="115"/>
      <c r="F27" s="156"/>
      <c r="G27" s="157"/>
    </row>
    <row r="28" spans="1:7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>
      <c r="A30" s="163" t="s">
        <v>11</v>
      </c>
      <c r="B30" s="164"/>
      <c r="C30" s="165">
        <v>21</v>
      </c>
      <c r="D30" s="164" t="s">
        <v>66</v>
      </c>
      <c r="E30" s="166"/>
      <c r="F30" s="306">
        <f>C23-F32</f>
        <v>0</v>
      </c>
      <c r="G30" s="307"/>
    </row>
    <row r="31" spans="1:7">
      <c r="A31" s="163" t="s">
        <v>67</v>
      </c>
      <c r="B31" s="164"/>
      <c r="C31" s="165">
        <f>C30</f>
        <v>21</v>
      </c>
      <c r="D31" s="164" t="s">
        <v>68</v>
      </c>
      <c r="E31" s="166"/>
      <c r="F31" s="306">
        <f>ROUND(PRODUCT(F30,C31/100),0)</f>
        <v>0</v>
      </c>
      <c r="G31" s="307"/>
    </row>
    <row r="32" spans="1:7">
      <c r="A32" s="163" t="s">
        <v>11</v>
      </c>
      <c r="B32" s="164"/>
      <c r="C32" s="165">
        <v>0</v>
      </c>
      <c r="D32" s="164" t="s">
        <v>68</v>
      </c>
      <c r="E32" s="166"/>
      <c r="F32" s="306">
        <v>0</v>
      </c>
      <c r="G32" s="307"/>
    </row>
    <row r="33" spans="1:8">
      <c r="A33" s="163" t="s">
        <v>67</v>
      </c>
      <c r="B33" s="167"/>
      <c r="C33" s="168">
        <f>C32</f>
        <v>0</v>
      </c>
      <c r="D33" s="164" t="s">
        <v>68</v>
      </c>
      <c r="E33" s="141"/>
      <c r="F33" s="306">
        <f>ROUND(PRODUCT(F32,C33/100),0)</f>
        <v>0</v>
      </c>
      <c r="G33" s="307"/>
    </row>
    <row r="34" spans="1:8" s="172" customFormat="1" ht="19.5" customHeight="1" thickBot="1">
      <c r="A34" s="169" t="s">
        <v>69</v>
      </c>
      <c r="B34" s="170"/>
      <c r="C34" s="170"/>
      <c r="D34" s="170"/>
      <c r="E34" s="171"/>
      <c r="F34" s="308">
        <f>ROUND(SUM(F30:F33),0)</f>
        <v>0</v>
      </c>
      <c r="G34" s="309"/>
    </row>
    <row r="36" spans="1:8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73"/>
      <c r="B38" s="310"/>
      <c r="C38" s="310"/>
      <c r="D38" s="310"/>
      <c r="E38" s="310"/>
      <c r="F38" s="310"/>
      <c r="G38" s="310"/>
      <c r="H38" s="1" t="s">
        <v>1</v>
      </c>
    </row>
    <row r="39" spans="1:8">
      <c r="A39" s="173"/>
      <c r="B39" s="310"/>
      <c r="C39" s="310"/>
      <c r="D39" s="310"/>
      <c r="E39" s="310"/>
      <c r="F39" s="310"/>
      <c r="G39" s="310"/>
      <c r="H39" s="1" t="s">
        <v>1</v>
      </c>
    </row>
    <row r="40" spans="1:8">
      <c r="A40" s="173"/>
      <c r="B40" s="310"/>
      <c r="C40" s="310"/>
      <c r="D40" s="310"/>
      <c r="E40" s="310"/>
      <c r="F40" s="310"/>
      <c r="G40" s="310"/>
      <c r="H40" s="1" t="s">
        <v>1</v>
      </c>
    </row>
    <row r="41" spans="1:8">
      <c r="A41" s="173"/>
      <c r="B41" s="310"/>
      <c r="C41" s="310"/>
      <c r="D41" s="310"/>
      <c r="E41" s="310"/>
      <c r="F41" s="310"/>
      <c r="G41" s="310"/>
      <c r="H41" s="1" t="s">
        <v>1</v>
      </c>
    </row>
    <row r="42" spans="1:8">
      <c r="A42" s="173"/>
      <c r="B42" s="310"/>
      <c r="C42" s="310"/>
      <c r="D42" s="310"/>
      <c r="E42" s="310"/>
      <c r="F42" s="310"/>
      <c r="G42" s="310"/>
      <c r="H42" s="1" t="s">
        <v>1</v>
      </c>
    </row>
    <row r="43" spans="1:8">
      <c r="A43" s="173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73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73"/>
      <c r="B45" s="310"/>
      <c r="C45" s="310"/>
      <c r="D45" s="310"/>
      <c r="E45" s="310"/>
      <c r="F45" s="310"/>
      <c r="G45" s="310"/>
      <c r="H45" s="1" t="s">
        <v>1</v>
      </c>
    </row>
    <row r="46" spans="1:8">
      <c r="B46" s="305"/>
      <c r="C46" s="305"/>
      <c r="D46" s="305"/>
      <c r="E46" s="305"/>
      <c r="F46" s="305"/>
      <c r="G46" s="305"/>
    </row>
    <row r="47" spans="1:8">
      <c r="B47" s="305"/>
      <c r="C47" s="305"/>
      <c r="D47" s="305"/>
      <c r="E47" s="305"/>
      <c r="F47" s="305"/>
      <c r="G47" s="305"/>
    </row>
    <row r="48" spans="1:8">
      <c r="B48" s="305"/>
      <c r="C48" s="305"/>
      <c r="D48" s="305"/>
      <c r="E48" s="305"/>
      <c r="F48" s="305"/>
      <c r="G48" s="305"/>
    </row>
    <row r="49" spans="2:7">
      <c r="B49" s="305"/>
      <c r="C49" s="305"/>
      <c r="D49" s="305"/>
      <c r="E49" s="305"/>
      <c r="F49" s="305"/>
      <c r="G49" s="305"/>
    </row>
    <row r="50" spans="2:7">
      <c r="B50" s="305"/>
      <c r="C50" s="305"/>
      <c r="D50" s="305"/>
      <c r="E50" s="305"/>
      <c r="F50" s="305"/>
      <c r="G50" s="305"/>
    </row>
    <row r="51" spans="2:7">
      <c r="B51" s="305"/>
      <c r="C51" s="305"/>
      <c r="D51" s="305"/>
      <c r="E51" s="305"/>
      <c r="F51" s="305"/>
      <c r="G51" s="305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3"/>
  <dimension ref="A1:BE65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6" t="s">
        <v>2</v>
      </c>
      <c r="B1" s="317"/>
      <c r="C1" s="174" t="s">
        <v>102</v>
      </c>
      <c r="D1" s="175"/>
      <c r="E1" s="176"/>
      <c r="F1" s="175"/>
      <c r="G1" s="177" t="s">
        <v>71</v>
      </c>
      <c r="H1" s="178" t="s">
        <v>172</v>
      </c>
      <c r="I1" s="179"/>
    </row>
    <row r="2" spans="1:57" ht="13.5" thickBot="1">
      <c r="A2" s="318" t="s">
        <v>72</v>
      </c>
      <c r="B2" s="319"/>
      <c r="C2" s="180" t="s">
        <v>886</v>
      </c>
      <c r="D2" s="181"/>
      <c r="E2" s="182"/>
      <c r="F2" s="181"/>
      <c r="G2" s="320" t="s">
        <v>885</v>
      </c>
      <c r="H2" s="321"/>
      <c r="I2" s="322"/>
    </row>
    <row r="3" spans="1:57" ht="13.5" thickTop="1">
      <c r="F3" s="115"/>
    </row>
    <row r="4" spans="1:57" ht="19.5" customHeight="1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57" ht="13.5" thickBot="1"/>
    <row r="6" spans="1:57" s="115" customFormat="1" ht="13.5" thickBot="1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57" s="115" customFormat="1" ht="13.5" thickBot="1">
      <c r="A7" s="282" t="str">
        <f>'VRN 3 Pol'!B7</f>
        <v>005</v>
      </c>
      <c r="B7" s="62" t="str">
        <f>'VRN 3 Pol'!C7</f>
        <v>Vedlejší a ostatní náklady</v>
      </c>
      <c r="D7" s="192"/>
      <c r="E7" s="283">
        <f>'VRN 3 Pol'!BA22</f>
        <v>0</v>
      </c>
      <c r="F7" s="284">
        <f>'VRN 3 Pol'!BB22</f>
        <v>0</v>
      </c>
      <c r="G7" s="284">
        <f>'VRN 3 Pol'!BC22</f>
        <v>0</v>
      </c>
      <c r="H7" s="284">
        <f>'VRN 3 Pol'!BD22</f>
        <v>0</v>
      </c>
      <c r="I7" s="285">
        <f>'VRN 3 Pol'!BE22</f>
        <v>0</v>
      </c>
    </row>
    <row r="8" spans="1:57" s="14" customFormat="1" ht="13.5" thickBot="1">
      <c r="A8" s="193"/>
      <c r="B8" s="194" t="s">
        <v>75</v>
      </c>
      <c r="C8" s="194"/>
      <c r="D8" s="195"/>
      <c r="E8" s="196">
        <f>SUM(E7:E7)</f>
        <v>0</v>
      </c>
      <c r="F8" s="197">
        <f>SUM(F7:F7)</f>
        <v>0</v>
      </c>
      <c r="G8" s="197">
        <f>SUM(G7:G7)</f>
        <v>0</v>
      </c>
      <c r="H8" s="197">
        <f>SUM(H7:H7)</f>
        <v>0</v>
      </c>
      <c r="I8" s="198">
        <f>SUM(I7:I7)</f>
        <v>0</v>
      </c>
    </row>
    <row r="9" spans="1:57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184" t="s">
        <v>76</v>
      </c>
      <c r="B10" s="184"/>
      <c r="C10" s="184"/>
      <c r="D10" s="184"/>
      <c r="E10" s="184"/>
      <c r="F10" s="184"/>
      <c r="G10" s="199"/>
      <c r="H10" s="184"/>
      <c r="I10" s="184"/>
      <c r="BA10" s="121"/>
      <c r="BB10" s="121"/>
      <c r="BC10" s="121"/>
      <c r="BD10" s="121"/>
      <c r="BE10" s="121"/>
    </row>
    <row r="11" spans="1:57" ht="13.5" thickBot="1"/>
    <row r="12" spans="1:57">
      <c r="A12" s="150" t="s">
        <v>77</v>
      </c>
      <c r="B12" s="151"/>
      <c r="C12" s="151"/>
      <c r="D12" s="200"/>
      <c r="E12" s="201" t="s">
        <v>78</v>
      </c>
      <c r="F12" s="202" t="s">
        <v>12</v>
      </c>
      <c r="G12" s="203" t="s">
        <v>79</v>
      </c>
      <c r="H12" s="204"/>
      <c r="I12" s="205" t="s">
        <v>78</v>
      </c>
    </row>
    <row r="13" spans="1:57">
      <c r="A13" s="144"/>
      <c r="B13" s="135"/>
      <c r="C13" s="135"/>
      <c r="D13" s="206"/>
      <c r="E13" s="207"/>
      <c r="F13" s="208"/>
      <c r="G13" s="209">
        <f>CHOOSE(BA13+1,E8+F8,E8+F8+H8,E8+F8+G8+H8,E8,F8,H8,G8,H8+G8,0)</f>
        <v>0</v>
      </c>
      <c r="H13" s="210"/>
      <c r="I13" s="211">
        <f>E13+F13*G13/100</f>
        <v>0</v>
      </c>
      <c r="BA13" s="1">
        <v>8</v>
      </c>
    </row>
    <row r="14" spans="1:57" ht="13.5" thickBot="1">
      <c r="A14" s="212"/>
      <c r="B14" s="213" t="s">
        <v>80</v>
      </c>
      <c r="C14" s="214"/>
      <c r="D14" s="215"/>
      <c r="E14" s="216"/>
      <c r="F14" s="217"/>
      <c r="G14" s="217"/>
      <c r="H14" s="323">
        <f>SUM(I13:I13)</f>
        <v>0</v>
      </c>
      <c r="I14" s="324"/>
    </row>
    <row r="16" spans="1:57">
      <c r="B16" s="14"/>
      <c r="F16" s="218"/>
      <c r="G16" s="219"/>
      <c r="H16" s="219"/>
      <c r="I16" s="46"/>
    </row>
    <row r="17" spans="6:9">
      <c r="F17" s="218"/>
      <c r="G17" s="219"/>
      <c r="H17" s="219"/>
      <c r="I17" s="46"/>
    </row>
    <row r="18" spans="6:9">
      <c r="F18" s="218"/>
      <c r="G18" s="219"/>
      <c r="H18" s="219"/>
      <c r="I18" s="46"/>
    </row>
    <row r="19" spans="6:9">
      <c r="F19" s="218"/>
      <c r="G19" s="219"/>
      <c r="H19" s="219"/>
      <c r="I19" s="46"/>
    </row>
    <row r="20" spans="6:9">
      <c r="F20" s="218"/>
      <c r="G20" s="219"/>
      <c r="H20" s="219"/>
      <c r="I20" s="46"/>
    </row>
    <row r="21" spans="6:9">
      <c r="F21" s="218"/>
      <c r="G21" s="219"/>
      <c r="H21" s="219"/>
      <c r="I21" s="46"/>
    </row>
    <row r="22" spans="6:9">
      <c r="F22" s="218"/>
      <c r="G22" s="219"/>
      <c r="H22" s="219"/>
      <c r="I22" s="46"/>
    </row>
    <row r="23" spans="6:9">
      <c r="F23" s="218"/>
      <c r="G23" s="219"/>
      <c r="H23" s="219"/>
      <c r="I23" s="46"/>
    </row>
    <row r="24" spans="6:9">
      <c r="F24" s="218"/>
      <c r="G24" s="219"/>
      <c r="H24" s="219"/>
      <c r="I24" s="46"/>
    </row>
    <row r="25" spans="6:9">
      <c r="F25" s="218"/>
      <c r="G25" s="219"/>
      <c r="H25" s="219"/>
      <c r="I25" s="46"/>
    </row>
    <row r="26" spans="6:9">
      <c r="F26" s="218"/>
      <c r="G26" s="219"/>
      <c r="H26" s="219"/>
      <c r="I26" s="46"/>
    </row>
    <row r="27" spans="6:9">
      <c r="F27" s="218"/>
      <c r="G27" s="219"/>
      <c r="H27" s="219"/>
      <c r="I27" s="46"/>
    </row>
    <row r="28" spans="6:9">
      <c r="F28" s="218"/>
      <c r="G28" s="219"/>
      <c r="H28" s="219"/>
      <c r="I28" s="46"/>
    </row>
    <row r="29" spans="6:9">
      <c r="F29" s="218"/>
      <c r="G29" s="219"/>
      <c r="H29" s="219"/>
      <c r="I29" s="46"/>
    </row>
    <row r="30" spans="6:9">
      <c r="F30" s="218"/>
      <c r="G30" s="219"/>
      <c r="H30" s="219"/>
      <c r="I30" s="46"/>
    </row>
    <row r="31" spans="6:9">
      <c r="F31" s="218"/>
      <c r="G31" s="219"/>
      <c r="H31" s="219"/>
      <c r="I31" s="46"/>
    </row>
    <row r="32" spans="6:9">
      <c r="F32" s="218"/>
      <c r="G32" s="219"/>
      <c r="H32" s="219"/>
      <c r="I32" s="46"/>
    </row>
    <row r="33" spans="6:9">
      <c r="F33" s="218"/>
      <c r="G33" s="219"/>
      <c r="H33" s="219"/>
      <c r="I33" s="46"/>
    </row>
    <row r="34" spans="6:9">
      <c r="F34" s="218"/>
      <c r="G34" s="219"/>
      <c r="H34" s="219"/>
      <c r="I34" s="46"/>
    </row>
    <row r="35" spans="6:9">
      <c r="F35" s="218"/>
      <c r="G35" s="219"/>
      <c r="H35" s="219"/>
      <c r="I35" s="46"/>
    </row>
    <row r="36" spans="6:9">
      <c r="F36" s="218"/>
      <c r="G36" s="219"/>
      <c r="H36" s="219"/>
      <c r="I36" s="46"/>
    </row>
    <row r="37" spans="6:9">
      <c r="F37" s="218"/>
      <c r="G37" s="219"/>
      <c r="H37" s="219"/>
      <c r="I37" s="46"/>
    </row>
    <row r="38" spans="6:9">
      <c r="F38" s="218"/>
      <c r="G38" s="219"/>
      <c r="H38" s="219"/>
      <c r="I38" s="46"/>
    </row>
    <row r="39" spans="6:9">
      <c r="F39" s="218"/>
      <c r="G39" s="219"/>
      <c r="H39" s="219"/>
      <c r="I39" s="46"/>
    </row>
    <row r="40" spans="6:9">
      <c r="F40" s="218"/>
      <c r="G40" s="219"/>
      <c r="H40" s="219"/>
      <c r="I40" s="46"/>
    </row>
    <row r="41" spans="6:9">
      <c r="F41" s="218"/>
      <c r="G41" s="219"/>
      <c r="H41" s="219"/>
      <c r="I41" s="46"/>
    </row>
    <row r="42" spans="6:9">
      <c r="F42" s="218"/>
      <c r="G42" s="219"/>
      <c r="H42" s="219"/>
      <c r="I42" s="46"/>
    </row>
    <row r="43" spans="6:9">
      <c r="F43" s="218"/>
      <c r="G43" s="219"/>
      <c r="H43" s="219"/>
      <c r="I43" s="46"/>
    </row>
    <row r="44" spans="6:9">
      <c r="F44" s="218"/>
      <c r="G44" s="219"/>
      <c r="H44" s="219"/>
      <c r="I44" s="46"/>
    </row>
    <row r="45" spans="6:9">
      <c r="F45" s="218"/>
      <c r="G45" s="219"/>
      <c r="H45" s="219"/>
      <c r="I45" s="46"/>
    </row>
    <row r="46" spans="6:9">
      <c r="F46" s="218"/>
      <c r="G46" s="219"/>
      <c r="H46" s="219"/>
      <c r="I46" s="46"/>
    </row>
    <row r="47" spans="6:9">
      <c r="F47" s="218"/>
      <c r="G47" s="219"/>
      <c r="H47" s="219"/>
      <c r="I47" s="46"/>
    </row>
    <row r="48" spans="6:9">
      <c r="F48" s="218"/>
      <c r="G48" s="219"/>
      <c r="H48" s="219"/>
      <c r="I48" s="46"/>
    </row>
    <row r="49" spans="6:9">
      <c r="F49" s="218"/>
      <c r="G49" s="219"/>
      <c r="H49" s="219"/>
      <c r="I49" s="46"/>
    </row>
    <row r="50" spans="6:9">
      <c r="F50" s="218"/>
      <c r="G50" s="219"/>
      <c r="H50" s="219"/>
      <c r="I50" s="46"/>
    </row>
    <row r="51" spans="6:9">
      <c r="F51" s="218"/>
      <c r="G51" s="219"/>
      <c r="H51" s="219"/>
      <c r="I51" s="46"/>
    </row>
    <row r="52" spans="6:9">
      <c r="F52" s="218"/>
      <c r="G52" s="219"/>
      <c r="H52" s="219"/>
      <c r="I52" s="46"/>
    </row>
    <row r="53" spans="6:9">
      <c r="F53" s="218"/>
      <c r="G53" s="219"/>
      <c r="H53" s="219"/>
      <c r="I53" s="46"/>
    </row>
    <row r="54" spans="6:9">
      <c r="F54" s="218"/>
      <c r="G54" s="219"/>
      <c r="H54" s="219"/>
      <c r="I54" s="46"/>
    </row>
    <row r="55" spans="6:9">
      <c r="F55" s="218"/>
      <c r="G55" s="219"/>
      <c r="H55" s="219"/>
      <c r="I55" s="46"/>
    </row>
    <row r="56" spans="6:9">
      <c r="F56" s="218"/>
      <c r="G56" s="219"/>
      <c r="H56" s="219"/>
      <c r="I56" s="46"/>
    </row>
    <row r="57" spans="6:9">
      <c r="F57" s="218"/>
      <c r="G57" s="219"/>
      <c r="H57" s="219"/>
      <c r="I57" s="46"/>
    </row>
    <row r="58" spans="6:9">
      <c r="F58" s="218"/>
      <c r="G58" s="219"/>
      <c r="H58" s="219"/>
      <c r="I58" s="46"/>
    </row>
    <row r="59" spans="6:9">
      <c r="F59" s="218"/>
      <c r="G59" s="219"/>
      <c r="H59" s="219"/>
      <c r="I59" s="46"/>
    </row>
    <row r="60" spans="6:9">
      <c r="F60" s="218"/>
      <c r="G60" s="219"/>
      <c r="H60" s="219"/>
      <c r="I60" s="46"/>
    </row>
    <row r="61" spans="6:9">
      <c r="F61" s="218"/>
      <c r="G61" s="219"/>
      <c r="H61" s="219"/>
      <c r="I61" s="46"/>
    </row>
    <row r="62" spans="6:9">
      <c r="F62" s="218"/>
      <c r="G62" s="219"/>
      <c r="H62" s="219"/>
      <c r="I62" s="46"/>
    </row>
    <row r="63" spans="6:9">
      <c r="F63" s="218"/>
      <c r="G63" s="219"/>
      <c r="H63" s="219"/>
      <c r="I63" s="46"/>
    </row>
    <row r="64" spans="6:9">
      <c r="F64" s="218"/>
      <c r="G64" s="219"/>
      <c r="H64" s="219"/>
      <c r="I64" s="46"/>
    </row>
    <row r="65" spans="6:9">
      <c r="F65" s="218"/>
      <c r="G65" s="219"/>
      <c r="H65" s="219"/>
      <c r="I65" s="46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/>
  <dimension ref="A1:CB95"/>
  <sheetViews>
    <sheetView showGridLines="0" showZeros="0" zoomScaleNormal="100" zoomScaleSheetLayoutView="100" workbookViewId="0">
      <selection activeCell="F15" sqref="F15"/>
    </sheetView>
  </sheetViews>
  <sheetFormatPr defaultRowHeight="12.75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>
      <c r="A1" s="330" t="s">
        <v>99</v>
      </c>
      <c r="B1" s="330"/>
      <c r="C1" s="330"/>
      <c r="D1" s="330"/>
      <c r="E1" s="330"/>
      <c r="F1" s="330"/>
      <c r="G1" s="330"/>
    </row>
    <row r="2" spans="1:80" ht="14.25" customHeight="1" thickBot="1">
      <c r="B2" s="221"/>
      <c r="C2" s="222"/>
      <c r="D2" s="222"/>
      <c r="E2" s="223"/>
      <c r="F2" s="222"/>
      <c r="G2" s="222"/>
    </row>
    <row r="3" spans="1:80" ht="13.5" thickTop="1">
      <c r="A3" s="316" t="s">
        <v>2</v>
      </c>
      <c r="B3" s="317"/>
      <c r="C3" s="174" t="s">
        <v>102</v>
      </c>
      <c r="D3" s="224"/>
      <c r="E3" s="225" t="s">
        <v>81</v>
      </c>
      <c r="F3" s="226" t="str">
        <f>'VRN 3 Rek'!H1</f>
        <v>3</v>
      </c>
      <c r="G3" s="227"/>
    </row>
    <row r="4" spans="1:80" ht="13.5" thickBot="1">
      <c r="A4" s="331" t="s">
        <v>72</v>
      </c>
      <c r="B4" s="319"/>
      <c r="C4" s="180" t="s">
        <v>886</v>
      </c>
      <c r="D4" s="228"/>
      <c r="E4" s="332" t="str">
        <f>'VRN 3 Rek'!G2</f>
        <v>Ostatní a vedlejší náklady</v>
      </c>
      <c r="F4" s="333"/>
      <c r="G4" s="334"/>
    </row>
    <row r="5" spans="1:80" ht="13.5" thickTop="1">
      <c r="A5" s="229"/>
      <c r="G5" s="231"/>
    </row>
    <row r="6" spans="1:80" ht="27" customHeight="1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>
      <c r="A7" s="237" t="s">
        <v>93</v>
      </c>
      <c r="B7" s="238" t="s">
        <v>887</v>
      </c>
      <c r="C7" s="239" t="s">
        <v>888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>
      <c r="A8" s="248">
        <v>1</v>
      </c>
      <c r="B8" s="249" t="s">
        <v>890</v>
      </c>
      <c r="C8" s="250" t="s">
        <v>891</v>
      </c>
      <c r="D8" s="251" t="s">
        <v>882</v>
      </c>
      <c r="E8" s="252">
        <v>1</v>
      </c>
      <c r="F8" s="252">
        <v>0</v>
      </c>
      <c r="G8" s="253">
        <f t="shared" ref="G8:G21" si="0">E8*F8</f>
        <v>0</v>
      </c>
      <c r="H8" s="254">
        <v>0</v>
      </c>
      <c r="I8" s="255">
        <f t="shared" ref="I8:I21" si="1">E8*H8</f>
        <v>0</v>
      </c>
      <c r="J8" s="254"/>
      <c r="K8" s="255">
        <f t="shared" ref="K8:K21" si="2"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1</v>
      </c>
      <c r="BA8" s="220">
        <f t="shared" ref="BA8:BA21" si="3">IF(AZ8=1,G8,0)</f>
        <v>0</v>
      </c>
      <c r="BB8" s="220">
        <f t="shared" ref="BB8:BB21" si="4">IF(AZ8=2,G8,0)</f>
        <v>0</v>
      </c>
      <c r="BC8" s="220">
        <f t="shared" ref="BC8:BC21" si="5">IF(AZ8=3,G8,0)</f>
        <v>0</v>
      </c>
      <c r="BD8" s="220">
        <f t="shared" ref="BD8:BD21" si="6">IF(AZ8=4,G8,0)</f>
        <v>0</v>
      </c>
      <c r="BE8" s="220">
        <f t="shared" ref="BE8:BE21" si="7">IF(AZ8=5,G8,0)</f>
        <v>0</v>
      </c>
      <c r="CA8" s="247">
        <v>12</v>
      </c>
      <c r="CB8" s="247">
        <v>0</v>
      </c>
    </row>
    <row r="9" spans="1:80">
      <c r="A9" s="248">
        <v>2</v>
      </c>
      <c r="B9" s="249" t="s">
        <v>892</v>
      </c>
      <c r="C9" s="250" t="s">
        <v>893</v>
      </c>
      <c r="D9" s="251" t="s">
        <v>882</v>
      </c>
      <c r="E9" s="252">
        <v>1</v>
      </c>
      <c r="F9" s="252">
        <v>0</v>
      </c>
      <c r="G9" s="253">
        <f t="shared" si="0"/>
        <v>0</v>
      </c>
      <c r="H9" s="254">
        <v>0</v>
      </c>
      <c r="I9" s="255">
        <f t="shared" si="1"/>
        <v>0</v>
      </c>
      <c r="J9" s="254"/>
      <c r="K9" s="255">
        <f t="shared" si="2"/>
        <v>0</v>
      </c>
      <c r="O9" s="247">
        <v>2</v>
      </c>
      <c r="AA9" s="220">
        <v>12</v>
      </c>
      <c r="AB9" s="220">
        <v>0</v>
      </c>
      <c r="AC9" s="220">
        <v>2</v>
      </c>
      <c r="AZ9" s="220">
        <v>1</v>
      </c>
      <c r="BA9" s="220">
        <f t="shared" si="3"/>
        <v>0</v>
      </c>
      <c r="BB9" s="220">
        <f t="shared" si="4"/>
        <v>0</v>
      </c>
      <c r="BC9" s="220">
        <f t="shared" si="5"/>
        <v>0</v>
      </c>
      <c r="BD9" s="220">
        <f t="shared" si="6"/>
        <v>0</v>
      </c>
      <c r="BE9" s="220">
        <f t="shared" si="7"/>
        <v>0</v>
      </c>
      <c r="CA9" s="247">
        <v>12</v>
      </c>
      <c r="CB9" s="247">
        <v>0</v>
      </c>
    </row>
    <row r="10" spans="1:80">
      <c r="A10" s="248">
        <v>3</v>
      </c>
      <c r="B10" s="249" t="s">
        <v>894</v>
      </c>
      <c r="C10" s="250" t="s">
        <v>895</v>
      </c>
      <c r="D10" s="251" t="s">
        <v>882</v>
      </c>
      <c r="E10" s="252">
        <v>1</v>
      </c>
      <c r="F10" s="252">
        <v>0</v>
      </c>
      <c r="G10" s="253">
        <f t="shared" si="0"/>
        <v>0</v>
      </c>
      <c r="H10" s="254">
        <v>0</v>
      </c>
      <c r="I10" s="255">
        <f t="shared" si="1"/>
        <v>0</v>
      </c>
      <c r="J10" s="254"/>
      <c r="K10" s="255">
        <f t="shared" si="2"/>
        <v>0</v>
      </c>
      <c r="O10" s="247">
        <v>2</v>
      </c>
      <c r="AA10" s="220">
        <v>12</v>
      </c>
      <c r="AB10" s="220">
        <v>0</v>
      </c>
      <c r="AC10" s="220">
        <v>3</v>
      </c>
      <c r="AZ10" s="220">
        <v>1</v>
      </c>
      <c r="BA10" s="220">
        <f t="shared" si="3"/>
        <v>0</v>
      </c>
      <c r="BB10" s="220">
        <f t="shared" si="4"/>
        <v>0</v>
      </c>
      <c r="BC10" s="220">
        <f t="shared" si="5"/>
        <v>0</v>
      </c>
      <c r="BD10" s="220">
        <f t="shared" si="6"/>
        <v>0</v>
      </c>
      <c r="BE10" s="220">
        <f t="shared" si="7"/>
        <v>0</v>
      </c>
      <c r="CA10" s="247">
        <v>12</v>
      </c>
      <c r="CB10" s="247">
        <v>0</v>
      </c>
    </row>
    <row r="11" spans="1:80">
      <c r="A11" s="248">
        <v>4</v>
      </c>
      <c r="B11" s="249" t="s">
        <v>896</v>
      </c>
      <c r="C11" s="250" t="s">
        <v>897</v>
      </c>
      <c r="D11" s="251" t="s">
        <v>882</v>
      </c>
      <c r="E11" s="252">
        <v>1</v>
      </c>
      <c r="F11" s="252">
        <v>0</v>
      </c>
      <c r="G11" s="253">
        <f t="shared" si="0"/>
        <v>0</v>
      </c>
      <c r="H11" s="254">
        <v>0</v>
      </c>
      <c r="I11" s="255">
        <f t="shared" si="1"/>
        <v>0</v>
      </c>
      <c r="J11" s="254"/>
      <c r="K11" s="255">
        <f t="shared" si="2"/>
        <v>0</v>
      </c>
      <c r="O11" s="247">
        <v>2</v>
      </c>
      <c r="AA11" s="220">
        <v>12</v>
      </c>
      <c r="AB11" s="220">
        <v>0</v>
      </c>
      <c r="AC11" s="220">
        <v>4</v>
      </c>
      <c r="AZ11" s="220">
        <v>1</v>
      </c>
      <c r="BA11" s="220">
        <f t="shared" si="3"/>
        <v>0</v>
      </c>
      <c r="BB11" s="220">
        <f t="shared" si="4"/>
        <v>0</v>
      </c>
      <c r="BC11" s="220">
        <f t="shared" si="5"/>
        <v>0</v>
      </c>
      <c r="BD11" s="220">
        <f t="shared" si="6"/>
        <v>0</v>
      </c>
      <c r="BE11" s="220">
        <f t="shared" si="7"/>
        <v>0</v>
      </c>
      <c r="CA11" s="247">
        <v>12</v>
      </c>
      <c r="CB11" s="247">
        <v>0</v>
      </c>
    </row>
    <row r="12" spans="1:80">
      <c r="A12" s="248">
        <v>5</v>
      </c>
      <c r="B12" s="249" t="s">
        <v>898</v>
      </c>
      <c r="C12" s="250" t="s">
        <v>899</v>
      </c>
      <c r="D12" s="251" t="s">
        <v>882</v>
      </c>
      <c r="E12" s="252">
        <v>1</v>
      </c>
      <c r="F12" s="252">
        <v>0</v>
      </c>
      <c r="G12" s="253">
        <f t="shared" si="0"/>
        <v>0</v>
      </c>
      <c r="H12" s="254">
        <v>0</v>
      </c>
      <c r="I12" s="255">
        <f t="shared" si="1"/>
        <v>0</v>
      </c>
      <c r="J12" s="254"/>
      <c r="K12" s="255">
        <f t="shared" si="2"/>
        <v>0</v>
      </c>
      <c r="O12" s="247">
        <v>2</v>
      </c>
      <c r="AA12" s="220">
        <v>12</v>
      </c>
      <c r="AB12" s="220">
        <v>0</v>
      </c>
      <c r="AC12" s="220">
        <v>5</v>
      </c>
      <c r="AZ12" s="220">
        <v>1</v>
      </c>
      <c r="BA12" s="220">
        <f t="shared" si="3"/>
        <v>0</v>
      </c>
      <c r="BB12" s="220">
        <f t="shared" si="4"/>
        <v>0</v>
      </c>
      <c r="BC12" s="220">
        <f t="shared" si="5"/>
        <v>0</v>
      </c>
      <c r="BD12" s="220">
        <f t="shared" si="6"/>
        <v>0</v>
      </c>
      <c r="BE12" s="220">
        <f t="shared" si="7"/>
        <v>0</v>
      </c>
      <c r="CA12" s="247">
        <v>12</v>
      </c>
      <c r="CB12" s="247">
        <v>0</v>
      </c>
    </row>
    <row r="13" spans="1:80">
      <c r="A13" s="248">
        <v>6</v>
      </c>
      <c r="B13" s="249" t="s">
        <v>900</v>
      </c>
      <c r="C13" s="250" t="s">
        <v>901</v>
      </c>
      <c r="D13" s="251" t="s">
        <v>882</v>
      </c>
      <c r="E13" s="252">
        <v>1</v>
      </c>
      <c r="F13" s="252">
        <v>0</v>
      </c>
      <c r="G13" s="253">
        <f t="shared" si="0"/>
        <v>0</v>
      </c>
      <c r="H13" s="254">
        <v>0</v>
      </c>
      <c r="I13" s="255">
        <f t="shared" si="1"/>
        <v>0</v>
      </c>
      <c r="J13" s="254"/>
      <c r="K13" s="255">
        <f t="shared" si="2"/>
        <v>0</v>
      </c>
      <c r="O13" s="247">
        <v>2</v>
      </c>
      <c r="AA13" s="220">
        <v>12</v>
      </c>
      <c r="AB13" s="220">
        <v>0</v>
      </c>
      <c r="AC13" s="220">
        <v>6</v>
      </c>
      <c r="AZ13" s="220">
        <v>1</v>
      </c>
      <c r="BA13" s="220">
        <f t="shared" si="3"/>
        <v>0</v>
      </c>
      <c r="BB13" s="220">
        <f t="shared" si="4"/>
        <v>0</v>
      </c>
      <c r="BC13" s="220">
        <f t="shared" si="5"/>
        <v>0</v>
      </c>
      <c r="BD13" s="220">
        <f t="shared" si="6"/>
        <v>0</v>
      </c>
      <c r="BE13" s="220">
        <f t="shared" si="7"/>
        <v>0</v>
      </c>
      <c r="CA13" s="247">
        <v>12</v>
      </c>
      <c r="CB13" s="247">
        <v>0</v>
      </c>
    </row>
    <row r="14" spans="1:80" ht="22.5">
      <c r="A14" s="248">
        <v>7</v>
      </c>
      <c r="B14" s="249" t="s">
        <v>902</v>
      </c>
      <c r="C14" s="250" t="s">
        <v>903</v>
      </c>
      <c r="D14" s="251" t="s">
        <v>882</v>
      </c>
      <c r="E14" s="252">
        <v>1</v>
      </c>
      <c r="F14" s="252">
        <v>0</v>
      </c>
      <c r="G14" s="253">
        <f t="shared" si="0"/>
        <v>0</v>
      </c>
      <c r="H14" s="254">
        <v>0</v>
      </c>
      <c r="I14" s="255">
        <f t="shared" si="1"/>
        <v>0</v>
      </c>
      <c r="J14" s="254"/>
      <c r="K14" s="255">
        <f t="shared" si="2"/>
        <v>0</v>
      </c>
      <c r="O14" s="247">
        <v>2</v>
      </c>
      <c r="AA14" s="220">
        <v>12</v>
      </c>
      <c r="AB14" s="220">
        <v>0</v>
      </c>
      <c r="AC14" s="220">
        <v>14</v>
      </c>
      <c r="AZ14" s="220">
        <v>1</v>
      </c>
      <c r="BA14" s="220">
        <f t="shared" si="3"/>
        <v>0</v>
      </c>
      <c r="BB14" s="220">
        <f t="shared" si="4"/>
        <v>0</v>
      </c>
      <c r="BC14" s="220">
        <f t="shared" si="5"/>
        <v>0</v>
      </c>
      <c r="BD14" s="220">
        <f t="shared" si="6"/>
        <v>0</v>
      </c>
      <c r="BE14" s="220">
        <f t="shared" si="7"/>
        <v>0</v>
      </c>
      <c r="CA14" s="247">
        <v>12</v>
      </c>
      <c r="CB14" s="247">
        <v>0</v>
      </c>
    </row>
    <row r="15" spans="1:80" ht="22.5">
      <c r="A15" s="248">
        <v>8</v>
      </c>
      <c r="B15" s="249" t="s">
        <v>904</v>
      </c>
      <c r="C15" s="250" t="s">
        <v>905</v>
      </c>
      <c r="D15" s="251" t="s">
        <v>12</v>
      </c>
      <c r="E15" s="252">
        <v>5</v>
      </c>
      <c r="F15" s="252">
        <f>('01 SO 01.1 KL'!C23+'01 Z2 KL'!C23)/100</f>
        <v>0</v>
      </c>
      <c r="G15" s="253">
        <f t="shared" si="0"/>
        <v>0</v>
      </c>
      <c r="H15" s="254">
        <v>0</v>
      </c>
      <c r="I15" s="255">
        <f t="shared" si="1"/>
        <v>0</v>
      </c>
      <c r="J15" s="254"/>
      <c r="K15" s="255">
        <f t="shared" si="2"/>
        <v>0</v>
      </c>
      <c r="O15" s="247">
        <v>2</v>
      </c>
      <c r="AA15" s="220">
        <v>12</v>
      </c>
      <c r="AB15" s="220">
        <v>0</v>
      </c>
      <c r="AC15" s="220">
        <v>7</v>
      </c>
      <c r="AZ15" s="220">
        <v>1</v>
      </c>
      <c r="BA15" s="220">
        <f t="shared" si="3"/>
        <v>0</v>
      </c>
      <c r="BB15" s="220">
        <f t="shared" si="4"/>
        <v>0</v>
      </c>
      <c r="BC15" s="220">
        <f t="shared" si="5"/>
        <v>0</v>
      </c>
      <c r="BD15" s="220">
        <f t="shared" si="6"/>
        <v>0</v>
      </c>
      <c r="BE15" s="220">
        <f t="shared" si="7"/>
        <v>0</v>
      </c>
      <c r="CA15" s="247">
        <v>12</v>
      </c>
      <c r="CB15" s="247">
        <v>0</v>
      </c>
    </row>
    <row r="16" spans="1:80" ht="22.5">
      <c r="A16" s="248">
        <v>9</v>
      </c>
      <c r="B16" s="249" t="s">
        <v>906</v>
      </c>
      <c r="C16" s="250" t="s">
        <v>907</v>
      </c>
      <c r="D16" s="251" t="s">
        <v>882</v>
      </c>
      <c r="E16" s="252">
        <v>1</v>
      </c>
      <c r="F16" s="252">
        <v>0</v>
      </c>
      <c r="G16" s="253">
        <f t="shared" si="0"/>
        <v>0</v>
      </c>
      <c r="H16" s="254">
        <v>0</v>
      </c>
      <c r="I16" s="255">
        <f t="shared" si="1"/>
        <v>0</v>
      </c>
      <c r="J16" s="254"/>
      <c r="K16" s="255">
        <f t="shared" si="2"/>
        <v>0</v>
      </c>
      <c r="O16" s="247">
        <v>2</v>
      </c>
      <c r="AA16" s="220">
        <v>12</v>
      </c>
      <c r="AB16" s="220">
        <v>0</v>
      </c>
      <c r="AC16" s="220">
        <v>8</v>
      </c>
      <c r="AZ16" s="220">
        <v>1</v>
      </c>
      <c r="BA16" s="220">
        <f t="shared" si="3"/>
        <v>0</v>
      </c>
      <c r="BB16" s="220">
        <f t="shared" si="4"/>
        <v>0</v>
      </c>
      <c r="BC16" s="220">
        <f t="shared" si="5"/>
        <v>0</v>
      </c>
      <c r="BD16" s="220">
        <f t="shared" si="6"/>
        <v>0</v>
      </c>
      <c r="BE16" s="220">
        <f t="shared" si="7"/>
        <v>0</v>
      </c>
      <c r="CA16" s="247">
        <v>12</v>
      </c>
      <c r="CB16" s="247">
        <v>0</v>
      </c>
    </row>
    <row r="17" spans="1:80" ht="22.5">
      <c r="A17" s="248">
        <v>10</v>
      </c>
      <c r="B17" s="249" t="s">
        <v>908</v>
      </c>
      <c r="C17" s="250" t="s">
        <v>909</v>
      </c>
      <c r="D17" s="251" t="s">
        <v>882</v>
      </c>
      <c r="E17" s="252">
        <v>1</v>
      </c>
      <c r="F17" s="252">
        <v>0</v>
      </c>
      <c r="G17" s="253">
        <f t="shared" si="0"/>
        <v>0</v>
      </c>
      <c r="H17" s="254">
        <v>0</v>
      </c>
      <c r="I17" s="255">
        <f t="shared" si="1"/>
        <v>0</v>
      </c>
      <c r="J17" s="254"/>
      <c r="K17" s="255">
        <f t="shared" si="2"/>
        <v>0</v>
      </c>
      <c r="O17" s="247">
        <v>2</v>
      </c>
      <c r="AA17" s="220">
        <v>12</v>
      </c>
      <c r="AB17" s="220">
        <v>0</v>
      </c>
      <c r="AC17" s="220">
        <v>9</v>
      </c>
      <c r="AZ17" s="220">
        <v>1</v>
      </c>
      <c r="BA17" s="220">
        <f t="shared" si="3"/>
        <v>0</v>
      </c>
      <c r="BB17" s="220">
        <f t="shared" si="4"/>
        <v>0</v>
      </c>
      <c r="BC17" s="220">
        <f t="shared" si="5"/>
        <v>0</v>
      </c>
      <c r="BD17" s="220">
        <f t="shared" si="6"/>
        <v>0</v>
      </c>
      <c r="BE17" s="220">
        <f t="shared" si="7"/>
        <v>0</v>
      </c>
      <c r="CA17" s="247">
        <v>12</v>
      </c>
      <c r="CB17" s="247">
        <v>0</v>
      </c>
    </row>
    <row r="18" spans="1:80" ht="22.5">
      <c r="A18" s="248">
        <v>11</v>
      </c>
      <c r="B18" s="249" t="s">
        <v>910</v>
      </c>
      <c r="C18" s="250" t="s">
        <v>911</v>
      </c>
      <c r="D18" s="251" t="s">
        <v>882</v>
      </c>
      <c r="E18" s="252">
        <v>1</v>
      </c>
      <c r="F18" s="252">
        <v>0</v>
      </c>
      <c r="G18" s="253">
        <f t="shared" si="0"/>
        <v>0</v>
      </c>
      <c r="H18" s="254">
        <v>0</v>
      </c>
      <c r="I18" s="255">
        <f t="shared" si="1"/>
        <v>0</v>
      </c>
      <c r="J18" s="254"/>
      <c r="K18" s="255">
        <f t="shared" si="2"/>
        <v>0</v>
      </c>
      <c r="O18" s="247">
        <v>2</v>
      </c>
      <c r="AA18" s="220">
        <v>12</v>
      </c>
      <c r="AB18" s="220">
        <v>0</v>
      </c>
      <c r="AC18" s="220">
        <v>10</v>
      </c>
      <c r="AZ18" s="220">
        <v>1</v>
      </c>
      <c r="BA18" s="220">
        <f t="shared" si="3"/>
        <v>0</v>
      </c>
      <c r="BB18" s="220">
        <f t="shared" si="4"/>
        <v>0</v>
      </c>
      <c r="BC18" s="220">
        <f t="shared" si="5"/>
        <v>0</v>
      </c>
      <c r="BD18" s="220">
        <f t="shared" si="6"/>
        <v>0</v>
      </c>
      <c r="BE18" s="220">
        <f t="shared" si="7"/>
        <v>0</v>
      </c>
      <c r="CA18" s="247">
        <v>12</v>
      </c>
      <c r="CB18" s="247">
        <v>0</v>
      </c>
    </row>
    <row r="19" spans="1:80" ht="22.5">
      <c r="A19" s="248">
        <v>12</v>
      </c>
      <c r="B19" s="249" t="s">
        <v>912</v>
      </c>
      <c r="C19" s="250" t="s">
        <v>913</v>
      </c>
      <c r="D19" s="251" t="s">
        <v>882</v>
      </c>
      <c r="E19" s="252">
        <v>1</v>
      </c>
      <c r="F19" s="252">
        <v>0</v>
      </c>
      <c r="G19" s="253">
        <f t="shared" si="0"/>
        <v>0</v>
      </c>
      <c r="H19" s="254">
        <v>0</v>
      </c>
      <c r="I19" s="255">
        <f t="shared" si="1"/>
        <v>0</v>
      </c>
      <c r="J19" s="254"/>
      <c r="K19" s="255">
        <f t="shared" si="2"/>
        <v>0</v>
      </c>
      <c r="O19" s="247">
        <v>2</v>
      </c>
      <c r="AA19" s="220">
        <v>12</v>
      </c>
      <c r="AB19" s="220">
        <v>0</v>
      </c>
      <c r="AC19" s="220">
        <v>11</v>
      </c>
      <c r="AZ19" s="220">
        <v>1</v>
      </c>
      <c r="BA19" s="220">
        <f t="shared" si="3"/>
        <v>0</v>
      </c>
      <c r="BB19" s="220">
        <f t="shared" si="4"/>
        <v>0</v>
      </c>
      <c r="BC19" s="220">
        <f t="shared" si="5"/>
        <v>0</v>
      </c>
      <c r="BD19" s="220">
        <f t="shared" si="6"/>
        <v>0</v>
      </c>
      <c r="BE19" s="220">
        <f t="shared" si="7"/>
        <v>0</v>
      </c>
      <c r="CA19" s="247">
        <v>12</v>
      </c>
      <c r="CB19" s="247">
        <v>0</v>
      </c>
    </row>
    <row r="20" spans="1:80" ht="22.5">
      <c r="A20" s="248">
        <v>13</v>
      </c>
      <c r="B20" s="249" t="s">
        <v>914</v>
      </c>
      <c r="C20" s="250" t="s">
        <v>915</v>
      </c>
      <c r="D20" s="251" t="s">
        <v>882</v>
      </c>
      <c r="E20" s="252">
        <v>1</v>
      </c>
      <c r="F20" s="252">
        <v>0</v>
      </c>
      <c r="G20" s="253">
        <f t="shared" si="0"/>
        <v>0</v>
      </c>
      <c r="H20" s="254">
        <v>0</v>
      </c>
      <c r="I20" s="255">
        <f t="shared" si="1"/>
        <v>0</v>
      </c>
      <c r="J20" s="254"/>
      <c r="K20" s="255">
        <f t="shared" si="2"/>
        <v>0</v>
      </c>
      <c r="O20" s="247">
        <v>2</v>
      </c>
      <c r="AA20" s="220">
        <v>12</v>
      </c>
      <c r="AB20" s="220">
        <v>0</v>
      </c>
      <c r="AC20" s="220">
        <v>12</v>
      </c>
      <c r="AZ20" s="220">
        <v>1</v>
      </c>
      <c r="BA20" s="220">
        <f t="shared" si="3"/>
        <v>0</v>
      </c>
      <c r="BB20" s="220">
        <f t="shared" si="4"/>
        <v>0</v>
      </c>
      <c r="BC20" s="220">
        <f t="shared" si="5"/>
        <v>0</v>
      </c>
      <c r="BD20" s="220">
        <f t="shared" si="6"/>
        <v>0</v>
      </c>
      <c r="BE20" s="220">
        <f t="shared" si="7"/>
        <v>0</v>
      </c>
      <c r="CA20" s="247">
        <v>12</v>
      </c>
      <c r="CB20" s="247">
        <v>0</v>
      </c>
    </row>
    <row r="21" spans="1:80">
      <c r="A21" s="248">
        <v>14</v>
      </c>
      <c r="B21" s="249" t="s">
        <v>916</v>
      </c>
      <c r="C21" s="250" t="s">
        <v>917</v>
      </c>
      <c r="D21" s="251" t="s">
        <v>882</v>
      </c>
      <c r="E21" s="252">
        <v>1</v>
      </c>
      <c r="F21" s="252">
        <v>0</v>
      </c>
      <c r="G21" s="253">
        <f t="shared" si="0"/>
        <v>0</v>
      </c>
      <c r="H21" s="254">
        <v>0</v>
      </c>
      <c r="I21" s="255">
        <f t="shared" si="1"/>
        <v>0</v>
      </c>
      <c r="J21" s="254"/>
      <c r="K21" s="255">
        <f t="shared" si="2"/>
        <v>0</v>
      </c>
      <c r="O21" s="247">
        <v>2</v>
      </c>
      <c r="AA21" s="220">
        <v>12</v>
      </c>
      <c r="AB21" s="220">
        <v>0</v>
      </c>
      <c r="AC21" s="220">
        <v>13</v>
      </c>
      <c r="AZ21" s="220">
        <v>1</v>
      </c>
      <c r="BA21" s="220">
        <f t="shared" si="3"/>
        <v>0</v>
      </c>
      <c r="BB21" s="220">
        <f t="shared" si="4"/>
        <v>0</v>
      </c>
      <c r="BC21" s="220">
        <f t="shared" si="5"/>
        <v>0</v>
      </c>
      <c r="BD21" s="220">
        <f t="shared" si="6"/>
        <v>0</v>
      </c>
      <c r="BE21" s="220">
        <f t="shared" si="7"/>
        <v>0</v>
      </c>
      <c r="CA21" s="247">
        <v>12</v>
      </c>
      <c r="CB21" s="247">
        <v>0</v>
      </c>
    </row>
    <row r="22" spans="1:80">
      <c r="A22" s="266"/>
      <c r="B22" s="267" t="s">
        <v>97</v>
      </c>
      <c r="C22" s="268" t="s">
        <v>889</v>
      </c>
      <c r="D22" s="269"/>
      <c r="E22" s="270"/>
      <c r="F22" s="271"/>
      <c r="G22" s="272">
        <f>SUM(G7:G21)</f>
        <v>0</v>
      </c>
      <c r="H22" s="273"/>
      <c r="I22" s="274">
        <f>SUM(I7:I21)</f>
        <v>0</v>
      </c>
      <c r="J22" s="273"/>
      <c r="K22" s="274">
        <f>SUM(K7:K21)</f>
        <v>0</v>
      </c>
      <c r="O22" s="247">
        <v>4</v>
      </c>
      <c r="BA22" s="275">
        <f>SUM(BA7:BA21)</f>
        <v>0</v>
      </c>
      <c r="BB22" s="275">
        <f>SUM(BB7:BB21)</f>
        <v>0</v>
      </c>
      <c r="BC22" s="275">
        <f>SUM(BC7:BC21)</f>
        <v>0</v>
      </c>
      <c r="BD22" s="275">
        <f>SUM(BD7:BD21)</f>
        <v>0</v>
      </c>
      <c r="BE22" s="275">
        <f>SUM(BE7:BE21)</f>
        <v>0</v>
      </c>
    </row>
    <row r="23" spans="1:80">
      <c r="E23" s="220"/>
    </row>
    <row r="24" spans="1:80">
      <c r="E24" s="220"/>
    </row>
    <row r="25" spans="1:80">
      <c r="E25" s="220"/>
    </row>
    <row r="26" spans="1:80">
      <c r="E26" s="220"/>
    </row>
    <row r="27" spans="1:80">
      <c r="E27" s="220"/>
    </row>
    <row r="28" spans="1:80">
      <c r="E28" s="220"/>
    </row>
    <row r="29" spans="1:80">
      <c r="E29" s="220"/>
    </row>
    <row r="30" spans="1:80">
      <c r="E30" s="220"/>
    </row>
    <row r="31" spans="1:80">
      <c r="E31" s="220"/>
    </row>
    <row r="32" spans="1:80">
      <c r="E32" s="220"/>
    </row>
    <row r="33" spans="1:7">
      <c r="E33" s="220"/>
    </row>
    <row r="34" spans="1:7">
      <c r="E34" s="220"/>
    </row>
    <row r="35" spans="1:7">
      <c r="E35" s="220"/>
    </row>
    <row r="36" spans="1:7">
      <c r="E36" s="220"/>
    </row>
    <row r="37" spans="1:7">
      <c r="E37" s="220"/>
    </row>
    <row r="38" spans="1:7">
      <c r="E38" s="220"/>
    </row>
    <row r="39" spans="1:7">
      <c r="E39" s="220"/>
    </row>
    <row r="40" spans="1:7">
      <c r="E40" s="220"/>
    </row>
    <row r="41" spans="1:7">
      <c r="E41" s="220"/>
    </row>
    <row r="42" spans="1:7">
      <c r="E42" s="220"/>
    </row>
    <row r="43" spans="1:7">
      <c r="E43" s="220"/>
    </row>
    <row r="44" spans="1:7">
      <c r="E44" s="220"/>
    </row>
    <row r="45" spans="1:7">
      <c r="E45" s="220"/>
    </row>
    <row r="46" spans="1:7">
      <c r="A46" s="265"/>
      <c r="B46" s="265"/>
      <c r="C46" s="265"/>
      <c r="D46" s="265"/>
      <c r="E46" s="265"/>
      <c r="F46" s="265"/>
      <c r="G46" s="265"/>
    </row>
    <row r="47" spans="1:7">
      <c r="A47" s="265"/>
      <c r="B47" s="265"/>
      <c r="C47" s="265"/>
      <c r="D47" s="265"/>
      <c r="E47" s="265"/>
      <c r="F47" s="265"/>
      <c r="G47" s="265"/>
    </row>
    <row r="48" spans="1:7">
      <c r="A48" s="265"/>
      <c r="B48" s="265"/>
      <c r="C48" s="265"/>
      <c r="D48" s="265"/>
      <c r="E48" s="265"/>
      <c r="F48" s="265"/>
      <c r="G48" s="265"/>
    </row>
    <row r="49" spans="1:7">
      <c r="A49" s="265"/>
      <c r="B49" s="265"/>
      <c r="C49" s="265"/>
      <c r="D49" s="265"/>
      <c r="E49" s="265"/>
      <c r="F49" s="265"/>
      <c r="G49" s="265"/>
    </row>
    <row r="50" spans="1:7">
      <c r="E50" s="220"/>
    </row>
    <row r="51" spans="1:7">
      <c r="E51" s="220"/>
    </row>
    <row r="52" spans="1:7">
      <c r="E52" s="220"/>
    </row>
    <row r="53" spans="1:7">
      <c r="E53" s="220"/>
    </row>
    <row r="54" spans="1:7">
      <c r="E54" s="220"/>
    </row>
    <row r="55" spans="1:7">
      <c r="E55" s="220"/>
    </row>
    <row r="56" spans="1:7">
      <c r="E56" s="220"/>
    </row>
    <row r="57" spans="1:7">
      <c r="E57" s="220"/>
    </row>
    <row r="58" spans="1:7">
      <c r="E58" s="220"/>
    </row>
    <row r="59" spans="1:7">
      <c r="E59" s="220"/>
    </row>
    <row r="60" spans="1:7">
      <c r="E60" s="220"/>
    </row>
    <row r="61" spans="1:7">
      <c r="E61" s="220"/>
    </row>
    <row r="62" spans="1:7">
      <c r="E62" s="220"/>
    </row>
    <row r="63" spans="1:7">
      <c r="E63" s="220"/>
    </row>
    <row r="64" spans="1:7">
      <c r="E64" s="220"/>
    </row>
    <row r="65" spans="5:5">
      <c r="E65" s="220"/>
    </row>
    <row r="66" spans="5:5">
      <c r="E66" s="220"/>
    </row>
    <row r="67" spans="5:5">
      <c r="E67" s="220"/>
    </row>
    <row r="68" spans="5:5">
      <c r="E68" s="220"/>
    </row>
    <row r="69" spans="5:5">
      <c r="E69" s="220"/>
    </row>
    <row r="70" spans="5:5">
      <c r="E70" s="220"/>
    </row>
    <row r="71" spans="5:5">
      <c r="E71" s="220"/>
    </row>
    <row r="72" spans="5:5">
      <c r="E72" s="220"/>
    </row>
    <row r="73" spans="5:5">
      <c r="E73" s="220"/>
    </row>
    <row r="74" spans="5:5">
      <c r="E74" s="220"/>
    </row>
    <row r="75" spans="5:5">
      <c r="E75" s="220"/>
    </row>
    <row r="76" spans="5:5">
      <c r="E76" s="220"/>
    </row>
    <row r="77" spans="5:5">
      <c r="E77" s="220"/>
    </row>
    <row r="78" spans="5:5">
      <c r="E78" s="220"/>
    </row>
    <row r="79" spans="5:5">
      <c r="E79" s="220"/>
    </row>
    <row r="80" spans="5:5">
      <c r="E80" s="220"/>
    </row>
    <row r="81" spans="1:7">
      <c r="A81" s="276"/>
      <c r="B81" s="276"/>
    </row>
    <row r="82" spans="1:7">
      <c r="A82" s="265"/>
      <c r="B82" s="265"/>
      <c r="C82" s="277"/>
      <c r="D82" s="277"/>
      <c r="E82" s="278"/>
      <c r="F82" s="277"/>
      <c r="G82" s="279"/>
    </row>
    <row r="83" spans="1:7">
      <c r="A83" s="280"/>
      <c r="B83" s="280"/>
      <c r="C83" s="265"/>
      <c r="D83" s="265"/>
      <c r="E83" s="281"/>
      <c r="F83" s="265"/>
      <c r="G83" s="265"/>
    </row>
    <row r="84" spans="1:7">
      <c r="A84" s="265"/>
      <c r="B84" s="265"/>
      <c r="C84" s="265"/>
      <c r="D84" s="265"/>
      <c r="E84" s="281"/>
      <c r="F84" s="265"/>
      <c r="G84" s="265"/>
    </row>
    <row r="85" spans="1:7">
      <c r="A85" s="265"/>
      <c r="B85" s="265"/>
      <c r="C85" s="265"/>
      <c r="D85" s="265"/>
      <c r="E85" s="281"/>
      <c r="F85" s="265"/>
      <c r="G85" s="265"/>
    </row>
    <row r="86" spans="1:7">
      <c r="A86" s="265"/>
      <c r="B86" s="265"/>
      <c r="C86" s="265"/>
      <c r="D86" s="265"/>
      <c r="E86" s="281"/>
      <c r="F86" s="265"/>
      <c r="G86" s="265"/>
    </row>
    <row r="87" spans="1:7">
      <c r="A87" s="265"/>
      <c r="B87" s="265"/>
      <c r="C87" s="265"/>
      <c r="D87" s="265"/>
      <c r="E87" s="281"/>
      <c r="F87" s="265"/>
      <c r="G87" s="265"/>
    </row>
    <row r="88" spans="1:7">
      <c r="A88" s="265"/>
      <c r="B88" s="265"/>
      <c r="C88" s="265"/>
      <c r="D88" s="265"/>
      <c r="E88" s="281"/>
      <c r="F88" s="265"/>
      <c r="G88" s="265"/>
    </row>
    <row r="89" spans="1:7">
      <c r="A89" s="265"/>
      <c r="B89" s="265"/>
      <c r="C89" s="265"/>
      <c r="D89" s="265"/>
      <c r="E89" s="281"/>
      <c r="F89" s="265"/>
      <c r="G89" s="265"/>
    </row>
    <row r="90" spans="1:7">
      <c r="A90" s="265"/>
      <c r="B90" s="265"/>
      <c r="C90" s="265"/>
      <c r="D90" s="265"/>
      <c r="E90" s="281"/>
      <c r="F90" s="265"/>
      <c r="G90" s="265"/>
    </row>
    <row r="91" spans="1:7">
      <c r="A91" s="265"/>
      <c r="B91" s="265"/>
      <c r="C91" s="265"/>
      <c r="D91" s="265"/>
      <c r="E91" s="281"/>
      <c r="F91" s="265"/>
      <c r="G91" s="265"/>
    </row>
    <row r="92" spans="1:7">
      <c r="A92" s="265"/>
      <c r="B92" s="265"/>
      <c r="C92" s="265"/>
      <c r="D92" s="265"/>
      <c r="E92" s="281"/>
      <c r="F92" s="265"/>
      <c r="G92" s="265"/>
    </row>
    <row r="93" spans="1:7">
      <c r="A93" s="265"/>
      <c r="B93" s="265"/>
      <c r="C93" s="265"/>
      <c r="D93" s="265"/>
      <c r="E93" s="281"/>
      <c r="F93" s="265"/>
      <c r="G93" s="265"/>
    </row>
    <row r="94" spans="1:7">
      <c r="A94" s="265"/>
      <c r="B94" s="265"/>
      <c r="C94" s="265"/>
      <c r="D94" s="265"/>
      <c r="E94" s="281"/>
      <c r="F94" s="265"/>
      <c r="G94" s="265"/>
    </row>
    <row r="95" spans="1:7">
      <c r="A95" s="265"/>
      <c r="B95" s="265"/>
      <c r="C95" s="265"/>
      <c r="D95" s="265"/>
      <c r="E95" s="281"/>
      <c r="F95" s="265"/>
      <c r="G95" s="26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33</vt:i4>
      </vt:variant>
    </vt:vector>
  </HeadingPairs>
  <TitlesOfParts>
    <vt:vector size="42" baseType="lpstr">
      <vt:lpstr>Stavba</vt:lpstr>
      <vt:lpstr>01 SO 01.1 KL</vt:lpstr>
      <vt:lpstr>01 SO 01.1 Rek</vt:lpstr>
      <vt:lpstr>01 SO 01.1 Pol</vt:lpstr>
      <vt:lpstr>01 Z2 KL</vt:lpstr>
      <vt:lpstr>Rozpočet</vt:lpstr>
      <vt:lpstr>VRN 3 KL</vt:lpstr>
      <vt:lpstr>VRN 3 Rek</vt:lpstr>
      <vt:lpstr>VRN 3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'01 SO 01.1 Pol'!Názvy_tisku</vt:lpstr>
      <vt:lpstr>'01 SO 01.1 Rek'!Názvy_tisku</vt:lpstr>
      <vt:lpstr>'VRN 3 Pol'!Názvy_tisku</vt:lpstr>
      <vt:lpstr>'VRN 3 Rek'!Názvy_tisku</vt:lpstr>
      <vt:lpstr>Stavba!Objednatel</vt:lpstr>
      <vt:lpstr>Stavba!Objekt</vt:lpstr>
      <vt:lpstr>'01 SO 01.1 KL'!Oblast_tisku</vt:lpstr>
      <vt:lpstr>'01 SO 01.1 Pol'!Oblast_tisku</vt:lpstr>
      <vt:lpstr>'01 SO 01.1 Rek'!Oblast_tisku</vt:lpstr>
      <vt:lpstr>'01 Z2 KL'!Oblast_tisku</vt:lpstr>
      <vt:lpstr>Stavba!Oblast_tisku</vt:lpstr>
      <vt:lpstr>'VRN 3 KL'!Oblast_tisku</vt:lpstr>
      <vt:lpstr>'VRN 3 Pol'!Oblast_tisku</vt:lpstr>
      <vt:lpstr>'VRN 3 Rek'!Oblast_tisku</vt:lpstr>
      <vt:lpstr>Stavba!odic</vt:lpstr>
      <vt:lpstr>Stavba!oico</vt:lpstr>
      <vt:lpstr>Stavba!omisto</vt:lpstr>
      <vt:lpstr>Stavba!onazev</vt:lpstr>
      <vt:lpstr>Stavba!opsc</vt:lpstr>
      <vt:lpstr>Rozpočet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Petr</cp:lastModifiedBy>
  <dcterms:created xsi:type="dcterms:W3CDTF">2014-09-17T12:09:18Z</dcterms:created>
  <dcterms:modified xsi:type="dcterms:W3CDTF">2014-09-26T16:49:46Z</dcterms:modified>
</cp:coreProperties>
</file>